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16-10\Phụ lục III Đất Phi Nông nghiệp\"/>
    </mc:Choice>
  </mc:AlternateContent>
  <xr:revisionPtr revIDLastSave="0" documentId="13_ncr:1_{38251B1C-49B3-4563-94CF-EDBF54A5D0F3}"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externalReferences>
    <externalReference r:id="rId6"/>
    <externalReference r:id="rId7"/>
  </externalReference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ở'!$A$3:$S$444</definedName>
    <definedName name="_xlnm._FilterDatabase" localSheetId="2" hidden="1">'Đầu vào (2)'!$A$1:$BG$441</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ở'!$F$1:$Q$115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35" i="15" l="1"/>
  <c r="H428" i="15"/>
  <c r="H421" i="15"/>
  <c r="AL414" i="15"/>
  <c r="AP414" i="15" s="1"/>
  <c r="AT414" i="15" s="1"/>
  <c r="S414" i="15"/>
  <c r="R414" i="15"/>
  <c r="Q414" i="15"/>
  <c r="P414" i="15"/>
  <c r="H414" i="15"/>
  <c r="D414" i="15"/>
  <c r="C414" i="15"/>
  <c r="B414" i="15"/>
  <c r="A414" i="15"/>
  <c r="T414" i="15" s="1"/>
  <c r="X414" i="15" s="1"/>
  <c r="AU407" i="15"/>
  <c r="AT407" i="15"/>
  <c r="BE407" i="15" s="1"/>
  <c r="AP407" i="15"/>
  <c r="AO407" i="15"/>
  <c r="AS407" i="15" s="1"/>
  <c r="AN407" i="15"/>
  <c r="AR407" i="15" s="1"/>
  <c r="AM407" i="15"/>
  <c r="AQ407" i="15" s="1"/>
  <c r="AL407" i="15"/>
  <c r="S407" i="15"/>
  <c r="R407" i="15"/>
  <c r="Q407" i="15"/>
  <c r="P407" i="15"/>
  <c r="H407" i="15"/>
  <c r="D407" i="15"/>
  <c r="C407" i="15"/>
  <c r="B407" i="15"/>
  <c r="A407" i="15"/>
  <c r="T407" i="15" s="1"/>
  <c r="X407" i="15" s="1"/>
  <c r="AP400" i="15"/>
  <c r="AT400" i="15" s="1"/>
  <c r="BE400" i="15" s="1"/>
  <c r="AO400" i="15"/>
  <c r="AS400" i="15" s="1"/>
  <c r="AN400" i="15"/>
  <c r="AR400" i="15" s="1"/>
  <c r="AM400" i="15"/>
  <c r="AU400" i="15" s="1"/>
  <c r="AL400" i="15"/>
  <c r="S400" i="15"/>
  <c r="R400" i="15"/>
  <c r="Q400" i="15"/>
  <c r="P400" i="15"/>
  <c r="H400" i="15"/>
  <c r="D400" i="15"/>
  <c r="C400" i="15"/>
  <c r="B400" i="15"/>
  <c r="A400" i="15"/>
  <c r="AU393" i="15"/>
  <c r="AS393" i="15"/>
  <c r="AP393" i="15"/>
  <c r="AT393" i="15" s="1"/>
  <c r="AO393" i="15"/>
  <c r="AN393" i="15"/>
  <c r="AR393" i="15" s="1"/>
  <c r="AM393" i="15"/>
  <c r="AQ393" i="15" s="1"/>
  <c r="AL393" i="15"/>
  <c r="S393" i="15"/>
  <c r="R393" i="15"/>
  <c r="Q393" i="15"/>
  <c r="P393" i="15"/>
  <c r="H393" i="15"/>
  <c r="D393" i="15"/>
  <c r="C393" i="15"/>
  <c r="B393" i="15"/>
  <c r="A393" i="15"/>
  <c r="AN386" i="15"/>
  <c r="AR386" i="15" s="1"/>
  <c r="AL386" i="15"/>
  <c r="AP386" i="15" s="1"/>
  <c r="AT386" i="15" s="1"/>
  <c r="S386" i="15"/>
  <c r="R386" i="15"/>
  <c r="Q386" i="15"/>
  <c r="P386" i="15"/>
  <c r="H386" i="15"/>
  <c r="D386" i="15"/>
  <c r="C386" i="15"/>
  <c r="B386" i="15"/>
  <c r="A386" i="15"/>
  <c r="AT379" i="15"/>
  <c r="AS379" i="15"/>
  <c r="AP379" i="15"/>
  <c r="AO379" i="15"/>
  <c r="AN379" i="15"/>
  <c r="AR379" i="15" s="1"/>
  <c r="AL379" i="15"/>
  <c r="AM379" i="15" s="1"/>
  <c r="Y379" i="15"/>
  <c r="X379" i="15"/>
  <c r="U379" i="15"/>
  <c r="T379" i="15"/>
  <c r="S379" i="15"/>
  <c r="R379" i="15"/>
  <c r="Q379" i="15"/>
  <c r="P379" i="15"/>
  <c r="H379" i="15"/>
  <c r="D379" i="15"/>
  <c r="C379" i="15"/>
  <c r="B379" i="15"/>
  <c r="A379" i="15"/>
  <c r="AS372" i="15"/>
  <c r="AP372" i="15"/>
  <c r="AT372" i="15" s="1"/>
  <c r="AO372" i="15"/>
  <c r="AN372" i="15"/>
  <c r="AR372" i="15" s="1"/>
  <c r="AL372" i="15"/>
  <c r="AM372" i="15" s="1"/>
  <c r="S372" i="15"/>
  <c r="R372" i="15"/>
  <c r="Q372" i="15"/>
  <c r="P372" i="15"/>
  <c r="H372" i="15"/>
  <c r="D372" i="15"/>
  <c r="C372" i="15"/>
  <c r="B372" i="15"/>
  <c r="A372" i="15"/>
  <c r="AL365" i="15"/>
  <c r="S365" i="15"/>
  <c r="R365" i="15"/>
  <c r="Q365" i="15"/>
  <c r="P365" i="15"/>
  <c r="H365" i="15"/>
  <c r="D365" i="15"/>
  <c r="C365" i="15"/>
  <c r="B365" i="15"/>
  <c r="A365" i="15"/>
  <c r="AQ358" i="15"/>
  <c r="AP358" i="15"/>
  <c r="AT358" i="15" s="1"/>
  <c r="AO358" i="15"/>
  <c r="AS358" i="15" s="1"/>
  <c r="AN358" i="15"/>
  <c r="AR358" i="15" s="1"/>
  <c r="AM358" i="15"/>
  <c r="AU358" i="15" s="1"/>
  <c r="AL358" i="15"/>
  <c r="S358" i="15"/>
  <c r="R358" i="15"/>
  <c r="Q358" i="15"/>
  <c r="P358" i="15"/>
  <c r="H358" i="15"/>
  <c r="D358" i="15"/>
  <c r="C358" i="15"/>
  <c r="B358" i="15"/>
  <c r="U358" i="15" s="1"/>
  <c r="Y358" i="15" s="1"/>
  <c r="A358" i="15"/>
  <c r="AP351" i="15"/>
  <c r="AT351" i="15" s="1"/>
  <c r="AO351" i="15"/>
  <c r="AS351" i="15" s="1"/>
  <c r="AL351" i="15"/>
  <c r="AM351" i="15" s="1"/>
  <c r="S351" i="15"/>
  <c r="R351" i="15"/>
  <c r="Q351" i="15"/>
  <c r="P351" i="15"/>
  <c r="H351" i="15"/>
  <c r="D351" i="15"/>
  <c r="C351" i="15"/>
  <c r="B351" i="15"/>
  <c r="A351" i="15"/>
  <c r="AN344" i="15"/>
  <c r="AR344" i="15" s="1"/>
  <c r="AM344" i="15"/>
  <c r="AQ344" i="15" s="1"/>
  <c r="AL344" i="15"/>
  <c r="AP344" i="15" s="1"/>
  <c r="AT344" i="15" s="1"/>
  <c r="S344" i="15"/>
  <c r="R344" i="15"/>
  <c r="Q344" i="15"/>
  <c r="P344" i="15"/>
  <c r="H344" i="15"/>
  <c r="D344" i="15"/>
  <c r="C344" i="15"/>
  <c r="B344" i="15"/>
  <c r="A344" i="15"/>
  <c r="AO337" i="15"/>
  <c r="AS337" i="15" s="1"/>
  <c r="AN337" i="15"/>
  <c r="AR337" i="15" s="1"/>
  <c r="AL337" i="15"/>
  <c r="AP337" i="15" s="1"/>
  <c r="AT337" i="15" s="1"/>
  <c r="S337" i="15"/>
  <c r="R337" i="15"/>
  <c r="Q337" i="15"/>
  <c r="P337" i="15"/>
  <c r="H337" i="15"/>
  <c r="D337" i="15"/>
  <c r="C337" i="15"/>
  <c r="B337" i="15"/>
  <c r="A337" i="15"/>
  <c r="AR330" i="15"/>
  <c r="AN330" i="15"/>
  <c r="AM330" i="15"/>
  <c r="AQ330" i="15" s="1"/>
  <c r="AL330" i="15"/>
  <c r="AP330" i="15" s="1"/>
  <c r="AT330" i="15" s="1"/>
  <c r="S330" i="15"/>
  <c r="R330" i="15"/>
  <c r="Q330" i="15"/>
  <c r="P330" i="15"/>
  <c r="H330" i="15"/>
  <c r="D330" i="15"/>
  <c r="C330" i="15"/>
  <c r="B330" i="15"/>
  <c r="A330" i="15"/>
  <c r="AT323" i="15"/>
  <c r="AR323" i="15"/>
  <c r="AQ323" i="15"/>
  <c r="AP323" i="15"/>
  <c r="AO323" i="15"/>
  <c r="AS323" i="15" s="1"/>
  <c r="AN323" i="15"/>
  <c r="AM323" i="15"/>
  <c r="AU323" i="15" s="1"/>
  <c r="AL323" i="15"/>
  <c r="S323" i="15"/>
  <c r="R323" i="15"/>
  <c r="Q323" i="15"/>
  <c r="P323" i="15"/>
  <c r="H323" i="15"/>
  <c r="D323" i="15"/>
  <c r="C323" i="15"/>
  <c r="B323" i="15"/>
  <c r="A323" i="15"/>
  <c r="AL316" i="15"/>
  <c r="AP316" i="15" s="1"/>
  <c r="AT316" i="15" s="1"/>
  <c r="U316" i="15"/>
  <c r="Y316" i="15" s="1"/>
  <c r="T316" i="15"/>
  <c r="X316" i="15" s="1"/>
  <c r="S316" i="15"/>
  <c r="R316" i="15"/>
  <c r="Q316" i="15"/>
  <c r="P316" i="15"/>
  <c r="H316" i="15"/>
  <c r="D316" i="15"/>
  <c r="C316" i="15"/>
  <c r="B316" i="15"/>
  <c r="A316" i="15"/>
  <c r="AQ309" i="15"/>
  <c r="AP309" i="15"/>
  <c r="AT309" i="15" s="1"/>
  <c r="AO309" i="15"/>
  <c r="AS309" i="15" s="1"/>
  <c r="AN309" i="15"/>
  <c r="AR309" i="15" s="1"/>
  <c r="AM309" i="15"/>
  <c r="AU309" i="15" s="1"/>
  <c r="AL309" i="15"/>
  <c r="S309" i="15"/>
  <c r="R309" i="15"/>
  <c r="Q309" i="15"/>
  <c r="P309" i="15"/>
  <c r="H309" i="15"/>
  <c r="D309" i="15"/>
  <c r="C309" i="15"/>
  <c r="B309" i="15"/>
  <c r="A309" i="15"/>
  <c r="AP302" i="15"/>
  <c r="AT302" i="15" s="1"/>
  <c r="AN302" i="15"/>
  <c r="AR302" i="15" s="1"/>
  <c r="AM302" i="15"/>
  <c r="AL302" i="15"/>
  <c r="AO302" i="15" s="1"/>
  <c r="AS302" i="15" s="1"/>
  <c r="T302" i="15"/>
  <c r="X302" i="15" s="1"/>
  <c r="S302" i="15"/>
  <c r="R302" i="15"/>
  <c r="Q302" i="15"/>
  <c r="P302" i="15"/>
  <c r="H302" i="15"/>
  <c r="D302" i="15"/>
  <c r="C302" i="15"/>
  <c r="B302" i="15"/>
  <c r="A302" i="15"/>
  <c r="AT295" i="15"/>
  <c r="AS295" i="15"/>
  <c r="AR295" i="15"/>
  <c r="AP295" i="15"/>
  <c r="AN295" i="15"/>
  <c r="AM295" i="15"/>
  <c r="AL295" i="15"/>
  <c r="AO295" i="15" s="1"/>
  <c r="S295" i="15"/>
  <c r="R295" i="15"/>
  <c r="Q295" i="15"/>
  <c r="P295" i="15"/>
  <c r="H295" i="15"/>
  <c r="D295" i="15"/>
  <c r="C295" i="15"/>
  <c r="B295" i="15"/>
  <c r="A295" i="15"/>
  <c r="AP288" i="15"/>
  <c r="AT288" i="15" s="1"/>
  <c r="AN288" i="15"/>
  <c r="AR288" i="15" s="1"/>
  <c r="AM288" i="15"/>
  <c r="AU288" i="15" s="1"/>
  <c r="AL288" i="15"/>
  <c r="AO288" i="15" s="1"/>
  <c r="AS288" i="15" s="1"/>
  <c r="S288" i="15"/>
  <c r="R288" i="15"/>
  <c r="Q288" i="15"/>
  <c r="P288" i="15"/>
  <c r="H288" i="15"/>
  <c r="D288" i="15"/>
  <c r="C288" i="15"/>
  <c r="B288" i="15"/>
  <c r="A288" i="15"/>
  <c r="AO281" i="15"/>
  <c r="AS281" i="15" s="1"/>
  <c r="AL281" i="15"/>
  <c r="S281" i="15"/>
  <c r="R281" i="15"/>
  <c r="Q281" i="15"/>
  <c r="P281" i="15"/>
  <c r="H281" i="15"/>
  <c r="D281" i="15"/>
  <c r="C281" i="15"/>
  <c r="B281" i="15"/>
  <c r="A281" i="15"/>
  <c r="AT274" i="15"/>
  <c r="AP274" i="15"/>
  <c r="AL274" i="15"/>
  <c r="AO274" i="15" s="1"/>
  <c r="AS274" i="15" s="1"/>
  <c r="S274" i="15"/>
  <c r="R274" i="15"/>
  <c r="Q274" i="15"/>
  <c r="P274" i="15"/>
  <c r="H274" i="15"/>
  <c r="D274" i="15"/>
  <c r="C274" i="15"/>
  <c r="B274" i="15"/>
  <c r="A274" i="15"/>
  <c r="AL267" i="15"/>
  <c r="AO267" i="15" s="1"/>
  <c r="AS267" i="15" s="1"/>
  <c r="S267" i="15"/>
  <c r="R267" i="15"/>
  <c r="Q267" i="15"/>
  <c r="P267" i="15"/>
  <c r="H267" i="15"/>
  <c r="D267" i="15"/>
  <c r="C267" i="15"/>
  <c r="B267" i="15"/>
  <c r="A267" i="15"/>
  <c r="T267" i="15" s="1"/>
  <c r="X267" i="15" s="1"/>
  <c r="AL260" i="15"/>
  <c r="S260" i="15"/>
  <c r="R260" i="15"/>
  <c r="Q260" i="15"/>
  <c r="P260" i="15"/>
  <c r="H260" i="15"/>
  <c r="D260" i="15"/>
  <c r="C260" i="15"/>
  <c r="B260" i="15"/>
  <c r="A260" i="15"/>
  <c r="AO253" i="15"/>
  <c r="AS253" i="15" s="1"/>
  <c r="AL253" i="15"/>
  <c r="S253" i="15"/>
  <c r="R253" i="15"/>
  <c r="Q253" i="15"/>
  <c r="P253" i="15"/>
  <c r="H253" i="15"/>
  <c r="D253" i="15"/>
  <c r="C253" i="15"/>
  <c r="B253" i="15"/>
  <c r="A253" i="15"/>
  <c r="AR246" i="15"/>
  <c r="AQ246" i="15"/>
  <c r="AP246" i="15"/>
  <c r="AT246" i="15" s="1"/>
  <c r="BE246" i="15" s="1"/>
  <c r="AO246" i="15"/>
  <c r="AS246" i="15" s="1"/>
  <c r="AN246" i="15"/>
  <c r="AM246" i="15"/>
  <c r="AU246" i="15" s="1"/>
  <c r="AL246" i="15"/>
  <c r="S246" i="15"/>
  <c r="R246" i="15"/>
  <c r="Q246" i="15"/>
  <c r="P246" i="15"/>
  <c r="H246" i="15"/>
  <c r="D246" i="15"/>
  <c r="C246" i="15"/>
  <c r="B246" i="15"/>
  <c r="A246" i="15"/>
  <c r="AP239" i="15"/>
  <c r="AT239" i="15" s="1"/>
  <c r="AM239" i="15"/>
  <c r="AL239" i="15"/>
  <c r="AO239" i="15" s="1"/>
  <c r="AS239" i="15" s="1"/>
  <c r="X239" i="15"/>
  <c r="V239" i="15"/>
  <c r="Z239" i="15" s="1"/>
  <c r="S239" i="15"/>
  <c r="R239" i="15"/>
  <c r="Q239" i="15"/>
  <c r="P239" i="15"/>
  <c r="H239" i="15"/>
  <c r="D239" i="15"/>
  <c r="W239" i="15" s="1"/>
  <c r="AA239" i="15" s="1"/>
  <c r="C239" i="15"/>
  <c r="B239" i="15"/>
  <c r="U239" i="15" s="1"/>
  <c r="Y239" i="15" s="1"/>
  <c r="A239" i="15"/>
  <c r="T239" i="15" s="1"/>
  <c r="AP232" i="15"/>
  <c r="AT232" i="15" s="1"/>
  <c r="AL232" i="15"/>
  <c r="AO232" i="15" s="1"/>
  <c r="AS232" i="15" s="1"/>
  <c r="S232" i="15"/>
  <c r="R232" i="15"/>
  <c r="Q232" i="15"/>
  <c r="P232" i="15"/>
  <c r="H232" i="15"/>
  <c r="D232" i="15"/>
  <c r="C232" i="15"/>
  <c r="B232" i="15"/>
  <c r="A232" i="15"/>
  <c r="AU225" i="15"/>
  <c r="AS225" i="15"/>
  <c r="AQ225" i="15"/>
  <c r="AP225" i="15"/>
  <c r="AT225" i="15" s="1"/>
  <c r="BE225" i="15" s="1"/>
  <c r="AO225" i="15"/>
  <c r="AN225" i="15"/>
  <c r="AR225" i="15" s="1"/>
  <c r="AM225" i="15"/>
  <c r="AL225" i="15"/>
  <c r="S225" i="15"/>
  <c r="R225" i="15"/>
  <c r="Q225" i="15"/>
  <c r="P225" i="15"/>
  <c r="H225" i="15"/>
  <c r="D225" i="15"/>
  <c r="C225" i="15"/>
  <c r="B225" i="15"/>
  <c r="A225" i="15"/>
  <c r="AL218" i="15"/>
  <c r="S218" i="15"/>
  <c r="R218" i="15"/>
  <c r="Q218" i="15"/>
  <c r="P218" i="15"/>
  <c r="H218" i="15"/>
  <c r="D218" i="15"/>
  <c r="C218" i="15"/>
  <c r="B218" i="15"/>
  <c r="A218" i="15"/>
  <c r="AL211" i="15"/>
  <c r="S211" i="15"/>
  <c r="R211" i="15"/>
  <c r="Q211" i="15"/>
  <c r="P211" i="15"/>
  <c r="H211" i="15"/>
  <c r="D211" i="15"/>
  <c r="C211" i="15"/>
  <c r="B211" i="15"/>
  <c r="A211" i="15"/>
  <c r="AL204" i="15"/>
  <c r="S204" i="15"/>
  <c r="R204" i="15"/>
  <c r="Q204" i="15"/>
  <c r="P204" i="15"/>
  <c r="H204" i="15"/>
  <c r="D204" i="15"/>
  <c r="C204" i="15"/>
  <c r="B204" i="15"/>
  <c r="A204" i="15"/>
  <c r="AM197" i="15"/>
  <c r="AL197" i="15"/>
  <c r="S197" i="15"/>
  <c r="R197" i="15"/>
  <c r="Q197" i="15"/>
  <c r="P197" i="15"/>
  <c r="H197" i="15"/>
  <c r="D197" i="15"/>
  <c r="C197" i="15"/>
  <c r="B197" i="15"/>
  <c r="A197" i="15"/>
  <c r="AL190" i="15"/>
  <c r="S190" i="15"/>
  <c r="R190" i="15"/>
  <c r="Q190" i="15"/>
  <c r="P190" i="15"/>
  <c r="H190" i="15"/>
  <c r="D190" i="15"/>
  <c r="C190" i="15"/>
  <c r="B190" i="15"/>
  <c r="A190" i="15"/>
  <c r="AL183" i="15"/>
  <c r="S183" i="15"/>
  <c r="R183" i="15"/>
  <c r="Q183" i="15"/>
  <c r="P183" i="15"/>
  <c r="H183" i="15"/>
  <c r="D183" i="15"/>
  <c r="C183" i="15"/>
  <c r="B183" i="15"/>
  <c r="A183" i="15"/>
  <c r="AL176" i="15"/>
  <c r="U176" i="15"/>
  <c r="Y176" i="15" s="1"/>
  <c r="S176" i="15"/>
  <c r="R176" i="15"/>
  <c r="Q176" i="15"/>
  <c r="P176" i="15"/>
  <c r="H176" i="15"/>
  <c r="D176" i="15"/>
  <c r="C176" i="15"/>
  <c r="B176" i="15"/>
  <c r="A176" i="15"/>
  <c r="AL169" i="15"/>
  <c r="S169" i="15"/>
  <c r="R169" i="15"/>
  <c r="Q169" i="15"/>
  <c r="P169" i="15"/>
  <c r="H169" i="15"/>
  <c r="D169" i="15"/>
  <c r="C169" i="15"/>
  <c r="B169" i="15"/>
  <c r="A169" i="15"/>
  <c r="AM162" i="15"/>
  <c r="AL162" i="15"/>
  <c r="S162" i="15"/>
  <c r="R162" i="15"/>
  <c r="Q162" i="15"/>
  <c r="P162" i="15"/>
  <c r="H162" i="15"/>
  <c r="D162" i="15"/>
  <c r="C162" i="15"/>
  <c r="B162" i="15"/>
  <c r="A162" i="15"/>
  <c r="T162" i="15" s="1"/>
  <c r="X162" i="15" s="1"/>
  <c r="AM155" i="15"/>
  <c r="Z155" i="15"/>
  <c r="T155" i="15"/>
  <c r="H155" i="15"/>
  <c r="D155" i="15"/>
  <c r="C155" i="15"/>
  <c r="B155" i="15"/>
  <c r="A155" i="15"/>
  <c r="AM148" i="15"/>
  <c r="T148" i="15"/>
  <c r="H148" i="15"/>
  <c r="D148" i="15"/>
  <c r="C148" i="15"/>
  <c r="B148" i="15"/>
  <c r="A148" i="15"/>
  <c r="AP141" i="15"/>
  <c r="AT141" i="15" s="1"/>
  <c r="AM141" i="15"/>
  <c r="T141" i="15"/>
  <c r="H141" i="15"/>
  <c r="D141" i="15"/>
  <c r="C141" i="15"/>
  <c r="B141" i="15"/>
  <c r="A141" i="15"/>
  <c r="AN134" i="15"/>
  <c r="AR134" i="15" s="1"/>
  <c r="AM134" i="15"/>
  <c r="T134" i="15"/>
  <c r="H134" i="15"/>
  <c r="D134" i="15"/>
  <c r="C134" i="15"/>
  <c r="B134" i="15"/>
  <c r="A134" i="15"/>
  <c r="AM127" i="15"/>
  <c r="AN127" i="15" s="1"/>
  <c r="AR127" i="15" s="1"/>
  <c r="T127" i="15"/>
  <c r="H127" i="15"/>
  <c r="D127" i="15"/>
  <c r="C127" i="15"/>
  <c r="B127" i="15"/>
  <c r="A127" i="15"/>
  <c r="AQ120" i="15"/>
  <c r="AU120" i="15" s="1"/>
  <c r="AN120" i="15"/>
  <c r="AR120" i="15" s="1"/>
  <c r="AM120" i="15"/>
  <c r="T120" i="15"/>
  <c r="H120" i="15"/>
  <c r="AM113" i="15"/>
  <c r="T113" i="15"/>
  <c r="H113" i="15"/>
  <c r="D113" i="15"/>
  <c r="C113" i="15"/>
  <c r="B113" i="15"/>
  <c r="A113" i="15"/>
  <c r="AM106" i="15"/>
  <c r="T106" i="15"/>
  <c r="H106" i="15"/>
  <c r="AM99" i="15"/>
  <c r="T99" i="15"/>
  <c r="H99" i="15"/>
  <c r="D99" i="15"/>
  <c r="C99" i="15"/>
  <c r="B99" i="15"/>
  <c r="A99" i="15"/>
  <c r="AL92" i="15"/>
  <c r="S92" i="15"/>
  <c r="R92" i="15"/>
  <c r="Q92" i="15"/>
  <c r="P92" i="15"/>
  <c r="H92" i="15"/>
  <c r="D92" i="15"/>
  <c r="C92" i="15"/>
  <c r="B92" i="15"/>
  <c r="A92" i="15"/>
  <c r="AM85" i="15"/>
  <c r="Y85" i="15"/>
  <c r="T85" i="15"/>
  <c r="H85" i="15"/>
  <c r="D85" i="15"/>
  <c r="C85" i="15"/>
  <c r="B85" i="15"/>
  <c r="A85" i="15"/>
  <c r="AM78" i="15"/>
  <c r="AP78" i="15" s="1"/>
  <c r="AT78" i="15" s="1"/>
  <c r="T78" i="15"/>
  <c r="H78" i="15"/>
  <c r="D78" i="15"/>
  <c r="C78" i="15"/>
  <c r="B78" i="15"/>
  <c r="A78" i="15"/>
  <c r="AU71" i="15"/>
  <c r="AT71" i="15"/>
  <c r="AQ71" i="15"/>
  <c r="AP71" i="15"/>
  <c r="AO71" i="15"/>
  <c r="AS71" i="15" s="1"/>
  <c r="AN71" i="15"/>
  <c r="AR71" i="15" s="1"/>
  <c r="AM71" i="15"/>
  <c r="T71" i="15"/>
  <c r="H71" i="15"/>
  <c r="D71" i="15"/>
  <c r="C71" i="15"/>
  <c r="B71" i="15"/>
  <c r="A71" i="15"/>
  <c r="AQ64" i="15"/>
  <c r="AU64" i="15" s="1"/>
  <c r="AM64" i="15"/>
  <c r="AP64" i="15" s="1"/>
  <c r="AT64" i="15" s="1"/>
  <c r="T64" i="15"/>
  <c r="H64" i="15"/>
  <c r="D64" i="15"/>
  <c r="C64" i="15"/>
  <c r="B64" i="15"/>
  <c r="A64" i="15"/>
  <c r="AU57" i="15"/>
  <c r="AT57" i="15"/>
  <c r="AQ57" i="15"/>
  <c r="AP57" i="15"/>
  <c r="AO57" i="15"/>
  <c r="AS57" i="15" s="1"/>
  <c r="AN57" i="15"/>
  <c r="AR57" i="15" s="1"/>
  <c r="T57" i="15"/>
  <c r="H57" i="15"/>
  <c r="D57" i="15"/>
  <c r="C57" i="15"/>
  <c r="B57" i="15"/>
  <c r="A57" i="15"/>
  <c r="AQ50" i="15"/>
  <c r="AU50" i="15" s="1"/>
  <c r="AP50" i="15"/>
  <c r="AT50" i="15" s="1"/>
  <c r="AN50" i="15"/>
  <c r="AR50" i="15" s="1"/>
  <c r="AM50" i="15"/>
  <c r="AO50" i="15" s="1"/>
  <c r="AS50" i="15" s="1"/>
  <c r="Y50" i="15"/>
  <c r="T50" i="15"/>
  <c r="H50" i="15"/>
  <c r="D50" i="15"/>
  <c r="C50" i="15"/>
  <c r="B50" i="15"/>
  <c r="A50" i="15"/>
  <c r="AQ43" i="15"/>
  <c r="AU43" i="15" s="1"/>
  <c r="AP43" i="15"/>
  <c r="AT43" i="15" s="1"/>
  <c r="AO43" i="15"/>
  <c r="AS43" i="15" s="1"/>
  <c r="AM43" i="15"/>
  <c r="AN43" i="15" s="1"/>
  <c r="AR43" i="15" s="1"/>
  <c r="T43" i="15"/>
  <c r="H43" i="15"/>
  <c r="D43" i="15"/>
  <c r="C43" i="15"/>
  <c r="B43" i="15"/>
  <c r="A43" i="15"/>
  <c r="AM36" i="15"/>
  <c r="Z36" i="15"/>
  <c r="T36" i="15"/>
  <c r="H36" i="15"/>
  <c r="D36" i="15"/>
  <c r="C36" i="15"/>
  <c r="B36" i="15"/>
  <c r="A36" i="15"/>
  <c r="AV29" i="15"/>
  <c r="AS29" i="15"/>
  <c r="AQ29" i="15"/>
  <c r="AU29" i="15" s="1"/>
  <c r="AP29" i="15"/>
  <c r="AT29" i="15" s="1"/>
  <c r="AN29" i="15"/>
  <c r="AR29" i="15" s="1"/>
  <c r="AM29" i="15"/>
  <c r="AO29" i="15" s="1"/>
  <c r="AJ29" i="15"/>
  <c r="AF29" i="15"/>
  <c r="AE29" i="15"/>
  <c r="AI29" i="15" s="1"/>
  <c r="AD29" i="15"/>
  <c r="AH29" i="15" s="1"/>
  <c r="Z29" i="15"/>
  <c r="Y29" i="15"/>
  <c r="T29" i="15"/>
  <c r="H29" i="15"/>
  <c r="D29" i="15"/>
  <c r="C29" i="15"/>
  <c r="B29" i="15"/>
  <c r="A29" i="15"/>
  <c r="AM22" i="15"/>
  <c r="T22" i="15"/>
  <c r="H22" i="15"/>
  <c r="AR15" i="15"/>
  <c r="AQ15" i="15"/>
  <c r="AU15" i="15" s="1"/>
  <c r="AP15" i="15"/>
  <c r="AT15" i="15" s="1"/>
  <c r="AO15" i="15"/>
  <c r="AS15" i="15" s="1"/>
  <c r="AN15" i="15"/>
  <c r="AM15" i="15"/>
  <c r="T15" i="15"/>
  <c r="H15" i="15"/>
  <c r="AQ8" i="15"/>
  <c r="AU8" i="15" s="1"/>
  <c r="AP8" i="15"/>
  <c r="AT8" i="15" s="1"/>
  <c r="AM8" i="15"/>
  <c r="Y8" i="15"/>
  <c r="T8" i="15"/>
  <c r="H8" i="15"/>
  <c r="D8" i="15"/>
  <c r="C8" i="15"/>
  <c r="B8" i="15"/>
  <c r="A8" i="15"/>
  <c r="AQ1" i="15"/>
  <c r="AU1" i="15" s="1"/>
  <c r="AM1" i="15"/>
  <c r="T1" i="15"/>
  <c r="H1" i="15"/>
  <c r="D1" i="15"/>
  <c r="C1" i="15"/>
  <c r="B1" i="15"/>
  <c r="A1"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P36" i="15" l="1"/>
  <c r="AT36" i="15" s="1"/>
  <c r="AQ36" i="15"/>
  <c r="AU36" i="15" s="1"/>
  <c r="AO36" i="15"/>
  <c r="AS36" i="15" s="1"/>
  <c r="AN36" i="15"/>
  <c r="AR36" i="15" s="1"/>
  <c r="AQ106" i="15"/>
  <c r="AU106" i="15" s="1"/>
  <c r="AP106" i="15"/>
  <c r="AT106" i="15" s="1"/>
  <c r="AO106" i="15"/>
  <c r="AS106" i="15" s="1"/>
  <c r="AQ155" i="15"/>
  <c r="AU155" i="15" s="1"/>
  <c r="AP155" i="15"/>
  <c r="AT155" i="15" s="1"/>
  <c r="AO155" i="15"/>
  <c r="AS155" i="15" s="1"/>
  <c r="AN155" i="15"/>
  <c r="AR155" i="15" s="1"/>
  <c r="AP99" i="15"/>
  <c r="AT99" i="15" s="1"/>
  <c r="AQ99" i="15"/>
  <c r="AU99" i="15" s="1"/>
  <c r="AO99" i="15"/>
  <c r="AS99" i="15" s="1"/>
  <c r="AN99" i="15"/>
  <c r="AR99" i="15" s="1"/>
  <c r="AN183" i="15"/>
  <c r="AR183" i="15" s="1"/>
  <c r="AM183" i="15"/>
  <c r="AP183" i="15"/>
  <c r="AT183" i="15" s="1"/>
  <c r="AO183" i="15"/>
  <c r="AS183" i="15" s="1"/>
  <c r="AP169" i="15"/>
  <c r="AT169" i="15" s="1"/>
  <c r="AO169" i="15"/>
  <c r="AS169" i="15" s="1"/>
  <c r="AN169" i="15"/>
  <c r="AR169" i="15" s="1"/>
  <c r="AM169" i="15"/>
  <c r="AO127" i="15"/>
  <c r="AS127" i="15" s="1"/>
  <c r="AQ127" i="15"/>
  <c r="AU127" i="15" s="1"/>
  <c r="AP127" i="15"/>
  <c r="AT127" i="15" s="1"/>
  <c r="AO190" i="15"/>
  <c r="AS190" i="15" s="1"/>
  <c r="AN190" i="15"/>
  <c r="AR190" i="15" s="1"/>
  <c r="AM190" i="15"/>
  <c r="AP190" i="15"/>
  <c r="AT190" i="15" s="1"/>
  <c r="AO8" i="15"/>
  <c r="AS8" i="15" s="1"/>
  <c r="AN8" i="15"/>
  <c r="AR8" i="15" s="1"/>
  <c r="AP1" i="15"/>
  <c r="AT1" i="15" s="1"/>
  <c r="AO1" i="15"/>
  <c r="AS1" i="15" s="1"/>
  <c r="AQ22" i="15"/>
  <c r="AU22" i="15" s="1"/>
  <c r="AP22" i="15"/>
  <c r="AT22" i="15" s="1"/>
  <c r="AO22" i="15"/>
  <c r="AS22" i="15" s="1"/>
  <c r="AO78" i="15"/>
  <c r="AS78" i="15" s="1"/>
  <c r="AN64" i="15"/>
  <c r="AR64" i="15" s="1"/>
  <c r="AQ78" i="15"/>
  <c r="AU78" i="15" s="1"/>
  <c r="AP211" i="15"/>
  <c r="AT211" i="15" s="1"/>
  <c r="AO211" i="15"/>
  <c r="AS211" i="15" s="1"/>
  <c r="AM211" i="15"/>
  <c r="AN211" i="15"/>
  <c r="AR211" i="15" s="1"/>
  <c r="AO64" i="15"/>
  <c r="AS64" i="15" s="1"/>
  <c r="AN204" i="15"/>
  <c r="AR204" i="15" s="1"/>
  <c r="AM204" i="15"/>
  <c r="AP204" i="15"/>
  <c r="AT204" i="15" s="1"/>
  <c r="AO204" i="15"/>
  <c r="AS204" i="15" s="1"/>
  <c r="AO141" i="15"/>
  <c r="AS141" i="15" s="1"/>
  <c r="AN141" i="15"/>
  <c r="AR141" i="15" s="1"/>
  <c r="AP197" i="15"/>
  <c r="AT197" i="15" s="1"/>
  <c r="BE197" i="15" s="1"/>
  <c r="AO197" i="15"/>
  <c r="AS197" i="15" s="1"/>
  <c r="AN197" i="15"/>
  <c r="AR197" i="15" s="1"/>
  <c r="AQ141" i="15"/>
  <c r="AU141" i="15" s="1"/>
  <c r="AN267" i="15"/>
  <c r="AR267" i="15" s="1"/>
  <c r="BE344" i="15"/>
  <c r="AU351" i="15"/>
  <c r="BE351" i="15" s="1"/>
  <c r="AQ351" i="15"/>
  <c r="AQ372" i="15"/>
  <c r="AU372" i="15"/>
  <c r="BE372" i="15" s="1"/>
  <c r="AP218" i="15"/>
  <c r="AT218" i="15" s="1"/>
  <c r="AO218" i="15"/>
  <c r="AS218" i="15" s="1"/>
  <c r="AN218" i="15"/>
  <c r="AR218" i="15" s="1"/>
  <c r="AU239" i="15"/>
  <c r="AQ239" i="15"/>
  <c r="AP281" i="15"/>
  <c r="AT281" i="15" s="1"/>
  <c r="AN281" i="15"/>
  <c r="AR281" i="15" s="1"/>
  <c r="AU302" i="15"/>
  <c r="AQ302" i="15"/>
  <c r="AM218" i="15"/>
  <c r="AN239" i="15"/>
  <c r="AR239" i="15" s="1"/>
  <c r="AM281" i="15"/>
  <c r="AP365" i="15"/>
  <c r="AT365" i="15" s="1"/>
  <c r="AO365" i="15"/>
  <c r="AS365" i="15" s="1"/>
  <c r="AN365" i="15"/>
  <c r="AR365" i="15" s="1"/>
  <c r="AM365" i="15"/>
  <c r="BE239" i="15"/>
  <c r="BE302" i="15"/>
  <c r="BE288" i="15"/>
  <c r="AQ379" i="15"/>
  <c r="AU379" i="15"/>
  <c r="BE379" i="15" s="1"/>
  <c r="AM232" i="15"/>
  <c r="AP253" i="15"/>
  <c r="AT253" i="15" s="1"/>
  <c r="AN253" i="15"/>
  <c r="AR253" i="15" s="1"/>
  <c r="AP260" i="15"/>
  <c r="AT260" i="15" s="1"/>
  <c r="AO260" i="15"/>
  <c r="AS260" i="15" s="1"/>
  <c r="AN260" i="15"/>
  <c r="AR260" i="15" s="1"/>
  <c r="AM260" i="15"/>
  <c r="AQ288" i="15"/>
  <c r="AQ295" i="15"/>
  <c r="AU295" i="15"/>
  <c r="BE295" i="15" s="1"/>
  <c r="AN232" i="15"/>
  <c r="AR232" i="15" s="1"/>
  <c r="AM253" i="15"/>
  <c r="AU253" i="15" s="1"/>
  <c r="AP267" i="15"/>
  <c r="AT267" i="15" s="1"/>
  <c r="AM267" i="15"/>
  <c r="AU330" i="15"/>
  <c r="BE330" i="15" s="1"/>
  <c r="AM337" i="15"/>
  <c r="AU344" i="15"/>
  <c r="AN351" i="15"/>
  <c r="AR351" i="15" s="1"/>
  <c r="BE358" i="15"/>
  <c r="AM414" i="15"/>
  <c r="AM386" i="15"/>
  <c r="AN414" i="15"/>
  <c r="AR414" i="15" s="1"/>
  <c r="BE323" i="15"/>
  <c r="AO414" i="15"/>
  <c r="AS414" i="15" s="1"/>
  <c r="AM316" i="15"/>
  <c r="AO386" i="15"/>
  <c r="AS386" i="15" s="1"/>
  <c r="AM274" i="15"/>
  <c r="AN316" i="15"/>
  <c r="AR316" i="15" s="1"/>
  <c r="AO330" i="15"/>
  <c r="AS330" i="15" s="1"/>
  <c r="AO344" i="15"/>
  <c r="AS344" i="15" s="1"/>
  <c r="AN274" i="15"/>
  <c r="AR274" i="15" s="1"/>
  <c r="AO316" i="15"/>
  <c r="AS316" i="15" s="1"/>
  <c r="BE309" i="15"/>
  <c r="BE393" i="15"/>
  <c r="AQ113" i="15"/>
  <c r="AU113" i="15" s="1"/>
  <c r="AO113" i="15"/>
  <c r="AS113" i="15" s="1"/>
  <c r="AN113" i="15"/>
  <c r="AR113" i="15" s="1"/>
  <c r="AQ162" i="15"/>
  <c r="AU162" i="15"/>
  <c r="AP113" i="15"/>
  <c r="AT113" i="15" s="1"/>
  <c r="AO85" i="15"/>
  <c r="AS85" i="15" s="1"/>
  <c r="AP85" i="15"/>
  <c r="AT85" i="15" s="1"/>
  <c r="AN85" i="15"/>
  <c r="AR85" i="15" s="1"/>
  <c r="AP92" i="15"/>
  <c r="AT92" i="15" s="1"/>
  <c r="AO92" i="15"/>
  <c r="AS92" i="15" s="1"/>
  <c r="AN92" i="15"/>
  <c r="AR92" i="15" s="1"/>
  <c r="AQ85" i="15"/>
  <c r="AU85" i="15" s="1"/>
  <c r="AM92" i="15"/>
  <c r="AP148" i="15"/>
  <c r="AT148" i="15" s="1"/>
  <c r="AO148" i="15"/>
  <c r="AS148" i="15" s="1"/>
  <c r="AQ148" i="15"/>
  <c r="AU148" i="15" s="1"/>
  <c r="AN148" i="15"/>
  <c r="AR148" i="15" s="1"/>
  <c r="AO162" i="15"/>
  <c r="AS162" i="15" s="1"/>
  <c r="AN162" i="15"/>
  <c r="AR162" i="15" s="1"/>
  <c r="AP162" i="15"/>
  <c r="AT162" i="15" s="1"/>
  <c r="BE162" i="15" s="1"/>
  <c r="AU197" i="15"/>
  <c r="AQ197" i="15"/>
  <c r="AP176" i="15"/>
  <c r="AT176" i="15" s="1"/>
  <c r="AO176" i="15"/>
  <c r="AS176" i="15" s="1"/>
  <c r="AN176" i="15"/>
  <c r="AR176" i="15" s="1"/>
  <c r="AQ134" i="15"/>
  <c r="AU134" i="15" s="1"/>
  <c r="AP134" i="15"/>
  <c r="AT134" i="15" s="1"/>
  <c r="AO134" i="15"/>
  <c r="AS134" i="15" s="1"/>
  <c r="AM176" i="15"/>
  <c r="AU218" i="15"/>
  <c r="BE218" i="15" s="1"/>
  <c r="AQ218" i="15"/>
  <c r="AP120" i="15"/>
  <c r="AT120" i="15" s="1"/>
  <c r="AO120" i="15"/>
  <c r="AS120" i="15" s="1"/>
  <c r="AN1" i="15"/>
  <c r="AR1" i="15" s="1"/>
  <c r="AN78" i="15"/>
  <c r="AR78" i="15" s="1"/>
  <c r="AN22" i="15"/>
  <c r="AR22" i="15" s="1"/>
  <c r="AN106" i="15"/>
  <c r="AR106" i="15" s="1"/>
  <c r="AQ253" i="15"/>
  <c r="AQ400" i="15"/>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U260" i="15" l="1"/>
  <c r="AQ260" i="15"/>
  <c r="AQ204" i="15"/>
  <c r="AU204" i="15"/>
  <c r="BE204" i="15" s="1"/>
  <c r="AU169" i="15"/>
  <c r="AQ169" i="15"/>
  <c r="AU337" i="15"/>
  <c r="BE337" i="15" s="1"/>
  <c r="AQ337" i="15"/>
  <c r="AQ365" i="15"/>
  <c r="AU365" i="15"/>
  <c r="AU274" i="15"/>
  <c r="BE274" i="15" s="1"/>
  <c r="AQ274" i="15"/>
  <c r="BE260" i="15"/>
  <c r="BE169" i="15"/>
  <c r="AQ211" i="15"/>
  <c r="AU211" i="15"/>
  <c r="AU316" i="15"/>
  <c r="BE316" i="15" s="1"/>
  <c r="AQ316" i="15"/>
  <c r="AU267" i="15"/>
  <c r="AQ267" i="15"/>
  <c r="BE365" i="15"/>
  <c r="BE267" i="15"/>
  <c r="AU232" i="15"/>
  <c r="BE232" i="15" s="1"/>
  <c r="AQ232" i="15"/>
  <c r="AQ281" i="15"/>
  <c r="AU281" i="15"/>
  <c r="BE281" i="15" s="1"/>
  <c r="BE211" i="15"/>
  <c r="AQ190" i="15"/>
  <c r="AU190" i="15"/>
  <c r="BE190" i="15" s="1"/>
  <c r="AU183" i="15"/>
  <c r="BE183" i="15" s="1"/>
  <c r="AQ183" i="15"/>
  <c r="BE253" i="15"/>
  <c r="AU386" i="15"/>
  <c r="BE386" i="15" s="1"/>
  <c r="AQ386" i="15"/>
  <c r="AU414" i="15"/>
  <c r="BE414" i="15" s="1"/>
  <c r="AQ414" i="15"/>
  <c r="AU176" i="15"/>
  <c r="AQ176" i="15"/>
  <c r="AU92" i="15"/>
  <c r="BE92" i="15" s="1"/>
  <c r="AQ92" i="15"/>
  <c r="BE176" i="15"/>
  <c r="AR22" i="17"/>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B109" i="11" l="1"/>
  <c r="A67" i="11"/>
  <c r="B25" i="11"/>
  <c r="B4" i="11"/>
  <c r="B95" i="11"/>
  <c r="D88" i="11"/>
  <c r="D81" i="11"/>
  <c r="C81" i="11"/>
  <c r="B81" i="11"/>
  <c r="A81" i="11"/>
  <c r="D74" i="11"/>
  <c r="B74" i="11"/>
  <c r="D67" i="11"/>
  <c r="C67" i="11"/>
  <c r="B67" i="11"/>
  <c r="D53" i="11"/>
  <c r="C53" i="11"/>
  <c r="B53" i="11"/>
  <c r="A53" i="11"/>
  <c r="D46" i="11"/>
  <c r="C46" i="11"/>
  <c r="B46" i="11"/>
  <c r="A46" i="11"/>
  <c r="C39" i="11"/>
  <c r="A39" i="11"/>
  <c r="D32" i="11"/>
  <c r="C32" i="11"/>
  <c r="B32" i="11"/>
  <c r="A32" i="11"/>
  <c r="D25" i="11"/>
  <c r="D4" i="11"/>
  <c r="C4" i="11"/>
  <c r="C95" i="11" l="1"/>
  <c r="B11" i="11"/>
  <c r="A11" i="11"/>
  <c r="A95" i="11"/>
  <c r="A18" i="11"/>
  <c r="D95" i="11"/>
  <c r="B18" i="11"/>
  <c r="C18" i="11"/>
  <c r="B102" i="11"/>
  <c r="A102" i="11"/>
  <c r="D18" i="11"/>
  <c r="C102" i="11"/>
  <c r="A88" i="11"/>
  <c r="B88" i="11"/>
  <c r="D102" i="11"/>
  <c r="A4" i="11"/>
  <c r="C88" i="11"/>
  <c r="B60" i="11"/>
  <c r="C60" i="11"/>
  <c r="A60" i="11"/>
  <c r="D60" i="11"/>
  <c r="C109" i="11"/>
  <c r="D109" i="11"/>
  <c r="C25" i="11"/>
  <c r="A74" i="11"/>
  <c r="C74" i="11"/>
  <c r="B39" i="11"/>
  <c r="D39" i="11"/>
  <c r="A25" i="11"/>
  <c r="A109" i="11"/>
  <c r="C11" i="11"/>
  <c r="D11" i="11"/>
  <c r="C3" i="11" l="1"/>
  <c r="D3" i="11" l="1"/>
  <c r="A3"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<sst xmlns="http://schemas.openxmlformats.org/spreadsheetml/2006/main" count="14365" uniqueCount="6817">
  <si>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</si>
  <si>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</si>
  <si>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</si>
  <si>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</si>
  <si>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</si>
  <si>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</si>
  <si>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</si>
  <si>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</si>
  <si>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</si>
  <si>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</si>
  <si>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</si>
  <si>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</si>
  <si>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</si>
  <si>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</si>
  <si>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</si>
  <si>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</si>
  <si>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</si>
  <si>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</si>
  <si>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</si>
  <si>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</si>
  <si>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</si>
  <si>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</si>
  <si>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</si>
  <si>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</si>
  <si>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</si>
  <si>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</si>
  <si>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</si>
  <si>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</si>
  <si>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</si>
  <si>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</si>
  <si>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</si>
  <si>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</si>
  <si>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</si>
  <si>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</si>
  <si>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</si>
  <si>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</si>
  <si>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</si>
  <si>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</si>
  <si>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</si>
  <si>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</si>
  <si>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</si>
  <si>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</si>
  <si>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</si>
  <si>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</si>
  <si>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</si>
  <si>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</si>
  <si>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</si>
  <si>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</si>
  <si>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</si>
  <si>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</si>
  <si>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</si>
  <si>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</si>
  <si>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</si>
  <si>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</si>
  <si>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</si>
  <si>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</si>
  <si>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</si>
  <si>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</si>
  <si>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</si>
  <si>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</si>
  <si>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</si>
  <si>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</si>
  <si>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</si>
  <si>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</si>
  <si>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</si>
  <si>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</si>
  <si>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</si>
  <si>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</si>
  <si>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</si>
  <si>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</si>
  <si>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</si>
  <si>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</si>
  <si>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</si>
  <si>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</si>
  <si>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</si>
  <si>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</si>
  <si>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</si>
  <si>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</si>
  <si>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</si>
  <si>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</si>
  <si>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</si>
  <si>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</si>
  <si>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</si>
  <si>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</si>
  <si>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</si>
  <si>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</si>
  <si>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</si>
  <si>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</si>
  <si>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</si>
  <si>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</si>
  <si>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</si>
  <si>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</si>
  <si>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</si>
  <si>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</si>
  <si>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</si>
  <si>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</si>
  <si>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</si>
  <si>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</si>
  <si>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</si>
  <si>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</si>
  <si>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</si>
  <si>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</si>
  <si>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</si>
  <si>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</si>
  <si>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</si>
  <si>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</si>
  <si>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</si>
  <si>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</si>
  <si>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</si>
  <si>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</si>
  <si>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</si>
  <si>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</si>
  <si>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</si>
  <si>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</si>
  <si>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</si>
  <si>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</si>
  <si>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</si>
  <si>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</si>
  <si>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</si>
  <si>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</si>
  <si>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</si>
  <si>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</si>
  <si>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</si>
  <si>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</si>
  <si>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</si>
  <si>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</si>
  <si>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</si>
  <si>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</si>
  <si>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</si>
  <si>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</si>
  <si>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</si>
  <si>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</si>
  <si>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</si>
  <si>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</si>
  <si>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</si>
  <si>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</si>
  <si>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</si>
  <si>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</si>
  <si>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</si>
  <si>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</si>
  <si>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</si>
  <si>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</si>
  <si>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</si>
  <si>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</si>
  <si>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</si>
  <si>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</si>
  <si>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</si>
  <si>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</si>
  <si>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</si>
  <si>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</si>
  <si>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</si>
  <si>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</si>
  <si>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</si>
  <si>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</si>
  <si>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</si>
  <si>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</si>
  <si>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</si>
  <si>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</si>
  <si>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</si>
  <si>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</si>
  <si>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</si>
  <si>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</si>
  <si>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</si>
  <si>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</si>
  <si>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</si>
  <si>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</si>
  <si>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</si>
  <si>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</si>
  <si>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</si>
  <si>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</si>
  <si>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</si>
  <si>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</si>
  <si>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</si>
  <si>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</si>
  <si>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</si>
  <si>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</si>
  <si>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</si>
  <si>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</si>
  <si>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</si>
  <si>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</si>
  <si>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</si>
  <si>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</si>
  <si>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</si>
  <si>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</si>
  <si>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</si>
  <si>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</si>
  <si>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</si>
  <si>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</si>
  <si>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</si>
  <si>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</si>
  <si>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</si>
  <si>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</si>
  <si>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</si>
  <si>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</si>
  <si>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</si>
  <si>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</si>
  <si>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</si>
  <si>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</si>
  <si>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</si>
  <si>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</si>
  <si>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</si>
  <si>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</si>
  <si>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</si>
  <si>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</si>
  <si>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</si>
  <si>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</si>
  <si>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</si>
  <si>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</si>
  <si>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</si>
  <si>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</si>
  <si>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</si>
  <si>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</si>
  <si>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</si>
  <si>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</si>
  <si>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</si>
  <si>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</si>
  <si>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</si>
  <si>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</si>
  <si>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</si>
  <si>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</si>
  <si>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</si>
  <si>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</si>
  <si>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</si>
  <si>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</si>
  <si>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</si>
  <si>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</si>
  <si>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</si>
  <si>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</si>
  <si>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</si>
  <si>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</si>
  <si>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</si>
  <si>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</si>
  <si>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</si>
  <si>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</si>
  <si>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</si>
  <si>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</si>
  <si>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</si>
  <si>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</si>
  <si>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</si>
  <si>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</si>
  <si>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</si>
  <si>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</si>
  <si>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</si>
  <si>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</si>
  <si>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</si>
  <si>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</si>
  <si>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</si>
  <si>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</si>
  <si>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</si>
  <si>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</si>
  <si>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</si>
  <si>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</si>
  <si>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</si>
  <si>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</si>
  <si>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</si>
  <si>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</si>
  <si>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</si>
  <si>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</si>
  <si>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</si>
  <si>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</si>
  <si>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</si>
  <si>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</si>
  <si>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</si>
  <si>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</si>
  <si>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</si>
  <si>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</si>
  <si>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</si>
  <si>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</si>
  <si>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</si>
  <si>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</si>
  <si>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</si>
  <si>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</si>
  <si>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</si>
  <si>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</si>
  <si>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</si>
  <si>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</si>
  <si>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</si>
  <si>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</si>
  <si>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</si>
  <si>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</si>
  <si>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</si>
  <si>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</si>
  <si>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</si>
  <si>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</si>
  <si>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</si>
  <si>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</si>
  <si>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</si>
  <si>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</si>
  <si>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</si>
  <si>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</si>
  <si>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</si>
  <si>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</si>
  <si>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</si>
  <si>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</si>
  <si>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</si>
  <si>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</si>
  <si>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</si>
  <si>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</si>
  <si>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</si>
  <si>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</si>
  <si>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</si>
  <si>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</si>
  <si>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</si>
  <si>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</si>
  <si>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</si>
  <si>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</si>
  <si>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</si>
  <si>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</si>
  <si>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</si>
  <si>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</si>
  <si>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</si>
  <si>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</si>
  <si>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</si>
  <si>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</si>
  <si>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</si>
  <si>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</si>
  <si>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</si>
  <si>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</si>
  <si>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</si>
  <si>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</si>
  <si>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</si>
  <si>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</si>
  <si>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</si>
  <si>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</si>
  <si>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</si>
  <si>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</si>
  <si>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</si>
  <si>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</si>
  <si>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</si>
  <si>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</si>
  <si>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</si>
  <si>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</si>
  <si>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</si>
  <si>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</si>
  <si>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</si>
  <si>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</si>
  <si>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</si>
  <si>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</si>
  <si>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</si>
  <si>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</si>
  <si>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</si>
  <si>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</si>
  <si>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</si>
  <si>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</si>
  <si>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</si>
  <si>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</si>
  <si>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</si>
  <si>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</si>
  <si>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</si>
  <si>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</si>
  <si>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</si>
  <si>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</si>
  <si>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</si>
  <si>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</si>
  <si>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</si>
  <si>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</si>
  <si>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</si>
  <si>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</si>
  <si>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</si>
  <si>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</si>
  <si>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</si>
  <si>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</si>
  <si>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</si>
  <si>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</si>
  <si>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</si>
  <si>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</si>
  <si>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</si>
  <si>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</si>
  <si>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</si>
  <si>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</si>
  <si>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</si>
  <si>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</si>
  <si>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</si>
  <si>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</si>
  <si>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</si>
  <si>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</si>
  <si>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</si>
  <si>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</si>
  <si>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</si>
  <si>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</si>
  <si>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</si>
  <si>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</si>
  <si>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</si>
  <si>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</si>
  <si>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</si>
  <si>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</si>
  <si>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</si>
  <si>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</si>
  <si>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</si>
  <si>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</si>
  <si>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</si>
  <si>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</si>
  <si>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</si>
  <si>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</si>
  <si>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</si>
  <si>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</si>
  <si>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</si>
  <si>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</si>
  <si>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</si>
  <si>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</si>
  <si>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</si>
  <si>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</si>
  <si>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</si>
  <si>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</si>
  <si>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</si>
  <si>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</si>
  <si>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</si>
  <si>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</si>
  <si>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</si>
  <si>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</si>
  <si>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</si>
  <si>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</si>
  <si>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</si>
  <si>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</si>
  <si>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</si>
  <si>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</si>
  <si>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</si>
  <si>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</si>
  <si>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</si>
  <si>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</si>
  <si>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</si>
  <si>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</si>
  <si>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</si>
  <si>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</si>
  <si>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</si>
  <si>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</si>
  <si>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</si>
  <si>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</si>
  <si>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</si>
  <si>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</si>
  <si>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</si>
  <si>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</si>
  <si>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</si>
  <si>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</si>
  <si>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</si>
  <si>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</si>
  <si>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</si>
  <si>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</si>
  <si>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</si>
  <si>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</si>
  <si>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</si>
  <si>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</si>
  <si>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</si>
  <si>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</si>
  <si>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</si>
  <si>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</si>
  <si>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</si>
  <si>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</si>
  <si>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</si>
  <si>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</si>
  <si>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</si>
  <si>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</si>
  <si>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</si>
  <si>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</si>
  <si>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</si>
  <si>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</si>
  <si>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</si>
  <si>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</si>
  <si>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</si>
  <si>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</si>
  <si>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</si>
  <si>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</si>
  <si>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</si>
  <si>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</si>
  <si>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</si>
  <si>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</si>
  <si>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</si>
  <si>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</si>
  <si>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</si>
  <si>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</si>
  <si>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</si>
  <si>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</si>
  <si>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</si>
  <si>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</si>
  <si>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</si>
  <si>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</si>
  <si>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</si>
  <si>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</si>
  <si>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</si>
  <si>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</si>
  <si>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</si>
  <si>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</si>
  <si>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</si>
  <si>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</si>
  <si>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</si>
  <si>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</si>
  <si>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</si>
  <si>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</si>
  <si>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</si>
  <si>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</si>
  <si>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</si>
  <si>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</si>
  <si>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</si>
  <si>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</si>
  <si>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</si>
  <si>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</si>
  <si>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</si>
  <si>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</si>
  <si>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</si>
  <si>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</si>
  <si>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</si>
  <si>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</si>
  <si>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</si>
  <si>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</si>
  <si>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</si>
  <si>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</si>
  <si>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</si>
  <si>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</si>
  <si>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</si>
  <si>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</si>
  <si>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</si>
  <si>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</si>
  <si>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</si>
  <si>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</si>
  <si>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</si>
  <si>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</si>
  <si>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</si>
  <si>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</si>
  <si>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</si>
  <si>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</si>
  <si>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</si>
  <si>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</si>
  <si>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</si>
  <si>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</si>
  <si>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</si>
  <si>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</si>
  <si>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</si>
  <si>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</si>
  <si>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</si>
  <si>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</si>
  <si>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</si>
  <si>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</si>
  <si>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</si>
  <si>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</si>
  <si>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</si>
  <si>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</si>
  <si>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</si>
  <si>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</si>
  <si>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</si>
  <si>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</si>
  <si>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</si>
  <si>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</si>
  <si>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</si>
  <si>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</si>
  <si>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</si>
  <si>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</si>
  <si>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</si>
  <si>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</si>
  <si>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</si>
  <si>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</si>
  <si>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</si>
  <si>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</si>
  <si>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</si>
  <si>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</si>
  <si>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</si>
  <si>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</si>
  <si>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</si>
  <si>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</si>
  <si>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</si>
  <si>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</si>
  <si>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</si>
  <si>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</si>
  <si>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</si>
  <si>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</si>
  <si>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</si>
  <si>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</si>
  <si>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</si>
  <si>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</si>
  <si>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</si>
  <si>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</si>
  <si>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</si>
  <si>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</si>
  <si>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</si>
  <si>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</si>
  <si>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</si>
  <si>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</si>
  <si>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</si>
  <si>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</si>
  <si>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</si>
  <si>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</si>
  <si>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</si>
  <si>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</si>
  <si>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</si>
  <si>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</si>
  <si>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</si>
  <si>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</si>
  <si>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</si>
  <si>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</si>
  <si>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</si>
  <si>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</si>
  <si>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</si>
  <si>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</si>
  <si>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</si>
  <si>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</si>
  <si>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</si>
  <si>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</si>
  <si>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</si>
  <si>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</si>
  <si>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</si>
  <si>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</si>
  <si>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</si>
  <si>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</si>
  <si>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</si>
  <si>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</si>
  <si>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</si>
  <si>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</si>
  <si>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</si>
  <si>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</si>
  <si>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</si>
  <si>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</si>
  <si>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</si>
  <si>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</si>
  <si>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</si>
  <si>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</si>
  <si>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</si>
  <si>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</si>
  <si>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</si>
  <si>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</si>
  <si>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</si>
  <si>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</si>
  <si>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</si>
  <si>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</si>
  <si>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</si>
  <si>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</si>
  <si>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</si>
  <si>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</si>
  <si>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</si>
  <si>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</si>
  <si>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</si>
  <si>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</si>
  <si>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</si>
  <si>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</si>
  <si>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</si>
  <si>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</si>
  <si>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</si>
  <si>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</si>
  <si>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</si>
  <si>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</si>
  <si>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</si>
  <si>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</si>
  <si>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</si>
  <si>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</si>
  <si>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</si>
  <si>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</si>
  <si>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</si>
  <si>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</si>
  <si>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</si>
  <si>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</si>
  <si>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</si>
  <si>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</si>
  <si>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</si>
  <si>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</si>
  <si>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</si>
  <si>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</si>
  <si>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</si>
  <si>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</si>
  <si>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</si>
  <si>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</si>
  <si>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</si>
  <si>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</si>
  <si>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</si>
  <si>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</si>
  <si>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</si>
  <si>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</si>
  <si>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</si>
  <si>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</si>
  <si>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</si>
  <si>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</si>
  <si>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</si>
  <si>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</si>
  <si>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</si>
  <si>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</si>
  <si>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</si>
  <si>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</si>
  <si>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</si>
  <si>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</si>
  <si>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</si>
  <si>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</si>
  <si>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</si>
  <si>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</si>
  <si>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</si>
  <si>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</si>
  <si>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</si>
  <si>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</si>
  <si>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</si>
  <si>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</si>
  <si>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</si>
  <si>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</si>
  <si>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</si>
  <si>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</si>
  <si>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</si>
  <si>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</si>
  <si>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</si>
  <si>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</si>
  <si>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</si>
  <si>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</si>
  <si>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</si>
  <si>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</si>
  <si>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</si>
  <si>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</si>
  <si>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</si>
  <si>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</si>
  <si>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</si>
  <si>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</si>
  <si>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</si>
  <si>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</si>
  <si>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</si>
  <si>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</si>
  <si>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</si>
  <si>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</si>
  <si>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</si>
  <si>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</si>
  <si>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</si>
  <si>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</si>
  <si>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</si>
  <si>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</si>
  <si>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</si>
  <si>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</si>
  <si>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</si>
  <si>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</si>
  <si>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</si>
  <si>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</si>
  <si>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</si>
  <si>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</si>
  <si>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</si>
  <si>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</si>
  <si>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</si>
  <si>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</si>
  <si>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</si>
  <si>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</si>
  <si>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</si>
  <si>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</si>
  <si>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</si>
  <si>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</si>
  <si>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</si>
  <si>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</si>
  <si>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</si>
  <si>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</si>
  <si>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</si>
  <si>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</si>
  <si>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</si>
  <si>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</si>
  <si>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</si>
  <si>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</si>
  <si>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</si>
  <si>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</si>
  <si>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</si>
  <si>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</si>
  <si>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</si>
  <si>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</si>
  <si>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</si>
  <si>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</si>
  <si>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</si>
  <si>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</si>
  <si>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</si>
  <si>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</si>
  <si>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</si>
  <si>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</si>
  <si>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</si>
  <si>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</si>
  <si>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</si>
  <si>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</si>
  <si>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</si>
  <si>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</si>
  <si>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</si>
  <si>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</si>
  <si>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</si>
  <si>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</si>
  <si>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</si>
  <si>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</si>
  <si>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</si>
  <si>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</si>
  <si>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</si>
  <si>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</si>
  <si>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</si>
  <si>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</si>
  <si>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</si>
  <si>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</si>
  <si>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</si>
  <si>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</si>
  <si>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</si>
  <si>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</si>
  <si>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</si>
  <si>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</si>
  <si>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</si>
  <si>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</si>
  <si>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</si>
  <si>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</si>
  <si>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</si>
  <si>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</si>
  <si>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</si>
  <si>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</si>
  <si>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</si>
  <si>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</si>
  <si>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</si>
  <si>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</si>
  <si>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</si>
  <si>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</si>
  <si>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</si>
  <si>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</si>
  <si>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</si>
  <si>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</si>
  <si>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</si>
  <si>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</si>
  <si>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</si>
  <si>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</si>
  <si>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</si>
  <si>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</si>
  <si>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</si>
  <si>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</si>
  <si>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</si>
  <si>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</si>
  <si>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</si>
  <si>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</si>
  <si>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</si>
  <si>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</si>
  <si>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</si>
  <si>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</si>
  <si>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</si>
  <si>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</si>
  <si>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</si>
  <si>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</si>
  <si>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</si>
  <si>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</si>
  <si>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</si>
  <si>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</si>
  <si>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</si>
  <si>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</si>
  <si>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</si>
  <si>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</si>
  <si>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</si>
  <si>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</si>
  <si>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</si>
  <si>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</si>
  <si>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</si>
  <si>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</si>
  <si>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</si>
  <si>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</si>
  <si>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</si>
  <si>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</si>
  <si>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</si>
  <si>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</si>
  <si>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</si>
  <si>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</si>
  <si>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</si>
  <si>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</si>
  <si>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</si>
  <si>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</si>
  <si>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</si>
  <si>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</si>
  <si>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</si>
  <si>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</si>
  <si>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</si>
  <si>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</si>
  <si>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</si>
  <si>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</si>
  <si>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</si>
  <si>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</si>
  <si>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</si>
  <si>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</si>
  <si>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</si>
  <si>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</si>
  <si>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</si>
  <si>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</si>
  <si>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</si>
  <si>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</si>
  <si>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</si>
  <si>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</si>
  <si>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</si>
  <si>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</si>
  <si>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</si>
  <si>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</si>
  <si>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</si>
  <si>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</si>
  <si>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</si>
  <si>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</si>
  <si>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</si>
  <si>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</si>
  <si>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</si>
  <si>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</si>
  <si>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</si>
  <si>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</si>
  <si>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</si>
  <si>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</si>
  <si>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</si>
  <si>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</si>
  <si>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</si>
  <si>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</si>
  <si>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</si>
  <si>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</si>
  <si>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</si>
  <si>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</si>
  <si>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</si>
  <si>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</si>
  <si>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</si>
  <si>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</si>
  <si>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</si>
  <si>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</si>
  <si>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</si>
  <si>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</si>
  <si>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</si>
  <si>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</si>
  <si>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</si>
  <si>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</si>
  <si>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</si>
  <si>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</si>
  <si>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</si>
  <si>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</si>
  <si>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</si>
  <si>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</si>
  <si>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</si>
  <si>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</si>
  <si>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</si>
  <si>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</si>
  <si>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</si>
  <si>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</si>
  <si>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</si>
  <si>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</si>
  <si>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</si>
  <si>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</si>
  <si>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</si>
  <si>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</si>
  <si>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</si>
  <si>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</si>
  <si>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</si>
  <si>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</si>
  <si>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</si>
  <si>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</si>
  <si>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</si>
  <si>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</si>
  <si>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</si>
  <si>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</si>
  <si>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</si>
  <si>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</si>
  <si>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</si>
  <si>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</si>
  <si>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</si>
  <si>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</si>
  <si>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</si>
  <si>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</si>
  <si>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</si>
  <si>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</si>
  <si>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</si>
  <si>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</si>
  <si>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</si>
  <si>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</si>
  <si>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</si>
  <si>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</si>
  <si>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</si>
  <si>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</si>
  <si>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</si>
  <si>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</si>
  <si>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</si>
  <si>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</si>
  <si>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</si>
  <si>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</si>
  <si>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</si>
  <si>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</si>
  <si>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</si>
  <si>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</si>
  <si>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</si>
  <si>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</si>
  <si>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</si>
  <si>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</si>
  <si>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</si>
  <si>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</si>
  <si>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</si>
  <si>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</si>
  <si>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</si>
  <si>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</si>
  <si>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</si>
  <si>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</si>
  <si>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</si>
  <si>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</si>
  <si>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</si>
  <si>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</si>
  <si>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</si>
  <si>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</si>
  <si>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</si>
  <si>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</si>
  <si>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</si>
  <si>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</si>
  <si>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</si>
  <si>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</si>
  <si>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</si>
  <si>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</si>
  <si>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</si>
  <si>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</si>
  <si>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</si>
  <si>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</si>
  <si>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</si>
  <si>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</si>
  <si>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</si>
  <si>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</si>
  <si>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</si>
  <si>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</si>
  <si>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</si>
  <si>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</si>
  <si>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</si>
  <si>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</si>
  <si>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</si>
  <si>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</si>
  <si>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</si>
  <si>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</si>
  <si>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</si>
  <si>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</si>
  <si>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</si>
  <si>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</si>
  <si>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</si>
  <si>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</si>
  <si>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</si>
  <si>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</si>
  <si>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</si>
  <si>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</si>
  <si>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</si>
  <si>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</si>
  <si>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</si>
  <si>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</si>
  <si>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</si>
  <si>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</si>
  <si>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</si>
  <si>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</si>
  <si>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</si>
  <si>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</si>
  <si>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</si>
  <si>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</si>
  <si>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</si>
  <si>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</si>
  <si>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</si>
  <si>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</si>
  <si>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</si>
  <si>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</si>
  <si>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</si>
  <si>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</si>
  <si>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</si>
  <si>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</si>
  <si>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</si>
  <si>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</si>
  <si>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</si>
  <si>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</si>
  <si>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</si>
  <si>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</si>
  <si>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</si>
  <si>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</si>
  <si>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</si>
  <si>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</si>
  <si>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</si>
  <si>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</si>
  <si>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</si>
  <si>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</si>
  <si>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</si>
  <si>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</si>
  <si>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</si>
  <si>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</si>
  <si>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</si>
  <si>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</si>
  <si>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</si>
  <si>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</si>
  <si>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</si>
  <si>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</si>
  <si>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</si>
  <si>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</si>
  <si>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</si>
  <si>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</si>
  <si>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</si>
  <si>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</si>
  <si>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</si>
  <si>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</si>
  <si>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</si>
  <si>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</si>
  <si>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</si>
  <si>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</si>
  <si>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</si>
  <si>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</si>
  <si>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</si>
  <si>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</si>
  <si>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</si>
  <si>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</si>
  <si>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</si>
  <si>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</si>
  <si>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</si>
  <si>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</si>
  <si>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</si>
  <si>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</si>
  <si>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</si>
  <si>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</si>
  <si>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</si>
  <si>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</si>
  <si>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</si>
  <si>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</si>
  <si>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</si>
  <si>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</si>
  <si>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</si>
  <si>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</si>
  <si>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</si>
  <si>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</si>
  <si>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</si>
  <si>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</si>
  <si>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</si>
  <si>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</si>
  <si>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</si>
  <si>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</si>
  <si>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</si>
  <si>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</si>
  <si>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</si>
  <si>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</si>
  <si>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</si>
  <si>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</si>
  <si>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</si>
  <si>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</si>
  <si>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</si>
  <si>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</si>
  <si>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</si>
  <si>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</si>
  <si>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</si>
  <si>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</si>
  <si>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</si>
  <si>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</si>
  <si>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</si>
  <si>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</si>
  <si>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</si>
  <si>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</si>
  <si>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</si>
  <si>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</si>
  <si>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</si>
  <si>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</si>
  <si>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</si>
  <si>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</si>
  <si>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</si>
  <si>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</si>
  <si>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</si>
  <si>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</si>
  <si>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</si>
  <si>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</si>
  <si>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</si>
  <si>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</si>
  <si>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</si>
  <si>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</si>
  <si>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</si>
  <si>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</si>
  <si>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</si>
  <si>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</si>
  <si>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</si>
  <si>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</si>
  <si>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</si>
  <si>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</si>
  <si>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</si>
  <si>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</si>
  <si>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</si>
  <si>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</si>
  <si>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</si>
  <si>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</si>
  <si>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</si>
  <si>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</si>
  <si>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</si>
  <si>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</si>
  <si>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</si>
  <si>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</si>
  <si>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</si>
  <si>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</si>
  <si>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</si>
  <si>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</si>
  <si>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</si>
  <si>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</si>
  <si>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</si>
  <si>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</si>
  <si>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</si>
  <si>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</si>
  <si>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</si>
  <si>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</si>
  <si>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</si>
  <si>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</si>
  <si>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</si>
  <si>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</si>
  <si>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</si>
  <si>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</si>
  <si>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</si>
  <si>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</si>
  <si>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</si>
  <si>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</si>
  <si>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</si>
  <si>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</si>
  <si>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</si>
  <si>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</si>
  <si>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</si>
  <si>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</si>
  <si>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</si>
  <si>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</si>
  <si>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</si>
  <si>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</si>
  <si>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</si>
  <si>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</si>
  <si>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</si>
  <si>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</si>
  <si>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</si>
  <si>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</si>
  <si>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</si>
  <si>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</si>
  <si>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</si>
  <si>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</si>
  <si>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</si>
  <si>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</si>
  <si>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</si>
  <si>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</si>
  <si>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</si>
  <si>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</si>
  <si>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</si>
  <si>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</si>
  <si>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</si>
  <si>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</si>
  <si>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</si>
  <si>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</si>
  <si>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</si>
  <si>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</si>
  <si>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</si>
  <si>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</si>
  <si>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</si>
  <si>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</si>
  <si>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</si>
  <si>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</si>
  <si>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</si>
  <si>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</si>
  <si>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</si>
  <si>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</si>
  <si>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</si>
  <si>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</si>
  <si>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</si>
  <si>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</si>
  <si>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</si>
  <si>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</si>
  <si>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</si>
  <si>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</si>
  <si>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</si>
  <si>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</si>
  <si>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</si>
  <si>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</si>
  <si>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</si>
  <si>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</si>
  <si>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</si>
  <si>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</si>
  <si>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</si>
  <si>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</si>
  <si>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</si>
  <si>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</si>
  <si>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</si>
  <si>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</si>
  <si>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</si>
  <si>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</si>
  <si>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</si>
  <si>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</si>
  <si>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</si>
  <si>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</si>
  <si>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</si>
  <si>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</si>
  <si>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</si>
  <si>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</si>
  <si>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</si>
  <si>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</si>
  <si>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</si>
  <si>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</si>
  <si>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</si>
  <si>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</si>
  <si>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</si>
  <si>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</si>
  <si>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</si>
  <si>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</si>
  <si>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</si>
  <si>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</si>
  <si>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</si>
  <si>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</si>
  <si>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</si>
  <si>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</si>
  <si>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</si>
  <si>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</si>
  <si>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</si>
  <si>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</si>
  <si>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</si>
  <si>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</si>
  <si>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</si>
  <si>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</si>
  <si>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</si>
  <si>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</si>
  <si>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</si>
  <si>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</si>
  <si>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</si>
  <si>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</si>
  <si>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</si>
  <si>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</si>
  <si>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</si>
  <si>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</si>
  <si>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</si>
  <si>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</si>
  <si>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</si>
  <si>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</si>
  <si>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</si>
  <si>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</si>
  <si>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</si>
  <si>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</si>
  <si>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</si>
  <si>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</si>
  <si>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</si>
  <si>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</si>
  <si>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</si>
  <si>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</si>
  <si>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</si>
  <si>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</si>
  <si>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</si>
  <si>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</si>
  <si>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</si>
  <si>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</si>
  <si>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</si>
  <si>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</si>
  <si>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</si>
  <si>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</si>
  <si>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</si>
  <si>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</si>
  <si>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</si>
  <si>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</si>
  <si>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</si>
  <si>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</si>
  <si>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</si>
  <si>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</si>
  <si>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</si>
  <si>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</si>
  <si>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</si>
  <si>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</si>
  <si>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</si>
  <si>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</si>
  <si>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</si>
  <si>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</si>
  <si>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</si>
  <si>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</si>
  <si>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</si>
  <si>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</si>
  <si>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</si>
  <si>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</si>
  <si>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</si>
  <si>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</si>
  <si>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</si>
  <si>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</si>
  <si>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</si>
  <si>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</si>
  <si>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</si>
  <si>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</si>
  <si>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</si>
  <si>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</si>
  <si>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</si>
  <si>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</si>
  <si>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</si>
  <si>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</si>
  <si>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</si>
  <si>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</si>
  <si>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</si>
  <si>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</si>
  <si>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</si>
  <si>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</si>
  <si>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</si>
  <si>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</si>
  <si>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</si>
  <si>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</si>
  <si>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</si>
  <si>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</si>
  <si>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</si>
  <si>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</si>
  <si>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</si>
  <si>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</si>
  <si>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</si>
  <si>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</si>
  <si>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</si>
  <si>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</si>
  <si>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</si>
  <si>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</si>
  <si>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</si>
  <si>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</si>
  <si>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</si>
  <si>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</si>
  <si>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</si>
  <si>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</si>
  <si>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</si>
  <si>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</si>
  <si>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</si>
  <si>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</si>
  <si>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</si>
  <si>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</si>
  <si>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</si>
  <si>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</si>
  <si>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</si>
  <si>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</si>
  <si>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</si>
  <si>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</si>
  <si>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</si>
  <si>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</si>
  <si>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</si>
  <si>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</si>
  <si>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</si>
  <si>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</si>
  <si>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</si>
  <si>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</si>
  <si>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</si>
  <si>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</si>
  <si>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</si>
  <si>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</si>
  <si>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</si>
  <si>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</si>
  <si>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</si>
  <si>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</si>
  <si>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</si>
  <si>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</si>
  <si>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</si>
  <si>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</si>
  <si>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</si>
  <si>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</si>
  <si>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</si>
  <si>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</si>
  <si>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</si>
  <si>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</si>
  <si>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</si>
  <si>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</si>
  <si>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</si>
  <si>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</si>
  <si>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</si>
  <si>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</si>
  <si>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</si>
  <si>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</si>
  <si>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</si>
  <si>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</si>
  <si>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</si>
  <si>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</si>
  <si>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</si>
  <si>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</si>
  <si>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</si>
  <si>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</si>
  <si>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</si>
  <si>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</si>
  <si>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</si>
  <si>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</si>
  <si>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</si>
  <si>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</si>
  <si>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</si>
  <si>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</si>
  <si>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</si>
  <si>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</si>
  <si>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</si>
  <si>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</si>
  <si>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</si>
  <si>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</si>
  <si>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</si>
  <si>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</si>
  <si>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</si>
  <si>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</si>
  <si>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</si>
  <si>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</si>
  <si>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</si>
  <si>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</si>
  <si>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</si>
  <si>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</si>
  <si>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</si>
  <si>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</si>
  <si>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</si>
  <si>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</si>
  <si>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</si>
  <si>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</si>
  <si>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</si>
  <si>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</si>
  <si>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</si>
  <si>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</si>
  <si>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</si>
  <si>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</si>
  <si>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</si>
  <si>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</si>
  <si>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</si>
  <si>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</si>
  <si>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</si>
  <si>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</si>
  <si>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</si>
  <si>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</si>
  <si>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</si>
  <si>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</si>
  <si>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</si>
  <si>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</si>
  <si>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</si>
  <si>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</si>
  <si>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</si>
  <si>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</si>
  <si>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</si>
  <si>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</si>
  <si>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</si>
  <si>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</si>
  <si>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</si>
  <si>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</si>
  <si>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</si>
  <si>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</si>
  <si>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</si>
  <si>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</si>
  <si>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</si>
  <si>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</si>
  <si>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</si>
  <si>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</si>
  <si>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</si>
  <si>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</si>
  <si>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</si>
  <si>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</si>
  <si>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</si>
  <si>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</si>
  <si>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</si>
  <si>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</si>
  <si>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</si>
  <si>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</si>
  <si>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</si>
  <si>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</si>
  <si>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</si>
  <si>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</si>
  <si>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</si>
  <si>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</si>
  <si>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</si>
  <si>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</si>
  <si>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</si>
  <si>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</si>
  <si>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</si>
  <si>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</si>
  <si>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</si>
  <si>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</si>
  <si>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</si>
  <si>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</si>
  <si>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</si>
  <si>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</si>
  <si>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</si>
  <si>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</si>
  <si>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</si>
  <si>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</si>
  <si>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</si>
  <si>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</si>
  <si>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</si>
  <si>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</si>
  <si>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</si>
  <si>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</si>
  <si>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</si>
  <si>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</si>
  <si>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</si>
  <si>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</si>
  <si>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</si>
  <si>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</si>
  <si>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</si>
  <si>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</si>
  <si>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</si>
  <si>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</si>
  <si>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</si>
  <si>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</si>
  <si>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</si>
  <si>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</si>
  <si>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</si>
  <si>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</si>
  <si>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</si>
  <si>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</si>
  <si>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</si>
  <si>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</si>
  <si>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</si>
  <si>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</si>
  <si>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</si>
  <si>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</si>
  <si>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</si>
  <si>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</si>
  <si>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</si>
  <si>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</si>
  <si>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</si>
  <si>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</si>
  <si>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</si>
  <si>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</si>
  <si>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</si>
  <si>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</si>
  <si>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</si>
  <si>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</si>
  <si>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</si>
  <si>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</si>
  <si>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</si>
  <si>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</si>
  <si>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</si>
  <si>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</si>
  <si>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</si>
  <si>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</si>
  <si>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</si>
  <si>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</si>
  <si>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</si>
  <si>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</si>
  <si>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</si>
  <si>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</si>
  <si>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</si>
  <si>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</si>
  <si>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</si>
  <si>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</si>
  <si>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</si>
  <si>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</si>
  <si>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</si>
  <si>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</si>
  <si>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</si>
  <si>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</si>
  <si>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</si>
  <si>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</si>
  <si>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</si>
  <si>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</si>
  <si>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</si>
  <si>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</si>
  <si>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</si>
  <si>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</si>
  <si>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</si>
  <si>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</si>
  <si>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</si>
  <si>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</si>
  <si>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</si>
  <si>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</si>
  <si>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</si>
  <si>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</si>
  <si>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</si>
  <si>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</si>
  <si>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</si>
  <si>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</si>
  <si>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</si>
  <si>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</si>
  <si>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</si>
  <si>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</si>
  <si>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</si>
  <si>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</si>
  <si>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</si>
  <si>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</si>
  <si>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</si>
  <si>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</si>
  <si>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</si>
  <si>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</si>
  <si>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</si>
  <si>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</si>
  <si>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</si>
  <si>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</si>
  <si>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</si>
  <si>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</si>
  <si>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</si>
  <si>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</si>
  <si>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</si>
  <si>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</si>
  <si>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</si>
  <si>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</si>
  <si>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</si>
  <si>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</si>
  <si>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</si>
  <si>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</si>
  <si>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</si>
  <si>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</si>
  <si>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</si>
  <si>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</si>
  <si>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</si>
  <si>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</si>
  <si>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</si>
  <si>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</si>
  <si>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</si>
  <si>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</si>
  <si>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</si>
  <si>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</si>
  <si>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</si>
  <si>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</si>
  <si>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</si>
  <si>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</si>
  <si>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</si>
  <si>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</si>
  <si>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</si>
  <si>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</si>
  <si>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</si>
  <si>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</si>
  <si>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</si>
  <si>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</si>
  <si>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</si>
  <si>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</si>
  <si>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</si>
  <si>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</si>
  <si>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</si>
  <si>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</si>
  <si>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</si>
  <si>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</si>
  <si>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</si>
  <si>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</si>
  <si>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</si>
  <si>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</si>
  <si>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</si>
  <si>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</si>
  <si>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</si>
  <si>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</si>
  <si>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</si>
  <si>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</si>
  <si>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</si>
  <si>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</si>
  <si>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</si>
  <si>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</si>
  <si>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</si>
  <si>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</si>
  <si>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</si>
  <si>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</si>
  <si>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</si>
  <si>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</si>
  <si>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</si>
  <si>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</si>
  <si>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</si>
  <si>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</si>
  <si>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</si>
  <si>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</si>
  <si>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</si>
  <si>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</si>
  <si>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</si>
  <si>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</si>
  <si>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</si>
  <si>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</si>
  <si>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</si>
  <si>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</si>
  <si>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</si>
  <si>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</si>
  <si>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</si>
  <si>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</si>
  <si>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</si>
  <si>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</si>
  <si>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</si>
  <si>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</si>
  <si>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</si>
  <si>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</si>
  <si>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</si>
  <si>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</si>
  <si>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</si>
  <si>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</si>
  <si>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</si>
  <si>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</si>
  <si>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</si>
  <si>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</si>
  <si>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</si>
  <si>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</si>
  <si>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</si>
  <si>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</si>
  <si>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</si>
  <si>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</si>
  <si>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</si>
  <si>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</si>
  <si>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</si>
  <si>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</si>
  <si>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</si>
  <si>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</si>
  <si>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</si>
  <si>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</si>
  <si>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</si>
  <si>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</si>
  <si>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</si>
  <si>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</si>
  <si>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</si>
  <si>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</si>
  <si>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</si>
  <si>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</si>
  <si>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</si>
  <si>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</si>
  <si>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</si>
  <si>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</si>
  <si>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</si>
  <si>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</si>
  <si>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</si>
  <si>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</si>
  <si>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</si>
  <si>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</si>
  <si>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</si>
  <si>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</si>
  <si>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</si>
  <si>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</si>
  <si>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</si>
  <si>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</si>
  <si>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</si>
  <si>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</si>
  <si>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</si>
  <si>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</si>
  <si>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</si>
  <si>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</si>
  <si>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</si>
  <si>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</si>
  <si>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</si>
  <si>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</si>
  <si>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</si>
  <si>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</si>
  <si>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</si>
  <si>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</si>
  <si>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</si>
  <si>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</si>
  <si>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</si>
  <si>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</si>
  <si>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</si>
  <si>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</si>
  <si>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</si>
  <si>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</si>
  <si>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</si>
  <si>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</si>
  <si>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</si>
  <si>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</si>
  <si>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</si>
  <si>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</si>
  <si>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</si>
  <si>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</si>
  <si>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</si>
  <si>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</si>
  <si>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</si>
  <si>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</si>
  <si>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</si>
  <si>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</si>
  <si>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</si>
  <si>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</si>
  <si>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</si>
  <si>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</si>
  <si>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</si>
  <si>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</si>
  <si>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</si>
  <si>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</si>
  <si>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</si>
  <si>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</si>
  <si>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</si>
  <si>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</si>
  <si>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</si>
  <si>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</si>
  <si>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</si>
  <si>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</si>
  <si>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</si>
  <si>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</si>
  <si>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</si>
  <si>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</si>
  <si>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</si>
  <si>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</si>
  <si>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</si>
  <si>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</si>
  <si>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</si>
  <si>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</si>
  <si>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</si>
  <si>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</si>
  <si>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</si>
  <si>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</si>
  <si>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</si>
  <si>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</si>
  <si>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</si>
  <si>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</si>
  <si>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</si>
  <si>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</si>
  <si>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</si>
  <si>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</si>
  <si>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</si>
  <si>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</si>
  <si>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</si>
  <si>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</si>
  <si>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</si>
  <si>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</si>
  <si>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</si>
  <si>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</si>
  <si>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</si>
  <si>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</si>
  <si>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</si>
  <si>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</si>
  <si>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</si>
  <si>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</si>
  <si>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</si>
  <si>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</si>
  <si>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</si>
  <si>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</si>
  <si>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</si>
  <si>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</si>
  <si>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</si>
  <si>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</si>
  <si>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</si>
  <si>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</si>
  <si>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</si>
  <si>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</si>
  <si>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</si>
  <si>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</si>
  <si>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</si>
  <si>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</si>
  <si>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</si>
  <si>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</si>
  <si>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</si>
  <si>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</si>
  <si>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</si>
  <si>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</si>
  <si>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</si>
  <si>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</si>
  <si>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</si>
  <si>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</si>
  <si>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</si>
  <si>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</si>
  <si>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</si>
  <si>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</si>
  <si>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</si>
  <si>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</si>
  <si>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</si>
  <si>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</si>
  <si>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</si>
  <si>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</si>
  <si>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</si>
  <si>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</si>
  <si>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</si>
  <si>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</si>
  <si>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</si>
  <si>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</si>
  <si>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</si>
  <si>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</si>
  <si>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</si>
  <si>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</si>
  <si>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</si>
  <si>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</si>
  <si>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</si>
  <si>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</si>
  <si>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</si>
  <si>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</si>
  <si>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</si>
  <si>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</si>
  <si>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</si>
  <si>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</si>
  <si>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</si>
  <si>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</si>
  <si>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</si>
  <si>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</si>
  <si>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</si>
  <si>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</si>
  <si>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</si>
  <si>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</si>
  <si>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</si>
  <si>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</si>
  <si>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</si>
  <si>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</si>
  <si>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</si>
  <si>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</si>
  <si>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</si>
  <si>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</si>
  <si>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</si>
  <si>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</si>
  <si>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</si>
  <si>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</si>
  <si>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</si>
  <si>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</si>
  <si>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</si>
  <si>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</si>
  <si>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</si>
  <si>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</si>
  <si>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</si>
  <si>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</si>
  <si>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</si>
  <si>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</si>
  <si>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</si>
  <si>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</si>
  <si>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</si>
  <si>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</si>
  <si>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</si>
  <si>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</si>
  <si>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</si>
  <si>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</si>
  <si>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</si>
  <si>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</si>
  <si>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</si>
  <si>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</si>
  <si>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</si>
  <si>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</si>
  <si>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</si>
  <si>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</si>
  <si>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</si>
  <si>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</si>
  <si>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</si>
  <si>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</si>
  <si>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</si>
  <si>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</si>
  <si>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</si>
  <si>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</si>
  <si>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</si>
  <si>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</si>
  <si>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</si>
  <si>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</si>
  <si>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</si>
  <si>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</si>
  <si>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</si>
  <si>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</si>
  <si>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</si>
  <si>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</si>
  <si>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</si>
  <si>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</si>
  <si>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</si>
  <si>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</si>
  <si>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</si>
  <si>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</si>
  <si>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</si>
  <si>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</si>
  <si>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</si>
  <si>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</si>
  <si>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</si>
  <si>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</si>
  <si>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</si>
  <si>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</si>
  <si>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</si>
  <si>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</si>
  <si>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</si>
  <si>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</si>
  <si>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</si>
  <si>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</si>
  <si>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</si>
  <si>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</si>
  <si>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</si>
  <si>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</si>
  <si>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</si>
  <si>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</si>
  <si>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</si>
  <si>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</si>
  <si>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</si>
  <si>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</si>
  <si>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</si>
  <si>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</si>
  <si>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</si>
  <si>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</si>
  <si>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</si>
  <si>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</si>
  <si>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</si>
  <si>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</si>
  <si>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</si>
  <si>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</si>
  <si>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</si>
  <si>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</si>
  <si>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</si>
  <si>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</si>
  <si>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</si>
  <si>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</si>
  <si>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</si>
  <si>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</si>
  <si>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</si>
  <si>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</si>
  <si>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</si>
  <si>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</si>
  <si>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</si>
  <si>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</si>
  <si>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</si>
  <si>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</si>
  <si>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</si>
  <si>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</si>
  <si>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</si>
  <si>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</si>
  <si>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</si>
  <si>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</si>
  <si>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</si>
  <si>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</si>
  <si>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</si>
  <si>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</si>
  <si>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</si>
  <si>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</si>
  <si>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</si>
  <si>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</si>
  <si>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</si>
  <si>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</si>
  <si>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</si>
  <si>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</si>
  <si>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</si>
  <si>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</si>
  <si>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</si>
  <si>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</si>
  <si>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</si>
  <si>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</si>
  <si>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</si>
  <si>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</si>
  <si>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</si>
  <si>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</si>
  <si>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</si>
  <si>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</si>
  <si>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</si>
  <si>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</si>
  <si>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</si>
  <si>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</si>
  <si>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</si>
  <si>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</si>
  <si>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</si>
  <si>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</si>
  <si>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</si>
  <si>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</si>
  <si>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</si>
  <si>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</si>
  <si>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</si>
  <si>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</si>
  <si>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</si>
  <si>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</si>
  <si>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</si>
  <si>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</si>
  <si>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</si>
  <si>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</si>
  <si>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</si>
  <si>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</si>
  <si>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</si>
  <si>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</si>
  <si>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</si>
  <si>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</si>
  <si>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</si>
  <si>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</si>
  <si>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</si>
  <si>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</si>
  <si>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</si>
  <si>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</si>
  <si>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</si>
  <si>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</si>
  <si>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</si>
  <si>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</si>
  <si>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</si>
  <si>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</si>
  <si>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</si>
  <si>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</si>
  <si>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</si>
  <si>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</si>
  <si>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</si>
  <si>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</si>
  <si>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</si>
  <si>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</si>
  <si>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</si>
  <si>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</si>
  <si>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</si>
  <si>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</si>
  <si>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</si>
  <si>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</si>
  <si>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</si>
  <si>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</si>
  <si>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</si>
  <si>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</si>
  <si>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</si>
  <si>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</si>
  <si>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</si>
  <si>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</si>
  <si>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</si>
  <si>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</si>
  <si>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</si>
  <si>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</si>
  <si>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</si>
  <si>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</si>
  <si>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</si>
  <si>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</si>
  <si>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</si>
  <si>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</si>
  <si>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</si>
  <si>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</si>
  <si>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</si>
  <si>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</si>
  <si>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</si>
  <si>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</si>
  <si>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</si>
  <si>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</si>
  <si>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</si>
  <si>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</si>
  <si>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</si>
  <si>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</si>
  <si>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</si>
  <si>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</si>
  <si>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</si>
  <si>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</si>
  <si>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</si>
  <si>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</si>
  <si>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</si>
  <si>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</si>
  <si>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</si>
  <si>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</si>
  <si>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</si>
  <si>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</si>
  <si>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</si>
  <si>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</si>
  <si>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</si>
  <si>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</si>
  <si>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</si>
  <si>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</si>
  <si>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</si>
  <si>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</si>
  <si>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</si>
  <si>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</si>
  <si>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</si>
  <si>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</si>
  <si>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</si>
  <si>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</si>
  <si>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</si>
  <si>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</si>
  <si>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</si>
  <si>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</si>
  <si>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</si>
  <si>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</si>
  <si>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</si>
  <si>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</si>
  <si>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</si>
  <si>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</si>
  <si>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</si>
  <si>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</si>
  <si>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</si>
  <si>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</si>
  <si>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</si>
  <si>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</si>
  <si>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</si>
  <si>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</si>
  <si>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</si>
  <si>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</si>
  <si>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</si>
  <si>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</si>
  <si>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</si>
  <si>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</si>
  <si>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</si>
  <si>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</si>
  <si>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</si>
  <si>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</si>
  <si>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</si>
  <si>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</si>
  <si>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</si>
  <si>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</si>
  <si>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</si>
  <si>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</si>
  <si>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</si>
  <si>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</si>
  <si>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</si>
  <si>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</si>
  <si>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</si>
  <si>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</si>
  <si>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</si>
  <si>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</si>
  <si>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</si>
  <si>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</si>
  <si>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</si>
  <si>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</si>
  <si>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</si>
  <si>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</si>
  <si>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</si>
  <si>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</si>
  <si>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</si>
  <si>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</si>
  <si>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</si>
  <si>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</si>
  <si>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</si>
  <si>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</si>
  <si>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</si>
  <si>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</si>
  <si>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</si>
  <si>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</si>
  <si>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</si>
  <si>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</si>
  <si>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</si>
  <si>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</si>
  <si>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</si>
  <si>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</si>
  <si>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</si>
  <si>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</si>
  <si>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</si>
  <si>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</si>
  <si>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</si>
  <si>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</si>
  <si>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</si>
  <si>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</si>
  <si>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</si>
  <si>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</si>
  <si>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</si>
  <si>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</si>
  <si>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</si>
  <si>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</si>
  <si>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</si>
  <si>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</si>
  <si>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</si>
  <si>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</si>
  <si>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</si>
  <si>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</si>
  <si>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</si>
  <si>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</si>
  <si>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</si>
  <si>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</si>
  <si>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</si>
  <si>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</si>
  <si>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</si>
  <si>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</si>
  <si>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</si>
  <si>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</si>
  <si>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</si>
  <si>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</si>
  <si>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</si>
  <si>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</si>
  <si>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</si>
  <si>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</si>
  <si>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</si>
  <si>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</si>
  <si>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</si>
  <si>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</si>
  <si>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</si>
  <si>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</si>
  <si>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</si>
  <si>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</si>
  <si>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</si>
  <si>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</si>
  <si>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</si>
  <si>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</si>
  <si>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</si>
  <si>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</si>
  <si>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</si>
  <si>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</si>
  <si>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</si>
  <si>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</si>
  <si>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</si>
  <si>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</si>
  <si>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</si>
  <si>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</si>
  <si>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</si>
  <si>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</si>
  <si>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</si>
  <si>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</si>
  <si>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</si>
  <si>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</si>
  <si>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</si>
  <si>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</si>
  <si>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</si>
  <si>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</si>
  <si>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</si>
  <si>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</si>
  <si>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</si>
  <si>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</si>
  <si>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</si>
  <si>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</si>
  <si>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</si>
  <si>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</si>
  <si>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</si>
  <si>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</si>
  <si>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</si>
  <si>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</si>
  <si>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</si>
  <si>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</si>
  <si>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</si>
  <si>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</si>
  <si>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</si>
  <si>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</si>
  <si>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</si>
  <si>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</si>
  <si>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</si>
  <si>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</si>
  <si>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</si>
  <si>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</si>
  <si>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</si>
  <si>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</si>
  <si>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</si>
  <si>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</si>
  <si>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</si>
  <si>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</si>
  <si>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</si>
  <si>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</si>
  <si>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</si>
  <si>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</si>
  <si>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</si>
  <si>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</si>
  <si>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</si>
  <si>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</si>
  <si>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</si>
  <si>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</si>
  <si>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</si>
  <si>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</si>
  <si>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</si>
  <si>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</si>
  <si>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</si>
  <si>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</si>
  <si>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</si>
  <si>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</si>
  <si>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</si>
  <si>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</si>
  <si>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</si>
  <si>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</si>
  <si>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</si>
  <si>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</si>
  <si>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</si>
  <si>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</si>
  <si>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</si>
  <si>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</si>
  <si>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</si>
  <si>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</si>
  <si>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</si>
  <si>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</si>
  <si>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</si>
  <si>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</si>
  <si>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</si>
  <si>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</si>
  <si>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</si>
  <si>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</si>
  <si>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</si>
  <si>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</si>
  <si>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</si>
  <si>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</si>
  <si>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</si>
  <si>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</si>
  <si>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</si>
  <si>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</si>
  <si>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</si>
  <si>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</si>
  <si>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</si>
  <si>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</si>
  <si>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</si>
  <si>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</si>
  <si>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</si>
  <si>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</si>
  <si>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</si>
  <si>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</si>
  <si>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</si>
  <si>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</si>
  <si>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</si>
  <si>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</si>
  <si>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</si>
  <si>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</si>
  <si>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</si>
  <si>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</si>
  <si>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</si>
  <si>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</si>
  <si>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</si>
  <si>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</si>
  <si>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</si>
  <si>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</si>
  <si>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</si>
  <si>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</si>
  <si>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</si>
  <si>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</si>
  <si>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</si>
  <si>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</si>
  <si>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</si>
  <si>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</si>
  <si>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</si>
  <si>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</si>
  <si>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</si>
  <si>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</si>
  <si>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</si>
  <si>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</si>
  <si>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</si>
  <si>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</si>
  <si>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</si>
  <si>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</si>
  <si>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</si>
  <si>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</si>
  <si>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</si>
  <si>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</si>
  <si>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</si>
  <si>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</si>
  <si>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</si>
  <si>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</si>
  <si>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</si>
  <si>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</si>
  <si>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</si>
  <si>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</si>
  <si>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</si>
  <si>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</si>
  <si>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</si>
  <si>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</si>
  <si>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</si>
  <si>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</si>
  <si>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</si>
  <si>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</si>
  <si>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</si>
  <si>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</si>
  <si>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</si>
  <si>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</si>
  <si>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</si>
  <si>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</si>
  <si>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</si>
  <si>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</si>
  <si>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</si>
  <si>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</si>
  <si>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</si>
  <si>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</si>
  <si>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</si>
  <si>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</si>
  <si>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</si>
  <si>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</si>
  <si>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</si>
  <si>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</si>
  <si>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</si>
  <si>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</si>
  <si>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</si>
  <si>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</si>
  <si>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</si>
  <si>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</si>
  <si>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</si>
  <si>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</si>
  <si>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</si>
  <si>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</si>
  <si>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</si>
  <si>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</si>
  <si>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</si>
  <si>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</si>
  <si>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</si>
  <si>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</si>
  <si>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</si>
  <si>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</si>
  <si>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</si>
  <si>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</si>
  <si>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</si>
  <si>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</si>
  <si>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</si>
  <si>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</si>
  <si>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</si>
  <si>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</si>
  <si>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</si>
  <si>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</si>
  <si>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</si>
  <si>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</si>
  <si>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</si>
  <si>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</si>
  <si>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</si>
  <si>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</si>
  <si>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</si>
  <si>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</si>
  <si>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</si>
  <si>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</si>
  <si>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</si>
  <si>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</si>
  <si>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</si>
  <si>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</si>
  <si>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</si>
  <si>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</si>
  <si>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</si>
  <si>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</si>
  <si>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</si>
  <si>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</si>
  <si>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</si>
  <si>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</si>
  <si>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</si>
  <si>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</si>
  <si>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</si>
  <si>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</si>
  <si>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</si>
  <si>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</si>
  <si>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</si>
  <si>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</si>
  <si>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</si>
  <si>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</si>
  <si>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</si>
  <si>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</si>
  <si>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</si>
  <si>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</si>
  <si>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</si>
  <si>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</si>
  <si>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</si>
  <si>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</si>
  <si>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</si>
  <si>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</si>
  <si>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</si>
  <si>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</si>
  <si>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</si>
  <si>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</si>
  <si>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</si>
  <si>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</si>
  <si>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</si>
  <si>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</si>
  <si>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</si>
  <si>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</si>
  <si>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</si>
  <si>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</si>
  <si>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</si>
  <si>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</si>
  <si>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</si>
  <si>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</si>
  <si>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</si>
  <si>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</si>
  <si>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</si>
  <si>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</si>
  <si>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</si>
  <si>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</si>
  <si>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</si>
  <si>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</si>
  <si>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</si>
  <si>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</si>
  <si>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</si>
  <si>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</si>
  <si>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</si>
  <si>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</si>
  <si>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</si>
  <si>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</si>
  <si>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</si>
  <si>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</si>
  <si>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</si>
  <si>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</si>
  <si>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</si>
  <si>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</si>
  <si>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</si>
  <si>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</si>
  <si>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</si>
  <si>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</si>
  <si>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</si>
  <si>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</si>
  <si>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</si>
  <si>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</si>
  <si>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</si>
  <si>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</si>
  <si>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</si>
  <si>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</si>
  <si>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</si>
  <si>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</si>
  <si>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</si>
  <si>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</si>
  <si>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</si>
  <si>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</si>
  <si>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</si>
  <si>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</si>
  <si>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</si>
  <si>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</si>
  <si>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</si>
  <si>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</si>
  <si>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</si>
  <si>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</si>
  <si>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</si>
  <si>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</si>
  <si>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</si>
  <si>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</si>
  <si>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</si>
  <si>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</si>
  <si>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</si>
  <si>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</si>
  <si>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</si>
  <si>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</si>
  <si>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</si>
  <si>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</si>
  <si>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</si>
  <si>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</si>
  <si>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</si>
  <si>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</si>
  <si>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</si>
  <si>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</si>
  <si>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</si>
  <si>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</si>
  <si>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</si>
  <si>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</si>
  <si>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</si>
  <si>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</si>
  <si>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</si>
  <si>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</si>
  <si>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</si>
  <si>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</si>
  <si>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</si>
  <si>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</si>
  <si>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</si>
  <si>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</si>
  <si>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</si>
  <si>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</si>
  <si>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</si>
  <si>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</si>
  <si>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</si>
  <si>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</si>
  <si>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</si>
  <si>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</si>
  <si>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</si>
  <si>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</si>
  <si>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</si>
  <si>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</si>
  <si>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</si>
  <si>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</si>
  <si>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</si>
  <si>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</si>
  <si>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</si>
  <si>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</si>
  <si>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</si>
  <si>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</si>
  <si>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</si>
  <si>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</si>
  <si>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</si>
  <si>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</si>
  <si>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</si>
  <si>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</si>
  <si>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</si>
  <si>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</si>
  <si>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</si>
  <si>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</si>
  <si>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</si>
  <si>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</si>
  <si>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</si>
  <si>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</si>
  <si>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</si>
  <si>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</si>
  <si>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</si>
  <si>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</si>
  <si>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</si>
  <si>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</si>
  <si>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</si>
  <si>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</si>
  <si>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</si>
  <si>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</si>
  <si>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</si>
  <si>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</si>
  <si>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</si>
  <si>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</si>
  <si>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</si>
  <si>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</si>
  <si>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</si>
  <si>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</si>
  <si>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</si>
  <si>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</si>
  <si>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</si>
  <si>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</si>
  <si>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</si>
  <si>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</si>
  <si>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</si>
  <si>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</si>
  <si>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</si>
  <si>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</si>
  <si>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</si>
  <si>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</si>
  <si>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</si>
  <si>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</si>
  <si>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</si>
  <si>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</si>
  <si>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</si>
  <si>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</si>
  <si>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</si>
  <si>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</si>
  <si>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</si>
  <si>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</si>
  <si>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</si>
  <si>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</si>
  <si>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</si>
  <si>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</si>
  <si>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</si>
  <si>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</si>
  <si>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</si>
  <si>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</si>
  <si>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</si>
  <si>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</si>
  <si>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</si>
  <si>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</si>
  <si>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</si>
  <si>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</si>
  <si>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</si>
  <si>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</si>
  <si>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</si>
  <si>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</si>
  <si>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</si>
  <si>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</si>
  <si>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</si>
  <si>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</si>
  <si>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</si>
  <si>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</si>
  <si>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</si>
  <si>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</si>
  <si>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</si>
  <si>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</si>
  <si>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</si>
  <si>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</si>
  <si>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</si>
  <si>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</si>
  <si>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</si>
  <si>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</si>
  <si>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</si>
  <si>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</si>
  <si>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</si>
  <si>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</si>
  <si>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</si>
  <si>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</si>
  <si>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</si>
  <si>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</si>
  <si>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</si>
  <si>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</si>
  <si>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</si>
  <si>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</si>
  <si>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</si>
  <si>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</si>
  <si>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</si>
  <si>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</si>
  <si>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</si>
  <si>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</si>
  <si>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</si>
  <si>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</si>
  <si>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</si>
  <si>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</si>
  <si>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</si>
  <si>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</si>
  <si>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</si>
  <si>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</si>
  <si>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</si>
  <si>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</si>
  <si>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</si>
  <si>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</si>
  <si>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</si>
  <si>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</si>
  <si>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</si>
  <si>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</si>
  <si>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</si>
  <si>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</si>
  <si>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</si>
  <si>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</si>
  <si>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</si>
  <si>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</si>
  <si>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</si>
  <si>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</si>
  <si>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</si>
  <si>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</si>
  <si>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</si>
  <si>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</si>
  <si>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</si>
  <si>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</si>
  <si>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</si>
  <si>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</si>
  <si>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</si>
  <si>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</si>
  <si>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</si>
  <si>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</si>
  <si>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</si>
  <si>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</si>
  <si>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</si>
  <si>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</si>
  <si>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</si>
  <si>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</si>
  <si>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</si>
  <si>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</si>
  <si>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</si>
  <si>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</si>
  <si>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</si>
  <si>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</si>
  <si>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</si>
  <si>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</si>
  <si>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</si>
  <si>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</si>
  <si>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</si>
  <si>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</si>
  <si>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</si>
  <si>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</si>
  <si>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</si>
  <si>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</si>
  <si>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</si>
  <si>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</si>
  <si>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</si>
  <si>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</si>
  <si>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</si>
  <si>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</si>
  <si>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</si>
  <si>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</si>
  <si>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</si>
  <si>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</si>
  <si>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</si>
  <si>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</si>
  <si>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</si>
  <si>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</si>
  <si>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</si>
  <si>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</si>
  <si>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</si>
  <si>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</si>
  <si>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</si>
  <si>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</si>
  <si>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</si>
  <si>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</si>
  <si>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</si>
  <si>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</si>
  <si>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</si>
  <si>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</si>
  <si>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</si>
  <si>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</si>
  <si>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</si>
  <si>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</si>
  <si>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</si>
  <si>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</si>
  <si>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</si>
  <si>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</si>
  <si>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</si>
  <si>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</si>
  <si>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</si>
  <si>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</si>
  <si>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</si>
  <si>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</si>
  <si>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</si>
  <si>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</si>
  <si>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</si>
  <si>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</si>
  <si>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</si>
  <si>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</si>
  <si>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</si>
  <si>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</si>
  <si>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</si>
  <si>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</si>
  <si>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</si>
  <si>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</si>
  <si>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</si>
  <si>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</si>
  <si>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</si>
  <si>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</si>
  <si>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</si>
  <si>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</si>
  <si>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</si>
  <si>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</si>
  <si>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</si>
  <si>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</si>
  <si>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</si>
  <si>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</si>
  <si>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</si>
  <si>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</si>
  <si>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</si>
  <si>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</si>
  <si>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</si>
  <si>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</si>
  <si>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</si>
  <si>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</si>
  <si>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</si>
  <si>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</si>
  <si>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</si>
  <si>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</si>
  <si>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</si>
  <si>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</si>
  <si>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</si>
  <si>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</si>
  <si>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</si>
  <si>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</si>
  <si>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</si>
  <si>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</si>
  <si>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</si>
  <si>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</si>
  <si>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</si>
  <si>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</si>
  <si>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</si>
  <si>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</si>
  <si>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</si>
  <si>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</si>
  <si>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</si>
  <si>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</si>
  <si>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</si>
  <si>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</si>
  <si>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</si>
  <si>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</si>
  <si>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</si>
  <si>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</si>
  <si>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</si>
  <si>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</si>
  <si>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</si>
  <si>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</si>
  <si>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</si>
  <si>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</si>
  <si>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</si>
  <si>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</si>
  <si>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</si>
  <si>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</si>
  <si>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</si>
  <si>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</si>
  <si>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</si>
  <si>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</si>
  <si>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</si>
  <si>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</si>
  <si>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</si>
  <si>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</si>
  <si>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</si>
  <si>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</si>
  <si>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</si>
  <si>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</si>
  <si>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</si>
  <si>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</si>
  <si>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</si>
  <si>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</si>
  <si>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</si>
  <si>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</si>
  <si>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</si>
  <si>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</si>
  <si>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</si>
  <si>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</si>
  <si>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</si>
  <si>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</si>
  <si>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</si>
  <si>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</si>
  <si>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</si>
  <si>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</si>
  <si>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</si>
  <si>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</si>
  <si>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</si>
  <si>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</si>
  <si>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</si>
  <si>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</si>
  <si>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</si>
  <si>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</si>
  <si>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</si>
  <si>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</si>
  <si>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</si>
  <si>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</si>
  <si>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</si>
  <si>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</si>
  <si>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</si>
  <si>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</si>
  <si>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</si>
  <si>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</si>
  <si>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</si>
  <si>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</si>
  <si>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</si>
  <si>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</si>
  <si>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</si>
  <si>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</si>
  <si>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</si>
  <si>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</si>
  <si>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</si>
  <si>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</si>
  <si>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</si>
  <si>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</si>
  <si>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</si>
  <si>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</si>
  <si>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</si>
  <si>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</si>
  <si>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</si>
  <si>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</si>
  <si>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</si>
  <si>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</si>
  <si>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</si>
  <si>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</si>
  <si>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</si>
  <si>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</si>
  <si>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</si>
  <si>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</si>
  <si>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</si>
  <si>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</si>
  <si>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</si>
  <si>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</si>
  <si>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</si>
  <si>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</si>
  <si>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</si>
  <si>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</si>
  <si>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</si>
  <si>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</si>
  <si>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</si>
  <si>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</si>
  <si>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</si>
  <si>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</si>
  <si>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</si>
  <si>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</si>
  <si>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</si>
  <si>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</si>
  <si>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</si>
  <si>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</si>
  <si>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</si>
  <si>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</si>
  <si>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</si>
  <si>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</si>
  <si>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</si>
  <si>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</si>
  <si>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</si>
  <si>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</si>
  <si>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</si>
  <si>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</si>
  <si>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</si>
  <si>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</si>
  <si>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</si>
  <si>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</si>
  <si>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</si>
  <si>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</si>
  <si>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</si>
  <si>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</si>
  <si>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</si>
  <si>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</si>
  <si>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</si>
  <si>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</si>
  <si>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</si>
  <si>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</si>
  <si>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</si>
  <si>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</si>
  <si>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</si>
  <si>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</si>
  <si>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</si>
  <si>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</si>
  <si>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</si>
  <si>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</si>
  <si>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</si>
  <si>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</si>
  <si>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</si>
  <si>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</si>
  <si>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</si>
  <si>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</si>
  <si>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</si>
  <si>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</si>
  <si>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</si>
  <si>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</si>
  <si>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</si>
  <si>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</si>
  <si>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</si>
  <si>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</si>
  <si>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</si>
  <si>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</si>
  <si>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</si>
  <si>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</si>
  <si>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</si>
  <si>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</si>
  <si>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</si>
  <si>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</si>
  <si>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</si>
  <si>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</si>
  <si>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</si>
  <si>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</si>
  <si>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</si>
  <si>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</si>
  <si>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</si>
  <si>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</si>
  <si>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</si>
  <si>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</si>
  <si>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</si>
  <si>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</si>
  <si>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</si>
  <si>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</si>
  <si>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</si>
  <si>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</si>
  <si>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</si>
  <si>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</si>
  <si>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</si>
  <si>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</si>
  <si>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</si>
  <si>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</si>
  <si>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</si>
  <si>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</si>
  <si>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</si>
  <si>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</si>
  <si>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</si>
  <si>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</si>
  <si>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</si>
  <si>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</si>
  <si>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</si>
  <si>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</si>
  <si>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</si>
  <si>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</si>
  <si>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</si>
  <si>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</si>
  <si>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</si>
  <si>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</si>
  <si>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</si>
  <si>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</si>
  <si>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</si>
  <si>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</si>
  <si>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</si>
  <si>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</si>
  <si>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</si>
  <si>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</si>
  <si>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</si>
  <si>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</si>
  <si>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</si>
  <si>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</si>
  <si>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</si>
  <si>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</si>
  <si>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</si>
  <si>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</si>
  <si>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</si>
  <si>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</si>
  <si>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</si>
  <si>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</si>
  <si>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</si>
  <si>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</si>
  <si>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</si>
  <si>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</si>
  <si>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</si>
  <si>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</si>
  <si>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</si>
  <si>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</si>
  <si>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</si>
  <si>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</si>
  <si>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</si>
  <si>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</si>
  <si>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</si>
  <si>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</si>
  <si>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</si>
  <si>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</si>
  <si>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</si>
  <si>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</si>
  <si>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</si>
  <si>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</si>
  <si>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</si>
  <si>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</si>
  <si>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</si>
  <si>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</si>
  <si>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</si>
  <si>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</si>
  <si>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</si>
  <si>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</si>
  <si>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</si>
  <si>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</si>
  <si>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</si>
  <si>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</si>
  <si>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</si>
  <si>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</si>
  <si>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</si>
  <si>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</si>
  <si>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</si>
  <si>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</si>
  <si>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</si>
  <si>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</si>
  <si>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</si>
  <si>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</si>
  <si>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</si>
  <si>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</si>
  <si>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</si>
  <si>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</si>
  <si>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</si>
  <si>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</si>
  <si>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</si>
  <si>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</si>
  <si>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</si>
  <si>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</si>
  <si>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</si>
  <si>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</si>
  <si>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</si>
  <si>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</si>
  <si>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</si>
  <si>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</si>
  <si>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</si>
  <si>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</si>
  <si>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</si>
  <si>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</si>
  <si>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</si>
  <si>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</si>
  <si>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</si>
  <si>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</si>
  <si>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</si>
  <si>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</si>
  <si>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</si>
  <si>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</si>
  <si>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</si>
  <si>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</si>
  <si>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</si>
  <si>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</si>
  <si>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</si>
  <si>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</si>
  <si>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</si>
  <si>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</si>
  <si>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</si>
  <si>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</si>
  <si>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</si>
  <si>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</si>
  <si>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</si>
  <si>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</si>
  <si>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</si>
  <si>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</si>
  <si>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</si>
  <si>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</si>
  <si>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</si>
  <si>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</si>
  <si>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</si>
  <si>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</si>
  <si>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</si>
  <si>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</si>
  <si>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</si>
  <si>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</si>
  <si>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</si>
  <si>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</si>
  <si>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</si>
  <si>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</si>
  <si>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</si>
  <si>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</si>
  <si>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</si>
  <si>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</si>
  <si>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</si>
  <si>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</si>
  <si>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</si>
  <si>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</si>
  <si>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</si>
  <si>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</si>
  <si>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</si>
  <si>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</si>
  <si>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</si>
  <si>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</si>
  <si>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</si>
  <si>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</si>
  <si>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</si>
  <si>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</si>
  <si>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</si>
  <si>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</si>
  <si>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</si>
  <si>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</si>
  <si>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</si>
  <si>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</si>
  <si>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</si>
  <si>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</si>
  <si>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</si>
  <si>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</si>
  <si>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</si>
  <si>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</si>
  <si>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</si>
  <si>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</si>
  <si>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</si>
  <si>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</si>
  <si>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</si>
  <si>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</si>
  <si>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</si>
  <si>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</si>
  <si>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</si>
  <si>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</si>
  <si>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</si>
  <si>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</si>
  <si>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</si>
  <si>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</si>
  <si>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</si>
  <si>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</si>
  <si>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</si>
  <si>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</si>
  <si>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</si>
  <si>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</si>
  <si>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</si>
  <si>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</si>
  <si>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</si>
  <si>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</si>
  <si>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</si>
  <si>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</si>
  <si>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</si>
  <si>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</si>
  <si>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</si>
  <si>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</si>
  <si>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</si>
  <si>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</si>
  <si>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</si>
  <si>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</si>
  <si>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</si>
  <si>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</si>
  <si>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</si>
  <si>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</si>
  <si>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</si>
  <si>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</si>
  <si>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</si>
  <si>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</si>
  <si>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</si>
  <si>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</si>
  <si>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</si>
  <si>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</si>
  <si>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</si>
  <si>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</si>
  <si>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</si>
  <si>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</si>
  <si>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</si>
  <si>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</si>
  <si>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</si>
  <si>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</si>
  <si>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</si>
  <si>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</si>
  <si>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</si>
  <si>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</si>
  <si>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</si>
  <si>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</si>
  <si>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</si>
  <si>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</si>
  <si>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</si>
  <si>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</si>
  <si>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</si>
  <si>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</si>
  <si>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</si>
  <si>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</si>
  <si>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</si>
  <si>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</si>
  <si>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</si>
  <si>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</si>
  <si>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</si>
  <si>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</si>
  <si>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</si>
  <si>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</si>
  <si>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</si>
  <si>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</si>
  <si>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</si>
  <si>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</si>
  <si>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</si>
  <si>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</si>
  <si>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</si>
  <si>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</si>
  <si>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</si>
  <si>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</si>
  <si>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</si>
  <si>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</si>
  <si>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</si>
  <si>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</si>
  <si>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</si>
  <si>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</si>
  <si>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</si>
  <si>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</si>
  <si>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</si>
  <si>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</si>
  <si>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</si>
  <si>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</si>
  <si>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</si>
  <si>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</si>
  <si>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</si>
  <si>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</si>
  <si>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</si>
  <si>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</si>
  <si>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</si>
  <si>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</si>
  <si>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</si>
  <si>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</si>
  <si>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</si>
  <si>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</si>
  <si>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</si>
  <si>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</si>
  <si>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</si>
  <si>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</si>
  <si>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</si>
  <si>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</si>
  <si>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</si>
  <si>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</si>
  <si>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</si>
  <si>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</si>
  <si>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</si>
  <si>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</si>
  <si>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</si>
  <si>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</si>
  <si>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</si>
  <si>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</si>
  <si>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</si>
  <si>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</si>
  <si>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</si>
  <si>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</si>
  <si>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</si>
  <si>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</si>
  <si>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</si>
  <si>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</si>
  <si>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</si>
  <si>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</si>
  <si>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</si>
  <si>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</si>
  <si>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</si>
  <si>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</si>
  <si>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</si>
  <si>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</si>
  <si>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</si>
  <si>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</si>
  <si>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</si>
  <si>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</si>
  <si>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</si>
  <si>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</si>
  <si>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</si>
  <si>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</si>
  <si>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</si>
  <si>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</si>
  <si>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</si>
  <si>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</si>
  <si>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</si>
  <si>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</si>
  <si>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</si>
  <si>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</si>
  <si>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</si>
  <si>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</si>
  <si>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</si>
  <si>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</si>
  <si>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</si>
  <si>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</si>
  <si>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</si>
  <si>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</si>
  <si>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</si>
  <si>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</si>
  <si>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</si>
  <si>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</si>
  <si>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</si>
  <si>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</si>
  <si>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</si>
  <si>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</si>
  <si>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</si>
  <si>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</si>
  <si>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</si>
  <si>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</si>
  <si>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</si>
  <si>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</si>
  <si>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</si>
  <si>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</si>
  <si>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</si>
  <si>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</si>
  <si>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</si>
  <si>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</si>
  <si>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</si>
  <si>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</si>
  <si>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</si>
  <si>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</si>
  <si>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</si>
  <si>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</si>
  <si>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</si>
  <si>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</si>
  <si>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</si>
  <si>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</si>
  <si>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</si>
  <si>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</si>
  <si>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</si>
  <si>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</si>
  <si>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</si>
  <si>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</si>
  <si>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</si>
  <si>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</si>
  <si>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</si>
  <si>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</si>
  <si>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</si>
  <si>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</si>
  <si>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</si>
  <si>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</si>
  <si>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</si>
  <si>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</si>
  <si>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</si>
  <si>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</si>
  <si>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</si>
  <si>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</si>
  <si>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</si>
  <si>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</si>
  <si>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</si>
  <si>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</si>
  <si>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</si>
  <si>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</si>
  <si>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</si>
  <si>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</si>
  <si>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</si>
  <si>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</si>
  <si>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</si>
  <si>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</si>
  <si>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</si>
  <si>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</si>
  <si>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</si>
  <si>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</si>
  <si>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</si>
  <si>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</si>
  <si>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</si>
  <si>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</si>
  <si>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</si>
  <si>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</si>
  <si>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</si>
  <si>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</si>
  <si>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</si>
  <si>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</si>
  <si>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</si>
  <si>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</si>
  <si>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</si>
  <si>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</si>
  <si>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</si>
  <si>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</si>
  <si>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</si>
  <si>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</si>
  <si>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</si>
  <si>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</si>
  <si>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</si>
  <si>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</si>
  <si>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</si>
  <si>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</si>
  <si>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</si>
  <si>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</si>
  <si>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</si>
  <si>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</si>
  <si>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</si>
  <si>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</si>
  <si>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</si>
  <si>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</si>
  <si>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</si>
  <si>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</si>
  <si>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</si>
  <si>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</si>
  <si>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</si>
  <si>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</si>
  <si>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</si>
  <si>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</si>
  <si>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</si>
  <si>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</si>
  <si>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</si>
  <si>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</si>
  <si>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</si>
  <si>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</si>
  <si>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</si>
  <si>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</si>
  <si>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</si>
  <si>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</si>
  <si>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</si>
  <si>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</si>
  <si>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</si>
  <si>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</si>
  <si>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</si>
  <si>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</si>
  <si>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</si>
  <si>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</si>
  <si>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</si>
  <si>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</si>
  <si>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</si>
  <si>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</si>
  <si>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</si>
  <si>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</si>
  <si>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</si>
  <si>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</si>
  <si>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</si>
  <si>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</si>
  <si>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</si>
  <si>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</si>
  <si>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</si>
  <si>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</si>
  <si>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</si>
  <si>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</si>
  <si>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</si>
  <si>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</si>
  <si>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</si>
  <si>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</si>
  <si>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</si>
  <si>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</si>
  <si>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</si>
  <si>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</si>
  <si>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</si>
  <si>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</si>
  <si>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</si>
  <si>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</si>
  <si>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</si>
  <si>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</si>
  <si>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</si>
  <si>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</si>
  <si>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</si>
  <si>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</si>
  <si>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</si>
  <si>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</si>
  <si>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</si>
  <si>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</si>
  <si>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</si>
  <si>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</si>
  <si>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</si>
  <si>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</si>
  <si>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</si>
  <si>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</si>
  <si>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</si>
  <si>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</si>
  <si>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</si>
  <si>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</si>
  <si>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</si>
  <si>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</si>
  <si>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</si>
  <si>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</si>
  <si>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</si>
  <si>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</si>
  <si>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</si>
  <si>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</si>
  <si>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</si>
  <si>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</si>
  <si>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</si>
  <si>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</si>
  <si>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</si>
  <si>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</si>
  <si>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</si>
  <si>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</si>
  <si>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</si>
  <si>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</si>
  <si>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</si>
  <si>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</si>
  <si>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</si>
  <si>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</si>
  <si>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</si>
  <si>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</si>
  <si>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</si>
  <si>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</si>
  <si>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</si>
  <si>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</si>
  <si>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</si>
  <si>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</si>
  <si>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</si>
  <si>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</si>
  <si>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</si>
  <si>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</si>
  <si>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</si>
  <si>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</si>
  <si>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</si>
  <si>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</si>
  <si>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</si>
  <si>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</si>
  <si>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</si>
  <si>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</si>
  <si>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</si>
  <si>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</si>
  <si>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</si>
  <si>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</si>
  <si>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</si>
  <si>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</si>
  <si>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</si>
  <si>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</si>
  <si>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</si>
  <si>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</si>
  <si>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</si>
  <si>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</si>
  <si>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</si>
  <si>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</si>
  <si>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</si>
  <si>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</si>
  <si>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</si>
  <si>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</si>
  <si>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</si>
  <si>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</si>
  <si>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</si>
  <si>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</si>
  <si>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</si>
  <si>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</si>
  <si>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</si>
  <si>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</si>
  <si>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</si>
  <si>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</si>
  <si>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</si>
  <si>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</si>
  <si>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</si>
  <si>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</si>
  <si>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</si>
  <si>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</si>
  <si>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</si>
  <si>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</si>
  <si>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</si>
  <si>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</si>
  <si>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</si>
  <si>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</si>
  <si>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</si>
  <si>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</si>
  <si>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</si>
  <si>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</si>
  <si>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</si>
  <si>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</si>
  <si>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</si>
  <si>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</si>
  <si>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</si>
  <si>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</si>
  <si>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</si>
  <si>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</si>
  <si>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</si>
  <si>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</si>
  <si>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</si>
  <si>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</si>
  <si>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</si>
  <si>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</si>
  <si>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</si>
  <si>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</si>
  <si>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</si>
  <si>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</si>
  <si>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</si>
  <si>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</si>
  <si>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</si>
  <si>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</si>
  <si>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</si>
  <si>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</si>
  <si>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</si>
  <si>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</si>
  <si>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</si>
  <si>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</si>
  <si>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</si>
  <si>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</si>
  <si>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</si>
  <si>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</si>
  <si>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</si>
  <si>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</si>
  <si>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</si>
  <si>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</si>
  <si>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</si>
  <si>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</si>
  <si>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</si>
  <si>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</si>
  <si>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</si>
  <si>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</si>
  <si>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</si>
  <si>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</si>
  <si>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</si>
  <si>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</si>
  <si>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</si>
  <si>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</si>
  <si>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</si>
  <si>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</si>
  <si>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</si>
  <si>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</si>
  <si>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</si>
  <si>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</si>
  <si>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</si>
  <si>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</si>
  <si>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</si>
  <si>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</si>
  <si>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</si>
  <si>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</si>
  <si>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</si>
  <si>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</si>
  <si>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</si>
  <si>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</si>
  <si>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</si>
  <si>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</si>
  <si>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</si>
  <si>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</si>
  <si>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</si>
  <si>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</si>
  <si>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</si>
  <si>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</si>
  <si>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</si>
  <si>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</si>
  <si>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</si>
  <si>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</si>
  <si>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</si>
  <si>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</si>
  <si>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</si>
  <si>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</si>
  <si>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</si>
  <si>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</si>
  <si>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</si>
  <si>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</si>
  <si>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</si>
  <si>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</si>
  <si>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</si>
  <si>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</si>
  <si>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</si>
  <si>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</si>
  <si>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</si>
  <si>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</si>
  <si>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</si>
  <si>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</si>
  <si>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</si>
  <si>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</si>
  <si>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</si>
  <si>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</si>
  <si>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</si>
  <si>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</si>
  <si>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</si>
  <si>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</si>
  <si>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</si>
  <si>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</si>
  <si>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</si>
  <si>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</si>
  <si>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</si>
  <si>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</si>
  <si>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</si>
  <si>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</si>
  <si>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</si>
  <si>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</si>
  <si>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</si>
  <si>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</si>
  <si>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</si>
  <si>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</si>
  <si>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</si>
  <si>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</si>
  <si>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</si>
  <si>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</si>
  <si>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</si>
  <si>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</si>
  <si>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</si>
  <si>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</si>
  <si>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</si>
  <si>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</si>
  <si>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</si>
  <si>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</si>
  <si>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</si>
  <si>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</si>
  <si>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</si>
  <si>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</si>
  <si>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</si>
  <si>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</si>
  <si>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</si>
  <si>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</si>
  <si>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</si>
  <si>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</si>
  <si>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</si>
  <si>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</si>
  <si>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</si>
  <si>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</si>
  <si>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</si>
  <si>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</si>
  <si>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</si>
  <si>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</si>
  <si>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</si>
  <si>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</si>
  <si>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</si>
  <si>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</si>
  <si>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</si>
  <si>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</si>
  <si>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</si>
  <si>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</si>
  <si>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</si>
  <si>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</si>
  <si>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</si>
  <si>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</si>
  <si>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</si>
  <si>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</si>
  <si>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</si>
  <si>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</si>
  <si>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</si>
  <si>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</si>
  <si>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</si>
  <si>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</si>
  <si>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</si>
  <si>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</si>
  <si>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</si>
  <si>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</si>
  <si>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</si>
  <si>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</si>
  <si>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</si>
  <si>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</si>
  <si>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</si>
  <si>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</si>
  <si>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</si>
  <si>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</si>
  <si>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</si>
  <si>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</si>
  <si>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</si>
  <si>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</si>
  <si>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</si>
  <si>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</si>
  <si>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</si>
  <si>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</si>
  <si>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</si>
  <si>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</si>
  <si>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</si>
  <si>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</si>
  <si>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</si>
  <si>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</si>
  <si>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</si>
  <si>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</si>
  <si>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</si>
  <si>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</si>
  <si>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</si>
  <si>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</si>
  <si>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</si>
  <si>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</si>
  <si>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</si>
  <si>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</si>
  <si>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</si>
  <si>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</si>
  <si>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</si>
  <si>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</si>
  <si>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</si>
  <si>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</si>
  <si>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</si>
  <si>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</si>
  <si>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</si>
  <si>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</si>
  <si>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</si>
  <si>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</si>
  <si>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</si>
  <si>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</si>
  <si>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</si>
  <si>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</si>
  <si>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</si>
  <si>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</si>
  <si>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</si>
  <si>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</si>
  <si>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</si>
  <si>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</si>
  <si>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</si>
  <si>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</si>
  <si>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</si>
  <si>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</si>
  <si>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</si>
  <si>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</si>
  <si>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</si>
  <si>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</si>
  <si>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</si>
  <si>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</si>
  <si>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</si>
  <si>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</si>
  <si>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</si>
  <si>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</si>
  <si>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</si>
  <si>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</si>
  <si>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</si>
  <si>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</si>
  <si>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</si>
  <si>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</si>
  <si>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</si>
  <si>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</si>
  <si>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</si>
  <si>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</si>
  <si>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</si>
  <si>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</si>
  <si>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</si>
  <si>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</si>
  <si>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</si>
  <si>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</si>
  <si>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</si>
  <si>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</si>
  <si>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</si>
  <si>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</si>
  <si>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</si>
  <si>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</si>
  <si>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</si>
  <si>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</si>
  <si>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</si>
  <si>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</si>
  <si>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</si>
  <si>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</si>
  <si>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</si>
  <si>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</si>
  <si>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</si>
  <si>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</si>
  <si>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</si>
  <si>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</si>
  <si>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</si>
  <si>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</si>
  <si>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</si>
  <si>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</si>
  <si>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</si>
  <si>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</si>
  <si>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</si>
  <si>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</si>
  <si>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</si>
  <si>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</si>
  <si>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</si>
  <si>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</si>
  <si>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</si>
  <si>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</si>
  <si>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</si>
  <si>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</si>
  <si>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</si>
  <si>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</si>
  <si>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</si>
  <si>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</si>
  <si>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</si>
  <si>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</si>
  <si>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</si>
  <si>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</si>
  <si>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</si>
  <si>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</si>
  <si>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</si>
  <si>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</si>
  <si>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</si>
  <si>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</si>
  <si>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</si>
  <si>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</si>
  <si>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</si>
  <si>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</si>
  <si>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</si>
  <si>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</si>
  <si>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</si>
  <si>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</si>
  <si>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</si>
  <si>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</si>
  <si>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</si>
  <si>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</si>
  <si>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</si>
  <si>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</si>
  <si>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</si>
  <si>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</si>
  <si>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</si>
  <si>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</si>
  <si>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</si>
  <si>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</si>
  <si>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</si>
  <si>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</si>
  <si>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</si>
  <si>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</si>
  <si>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</si>
  <si>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</si>
  <si>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</si>
  <si>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</si>
  <si>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</si>
  <si>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</si>
  <si>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</si>
  <si>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</si>
  <si>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</si>
  <si>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</si>
  <si>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</si>
  <si>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</si>
  <si>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</si>
  <si>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</si>
  <si>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</si>
  <si>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</si>
  <si>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</si>
  <si>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</si>
  <si>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</si>
  <si>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</si>
  <si>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</si>
  <si>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</si>
  <si>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</si>
  <si>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</si>
  <si>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</si>
  <si>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</si>
  <si>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</si>
  <si>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</si>
  <si>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</si>
  <si>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</si>
  <si>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</si>
  <si>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</si>
  <si>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</si>
  <si>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</si>
  <si>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</si>
  <si>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</si>
  <si>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</si>
  <si>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</si>
  <si>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</si>
  <si>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</si>
  <si>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</si>
  <si>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</si>
  <si>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</si>
  <si>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</si>
  <si>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</si>
  <si>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</si>
  <si>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</si>
  <si>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</si>
  <si>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</si>
  <si>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</si>
  <si>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</si>
  <si>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</si>
  <si>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</si>
  <si>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</si>
  <si>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</si>
  <si>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</si>
  <si>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</si>
  <si>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</si>
  <si>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</si>
  <si>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</si>
  <si>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</si>
  <si>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</si>
  <si>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</si>
  <si>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</si>
  <si>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</si>
  <si>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</si>
  <si>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</si>
  <si>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</si>
  <si>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</si>
  <si>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</si>
  <si>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</si>
  <si>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</si>
  <si>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</si>
  <si>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</si>
  <si>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</si>
  <si>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</si>
  <si>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</si>
  <si>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</si>
  <si>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</si>
  <si>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</si>
  <si>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</si>
  <si>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</si>
  <si>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</si>
  <si>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</si>
  <si>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</si>
  <si>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</si>
  <si>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</si>
  <si>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</si>
  <si>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</si>
  <si>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</si>
  <si>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</si>
  <si>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</si>
  <si>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</si>
  <si>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</si>
  <si>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</si>
  <si>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</si>
  <si>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</si>
  <si>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</si>
  <si>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</si>
  <si>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</si>
  <si>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</si>
  <si>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</si>
  <si>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</si>
  <si>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</si>
  <si>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</si>
  <si>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</si>
  <si>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</si>
  <si>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</si>
  <si>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</si>
  <si>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</si>
  <si>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</si>
  <si>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</si>
  <si>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</si>
  <si>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</si>
  <si>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</si>
  <si>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</si>
  <si>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</si>
  <si>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</si>
  <si>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</si>
  <si>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</si>
  <si>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</si>
  <si>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</si>
  <si>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</si>
  <si>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</si>
  <si>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</si>
  <si>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</si>
  <si>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</si>
  <si>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</si>
  <si>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</si>
  <si>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</si>
  <si>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</si>
  <si>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</si>
  <si>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</si>
  <si>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</si>
  <si>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</si>
  <si>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</si>
  <si>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</si>
  <si>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</si>
  <si>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</si>
  <si>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</si>
  <si>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</si>
  <si>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</si>
  <si>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</si>
  <si>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</si>
  <si>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</si>
  <si>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</si>
  <si>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</si>
  <si>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</si>
  <si>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</si>
  <si>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</si>
  <si>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</si>
  <si>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</si>
  <si>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</si>
  <si>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</si>
  <si>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</si>
  <si>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</si>
  <si>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</si>
  <si>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</si>
  <si>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</si>
  <si>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</si>
  <si>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</si>
  <si>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</si>
  <si>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</si>
  <si>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</si>
  <si>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</si>
  <si>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</si>
  <si>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</si>
  <si>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</si>
  <si>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</si>
  <si>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</si>
  <si>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</si>
  <si>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</si>
  <si>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</si>
  <si>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</si>
  <si>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</si>
  <si>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</si>
  <si>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</si>
  <si>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</si>
  <si>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</si>
  <si>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</si>
  <si>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</si>
  <si>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</si>
  <si>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</si>
  <si>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</si>
  <si>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</si>
  <si>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</si>
  <si>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</si>
  <si>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</si>
  <si>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</si>
  <si>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</si>
  <si>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</si>
  <si>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</si>
  <si>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</si>
  <si>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</si>
  <si>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</si>
  <si>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</si>
  <si>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</si>
  <si>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</si>
  <si>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</si>
  <si>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</si>
  <si>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</si>
  <si>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</si>
  <si>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</si>
  <si>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</si>
  <si>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</si>
  <si>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</si>
  <si>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</si>
  <si>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</si>
  <si>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</si>
  <si>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</si>
  <si>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</si>
  <si>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</si>
  <si>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</si>
  <si>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</si>
  <si>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</si>
  <si>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</si>
  <si>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</si>
  <si>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</si>
  <si>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</si>
  <si>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</si>
  <si>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</si>
  <si>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</si>
  <si>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</si>
  <si>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</si>
  <si>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</si>
  <si>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</si>
  <si>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</si>
  <si>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</si>
  <si>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</si>
  <si>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</si>
  <si>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</si>
  <si>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</si>
  <si>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</si>
  <si>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</si>
  <si>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</si>
  <si>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</si>
  <si>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</si>
  <si>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</si>
  <si>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</si>
  <si>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</si>
  <si>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</si>
  <si>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</si>
  <si>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</si>
  <si>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</si>
  <si>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</si>
  <si>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</si>
  <si>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</si>
  <si>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</si>
  <si>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</si>
  <si>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</si>
  <si>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</si>
  <si>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</si>
  <si>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</si>
  <si>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</si>
  <si>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</si>
  <si>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</si>
  <si>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</si>
  <si>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</si>
  <si>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</si>
  <si>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</si>
  <si>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</si>
  <si>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</si>
  <si>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</si>
  <si>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</si>
  <si>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</si>
  <si>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</si>
  <si>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</si>
  <si>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</si>
  <si>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</si>
  <si>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</si>
  <si>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</si>
  <si>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</si>
  <si>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</si>
  <si>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</si>
  <si>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</si>
  <si>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</si>
  <si>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</si>
  <si>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</si>
  <si>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</si>
  <si>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</si>
  <si>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</si>
  <si>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</si>
  <si>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</si>
  <si>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</si>
  <si>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</si>
  <si>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</si>
  <si>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</si>
  <si>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</si>
  <si>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</si>
  <si>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</si>
  <si>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</si>
  <si>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</si>
  <si>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</si>
  <si>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</si>
  <si>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</si>
  <si>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</si>
  <si>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</si>
  <si>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</si>
  <si>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</si>
  <si>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</si>
  <si>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</si>
  <si>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</si>
  <si>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</si>
  <si>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</si>
  <si>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</si>
  <si>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</si>
  <si>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</si>
  <si>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</si>
  <si>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</si>
  <si>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</si>
  <si>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</si>
  <si>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</si>
  <si>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</si>
  <si>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</si>
  <si>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</si>
  <si>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</si>
  <si>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</si>
  <si>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</si>
  <si>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</si>
  <si>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</si>
  <si>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</si>
  <si>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</si>
  <si>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</si>
  <si>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</si>
  <si>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</si>
  <si>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</si>
  <si>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</si>
  <si>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</si>
  <si>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</si>
  <si>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</si>
  <si>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</si>
  <si>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</si>
  <si>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</si>
  <si>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</si>
  <si>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</si>
  <si>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</si>
  <si>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</si>
  <si>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</si>
  <si>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</si>
  <si>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</si>
  <si>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</si>
  <si>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</si>
  <si>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</si>
  <si>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</si>
  <si>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</si>
  <si>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</si>
  <si>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</si>
  <si>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</si>
  <si>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</si>
  <si>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</si>
  <si>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</si>
  <si>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</si>
  <si>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</si>
  <si>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</si>
  <si>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</si>
  <si>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</si>
  <si>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</si>
  <si>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</si>
  <si>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</si>
  <si>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</si>
  <si>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</si>
  <si>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</si>
  <si>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</si>
  <si>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</si>
  <si>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</si>
  <si>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</si>
  <si>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</si>
  <si>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</si>
  <si>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</si>
  <si>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</si>
  <si>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</si>
  <si>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</si>
  <si>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</si>
  <si>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</si>
  <si>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</si>
  <si>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</si>
  <si>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</si>
  <si>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</si>
  <si>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</si>
  <si>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</si>
  <si>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</si>
  <si>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</si>
  <si>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</si>
  <si>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</si>
  <si>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</si>
  <si>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</si>
  <si>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</si>
  <si>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</si>
  <si>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</si>
  <si>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</si>
  <si>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</si>
  <si>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</si>
  <si>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</si>
  <si>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</si>
  <si>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</si>
  <si>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</si>
  <si>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</si>
  <si>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</si>
  <si>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</si>
  <si>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</si>
  <si>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</si>
  <si>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</si>
  <si>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</si>
  <si>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</si>
  <si>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</si>
  <si>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</si>
  <si>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</si>
  <si>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</si>
  <si>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</si>
  <si>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</si>
  <si>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</si>
  <si>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</si>
  <si>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</si>
  <si>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</si>
  <si>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</si>
  <si>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</si>
  <si>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</si>
  <si>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</si>
  <si>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</si>
  <si>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</si>
  <si>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</si>
  <si>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</si>
  <si>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</si>
  <si>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</si>
  <si>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</si>
  <si>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</si>
  <si>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</si>
  <si>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</si>
  <si>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</si>
  <si>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</si>
  <si>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</si>
  <si>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</si>
  <si>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</si>
  <si>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</si>
  <si>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</si>
  <si>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</si>
  <si>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</si>
  <si>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</si>
  <si>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</si>
  <si>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</si>
  <si>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</si>
  <si>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</si>
  <si>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</si>
  <si>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</si>
  <si>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</si>
  <si>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</si>
  <si>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</si>
  <si>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</si>
  <si>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</si>
  <si>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</si>
  <si>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</si>
  <si>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</si>
  <si>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</si>
  <si>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</si>
  <si>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</si>
  <si>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</si>
  <si>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</si>
  <si>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</si>
  <si>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</si>
  <si>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</si>
  <si>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</si>
  <si>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</si>
  <si>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</si>
  <si>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</si>
  <si>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</si>
  <si>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</si>
  <si>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</si>
  <si>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</si>
  <si>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</si>
  <si>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</si>
  <si>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</si>
  <si>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</si>
  <si>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</si>
  <si>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</si>
  <si>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</si>
  <si>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</si>
  <si>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</si>
  <si>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</si>
  <si>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</si>
  <si>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</si>
  <si>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</si>
  <si>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</si>
  <si>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</si>
  <si>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</si>
  <si>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</si>
  <si>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</si>
  <si>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</si>
  <si>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</si>
  <si>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</si>
  <si>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</si>
  <si>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</si>
  <si>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</si>
  <si>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</si>
  <si>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</si>
  <si>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</si>
  <si>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</si>
  <si>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</si>
  <si>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</si>
  <si>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</si>
  <si>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</si>
  <si>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</si>
  <si>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</si>
  <si>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</si>
  <si>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</si>
  <si>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</si>
  <si>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</si>
  <si>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</si>
  <si>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</si>
  <si>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</si>
  <si>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</si>
  <si>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</si>
  <si>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</si>
  <si>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</si>
  <si>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</si>
  <si>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</si>
  <si>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</si>
  <si>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</si>
  <si>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</si>
  <si>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</si>
  <si>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</si>
  <si>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</si>
  <si>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</si>
  <si>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</si>
  <si>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</si>
  <si>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</si>
  <si>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</si>
  <si>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</si>
  <si>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</si>
  <si>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</si>
  <si>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</si>
  <si>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</si>
  <si>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</si>
  <si>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</si>
  <si>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</si>
  <si>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</si>
  <si>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</si>
  <si>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</si>
  <si>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</si>
  <si>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</si>
  <si>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</si>
  <si>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</si>
  <si>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</si>
  <si>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</si>
  <si>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</si>
  <si>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</si>
  <si>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</si>
  <si>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</si>
  <si>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</si>
  <si>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</si>
  <si>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</si>
  <si>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</si>
  <si>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</si>
  <si>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</si>
  <si>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</si>
  <si>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</si>
  <si>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</si>
  <si>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</si>
  <si>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</si>
  <si>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</si>
  <si>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</si>
  <si>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</si>
  <si>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</si>
  <si>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</si>
  <si>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</si>
  <si>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</si>
  <si>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</si>
  <si>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</si>
  <si>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</si>
  <si>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</si>
  <si>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</si>
  <si>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</si>
  <si>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</si>
  <si>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</si>
  <si>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</si>
  <si>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</si>
  <si>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</si>
  <si>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</si>
  <si>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</si>
  <si>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</si>
  <si>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</si>
  <si>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</si>
  <si>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</si>
  <si>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</si>
  <si>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</si>
  <si>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</si>
  <si>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</si>
  <si>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</si>
  <si>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</si>
  <si>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</si>
  <si>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</si>
  <si>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</si>
  <si>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</si>
  <si>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</si>
  <si>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</si>
  <si>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</si>
  <si>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</si>
  <si>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</si>
  <si>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</si>
  <si>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</si>
  <si>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</si>
  <si>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</si>
  <si>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</si>
  <si>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</si>
  <si>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</si>
  <si>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</si>
  <si>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</si>
  <si>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</si>
  <si>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</si>
  <si>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</si>
  <si>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</si>
  <si>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</si>
  <si>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</si>
  <si>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</si>
  <si>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</si>
  <si>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</si>
  <si>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</si>
  <si>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</si>
  <si>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</si>
  <si>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</si>
  <si>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</si>
  <si>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</si>
  <si>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</si>
  <si>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</si>
  <si>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</si>
  <si>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</si>
  <si>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</si>
  <si>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</si>
  <si>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</si>
  <si>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</si>
  <si>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</si>
  <si>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</si>
  <si>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</si>
  <si>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</si>
  <si>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</si>
  <si>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</si>
  <si>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</si>
  <si>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</si>
  <si>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</si>
  <si>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</si>
  <si>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</si>
  <si>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</si>
  <si>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</si>
  <si>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</si>
  <si>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</si>
  <si>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</si>
  <si>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</si>
  <si>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</si>
  <si>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</si>
  <si>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</si>
  <si>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</si>
  <si>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</si>
  <si>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</si>
  <si>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</si>
  <si>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</si>
  <si>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</si>
  <si>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</si>
  <si>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</si>
  <si>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</si>
  <si>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</si>
  <si>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</si>
  <si>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</si>
  <si>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</si>
  <si>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</si>
  <si>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</si>
  <si>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</si>
  <si>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</si>
  <si>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</si>
  <si>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</si>
  <si>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</si>
  <si>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</si>
  <si>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</si>
  <si>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</si>
  <si>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</si>
  <si>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</si>
  <si>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</si>
  <si>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</si>
  <si>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</si>
  <si>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</si>
  <si>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</si>
  <si>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</si>
  <si>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</si>
  <si>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</si>
  <si>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</si>
  <si>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</si>
  <si>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</si>
  <si>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</si>
  <si>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</si>
  <si>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</si>
  <si>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</si>
  <si>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</si>
  <si>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</si>
  <si>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</si>
  <si>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</si>
  <si>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</si>
  <si>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</si>
  <si>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</si>
  <si>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</si>
  <si>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</si>
  <si>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</si>
  <si>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</si>
  <si>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</si>
  <si>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</si>
  <si>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</si>
  <si>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</si>
  <si>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</si>
  <si>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</si>
  <si>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</si>
  <si>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</si>
  <si>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</si>
  <si>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</si>
  <si>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</si>
  <si>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</si>
  <si>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</si>
  <si>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</si>
  <si>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</si>
  <si>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</si>
  <si>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</si>
  <si>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</si>
  <si>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</si>
  <si>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</si>
  <si>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</si>
  <si>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</si>
  <si>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</si>
  <si>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</si>
  <si>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</si>
  <si>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</si>
  <si>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</si>
  <si>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</si>
  <si>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</si>
  <si>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</si>
  <si>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</si>
  <si>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</si>
  <si>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</si>
  <si>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</si>
  <si>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</si>
  <si>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</si>
  <si>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</si>
  <si>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</si>
  <si>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</si>
  <si>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</si>
  <si>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</si>
  <si>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</si>
  <si>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</si>
  <si>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</si>
  <si>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</si>
  <si>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</si>
  <si>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</si>
  <si>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</si>
  <si>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</si>
  <si>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</si>
  <si>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</si>
  <si>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</si>
  <si>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</si>
  <si>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</si>
  <si>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</si>
  <si>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</si>
  <si>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</si>
  <si>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</si>
  <si>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</si>
  <si>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</si>
  <si>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</si>
  <si>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</si>
  <si>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</si>
  <si>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</si>
  <si>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</si>
  <si>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</si>
  <si>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</si>
  <si>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</si>
  <si>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</si>
  <si>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</si>
  <si>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</si>
  <si>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</si>
  <si>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</si>
  <si>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</si>
  <si>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</si>
  <si>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</si>
  <si>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</si>
  <si>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</si>
  <si>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</si>
  <si>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</si>
  <si>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</si>
  <si>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</si>
  <si>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</si>
  <si>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</si>
  <si>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</si>
  <si>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</si>
  <si>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</si>
  <si>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</si>
  <si>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</si>
  <si>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</si>
  <si>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</si>
  <si>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</si>
  <si>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</si>
  <si>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</si>
  <si>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</si>
  <si>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</si>
  <si>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</si>
  <si>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</si>
  <si>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</si>
  <si>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</si>
  <si>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</si>
  <si>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</si>
  <si>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</si>
  <si>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</si>
  <si>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</si>
  <si>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</si>
  <si>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</si>
  <si>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</si>
  <si>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</si>
  <si>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</si>
  <si>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</si>
  <si>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</si>
  <si>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</si>
  <si>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</si>
  <si>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</si>
  <si>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</si>
  <si>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</si>
  <si>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</si>
  <si>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</si>
  <si>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</si>
  <si>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</si>
  <si>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</si>
  <si>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</si>
  <si>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</si>
  <si>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</si>
  <si>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</si>
  <si>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</si>
  <si>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</si>
  <si>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</si>
  <si>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</si>
  <si>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</si>
  <si>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</si>
  <si>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</si>
  <si>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</si>
  <si>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</si>
  <si>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</si>
  <si>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</si>
  <si>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</si>
  <si>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</si>
  <si>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</si>
  <si>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</si>
  <si>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</si>
  <si>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</si>
  <si>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</si>
  <si>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</si>
  <si>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</si>
  <si>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</si>
  <si>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</si>
  <si>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</si>
  <si>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</si>
  <si>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</si>
  <si>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</si>
  <si>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</si>
  <si>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</si>
  <si>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</si>
  <si>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</si>
  <si>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</si>
  <si>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</si>
  <si>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</si>
  <si>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</si>
  <si>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</si>
  <si>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</si>
  <si>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</si>
  <si>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</si>
  <si>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</si>
  <si>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</si>
  <si>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</si>
  <si>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</si>
  <si>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</si>
  <si>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</si>
  <si>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</si>
  <si>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</si>
  <si>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</si>
  <si>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</si>
  <si>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</si>
  <si>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</si>
  <si>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</si>
  <si>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</si>
  <si>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</si>
  <si>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</si>
  <si>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</si>
  <si>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</si>
  <si>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</si>
  <si>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</si>
  <si>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</si>
  <si>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</si>
  <si>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</si>
  <si>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</si>
  <si>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</si>
  <si>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</si>
  <si>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</si>
  <si>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</si>
  <si>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</si>
  <si>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</si>
  <si>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</si>
  <si>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</si>
  <si>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</si>
  <si>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</si>
  <si>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</si>
  <si>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</si>
  <si>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</si>
  <si>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</si>
  <si>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</si>
  <si>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</si>
  <si>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</si>
  <si>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</si>
  <si>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</si>
  <si>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</si>
  <si>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</si>
  <si>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</si>
  <si>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</si>
  <si>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</si>
  <si>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</si>
  <si>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</si>
  <si>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</si>
  <si>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</si>
  <si>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</si>
  <si>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</si>
  <si>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</si>
  <si>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</si>
  <si>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</si>
  <si>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</si>
  <si>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</si>
  <si>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</si>
  <si>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</si>
  <si>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</si>
  <si>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</si>
  <si>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</si>
  <si>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</si>
  <si>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</si>
  <si>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</si>
  <si>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</si>
  <si>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</si>
  <si>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</si>
  <si>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</si>
  <si>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</si>
  <si>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</si>
  <si>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</si>
  <si>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</si>
  <si>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</si>
  <si>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</si>
  <si>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</si>
  <si>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</si>
  <si>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</si>
  <si>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</si>
  <si>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</si>
  <si>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</si>
  <si>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</si>
  <si>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</si>
  <si>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</si>
  <si>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</si>
  <si>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</si>
  <si>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</si>
  <si>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</si>
  <si>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</si>
  <si>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</si>
  <si>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</si>
  <si>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</si>
  <si>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</si>
  <si>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</si>
  <si>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</si>
  <si>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</si>
  <si>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</si>
  <si>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</si>
  <si>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</si>
  <si>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</si>
  <si>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</si>
  <si>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</si>
  <si>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</si>
  <si>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</si>
  <si>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</si>
  <si>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</si>
  <si>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</si>
  <si>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</si>
  <si>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</si>
  <si>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</si>
  <si>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</si>
  <si>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</si>
  <si>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</si>
  <si>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</si>
  <si>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</si>
  <si>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</si>
  <si>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</si>
  <si>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</si>
  <si>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</si>
  <si>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</si>
  <si>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</si>
  <si>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</si>
  <si>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</si>
  <si>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</si>
  <si>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</si>
  <si>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</si>
  <si>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</si>
  <si>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</si>
  <si>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</si>
  <si>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</si>
  <si>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</si>
  <si>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</si>
  <si>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</si>
  <si>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</si>
  <si>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</si>
  <si>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</si>
  <si>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</si>
  <si>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</si>
  <si>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</si>
  <si>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</si>
  <si>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</si>
  <si>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</si>
  <si>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</si>
  <si>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</si>
  <si>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</si>
  <si>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</si>
  <si>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</si>
  <si>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</si>
  <si>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</si>
  <si>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</si>
  <si>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</si>
  <si>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</si>
  <si>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</si>
  <si>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</si>
  <si>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</si>
  <si>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</si>
  <si>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</si>
  <si>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</si>
  <si>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</si>
  <si>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</si>
  <si>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</si>
  <si>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</si>
  <si>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</si>
  <si>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</si>
  <si>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</si>
  <si>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</si>
  <si>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</si>
  <si>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</si>
  <si>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</si>
  <si>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</si>
  <si>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</si>
  <si>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</si>
  <si>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</si>
  <si>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</si>
  <si>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</si>
  <si>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</si>
  <si>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</si>
  <si>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</si>
  <si>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</si>
  <si>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</si>
  <si>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</si>
  <si>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</si>
  <si>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</si>
  <si>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</si>
  <si>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</si>
  <si>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</si>
  <si>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</si>
  <si>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</si>
  <si>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</si>
  <si>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</si>
  <si>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</si>
  <si>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</si>
  <si>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</si>
  <si>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</si>
  <si>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</si>
  <si>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</si>
  <si>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</si>
  <si>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</si>
  <si>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</si>
  <si>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</si>
  <si>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</si>
  <si>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</si>
  <si>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</si>
  <si>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</si>
  <si>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</si>
  <si>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</si>
  <si>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</si>
  <si>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</si>
  <si>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</si>
  <si>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</si>
  <si>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</si>
  <si>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</si>
  <si>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</si>
  <si>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</si>
  <si>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</si>
  <si>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</si>
  <si>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</si>
  <si>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</si>
  <si>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</si>
  <si>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</si>
  <si>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</si>
  <si>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</si>
  <si>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</si>
  <si>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</si>
  <si>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</si>
  <si>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</si>
  <si>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</si>
  <si>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</si>
  <si>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</si>
  <si>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</si>
  <si>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</si>
  <si>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</si>
  <si>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</si>
  <si>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</si>
  <si>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</si>
  <si>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</si>
  <si>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</si>
  <si>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</si>
  <si>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</si>
  <si>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</si>
  <si>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</si>
  <si>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</si>
  <si>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</si>
  <si>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</si>
  <si>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</si>
  <si>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</si>
  <si>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</si>
  <si>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</si>
  <si>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</si>
  <si>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</si>
  <si>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</si>
  <si>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</si>
  <si>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</si>
  <si>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</si>
  <si>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</si>
  <si>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</si>
  <si>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</si>
  <si>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</si>
  <si>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</si>
  <si>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</si>
  <si>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</si>
  <si>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</si>
  <si>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</si>
  <si>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</si>
  <si>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</si>
  <si>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</si>
  <si>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</si>
  <si>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</si>
  <si>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</si>
  <si>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</si>
  <si>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</si>
  <si>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</si>
  <si>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</si>
  <si>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</si>
  <si>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</si>
  <si>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</si>
  <si>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</si>
  <si>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</si>
  <si>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</si>
  <si>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</si>
  <si>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</si>
  <si>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</si>
  <si>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</si>
  <si>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</si>
  <si>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</si>
  <si>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</si>
  <si>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</si>
  <si>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</si>
  <si>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</si>
  <si>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</si>
  <si>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</si>
  <si>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</si>
  <si>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</si>
  <si>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</si>
  <si>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</si>
  <si>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</si>
  <si>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</si>
  <si>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</si>
  <si>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</si>
  <si>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</si>
  <si>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</si>
  <si>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</si>
  <si>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</si>
  <si>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</si>
  <si>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</si>
  <si>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</si>
  <si>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</si>
  <si>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</si>
  <si>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</si>
  <si>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</si>
  <si>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</si>
  <si>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</si>
  <si>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</si>
  <si>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</si>
  <si>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</si>
  <si>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</si>
  <si>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</si>
  <si>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</si>
  <si>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</si>
  <si>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</si>
  <si>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</si>
  <si>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</si>
  <si>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</si>
  <si>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</si>
  <si>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</si>
  <si>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</si>
  <si>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</si>
  <si>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</si>
  <si>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</si>
  <si>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</si>
  <si>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</si>
  <si>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</si>
  <si>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</si>
  <si>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</si>
  <si>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</si>
  <si>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</si>
  <si>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</si>
  <si>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</si>
  <si>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</si>
  <si>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</si>
  <si>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</si>
  <si>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</si>
  <si>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</si>
  <si>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</si>
  <si>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</si>
  <si>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</si>
  <si>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</si>
  <si>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</si>
  <si>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</si>
  <si>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</si>
  <si>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</si>
  <si>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</si>
  <si>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</si>
  <si>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</si>
  <si>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</si>
  <si>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</si>
  <si>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</si>
  <si>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</si>
  <si>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</si>
  <si>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</si>
  <si>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</si>
  <si>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</si>
  <si>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</si>
  <si>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</si>
  <si>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</si>
  <si>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</si>
  <si>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</si>
  <si>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</si>
  <si>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</si>
  <si>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</si>
  <si>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</si>
  <si>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</si>
  <si>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</si>
  <si>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</si>
  <si>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</si>
  <si>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</si>
  <si>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</si>
  <si>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</si>
  <si>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</si>
  <si>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</si>
  <si>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</si>
  <si>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</si>
  <si>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</si>
  <si>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</si>
  <si>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</si>
  <si>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</si>
  <si>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</si>
  <si>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</si>
  <si>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</si>
  <si>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</si>
  <si>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</si>
  <si>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</si>
  <si>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</si>
  <si>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</si>
  <si>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</si>
  <si>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</si>
  <si>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</si>
  <si>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</si>
  <si>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</si>
  <si>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</si>
  <si>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</si>
  <si>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</si>
  <si>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</si>
  <si>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</si>
  <si>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</si>
  <si>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</si>
  <si>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</si>
  <si>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</si>
  <si>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</si>
  <si>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</si>
  <si>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</si>
  <si>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</si>
  <si>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</si>
  <si>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</si>
  <si>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</si>
  <si>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</si>
  <si>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</si>
  <si>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</si>
  <si>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</si>
  <si>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</si>
  <si>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</si>
  <si>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</si>
  <si>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</si>
  <si>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</si>
  <si>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</si>
  <si>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</si>
  <si>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</si>
  <si>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</si>
  <si>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</si>
  <si>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</si>
  <si>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</si>
  <si>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</si>
  <si>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</si>
  <si>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</si>
  <si>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</si>
  <si>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</si>
  <si>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</si>
  <si>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</si>
  <si>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</si>
  <si>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</si>
  <si>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</si>
  <si>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</si>
  <si>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</si>
  <si>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</si>
  <si>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</si>
  <si>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</si>
  <si>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</si>
  <si>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</si>
  <si>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</si>
  <si>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</si>
  <si>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</si>
  <si>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</si>
  <si>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</si>
  <si>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</si>
  <si>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</si>
  <si>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</si>
  <si>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</si>
  <si>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</si>
  <si>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</si>
  <si>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</si>
  <si>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</si>
  <si>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</si>
  <si>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</si>
  <si>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</si>
  <si>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</si>
  <si>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</si>
  <si>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</si>
  <si>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</si>
  <si>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</si>
  <si>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</si>
  <si>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</si>
  <si>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</si>
  <si>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</si>
  <si>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</si>
  <si>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</si>
  <si>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</si>
  <si>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</si>
  <si>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</si>
  <si>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</si>
  <si>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</si>
  <si>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</si>
  <si>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</si>
  <si>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</si>
  <si>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</si>
  <si>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</si>
  <si>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</si>
  <si>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</si>
  <si>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</si>
  <si>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</si>
  <si>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</si>
  <si>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</si>
  <si>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</si>
  <si>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</si>
  <si>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</si>
  <si>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</si>
  <si>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</si>
  <si>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</si>
  <si>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</si>
  <si>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</si>
  <si>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</si>
  <si>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</si>
  <si>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</si>
  <si>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</si>
  <si>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</si>
  <si>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</si>
  <si>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</si>
  <si>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</si>
  <si>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</si>
  <si>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</si>
  <si>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</si>
  <si>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</si>
  <si>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</si>
  <si>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</si>
  <si>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</si>
  <si>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</si>
  <si>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</si>
  <si>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</si>
  <si>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</si>
  <si>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</si>
  <si>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</si>
  <si>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</si>
  <si>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</si>
  <si>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</si>
  <si>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</si>
  <si>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</si>
  <si>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</si>
  <si>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</si>
  <si>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</si>
  <si>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</si>
  <si>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</si>
  <si>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</si>
  <si>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</si>
  <si>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</si>
  <si>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</si>
  <si>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</si>
  <si>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</si>
  <si>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</si>
  <si>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</si>
  <si>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</si>
  <si>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</si>
  <si>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</si>
  <si>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</si>
  <si>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</si>
  <si>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</si>
  <si>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</si>
  <si>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</si>
  <si>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</si>
  <si>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</si>
  <si>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</si>
  <si>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</si>
  <si>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</si>
  <si>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</si>
  <si>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</si>
  <si>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</si>
  <si>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</si>
  <si>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</si>
  <si>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</si>
  <si>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</si>
  <si>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</si>
  <si>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</si>
  <si>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</si>
  <si>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</si>
  <si>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</si>
  <si>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</si>
  <si>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</si>
  <si>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</si>
  <si>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</si>
  <si>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</si>
  <si>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</si>
  <si>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</si>
  <si>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</si>
  <si>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</si>
  <si>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</si>
  <si>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</si>
  <si>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</si>
  <si>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</si>
  <si>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</si>
  <si>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</si>
  <si>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</si>
  <si>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</si>
  <si>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</si>
  <si>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</si>
  <si>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</si>
  <si>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</si>
  <si>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</si>
  <si>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</si>
  <si>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</si>
  <si>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</si>
  <si>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</si>
  <si>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</si>
  <si>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</si>
  <si>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</si>
  <si>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</si>
  <si>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</si>
  <si>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</si>
  <si>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</si>
  <si>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</si>
  <si>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</si>
  <si>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</si>
  <si>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</si>
  <si>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</si>
  <si>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</si>
  <si>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</si>
  <si>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</si>
  <si>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</si>
  <si>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</si>
  <si>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</si>
  <si>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</si>
  <si>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</si>
  <si>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</si>
  <si>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</si>
  <si>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</si>
  <si>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</si>
  <si>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</si>
  <si>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</si>
  <si>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</si>
  <si>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</si>
  <si>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</si>
  <si>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</si>
  <si>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</si>
  <si>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</si>
  <si>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</si>
  <si>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</si>
  <si>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</si>
  <si>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</si>
  <si>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</si>
  <si>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</si>
  <si>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</si>
  <si>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</si>
  <si>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</si>
  <si>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</si>
  <si>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</si>
  <si>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</si>
  <si>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</si>
  <si>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</si>
  <si>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</si>
  <si>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</si>
  <si>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</si>
  <si>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</si>
  <si>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</si>
  <si>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</si>
  <si>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</si>
  <si>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</si>
  <si>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</si>
  <si>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</si>
  <si>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</si>
  <si>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</si>
  <si>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</si>
  <si>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</si>
  <si>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</si>
  <si>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</si>
  <si>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</si>
  <si>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</si>
  <si>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</si>
  <si>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</si>
  <si>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</si>
  <si>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</si>
  <si>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</si>
  <si>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</si>
  <si>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</si>
  <si>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</si>
  <si>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</si>
  <si>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</si>
  <si>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</si>
  <si>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</si>
  <si>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</si>
  <si>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</si>
  <si>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</si>
  <si>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</si>
  <si>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</si>
  <si>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</si>
  <si>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</si>
  <si>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</si>
  <si>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</si>
  <si>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</si>
  <si>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</si>
  <si>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</si>
  <si>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</si>
  <si>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</si>
  <si>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</si>
  <si>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</si>
  <si>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</si>
  <si>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</si>
  <si>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</si>
  <si>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</si>
  <si>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</si>
  <si>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</si>
  <si>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</si>
  <si>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</si>
  <si>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</si>
  <si>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</si>
  <si>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</si>
  <si>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</si>
  <si>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</si>
  <si>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</si>
  <si>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</si>
  <si>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</si>
  <si>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</si>
  <si>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</si>
  <si>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</si>
  <si>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</si>
  <si>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</si>
  <si>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</si>
  <si>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</si>
  <si>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</si>
  <si>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</si>
  <si>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</si>
  <si>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</si>
  <si>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</si>
  <si>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</si>
  <si>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</si>
  <si>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</si>
  <si>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</si>
  <si>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</si>
  <si>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</si>
  <si>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</si>
  <si>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</si>
  <si>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</si>
  <si>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</si>
  <si>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</si>
  <si>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</si>
  <si>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</si>
  <si>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</si>
  <si>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</si>
  <si>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</si>
  <si>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</si>
  <si>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</si>
  <si>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</si>
  <si>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</si>
  <si>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</si>
  <si>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</si>
  <si>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</si>
  <si>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</si>
  <si>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</si>
  <si>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</si>
  <si>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</si>
  <si>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</si>
  <si>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</si>
  <si>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</si>
  <si>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</si>
  <si>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</si>
  <si>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</si>
  <si>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</si>
  <si>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</si>
  <si>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</si>
  <si>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</si>
  <si>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</si>
  <si>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</si>
  <si>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</si>
  <si>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</si>
  <si>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</si>
  <si>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</si>
  <si>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</si>
  <si>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</si>
  <si>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</si>
  <si>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</si>
  <si>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</si>
  <si>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</si>
  <si>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</si>
  <si>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</si>
  <si>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</si>
  <si>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</si>
  <si>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</si>
  <si>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</si>
  <si>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</si>
  <si>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</si>
  <si>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</si>
  <si>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</si>
  <si>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</si>
  <si>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</si>
  <si>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</si>
  <si>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</si>
  <si>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</si>
  <si>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</si>
  <si>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</si>
  <si>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</si>
  <si>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</si>
  <si>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</si>
  <si>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</si>
  <si>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</si>
  <si>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</si>
  <si>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</si>
  <si>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</si>
  <si>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</si>
  <si>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</si>
  <si>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</si>
  <si>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</si>
  <si>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</si>
  <si>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</si>
  <si>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</si>
  <si>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</si>
  <si>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</si>
  <si>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</si>
  <si>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</si>
  <si>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</si>
  <si>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</si>
  <si>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</si>
  <si>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</si>
  <si>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</si>
  <si>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</si>
  <si>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</si>
  <si>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</si>
  <si>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</si>
  <si>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</si>
  <si>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</si>
  <si>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</si>
  <si>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</si>
  <si>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</si>
  <si>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</si>
  <si>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</si>
  <si>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</si>
  <si>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</si>
  <si>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</si>
  <si>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</si>
  <si>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</si>
  <si>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</si>
  <si>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</si>
  <si>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</si>
  <si>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</si>
  <si>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</si>
  <si>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</si>
  <si>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</si>
  <si>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</si>
  <si>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</si>
  <si>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</si>
  <si>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</si>
  <si>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</si>
  <si>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</si>
  <si>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</si>
  <si>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</si>
  <si>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</si>
  <si>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</si>
  <si>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</si>
  <si>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</si>
  <si>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</si>
  <si>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</si>
  <si>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</si>
  <si>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</si>
  <si>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</si>
  <si>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</si>
  <si>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</si>
  <si>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</si>
  <si>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</si>
  <si>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</si>
  <si>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</si>
  <si>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</si>
  <si>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</si>
  <si>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</si>
  <si>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</si>
  <si>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</si>
  <si>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</si>
  <si>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</si>
  <si>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</si>
  <si>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</si>
  <si>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</si>
  <si>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</si>
  <si>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</si>
  <si>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</si>
  <si>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</si>
  <si>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</si>
  <si>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</si>
  <si>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</si>
  <si>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</si>
  <si>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</si>
  <si>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</si>
  <si>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</si>
  <si>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</si>
  <si>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</si>
  <si>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</si>
  <si>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</si>
  <si>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</si>
  <si>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</si>
  <si>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</si>
  <si>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</si>
  <si>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</si>
  <si>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</si>
  <si>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</si>
  <si>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</si>
  <si>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</si>
  <si>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</si>
  <si>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</si>
  <si>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</si>
  <si>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</si>
  <si>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</si>
  <si>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</si>
  <si>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</si>
  <si>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</si>
  <si>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</si>
  <si>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</si>
  <si>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</si>
  <si>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</si>
  <si>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</si>
  <si>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</si>
  <si>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</si>
  <si>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</si>
  <si>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</si>
  <si>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</si>
  <si>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</si>
  <si>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</si>
  <si>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</si>
  <si>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</si>
  <si>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</si>
  <si>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</si>
  <si>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</si>
  <si>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</si>
  <si>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</si>
  <si>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</si>
  <si>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</si>
  <si>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</si>
  <si>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</si>
  <si>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</si>
  <si>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</si>
  <si>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</si>
  <si>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</si>
  <si>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</si>
  <si>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</si>
  <si>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</si>
  <si>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</si>
  <si>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</si>
  <si>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</si>
  <si>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</si>
  <si>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</si>
  <si>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</si>
  <si>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</si>
  <si>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</si>
  <si>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</si>
  <si>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</si>
  <si>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</si>
  <si>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</si>
  <si>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</si>
  <si>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</si>
  <si>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</si>
  <si>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</si>
  <si>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</si>
  <si>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</si>
  <si>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</si>
  <si>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</si>
  <si>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</si>
  <si>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</si>
  <si>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</si>
  <si>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</si>
  <si>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</si>
  <si>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</si>
  <si>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</si>
  <si>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</si>
  <si>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</si>
  <si>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</si>
  <si>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</si>
  <si>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</si>
  <si>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</si>
  <si>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</si>
  <si>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</si>
  <si>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</si>
  <si>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</si>
  <si>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</si>
  <si>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</si>
  <si>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</si>
  <si>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</si>
  <si>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</si>
  <si>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</si>
  <si>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</si>
  <si>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</si>
  <si>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</si>
  <si>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</si>
  <si>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</si>
  <si>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</si>
  <si>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</si>
  <si>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</si>
  <si>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</si>
  <si>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</si>
  <si>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</si>
  <si>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</si>
  <si>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</si>
  <si>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</si>
  <si>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</si>
  <si>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</si>
  <si>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</si>
  <si>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</si>
  <si>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</si>
  <si>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</si>
  <si>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</si>
  <si>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</si>
  <si>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</si>
  <si>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</si>
  <si>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</si>
  <si>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</si>
  <si>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</si>
  <si>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</si>
  <si>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</si>
  <si>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</si>
  <si>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</si>
  <si>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</si>
  <si>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</si>
  <si>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</si>
  <si>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</si>
  <si>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</si>
  <si>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</si>
  <si>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</si>
  <si>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</si>
  <si>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</si>
  <si>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</si>
  <si>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</si>
  <si>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</si>
  <si>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</si>
  <si>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</si>
  <si>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</si>
  <si>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</si>
  <si>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</si>
  <si>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</si>
  <si>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</si>
  <si>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</si>
  <si>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</si>
  <si>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</si>
  <si>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</si>
  <si>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</si>
  <si>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</si>
  <si>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</si>
  <si>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</si>
  <si>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</si>
  <si>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</si>
  <si>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</si>
  <si>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</si>
  <si>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</si>
  <si>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</si>
  <si>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</si>
  <si>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</si>
  <si>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</si>
  <si>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</si>
  <si>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</si>
  <si>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</si>
  <si>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</si>
  <si>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</si>
  <si>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</si>
  <si>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</si>
  <si>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</si>
  <si>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</si>
  <si>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</si>
  <si>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</si>
  <si>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</si>
  <si>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</si>
  <si>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</si>
  <si>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</si>
  <si>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</si>
  <si>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</si>
  <si>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</si>
  <si>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</si>
  <si>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</si>
  <si>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</si>
  <si>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</si>
  <si>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</si>
  <si>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</si>
  <si>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</si>
  <si>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</si>
  <si>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</si>
  <si>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</si>
  <si>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</si>
  <si>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</si>
  <si>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</si>
  <si>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</si>
  <si>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</si>
  <si>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</si>
  <si>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</si>
  <si>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</si>
  <si>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</si>
  <si>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</si>
  <si>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</si>
  <si>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</si>
  <si>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</si>
  <si>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</si>
  <si>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</si>
  <si>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</si>
  <si>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</si>
  <si>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</si>
  <si>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</si>
  <si>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</si>
  <si>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</si>
  <si>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</si>
  <si>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</si>
  <si>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</si>
  <si>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</si>
  <si>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</si>
  <si>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</si>
  <si>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</si>
  <si>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</si>
  <si>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</si>
  <si>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</si>
  <si>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</si>
  <si>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</si>
  <si>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</si>
  <si>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</si>
  <si>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</si>
  <si>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</si>
  <si>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</si>
  <si>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</si>
  <si>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</si>
  <si>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</si>
  <si>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</si>
  <si>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</si>
  <si>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</si>
  <si>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</si>
  <si>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</si>
  <si>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</si>
  <si>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</si>
  <si>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</si>
  <si>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</si>
  <si>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</si>
  <si>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</si>
  <si>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</si>
  <si>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</si>
  <si>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</si>
  <si>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</si>
  <si>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</si>
  <si>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</si>
  <si>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</si>
  <si>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</si>
  <si>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</si>
  <si>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</si>
  <si>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</si>
  <si>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</si>
  <si>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</si>
  <si>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</si>
  <si>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</si>
  <si>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</si>
  <si>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</si>
  <si>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</si>
  <si>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</si>
  <si>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</si>
  <si>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</si>
  <si>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</si>
  <si>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</si>
  <si>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</si>
  <si>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</si>
  <si>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</si>
  <si>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</si>
  <si>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</si>
  <si>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</si>
  <si>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</si>
  <si>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</si>
  <si>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</si>
  <si>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</si>
  <si>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</si>
  <si>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</si>
  <si>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</si>
  <si>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</si>
  <si>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</si>
  <si>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</si>
  <si>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</si>
  <si>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</si>
  <si>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</si>
  <si>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</si>
  <si>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</si>
  <si>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</si>
  <si>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</si>
  <si>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</si>
  <si>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</si>
  <si>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</si>
  <si>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</si>
  <si>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</si>
  <si>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</si>
  <si>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</si>
  <si>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</si>
  <si>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</si>
  <si>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</si>
  <si>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</si>
  <si>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</si>
  <si>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</si>
  <si>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</si>
  <si>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</si>
  <si>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</si>
  <si>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</si>
  <si>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</si>
  <si>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</si>
  <si>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</si>
  <si>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</si>
  <si>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</si>
  <si>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</si>
  <si>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</si>
  <si>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</si>
  <si>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</si>
  <si>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</si>
  <si>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</si>
  <si>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</si>
  <si>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</si>
  <si>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</si>
  <si>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</si>
  <si>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</si>
  <si>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</si>
  <si>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</si>
  <si>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</si>
  <si>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</si>
  <si>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</si>
  <si>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</si>
  <si>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</si>
  <si>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</si>
  <si>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</si>
  <si>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</si>
  <si>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</si>
  <si>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</si>
  <si>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</si>
  <si>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</si>
  <si>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</si>
  <si>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</si>
  <si>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</si>
  <si>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</si>
  <si>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</si>
  <si>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</si>
  <si>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</si>
  <si>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</si>
  <si>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</si>
  <si>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</si>
  <si>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</si>
  <si>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</si>
  <si>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</si>
  <si>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</si>
  <si>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</si>
  <si>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</si>
  <si>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</si>
  <si>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</si>
  <si>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</si>
  <si>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</si>
  <si>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</si>
  <si>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</si>
  <si>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</si>
  <si>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</si>
  <si>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</si>
  <si>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</si>
  <si>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</si>
  <si>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</si>
  <si>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</si>
  <si>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</si>
  <si>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</si>
  <si>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</si>
  <si>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</si>
  <si>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</si>
  <si>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</si>
  <si>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</si>
  <si>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</si>
  <si>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</si>
  <si>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</si>
  <si>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</si>
  <si>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</si>
  <si>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</si>
  <si>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</si>
  <si>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</si>
  <si>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</si>
  <si>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</si>
  <si>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</si>
  <si>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</si>
  <si>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</si>
  <si>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</si>
  <si>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</si>
  <si>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</si>
  <si>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</si>
  <si>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</si>
  <si>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</si>
  <si>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</si>
  <si>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</si>
  <si>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</si>
  <si>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</si>
  <si>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</si>
  <si>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</si>
  <si>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</si>
  <si>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</si>
  <si>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</si>
  <si>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</si>
  <si>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</si>
  <si>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</si>
  <si>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</si>
  <si>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</si>
  <si>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</si>
  <si>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</si>
  <si>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</si>
  <si>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</si>
  <si>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</si>
  <si>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</si>
  <si>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</si>
  <si>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</si>
  <si>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</si>
  <si>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</si>
  <si>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</si>
  <si>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</si>
  <si>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</si>
  <si>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</si>
  <si>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</si>
  <si>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</si>
  <si>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</si>
  <si>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</si>
  <si>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</si>
  <si>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</si>
  <si>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</si>
  <si>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</si>
  <si>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</si>
  <si>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</si>
  <si>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</si>
  <si>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</si>
  <si>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</si>
  <si>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</si>
  <si>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</si>
  <si>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</si>
  <si>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</si>
  <si>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</si>
  <si>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</si>
  <si>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</si>
  <si>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</si>
  <si>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</si>
  <si>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</si>
  <si>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</si>
  <si>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</si>
  <si>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</si>
  <si>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</si>
  <si>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</si>
  <si>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</si>
  <si>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</si>
  <si>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</si>
  <si>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</si>
  <si>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</si>
  <si>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</si>
  <si>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</si>
  <si>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</si>
  <si>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</si>
  <si>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</si>
  <si>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</si>
  <si>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</si>
  <si>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</si>
  <si>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</si>
  <si>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</si>
  <si>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</si>
  <si>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</si>
  <si>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</si>
  <si>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</si>
  <si>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</si>
  <si>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</si>
  <si>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</si>
  <si>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</si>
  <si>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</si>
  <si>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</si>
  <si>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</si>
  <si>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</si>
  <si>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</si>
  <si>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</si>
  <si>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</si>
  <si>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</si>
  <si>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</si>
  <si>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</si>
  <si>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</si>
  <si>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</si>
  <si>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</si>
  <si>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</si>
  <si>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</si>
  <si>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</si>
  <si>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</si>
  <si>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</si>
  <si>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</si>
  <si>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</si>
  <si>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</si>
  <si>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</si>
  <si>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</si>
  <si>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</si>
  <si>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</si>
  <si>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</si>
  <si>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</si>
  <si>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</si>
  <si>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</si>
  <si>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</si>
  <si>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</si>
  <si>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</si>
  <si>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</si>
  <si>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</si>
  <si>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</si>
  <si>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</si>
  <si>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</si>
  <si>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</si>
  <si>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</si>
  <si>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</si>
  <si>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</si>
  <si>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</si>
  <si>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</si>
  <si>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</si>
  <si>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</si>
  <si>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</si>
  <si>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</si>
  <si>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</si>
  <si>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</si>
  <si>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</si>
  <si>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</si>
  <si>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</si>
  <si>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</si>
  <si>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</si>
  <si>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</si>
  <si>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</si>
  <si>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</si>
  <si>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</si>
  <si>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</si>
  <si>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</si>
  <si>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</si>
  <si>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</si>
  <si>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</si>
  <si>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</si>
  <si>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</si>
  <si>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</si>
  <si>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</si>
  <si>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</si>
  <si>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</si>
  <si>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</si>
  <si>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</si>
  <si>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</si>
  <si>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</si>
  <si>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</si>
  <si>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</si>
  <si>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</si>
  <si>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</si>
  <si>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</si>
  <si>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</si>
  <si>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</si>
  <si>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</si>
  <si>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</si>
  <si>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</si>
  <si>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</si>
  <si>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</si>
  <si>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</si>
  <si>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</si>
  <si>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</si>
  <si>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</si>
  <si>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</si>
  <si>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</si>
  <si>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</si>
  <si>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</si>
  <si>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</si>
  <si>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</si>
  <si>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</si>
  <si>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</si>
  <si>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</si>
  <si>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</si>
  <si>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</si>
  <si>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</si>
  <si>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</si>
  <si>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</si>
  <si>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</si>
  <si>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</si>
  <si>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</si>
  <si>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</si>
  <si>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</si>
  <si>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</si>
  <si>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</si>
  <si>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</si>
  <si>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</si>
  <si>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</si>
  <si>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</si>
  <si>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</si>
  <si>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</si>
  <si>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</si>
  <si>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</si>
  <si>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</si>
  <si>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</si>
  <si>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</si>
  <si>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</si>
  <si>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</si>
  <si>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</si>
  <si>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</si>
  <si>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</si>
  <si>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</si>
  <si>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</si>
  <si>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</si>
  <si>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</si>
  <si>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</si>
  <si>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</si>
  <si>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</si>
  <si>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</si>
  <si>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</si>
  <si>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</si>
  <si>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</si>
  <si>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</si>
  <si>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</si>
  <si>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</si>
  <si>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</si>
  <si>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</si>
  <si>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</si>
  <si>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</si>
  <si>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</si>
  <si>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</si>
  <si>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</si>
  <si>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</si>
  <si>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</si>
  <si>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</si>
  <si>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</si>
  <si>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</si>
  <si>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</si>
  <si>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</si>
  <si>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</si>
  <si>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</si>
  <si>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</si>
  <si>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</si>
  <si>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</si>
  <si>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</si>
  <si>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</si>
  <si>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</si>
  <si>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</si>
  <si>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</si>
  <si>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</si>
  <si>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</si>
  <si>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</si>
  <si>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</si>
  <si>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</si>
  <si>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</si>
  <si>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</si>
  <si>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</si>
  <si>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</si>
  <si>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</si>
  <si>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</si>
  <si>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</si>
  <si>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</si>
  <si>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</si>
  <si>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định cư khu phố 8 (thị trấn Vĩnh An)</t>
  </si>
  <si>
    <t>Đường Nguyễn Tất Thành (ĐT 767) (Đoạn từ ngã tư Đập Tràn đến cổng Công ty Thủy điện Trị An)</t>
  </si>
  <si>
    <t>Khu tái định cư (( cũ) (mở rộng))(xã Trị An)</t>
  </si>
  <si>
    <t>Đường Xóm Mới ấp 3, từ đường Hiếu Liêm đến hết ranh dự án điểm dân cư số 6 (thửa đất số 181, tờ BĐĐC số 58, xã Trị An )</t>
  </si>
  <si>
    <t>Khu định cư khu phố 1 (thị trấn Vĩnh An)</t>
  </si>
  <si>
    <t>Đường Xóm Huế</t>
  </si>
  <si>
    <t>Đường Kim Liên</t>
  </si>
  <si>
    <t>Đường Bà Bèn</t>
  </si>
  <si>
    <t>Đường Bến Vịnh A</t>
  </si>
  <si>
    <t>Đường Bến Vịnh B</t>
  </si>
  <si>
    <t>Đường đồi 74</t>
  </si>
  <si>
    <t xml:space="preserve"> Đường tỉnh 767</t>
  </si>
  <si>
    <t>Đường Bến Be</t>
  </si>
  <si>
    <t>Nhà máy đường Trị An</t>
  </si>
  <si>
    <t>Đường Nhà máy đường Trị An</t>
  </si>
  <si>
    <t xml:space="preserve"> Đường Bến Phà </t>
  </si>
  <si>
    <t xml:space="preserve">Đường Hàng Ba </t>
  </si>
  <si>
    <t>Hết ranh thửa đất số 19, tờ bản đồ số 22 về bên phải và hết ranh thửa đất số 30, tờ bản đồ số 21 về bên trái, BĐĐC xã Trị An.</t>
  </si>
  <si>
    <t>đầu Trường Tiểu học Cây Gáo B - phân hiệu 2 (khu phố 4)</t>
  </si>
  <si>
    <t>đầu Trường Tiểu học Cây Gáo B - phân hiệu 1 (khu phố 3)</t>
  </si>
  <si>
    <t xml:space="preserve">Đường Trảng Cày </t>
  </si>
  <si>
    <t xml:space="preserve">Đường Hiếu Liêm </t>
  </si>
  <si>
    <t>Đường Xóm Mới ấp 3</t>
  </si>
  <si>
    <t>Hết ranh dự án điểm dân  cư số 6( thửa đất số 181, tờ bản đồ số 19)</t>
  </si>
  <si>
    <t>Cầu Cứng (cầu Đồng Nai)</t>
  </si>
  <si>
    <t>Giáp ranh xã Phú Lý</t>
  </si>
  <si>
    <t xml:space="preserve">Đường tỉnh 762 </t>
  </si>
  <si>
    <t>Ranh giới xã Bàu Hàm</t>
  </si>
  <si>
    <t>lưu ý giáp ranh xã Bàu Hàm</t>
  </si>
  <si>
    <t>Đường Hồ Xuân Hương</t>
  </si>
  <si>
    <t>Bên phải: hết ranh thửa đất số 20, tờ bản đồ số 8. Bên trái: hết ranh thửa đất số 140, tờ bản đồ số 87</t>
  </si>
  <si>
    <t>Đường từ Trường TH Cây Gáo cơ sở 2</t>
  </si>
  <si>
    <t>Bên phải: hết ranh thửa đất số 239, tờ bản đồ số 121. Bên trái: hết ranh thửa đất số 694, tờ bản đồ số 121.</t>
  </si>
  <si>
    <t>Đường vào Mỏ đá Cây Gáo</t>
  </si>
  <si>
    <t>Giáp ranh xã Tân An</t>
  </si>
  <si>
    <t>Bên phải: hết ranh thửa đất số 18, tờ bản đồ số 66, BĐĐC xã Trị An. Bên trái: hết ranh thửa đất số 32, tờ bản đồ số 66, BĐĐC xã Trị An.</t>
  </si>
  <si>
    <t xml:space="preserve">Đường Trần Hữu Trang </t>
  </si>
  <si>
    <t>Đường Hồ Biểu Chánh</t>
  </si>
  <si>
    <t>Bên phải: hết ranh thửa đất số 120, tờ bản đồ số 33, BĐĐC xã Trị An. Bên trái: hết ranh thửa đất số 181, tờ bản đồ số 33, BĐĐC xã Trị An.</t>
  </si>
  <si>
    <t>Bên phải: hết ranh thửa đất số 388, tờ bản đồ số 91, BĐĐC xã Trị An. Bên trái: hết ranh thửa đất số 289, tờ bản đồ số 91, BĐĐC xã Trị An.</t>
  </si>
  <si>
    <t xml:space="preserve">Đường liên khu phố 1 - 2 của thị trấn Vĩnh An </t>
  </si>
  <si>
    <t>Bên phải: hết ranh thửa đất số 315, tờ bản đồ số 61, BĐĐC xã Trị An. Bên trái: hết ranh thửa đất số 389, tờ bản đồ số 62, BĐĐC xã Trị An.</t>
  </si>
  <si>
    <t>Đường Trung tâm Khu phố 2</t>
  </si>
  <si>
    <t>Bên phải: hết ranh thửa đất số 113, tờ bản đồ số 61, BĐĐC xã Trị An. Bên trái: hết ranh thửa đất số 135, tờ bản đồ số 61, BĐĐC xã Trị An.</t>
  </si>
  <si>
    <t>Đường giáp ranh giữa xã Vĩnh Tân và thị trấn Vĩnh An cũ</t>
  </si>
  <si>
    <t>giáp ranh xã Bàu Hàm</t>
  </si>
  <si>
    <t>hết ranh xã Trị An</t>
  </si>
  <si>
    <t>Xã Trị An</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</si>
  <si>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</si>
  <si>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</si>
  <si>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</si>
  <si>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</si>
  <si>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</si>
  <si>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</si>
  <si>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</si>
  <si>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</si>
  <si>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</si>
  <si>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Các tuyến đường giao thông đấu nối trực tiếp ra Đường Xóm Huế đoạn từ  Đường tỉnh 768 đến Đường Hóc Lai đã được đầu tư mặt đường nhựa, bê tông xi măng:
- Có bề rộng ≥5m, cách đường giao thông ≤1.000m.
- Có bề rộng từ ≥3m đến &lt;5m, cách đường giao thông ≤500m.</t>
  </si>
  <si>
    <t>Các tuyến đường giao thông đấu nối trực tiếp ra Đường Xóm Huế đoạn từ  Đường tỉnh 768 đến Đường Hóc Lai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</si>
  <si>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Xóm Huế đoạn từ  Đường tỉnh 768 đến Đường Hóc Lai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</si>
  <si>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Xóm Huế đoạn từ  Đường tỉnh 768 đến Đường Hóc Lai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</si>
  <si>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Xóm Huế đoạn từ  Đường tỉnh 768 đến Đường Hóc Lai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</si>
  <si>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Xóm Huế đoạn từ  Đường tỉnh 768 đến Đường Hóc Lai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</si>
  <si>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Hóc Lai đoạn từ  Đường tỉnh 768 đến Đường xóm Huế đã được đầu tư mặt đường nhựa, bê tông xi măng:
- Có bề rộng ≥5m, cách đường giao thông ≤1.000m.
- Có bề rộng từ ≥3m đến &lt;5m, cách đường giao thông ≤500m.</t>
  </si>
  <si>
    <t>Các tuyến đường giao thông đấu nối trực tiếp ra Đường Hóc Lai đoạn từ  Đường tỉnh 768 đến Đường xóm Huế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</si>
  <si>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Hóc Lai đoạn từ  Đường tỉnh 768 đến Đường xóm Huế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</si>
  <si>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Hóc Lai đoạn từ  Đường tỉnh 768 đến Đường xóm Huế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</si>
  <si>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Hóc Lai đoạn từ  Đường tỉnh 768 đến Đường xóm Huế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</si>
  <si>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Hóc Lai đoạn từ  Đường tỉnh 768 đến Đường xóm Huế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</si>
  <si>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Kim Liên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</si>
  <si>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Kim Liên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</si>
  <si>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Kim Liên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</si>
  <si>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Kim Liên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</si>
  <si>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Kim Liên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</si>
  <si>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Kim Liên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</si>
  <si>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Bà Bèn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</si>
  <si>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Bà Bèn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</si>
  <si>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Bà Bèn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</si>
  <si>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Bà Bèn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</si>
  <si>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Bà Bèn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</si>
  <si>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Bà Bèn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</si>
  <si>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Bến Vịnh A đoạn từ Đường tỉnh 761(Đoạn từ cầu suối Kóp đến hết chợ Phú Lý)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</si>
  <si>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Bến Vịnh A đoạn từ Đường tỉnh 761(Đoạn từ cầu suối Kóp đến hết chợ Phú Lý)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</si>
  <si>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Bến Vịnh A đoạn từ Đường tỉnh 761(Đoạn từ cầu suối Kóp đến hết chợ Phú Lý)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</si>
  <si>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Bến Vịnh A đoạn từ Đường tỉnh 761(Đoạn từ cầu suối Kóp đến hết chợ Phú Lý)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</si>
  <si>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Bến Vịnh A đoạn từ Đường tỉnh 761(Đoạn từ cầu suối Kóp đến hết chợ Phú Lý)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</si>
  <si>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Bến Vịnh A đoạn từ Đường tỉnh 761(Đoạn từ cầu suối Kóp đến hết chợ Phú Lý)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</si>
  <si>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Bến Vịnh B đoạn từ ĐT 761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</si>
  <si>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Bến Vịnh B đoạn từ ĐT 761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</si>
  <si>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Bến Vịnh B đoạn từ ĐT 761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</si>
  <si>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Bến Vịnh B đoạn từ ĐT 761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</si>
  <si>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Bến Vịnh B đoạn từ ĐT 761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</si>
  <si>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Bến Vịnh B đoạn từ ĐT 761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</si>
  <si>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đồi 74 đoạn từ  Đường tỉnh 768 đến  Đường tỉnh 768 đã được đầu tư mặt đường nhựa, bê tông xi măng:
- Có bề rộng ≥5m, cách đường giao thông ≤1.000m.
- Có bề rộng từ ≥3m đến &lt;5m, cách đường giao thông ≤500m.</t>
  </si>
  <si>
    <t>Các tuyến đường giao thông đấu nối trực tiếp ra Đường đồi 74 đoạn từ  Đường tỉnh 768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</si>
  <si>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đồi 74 đoạn từ  Đường tỉnh 768 đến  Đường tỉnh 768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</si>
  <si>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đồi 74 đoạn từ  Đường tỉnh 768 đến  Đường tỉnh 768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</si>
  <si>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đồi 74 đoạn từ  Đường tỉnh 768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</si>
  <si>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đồi 74 đoạn từ  Đường tỉnh 768 đến  Đường tỉnh 768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</si>
  <si>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Bến Be đoạn từ  Đường tỉnh 767 đến Nhà máy đường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</si>
  <si>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Bến Be đoạn từ  Đường tỉnh 767 đến Nhà máy đường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</si>
  <si>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Bến Be đoạn từ  Đường tỉnh 767 đến Nhà máy đường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</si>
  <si>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Bến Be đoạn từ  Đường tỉnh 767 đến Nhà máy đường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</si>
  <si>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Bến Be đoạn từ  Đường tỉnh 767 đến Nhà máy đường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</si>
  <si>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Bến Be đoạn từ  Đường tỉnh 767 đến Nhà máy đường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</si>
  <si>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Nhà máy đường Trị An đoạn từ  Đường tỉnh 768 đến Hết Nhà máy đường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</si>
  <si>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Nhà máy đường Trị An đoạn từ  Đường tỉnh 768 đến Hết Nhà máy đường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</si>
  <si>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Nhà máy đường Trị An đoạn từ  Đường tỉnh 768 đến Hết Nhà máy đường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</si>
  <si>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Nhà máy đường Trị An đoạn từ  Đường tỉnh 768 đến Hết Nhà máy đường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</si>
  <si>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Nhà máy đường Trị An đoạn từ  Đường tỉnh 768 đến Hết Nhà máy đường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</si>
  <si>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Nhà máy đường Trị An đoạn từ  Đường tỉnh 768 đến Hết Nhà máy đường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</si>
  <si>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Bến Phà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</si>
  <si>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Bến Phà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</si>
  <si>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Bến Phà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</si>
  <si>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Bến Phà đoạn từ  Đường tỉnh 768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</si>
  <si>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Bến Phà đoạn từ  Đường tỉnh 768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</si>
  <si>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Bến Phà đoạn từ  Đường tỉnh 768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</si>
  <si>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</si>
  <si>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</si>
  <si>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</si>
  <si>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</si>
  <si>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</si>
  <si>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Hàng Ba  đoạn từ  Đường Bến Phà  đến Hết ranh thửa đất số 19, tờ bản đồ số 22 về bên phải và hết ranh thửa đất số 30, tờ bản đồ số 21 về bên trái,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</si>
  <si>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Cầu Bà Giá (cầu 19) đến Chân dốc lớn (cống thoát nước)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</si>
  <si>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Cầu Bà Giá (cầu 19) đến Chân dốc lớn (cống thoát nước)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</si>
  <si>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Cầu Bà Giá (cầu 19) đến Chân dốc lớn (cống thoát nước)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</si>
  <si>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Cầu Bà Giá (cầu 19) đến Chân dốc lớn (cống thoát nước)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</si>
  <si>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Cầu Bà Giá (cầu 19) đến Chân dốc lớn (cống thoát nước)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</si>
  <si>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Cầu Bà Giá (cầu 19) đến Chân dốc lớn (cống thoát nước)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</si>
  <si>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Chân dốc lớn (cống thoát nước) xã Trị An đến đầu Trường Tiểu học Cây Gáo B - phân hiệu 2 (khu phố 4)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</si>
  <si>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Chân dốc lớn (cống thoát nước) xã Trị An đến đầu Trường Tiểu học Cây Gáo B - phân hiệu 2 (khu phố 4)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</si>
  <si>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Chân dốc lớn (cống thoát nước) xã Trị An đến đầu Trường Tiểu học Cây Gáo B - phân hiệu 2 (khu phố 4)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</si>
  <si>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Chân dốc lớn (cống thoát nước) xã Trị An đến đầu Trường Tiểu học Cây Gáo B - phân hiệu 2 (khu phố 4)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</si>
  <si>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Chân dốc lớn (cống thoát nước) xã Trị An đến đầu Trường Tiểu học Cây Gáo B - phân hiệu 2 (khu phố 4)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</si>
  <si>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Chân dốc lớn (cống thoát nước) xã Trị An đến đầu Trường Tiểu học Cây Gáo B - phân hiệu 2 (khu phố 4)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</si>
  <si>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đầu Trường Tiểu học Cây Gáo B - phân hiệu 2 (khu phố 4) đến đầu Trường Tiểu học Cây Gáo B - phân hiệu 1 (khu phố 3)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</si>
  <si>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đầu Trường Tiểu học Cây Gáo B - phân hiệu 2 (khu phố 4) đến đầu Trường Tiểu học Cây Gáo B - phân hiệu 1 (khu phố 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</si>
  <si>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đầu Trường Tiểu học Cây Gáo B - phân hiệu 2 (khu phố 4) đến đầu Trường Tiểu học Cây Gáo B - phân hiệu 1 (khu phố 3)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</si>
  <si>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đầu Trường Tiểu học Cây Gáo B - phân hiệu 2 (khu phố 4) đến đầu Trường Tiểu học Cây Gáo B - phân hiệu 1 (khu phố 3)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</si>
  <si>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đầu Trường Tiểu học Cây Gáo B - phân hiệu 2 (khu phố 4) đến đầu Trường Tiểu học Cây Gáo B - phân hiệu 1 (khu phố 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</si>
  <si>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đầu Trường Tiểu học Cây Gáo B - phân hiệu 2 (khu phố 4) đến đầu Trường Tiểu học Cây Gáo B - phân hiệu 1 (khu phố 3)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</si>
  <si>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Đường Tân An - Vĩnh Tân đến  Đường tỉnh 768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</si>
  <si>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Đường Tân An - Vĩnh Tân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</si>
  <si>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Đường Tân An - Vĩnh Tân đến  Đường tỉnh 768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</si>
  <si>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Đường Tân An - Vĩnh Tân đến  Đường tỉnh 768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</si>
  <si>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Đường Tân An - Vĩnh Tân đến  Đường tỉnh 768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</si>
  <si>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Đường Tân An - Vĩnh Tân đến  Đường tỉnh 768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</si>
  <si>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Trảng Cày  đoạn từ Ngã ba Đường Đôi đến Đường xóm Huế đã được đầu tư mặt đường nhựa, bê tông xi măng:
- Có bề rộng ≥5m, cách đường giao thông ≤1.000m.
- Có bề rộng từ ≥3m đến &lt;5m, cách đường giao thông ≤500m.</t>
  </si>
  <si>
    <t>Các tuyến đường giao thông đấu nối trực tiếp ra Đường Trảng Cày  đoạn từ Ngã ba Đường Đôi đến Đường xóm Huế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</si>
  <si>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Trảng Cày  đoạn từ Ngã ba Đường Đôi đến Đường xóm Huế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</si>
  <si>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Trảng Cày  đoạn từ Ngã ba Đường Đôi đến Đường xóm Huế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</si>
  <si>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Trảng Cày  đoạn từ Ngã ba Đường Đôi đến Đường xóm Huế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</si>
  <si>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Trảng Cày  đoạn từ Ngã ba Đường Đôi đến Đường xóm Huế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</si>
  <si>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Hiếu Liêm  đoạn từ Đường Nhà máy thủy điện Trị An đến Cầu số 4 đã được đầu tư mặt đường nhựa, bê tông xi măng:
- Có bề rộng ≥5m, cách đường giao thông ≤1.000m.
- Có bề rộng từ ≥3m đến &lt;5m, cách đường giao thông ≤500m.</t>
  </si>
  <si>
    <t>Các tuyến đường giao thông đấu nối trực tiếp ra Đường Hiếu Liêm  đoạn từ Đường Nhà máy thủy điện Trị An đến Cầu số 4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</si>
  <si>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Hiếu Liêm  đoạn từ Đường Nhà máy thủy điện Trị An đến Cầu số 4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</si>
  <si>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Hiếu Liêm  đoạn từ Đường Nhà máy thủy điện Trị An đến Cầu số 4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</si>
  <si>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Hiếu Liêm  đoạn từ Đường Nhà máy thủy điện Trị An đến Cầu số 4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</si>
  <si>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Hiếu Liêm  đoạn từ Đường Nhà máy thủy điện Trị An đến Cầu số 4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</si>
  <si>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Xóm Mới ấp 3 đoạn từ Đường Hiếu Liêm  đến Hết ranh dự án điểm dân  cư số 6( thửa đất số 181, tờ bản đồ số 19) đã được đầu tư mặt đường nhựa, bê tông xi măng:
- Có bề rộng ≥5m, cách đường giao thông ≤1.000m.
- Có bề rộng từ ≥3m đến &lt;5m, cách đường giao thông ≤500m.</t>
  </si>
  <si>
    <t>Các tuyến đường giao thông đấu nối trực tiếp ra Đường Xóm Mới ấp 3 đoạn từ Đường Hiếu Liêm  đến Hết ranh dự án điểm dân  cư số 6( thửa đất số 181, tờ bản đồ số 19)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</si>
  <si>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Xóm Mới ấp 3 đoạn từ Đường Hiếu Liêm  đến Hết ranh dự án điểm dân  cư số 6( thửa đất số 181, tờ bản đồ số 19)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</si>
  <si>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Xóm Mới ấp 3 đoạn từ Đường Hiếu Liêm  đến Hết ranh dự án điểm dân  cư số 6( thửa đất số 181, tờ bản đồ số 19)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</si>
  <si>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Xóm Mới ấp 3 đoạn từ Đường Hiếu Liêm  đến Hết ranh dự án điểm dân  cư số 6( thửa đất số 181, tờ bản đồ số 19)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</si>
  <si>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Xóm Mới ấp 3 đoạn từ Đường Hiếu Liêm  đến Hết ranh dự án điểm dân  cư số 6( thửa đất số 181, tờ bản đồ số 19)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</si>
  <si>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Nhà máy thủy điện Trị An đoạn từ Đường tỉnh 767, đoạn từ cầu Cứng (cầu Đồng Nai) đến cầu Chiến khu D đến Bờ sông Đồng Nai đã được đầu tư mặt đường nhựa, bê tông xi măng:
- Có bề rộng ≥5m, cách đường giao thông ≤1.000m.
- Có bề rộng từ ≥3m đến &lt;5m, cách đường giao thông ≤500m.</t>
  </si>
  <si>
    <t>Các tuyến đường giao thông đấu nối trực tiếp ra Đường Nhà máy thủy điện Trị An đoạn từ Đường tỉnh 767, đoạn từ cầu Cứng (cầu Đồng Nai) đến cầu Chiến khu D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</si>
  <si>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Nhà máy thủy điện Trị An đoạn từ Đường tỉnh 767, đoạn từ cầu Cứng (cầu Đồng Nai) đến cầu Chiến khu D đến Bờ sông Đồng Nai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</si>
  <si>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Nhà máy thủy điện Trị An đoạn từ Đường tỉnh 767, đoạn từ cầu Cứng (cầu Đồng Nai) đến cầu Chiến khu D đến Bờ sông Đồng Nai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</si>
  <si>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Nhà máy thủy điện Trị An đoạn từ Đường tỉnh 767, đoạn từ cầu Cứng (cầu Đồng Nai) đến cầu Chiến khu D đến Bờ sông Đồng Nai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</si>
  <si>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Nhà máy thủy điện Trị An đoạn từ Đường tỉnh 767, đoạn từ cầu Cứng (cầu Đồng Nai) đến cầu Chiến khu D đến Bờ sông Đồng Nai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</si>
  <si>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767 đoạn từ Cầu Cứng (cầu Đồng Nai) đến Cầu Chiến khu D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</si>
  <si>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767 đoạn từ Cầu Cứng (cầu Đồng Nai) đến Cầu Chiến khu D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</si>
  <si>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767 đoạn từ Cầu Cứng (cầu Đồng Nai) đến Cầu Chiến khu D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</si>
  <si>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767 đoạn từ Cầu Cứng (cầu Đồng Nai) đến Cầu Chiến khu D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</si>
  <si>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767 đoạn từ Cầu Cứng (cầu Đồng Nai) đến Cầu Chiến khu D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</si>
  <si>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767 đoạn từ Cầu Cứng (cầu Đồng Nai) đến Cầu Chiến khu D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</si>
  <si>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767 đoạn từ Cầu Chiến khu D đến Ngã ba rẽ đi xã Phú Lý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</si>
  <si>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767 đoạn từ Cầu Chiến khu D đến Ngã ba rẽ đi xã Phú Lý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</si>
  <si>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767 đoạn từ Cầu Chiến khu D đến Ngã ba rẽ đi xã Phú Lý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</si>
  <si>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767 đoạn từ Cầu Chiến khu D đến Ngã ba rẽ đi xã Phú Lý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</si>
  <si>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767 đoạn từ Cầu Chiến khu D đến Ngã ba rẽ đi xã Phú Lý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</si>
  <si>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767 đoạn từ Cầu Chiến khu D đến Ngã ba rẽ đi xã Phú Lý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</si>
  <si>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761 đoạn từ Ngã ba xã Mã Đà rẽ đi xã Phú Lý đến Đường dân sinh Mã Đà - Hiếu Liêm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</si>
  <si>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761 đoạn từ Ngã ba xã Mã Đà rẽ đi xã Phú Lý đến Đường dân sinh Mã Đà - Hiếu Liêm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</si>
  <si>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761 đoạn từ Ngã ba xã Mã Đà rẽ đi xã Phú Lý đến Đường dân sinh Mã Đà - Hiếu Liêm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</si>
  <si>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761 đoạn từ Ngã ba xã Mã Đà rẽ đi xã Phú Lý đến Đường dân sinh Mã Đà - Hiếu Liêm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</si>
  <si>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761 đoạn từ Ngã ba xã Mã Đà rẽ đi xã Phú Lý đến Đường dân sinh Mã Đà - Hiếu Liêm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</si>
  <si>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761 đoạn từ Ngã ba xã Mã Đà rẽ đi xã Phú Lý đến Đường dân sinh Mã Đà - Hiếu Liêm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</si>
  <si>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761 đoạn từ Đường dân sinh Mã Đà - Hiếu Liêm đến Giáp ranh xã Phú Lý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</si>
  <si>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761 đoạn từ Đường dân sinh Mã Đà - Hiếu Liêm đến Giáp ranh xã Phú Lý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</si>
  <si>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761 đoạn từ Đường dân sinh Mã Đà - Hiếu Liêm đến Giáp ranh xã Phú Lý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</si>
  <si>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761 đoạn từ Đường dân sinh Mã Đà - Hiếu Liêm đến Giáp ranh xã Phú Lý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</si>
  <si>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761 đoạn từ Đường dân sinh Mã Đà - Hiếu Liêm đến Giáp ranh xã Phú Lý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</si>
  <si>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761 đoạn từ Đường dân sinh Mã Đà - Hiếu Liêm đến Giáp ranh xã Phú Lý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</si>
  <si>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Giáp ranh xã Trị An đến Đầu Trường Tiểu học Cây Gáo B,phân hiệu 2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</si>
  <si>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Giáp ranh xã Trị An đến Đầu Trường Tiểu học Cây Gáo B,phân hiệu 2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</si>
  <si>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Giáp ranh xã Trị An đến Đầu Trường Tiểu học Cây Gáo B,phân hiệu 2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</si>
  <si>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Giáp ranh xã Trị An đến Đầu Trường Tiểu học Cây Gáo B,phân hiệu 2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</si>
  <si>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Giáp ranh xã Trị An đến Đầu Trường Tiểu học Cây Gáo B,phân hiệu 2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</si>
  <si>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Giáp ranh xã Trị An đến Đầu Trường Tiểu học Cây Gáo B,phân hiệu 2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</si>
  <si>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768 đoạn từ Đầu Trường Tiểu học Cây Gáo B,phân hiệu 2 đến Đầu Trường Tiểu học Cây Gáo B, phân hiệu 1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</si>
  <si>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768 đoạn từ Đầu Trường Tiểu học Cây Gáo B,phân hiệu 2 đến Đầu Trường Tiểu học Cây Gáo B, phân hiệu 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</si>
  <si>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768 đoạn từ Đầu Trường Tiểu học Cây Gáo B,phân hiệu 2 đến Đầu Trường Tiểu học Cây Gáo B, phân hiệu 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</si>
  <si>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768 đoạn từ Đầu Trường Tiểu học Cây Gáo B,phân hiệu 2 đến Đầu Trường Tiểu học Cây Gáo B, phân hiệu 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</si>
  <si>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768 đoạn từ Đầu Trường Tiểu học Cây Gáo B,phân hiệu 2 đến Đầu Trường Tiểu học Cây Gáo B, phân hiệu 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</si>
  <si>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768 đoạn từ Đầu Trường Tiểu học Cây Gáo B,phân hiệu 2 đến Đầu Trường Tiểu học Cây Gáo B, phân hiệu 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</si>
  <si>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Lạc Long Quân đoạn từ  Đầu Trường Tiểu học Cây Gáo B, phân hiệu 1 đến Ngã ba đường Kho Mìn đã được đầu tư mặt đường nhựa, bê tông xi măng:
- Có bề rộng ≥5m, cách đường giao thông ≤1.000m.
- Có bề rộng từ ≥3m đến &lt;5m, cách đường giao thông ≤500m.</t>
  </si>
  <si>
    <t>Các tuyến đường giao thông đấu nối trực tiếp ra Đường Lạc Long Quân đoạn từ  Đầu Trường Tiểu học Cây Gáo B, phân hiệu 1 đến Ngã ba đường Kho Mìn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</si>
  <si>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Lạc Long Quân đoạn từ  Đầu Trường Tiểu học Cây Gáo B, phân hiệu 1 đến Ngã ba đường Kho Mìn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</si>
  <si>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Lạc Long Quân đoạn từ  Đầu Trường Tiểu học Cây Gáo B, phân hiệu 1 đến Ngã ba đường Kho Mìn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</si>
  <si>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Lạc Long Quân đoạn từ  Đầu Trường Tiểu học Cây Gáo B, phân hiệu 1 đến Ngã ba đường Kho Mìn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</si>
  <si>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Lạc Long Quân đoạn từ  Đầu Trường Tiểu học Cây Gáo B, phân hiệu 1 đến Ngã ba đường Kho Mìn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</si>
  <si>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Lạc Long Quân đoạn từ Ngã ba đường Kho Mìn đến đường Quang Trung đã được đầu tư mặt đường nhựa, bê tông xi măng:
- Có bề rộng ≥5m, cách đường giao thông ≤1.000m.
- Có bề rộng từ ≥3m đến &lt;5m, cách đường giao thông ≤500m.</t>
  </si>
  <si>
    <t>Các tuyến đường giao thông đấu nối trực tiếp ra Đường Lạc Long Quân đoạn từ Ngã ba đường Kho Mìn đến đường Quang Trung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</si>
  <si>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Lạc Long Quân đoạn từ Ngã ba đường Kho Mìn đến đường Quang Trung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</si>
  <si>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Lạc Long Quân đoạn từ Ngã ba đường Kho Mìn đến đường Quang Trung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</si>
  <si>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Lạc Long Quân đoạn từ Ngã ba đường Kho Mìn đến đường Quang Trung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</si>
  <si>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Lạc Long Quân đoạn từ Ngã ba đường Kho Mìn đến đường Quang Trung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</si>
  <si>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Phan Chu Trinh  đoạn từ Đường Quang Trung đến Ngã ba Điện lực đã được đầu tư mặt đường nhựa, bê tông xi măng:
- Có bề rộng ≥5m, cách đường giao thông ≤1.000m.
- Có bề rộng từ ≥3m đến &lt;5m, cách đường giao thông ≤500m.</t>
  </si>
  <si>
    <t>Các tuyến đường giao thông đấu nối trực tiếp ra Đường Phan Chu Trinh  đoạn từ Đường Quang Trung đến Ngã ba Điện lực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</si>
  <si>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Phan Chu Trinh  đoạn từ Đường Quang Trung đến Ngã ba Điện lực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</si>
  <si>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Phan Chu Trinh  đoạn từ Đường Quang Trung đến Ngã ba Điện lực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</si>
  <si>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Phan Chu Trinh  đoạn từ Đường Quang Trung đến Ngã ba Điện lực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</si>
  <si>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Phan Chu Trinh  đoạn từ Đường Quang Trung đến Ngã ba Điện lực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</si>
  <si>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Tôn Đức Thắng đoạn từ Từ Ngã ba Điện lực đến Suối Láng Nguyên đã được đầu tư mặt đường nhựa, bê tông xi măng:
- Có bề rộng ≥5m, cách đường giao thông ≤1.000m.
- Có bề rộng từ ≥3m đến &lt;5m, cách đường giao thông ≤500m.</t>
  </si>
  <si>
    <t>Các tuyến đường giao thông đấu nối trực tiếp ra Đường Tôn Đức Thắng đoạn từ Từ Ngã ba Điện lực đến Suối Láng Nguyên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</si>
  <si>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Tôn Đức Thắng đoạn từ Từ Ngã ba Điện lực đến Suối Láng Nguyên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</si>
  <si>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Tôn Đức Thắng đoạn từ Từ Ngã ba Điện lực đến Suối Láng Nguyên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</si>
  <si>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Tôn Đức Thắng đoạn từ Từ Ngã ba Điện lực đến Suối Láng Nguyên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</si>
  <si>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Tôn Đức Thắng đoạn từ Từ Ngã ba Điện lực đến Suối Láng Nguyên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</si>
  <si>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Lê Duẩn đoạn từ Đường Phan Chu Trinh  đến Đường Võ Văn Tần (ngã ba) đã được đầu tư mặt đường nhựa, bê tông xi măng:
- Có bề rộng ≥5m, cách đường giao thông ≤1.000m.
- Có bề rộng từ ≥3m đến &lt;5m, cách đường giao thông ≤500m.</t>
  </si>
  <si>
    <t>Các tuyến đường giao thông đấu nối trực tiếp ra Đường Lê Duẩn đoạn từ Đường Phan Chu Trinh  đến Đường Võ Văn Tần (ngã ba)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</si>
  <si>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Lê Duẩn đoạn từ Đường Phan Chu Trinh  đến Đường Võ Văn Tần (ngã ba)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</si>
  <si>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Lê Duẩn đoạn từ Đường Phan Chu Trinh  đến Đường Võ Văn Tần (ngã ba)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</si>
  <si>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Lê Duẩn đoạn từ Đường Phan Chu Trinh  đến Đường Võ Văn Tần (ngã ba)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</si>
  <si>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Lê Duẩn đoạn từ Đường Phan Chu Trinh  đến Đường Võ Văn Tần (ngã ba)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</si>
  <si>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Võ Văn Tần đoạn từ Đường Tôn Đức Thắng (từ ngã ba Điện lực đến suối Láng Nguyên) đến Hết ranh chùa Vĩnh An (ngã ba) đã được đầu tư mặt đường nhựa, bê tông xi măng:
- Có bề rộng ≥5m, cách đường giao thông ≤1.000m.
- Có bề rộng từ ≥3m đến &lt;5m, cách đường giao thông ≤500m.</t>
  </si>
  <si>
    <t>Các tuyến đường giao thông đấu nối trực tiếp ra Đường Võ Văn Tần đoạn từ Đường Tôn Đức Thắng (từ ngã ba Điện lực đến suối Láng Nguyên) đến Hết ranh chùa Vĩnh An (ngã ba)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</si>
  <si>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Võ Văn Tần đoạn từ Đường Tôn Đức Thắng (từ ngã ba Điện lực đến suối Láng Nguyên) đến Hết ranh chùa Vĩnh An (ngã ba)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</si>
  <si>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Võ Văn Tần đoạn từ Đường Tôn Đức Thắng (từ ngã ba Điện lực đến suối Láng Nguyên) đến Hết ranh chùa Vĩnh An (ngã ba)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</si>
  <si>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Võ Văn Tần đoạn từ Đường Tôn Đức Thắng (từ ngã ba Điện lực đến suối Láng Nguyên) đến Hết ranh chùa Vĩnh An (ngã ba)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</si>
  <si>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Võ Văn Tần đoạn từ Đường Tôn Đức Thắng (từ ngã ba Điện lực đến suối Láng Nguyên) đến Hết ranh chùa Vĩnh An (ngã ba)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</si>
  <si>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tỉnh 762  đoạn từ Từ suối láng Nguyên đến Ranh giới xã Bàu Hàm đã được đầu tư mặt đường nhựa, bê tông xi măng:
- Có bề rộng ≥5m, cách đường giao thông ≤1.000m.
- Có bề rộng từ ≥3m đến &lt;5m, cách đường giao thông ≤500m.</t>
  </si>
  <si>
    <t>Các tuyến đường giao thông đấu nối trực tiếp ra Đường tỉnh 762  đoạn từ Từ suối láng Nguyên đến Ranh giới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</si>
  <si>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tỉnh 762  đoạn từ Từ suối láng Nguyên đến Ranh giới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</si>
  <si>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tỉnh 762  đoạn từ Từ suối láng Nguyên đến Ranh giới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</si>
  <si>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tỉnh 762  đoạn từ Từ suối láng Nguyên đến Ranh giới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</si>
  <si>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tỉnh 762  đoạn từ Từ suối láng Nguyên đến Ranh giới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</si>
  <si>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Đoàn Thị Điểm đoạn từ Đường Nguyễn Tất Thành (ĐT 767) đến Ranh giới xã Bàu Hàm đã được đầu tư mặt đường nhựa, bê tông xi măng:
- Có bề rộng ≥5m, cách đường giao thông ≤1.000m.
- Có bề rộng từ ≥3m đến &lt;5m, cách đường giao thông ≤500m.</t>
  </si>
  <si>
    <t>Các tuyến đường giao thông đấu nối trực tiếp ra Đường Đoàn Thị Điểm đoạn từ Đường Nguyễn Tất Thành (ĐT 767) đến Ranh giới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</si>
  <si>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Đoàn Thị Điểm đoạn từ Đường Nguyễn Tất Thành (ĐT 767) đến Ranh giới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</si>
  <si>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Đoàn Thị Điểm đoạn từ Đường Nguyễn Tất Thành (ĐT 767) đến Ranh giới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</si>
  <si>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Đoàn Thị Điểm đoạn từ Đường Nguyễn Tất Thành (ĐT 767) đến Ranh giới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</si>
  <si>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Đoàn Thị Điểm đoạn từ Đường Nguyễn Tất Thành (ĐT 767) đến Ranh giới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</si>
  <si>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</si>
  <si>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</si>
  <si>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</si>
  <si>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</si>
  <si>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</si>
  <si>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Xuân Hương đoạn từ Đường Nguyễn Tất Thành (ĐT 767) đến Bên phải: hết ranh thửa đất số 20, tờ bản đồ số 8. Bên trái: hết ranh thửa đất số 140, tờ bản đồ số 87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</si>
  <si>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≥5m, cách đường giao thông ≤1.000m.
- Có bề rộng từ ≥3m đến &lt;5m, cách đường giao thông ≤500m.</t>
  </si>
  <si>
    <t>Các tuyến đường giao thông đấu nối trực tiếp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</si>
  <si>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</si>
  <si>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</si>
  <si>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</si>
  <si>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từ Trường TH Cây Gáo cơ sở 2 đoạn từ Đường tỉnh 767 đến Bên phải: hết ranh thửa đất số 239, tờ bản đồ số 121. Bên trái: hết ranh thửa đất số 694, tờ bản đồ số 121.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</si>
  <si>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vào Mỏ đá Cây Gáo đoạn từ Đường tỉnh 767 đoạn từ ranh xã Vĩnh Tân đến ngã ba Hồ Xuân Hương đến Giáp ranh xã Tân An đã được đầu tư mặt đường nhựa, bê tông xi măng:
- Có bề rộng ≥5m, cách đường giao thông ≤1.000m.
- Có bề rộng từ ≥3m đến &lt;5m, cách đường giao thông ≤500m.</t>
  </si>
  <si>
    <t>Các tuyến đường giao thông đấu nối trực tiếp ra Đường vào Mỏ đá Cây Gáo đoạn từ Đường tỉnh 767 đoạn từ ranh xã Vĩnh Tân đến ngã ba Hồ Xuân Hương đến Giáp ranh xã Tân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</si>
  <si>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vào Mỏ đá Cây Gáo đoạn từ Đường tỉnh 767 đoạn từ ranh xã Vĩnh Tân đến ngã ba Hồ Xuân Hương đến Giáp ranh xã Tân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</si>
  <si>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vào Mỏ đá Cây Gáo đoạn từ Đường tỉnh 767 đoạn từ ranh xã Vĩnh Tân đến ngã ba Hồ Xuân Hương đến Giáp ranh xã Tân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</si>
  <si>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vào Mỏ đá Cây Gáo đoạn từ Đường tỉnh 767 đoạn từ ranh xã Vĩnh Tân đến ngã ba Hồ Xuân Hương đến Giáp ranh xã Tân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</si>
  <si>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vào Mỏ đá Cây Gáo đoạn từ Đường tỉnh 767 đoạn từ ranh xã Vĩnh Tân đến ngã ba Hồ Xuân Hương đến Giáp ranh xã Tân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</si>
  <si>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</si>
  <si>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</si>
  <si>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</si>
  <si>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</si>
  <si>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</si>
  <si>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Chu Văn An  đoạn từ Đường tỉnh 762 đến Bên phải: hết ranh thửa đất số 18, tờ bản đồ số 66, BĐĐC xã Trị An. Bên trái: hết ranh thửa đất số 32, tờ bản đồ số 66,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</si>
  <si>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Trần Hữu Trang  đoạn từ Đường Quang Trung, Đoạn từ ngã ba huyện Vĩnh Cửu đến hết Trường THPT Trị An đến Đường Chu Văn An đã được đầu tư mặt đường nhựa, bê tông xi măng:
- Có bề rộng ≥5m, cách đường giao thông ≤1.000m.
- Có bề rộng từ ≥3m đến &lt;5m, cách đường giao thông ≤500m.</t>
  </si>
  <si>
    <t>Các tuyến đường giao thông đấu nối trực tiếp ra Đường Trần Hữu Trang  đoạn từ Đường Quang Trung, Đoạn từ ngã ba huyện Vĩnh Cửu đến hết Trường THPT Trị An đến Đường Chu Văn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</si>
  <si>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Trần Hữu Trang  đoạn từ Đường Quang Trung, Đoạn từ ngã ba huyện Vĩnh Cửu đến hết Trường THPT Trị An đến Đường Chu Văn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</si>
  <si>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Trần Hữu Trang  đoạn từ Đường Quang Trung, Đoạn từ ngã ba huyện Vĩnh Cửu đến hết Trường THPT Trị An đến Đường Chu Văn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</si>
  <si>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Trần Hữu Trang  đoạn từ Đường Quang Trung, Đoạn từ ngã ba huyện Vĩnh Cửu đến hết Trường THPT Trị An đến Đường Chu Văn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</si>
  <si>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Trần Hữu Trang  đoạn từ Đường Quang Trung, Đoạn từ ngã ba huyện Vĩnh Cửu đến hết Trường THPT Trị An đến Đường Chu Văn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</si>
  <si>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Tất Thành đoạn từ Ngã ba đường Hồ Xuân Hương đến Cầu Vĩnh An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</si>
  <si>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Tất Thành đoạn từ Ngã ba đường Hồ Xuân Hương đến Cầu Vĩnh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</si>
  <si>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Tất Thành đoạn từ Ngã ba đường Hồ Xuân Hương đến Cầu Vĩnh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</si>
  <si>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Tất Thành đoạn từ Ngã ba đường Hồ Xuân Hương đến Cầu Vĩnh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</si>
  <si>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Tất Thành đoạn từ Ngã ba đường Hồ Xuân Hương đến Cầu Vĩnh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</si>
  <si>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Tất Thành đoạn từ Ngã ba đường Hồ Xuân Hương đến Cầu Vĩnh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</si>
  <si>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Tất Thành đoạn từ Cầu Vĩnh An  đến Ngã ba huyện Vĩnh Cửu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</si>
  <si>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Tất Thành đoạn từ Cầu Vĩnh An  đến Ngã ba huyện Vĩnh Cửu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</si>
  <si>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Tất Thành đoạn từ Cầu Vĩnh An  đến Ngã ba huyện Vĩnh Cửu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</si>
  <si>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Tất Thành đoạn từ Cầu Vĩnh An  đến Ngã ba huyện Vĩnh Cửu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</si>
  <si>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Tất Thành đoạn từ Cầu Vĩnh An  đến Ngã ba huyện Vĩnh Cửu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</si>
  <si>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Tất Thành đoạn từ Cầu Vĩnh An  đến Ngã ba huyện Vĩnh Cửu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</si>
  <si>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Tất Thành đoạn từ Ngã ba huyện Vĩnh Cửu đến Đường Lê Đại Hành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</si>
  <si>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Tất Thành đoạn từ Ngã ba huyện Vĩnh Cửu đến Đường Lê Đại 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</si>
  <si>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Tất Thành đoạn từ Ngã ba huyện Vĩnh Cửu đến Đường Lê Đại Hành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</si>
  <si>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Tất Thành đoạn từ Ngã ba huyện Vĩnh Cửu đến Đường Lê Đại Hành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</si>
  <si>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Tất Thành đoạn từ Ngã ba huyện Vĩnh Cửu đến Đường Lê Đại Hành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</si>
  <si>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Tất Thành đoạn từ Ngã ba huyện Vĩnh Cửu đến Đường Lê Đại Hành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</si>
  <si>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Tất Thành đoạn từ Đường Lê Đại Hành  đến Ngã tư Đập Tràn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</si>
  <si>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Tất Thành đoạn từ Đường Lê Đại Hành  đến Ngã tư Đập Tràn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</si>
  <si>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Tất Thành đoạn từ Đường Lê Đại Hành  đến Ngã tư Đập Tràn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</si>
  <si>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Tất Thành đoạn từ Đường Lê Đại Hành  đến Ngã tư Đập Tràn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</si>
  <si>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Tất Thành đoạn từ Đường Lê Đại Hành  đến Ngã tư Đập Tràn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</si>
  <si>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Tất Thành đoạn từ Đường Lê Đại Hành  đến Ngã tư Đập Tràn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</si>
  <si>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Tất Thành đoạn từ Ngã tư đập tràn đến Cổng công ty thủy điện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</si>
  <si>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Tất Thành đoạn từ Ngã tư đập tràn đến Cổng công ty thủy điện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</si>
  <si>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Tất Thành đoạn từ Ngã tư đập tràn đến Cổng công ty thủy điện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</si>
  <si>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Tất Thành đoạn từ Ngã tư đập tràn đến Cổng công ty thủy điện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</si>
  <si>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Tất Thành đoạn từ Ngã tư đập tràn đến Cổng công ty thủy điện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</si>
  <si>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Tất Thành đoạn từ Ngã tư đập tràn đến Cổng công ty thủy điện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</si>
  <si>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</si>
  <si>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</si>
  <si>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</si>
  <si>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</si>
  <si>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</si>
  <si>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Hồ Biểu Chánh đoạn từ Đường Quang Trung, Đoạn từ Trường THPT Trị An đến cầu Đồng Nai (cầu Cứng) đến Bên phải: hết ranh thửa đất số 120, tờ bản đồ số 33, BĐĐC xã Trị An. Bên trái: hết ranh thửa đất số 181, tờ bản đồ số 33,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</si>
  <si>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Quang Trung đoạn từ Đường Nguyễn Tất Thành (ĐT 767-ngã tư UBND huyện Vĩnh Cửu) đến Hết trường THPT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</si>
  <si>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Quang Trung đoạn từ Đường Nguyễn Tất Thành (ĐT 767-ngã tư UBND huyện Vĩnh Cửu) đến Hết trường THPT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</si>
  <si>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Quang Trung đoạn từ Đường Nguyễn Tất Thành (ĐT 767-ngã tư UBND huyện Vĩnh Cửu) đến Hết trường THPT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</si>
  <si>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Quang Trung đoạn từ Đường Nguyễn Tất Thành (ĐT 767-ngã tư UBND huyện Vĩnh Cửu) đến Hết trường THPT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</si>
  <si>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Quang Trung đoạn từ Đường Nguyễn Tất Thành (ĐT 767-ngã tư UBND huyện Vĩnh Cửu) đến Hết trường THPT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</si>
  <si>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Quang Trung đoạn từ Đường Nguyễn Tất Thành (ĐT 767-ngã tư UBND huyện Vĩnh Cửu) đến Hết trường THPT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</si>
  <si>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Quang Trung đoạn từ Trường THPT Trị An đến Cầu Đồng Nai ( cầu Cứng) đã được đầu tư mặt đường nhựa, bê tông xi măng:
- Có bề rộng ≥5m, cách đường giao thông ≤1.000m.
- Có bề rộng từ ≥3m đến &lt;5m, cách đường giao thông ≤500m.</t>
  </si>
  <si>
    <t>Các tuyến đường giao thông đấu nối trực tiếp ra Đường Quang Trung đoạn từ Trường THPT Trị An đến Cầu Đồng Nai ( cầu Cứng)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</si>
  <si>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Quang Trung đoạn từ Trường THPT Trị An đến Cầu Đồng Nai ( cầu Cứng)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</si>
  <si>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Quang Trung đoạn từ Trường THPT Trị An đến Cầu Đồng Nai ( cầu Cứng)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</si>
  <si>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Quang Trung đoạn từ Trường THPT Trị An đến Cầu Đồng Nai ( cầu Cứng)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</si>
  <si>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Quang Trung đoạn từ Trường THPT Trị An đến Cầu Đồng Nai ( cầu Cứng)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</si>
  <si>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Quang Trung đoạn từ Ngã tư UBND huyện Vĩnh Cửu  đến Đường Nguyễn Trung Trực đã được đầu tư mặt đường nhựa, bê tông xi măng:
- Có bề rộng ≥5m, cách đường giao thông ≤1.000m.
- Có bề rộng từ ≥3m đến &lt;5m, cách đường giao thông ≤500m.</t>
  </si>
  <si>
    <t>Các tuyến đường giao thông đấu nối trực tiếp ra Đường Quang Trung đoạn từ Ngã tư UBND huyện Vĩnh Cửu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</si>
  <si>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Quang Trung đoạn từ Ngã tư UBND huyện Vĩnh Cửu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</si>
  <si>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Quang Trung đoạn từ Ngã tư UBND huyện Vĩnh Cửu  đến Đường Nguyễn Trung Trực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</si>
  <si>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Quang Trung đoạn từ Ngã tư UBND huyện Vĩnh Cửu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</si>
  <si>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Quang Trung đoạn từ Ngã tư UBND huyện Vĩnh Cửu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</si>
  <si>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Quang Trung đoạn từ Đường bổ sung liên khu phố 1,2 đến  Đường Tôn Đức Thắng (từ ngã ba Điện lực đến suối Láng Nguyên) đã được đầu tư mặt đường nhựa, bê tông xi măng:
- Có bề rộng ≥5m, cách đường giao thông ≤1.000m.
- Có bề rộng từ ≥3m đến &lt;5m, cách đường giao thông ≤500m.</t>
  </si>
  <si>
    <t>Các tuyến đường giao thông đấu nối trực tiếp ra Đường Quang Trung đoạn từ Đường bổ sung liên khu phố 1,2 đến  Đường Tôn Đức Thắng (từ ngã ba Điện lực đến suối Láng Nguyên)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</si>
  <si>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Quang Trung đoạn từ Đường bổ sung liên khu phố 1,2 đến  Đường Tôn Đức Thắng (từ ngã ba Điện lực đến suối Láng Nguyên)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</si>
  <si>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Quang Trung đoạn từ Đường bổ sung liên khu phố 1,2 đến  Đường Tôn Đức Thắng (từ ngã ba Điện lực đến suối Láng Nguyên)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</si>
  <si>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Quang Trung đoạn từ Đường bổ sung liên khu phố 1,2 đến  Đường Tôn Đức Thắng (từ ngã ba Điện lực đến suối Láng Nguyên)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</si>
  <si>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Quang Trung đoạn từ Đường bổ sung liên khu phố 1,2 đến  Đường Tôn Đức Thắng (từ ngã ba Điện lực đến suối Láng Nguyên)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</si>
  <si>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Huỳnh Thúc Kháng đoạn từ Đường Quang Trung đến Đường Phan Chu Trinh đã được đầu tư mặt đường nhựa, bê tông xi măng:
- Có bề rộng ≥5m, cách đường giao thông ≤1.000m.
- Có bề rộng từ ≥3m đến &lt;5m, cách đường giao thông ≤500m.</t>
  </si>
  <si>
    <t>Các tuyến đường giao thông đấu nối trực tiếp ra Đường Huỳnh Thúc Kháng đoạn từ Đường Quang Trung đến Đường Phan Chu Trinh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</si>
  <si>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Huỳnh Thúc Kháng đoạn từ Đường Quang Trung đến Đường Phan Chu Trinh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</si>
  <si>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Huỳnh Thúc Kháng đoạn từ Đường Quang Trung đến Đường Phan Chu Trinh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</si>
  <si>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Huỳnh Thúc Kháng đoạn từ Đường Quang Trung đến Đường Phan Chu Trinh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</si>
  <si>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Huỳnh Thúc Kháng đoạn từ Đường Quang Trung đến Đường Phan Chu Trinh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</si>
  <si>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</si>
  <si>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</si>
  <si>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</si>
  <si>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</si>
  <si>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</si>
  <si>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Nguyễn Trung Trực đoạn từ Đường Lê Đại Hành, đoạn từ đường Nguyễn Tất Thành đến đường Hoàng Văn Thụ (ngã 3 có tiệm sửa xe)  đến Bên phải: hết ranh thửa đất số 388, tờ bản đồ số 91, BĐĐC xã Trị An. Bên trái: hết ranh thửa đất số 289, tờ bản đồ số 91,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</si>
  <si>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Bà Huyện Thanh Quan đoạn từ Đường Nguyễn Tất Thành (ĐT 767) đến Đường Nguyễn Trung Trực đã được đầu tư mặt đường nhựa, bê tông xi măng:
- Có bề rộng ≥5m, cách đường giao thông ≤1.000m.
- Có bề rộng từ ≥3m đến &lt;5m, cách đường giao thông ≤500m.</t>
  </si>
  <si>
    <t>Các tuyến đường giao thông đấu nối trực tiếp ra Đường Bà Huyện Thanh Quan đoạn từ Đường Nguyễn Tất Thành (ĐT 767)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</si>
  <si>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Bà Huyện Thanh Quan đoạn từ Đường Nguyễn Tất Thành (ĐT 767)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</si>
  <si>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Bà Huyện Thanh Quan đoạn từ Đường Nguyễn Tất Thành (ĐT 767) đến Đường Nguyễn Trung Trực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</si>
  <si>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Bà Huyện Thanh Quan đoạn từ Đường Nguyễn Tất Thành (ĐT 767)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</si>
  <si>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Bà Huyện Thanh Quan đoạn từ Đường Nguyễn Tất Thành (ĐT 767)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</si>
  <si>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Ngô Quyền đoạn từ Đường tỉnh 762 đến Đường Lê Đại Hành( đoạn từ đường Hoàng Văn Thụ đến đường Tôn Đức Thắng) đã được đầu tư mặt đường nhựa, bê tông xi măng:
- Có bề rộng ≥5m, cách đường giao thông ≤1.000m.
- Có bề rộng từ ≥3m đến &lt;5m, cách đường giao thông ≤500m.</t>
  </si>
  <si>
    <t>Các tuyến đường giao thông đấu nối trực tiếp ra Đường Ngô Quyền đoạn từ Đường tỉnh 762 đến Đường Lê Đại Hành( đoạn từ đường Hoàng Văn Thụ đến đường Tôn Đức Thắng)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</si>
  <si>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Ngô Quyền đoạn từ Đường tỉnh 762 đến Đường Lê Đại Hành( đoạn từ đường Hoàng Văn Thụ đến đường Tôn Đức Thắng)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</si>
  <si>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Ngô Quyền đoạn từ Đường tỉnh 762 đến Đường Lê Đại Hành( đoạn từ đường Hoàng Văn Thụ đến đường Tôn Đức Thắng)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</si>
  <si>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Ngô Quyền đoạn từ Đường tỉnh 762 đến Đường Lê Đại Hành( đoạn từ đường Hoàng Văn Thụ đến đường Tôn Đức Thắng)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</si>
  <si>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Ngô Quyền đoạn từ Đường tỉnh 762 đến Đường Lê Đại Hành( đoạn từ đường Hoàng Văn Thụ đến đường Tôn Đức Thắng)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</si>
  <si>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Lê Đại Hành đoạn từ Đường Nguyễn Tất Thành (Nhà trẻ Phong Lan) đến Đường Hoàng Văn Thụ đã được đầu tư mặt đường nhựa, bê tông xi măng:
- Có bề rộng ≥5m, cách đường giao thông ≤1.000m.
- Có bề rộng từ ≥3m đến &lt;5m, cách đường giao thông ≤500m.</t>
  </si>
  <si>
    <t>Các tuyến đường giao thông đấu nối trực tiếp ra Đường Lê Đại Hành đoạn từ Đường Nguyễn Tất Thành (Nhà trẻ Phong Lan) đến Đường Hoàng Văn Thụ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</si>
  <si>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Lê Đại Hành đoạn từ Đường Nguyễn Tất Thành (Nhà trẻ Phong Lan) đến Đường Hoàng Văn Thụ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</si>
  <si>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Lê Đại Hành đoạn từ Đường Nguyễn Tất Thành (Nhà trẻ Phong Lan) đến Đường Hoàng Văn Thụ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</si>
  <si>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Lê Đại Hành đoạn từ Đường Nguyễn Tất Thành (Nhà trẻ Phong Lan) đến Đường Hoàng Văn Thụ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</si>
  <si>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Lê Đại Hành đoạn từ Đường Nguyễn Tất Thành (Nhà trẻ Phong Lan) đến Đường Hoàng Văn Thụ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</si>
  <si>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Lê Đại Hành đoạn từ Đường Hoàng Văn Thụ  đến Đường Tôn Đức Thắng đã được đầu tư mặt đường nhựa, bê tông xi măng:
- Có bề rộng ≥5m, cách đường giao thông ≤1.000m.
- Có bề rộng từ ≥3m đến &lt;5m, cách đường giao thông ≤500m.</t>
  </si>
  <si>
    <t>Các tuyến đường giao thông đấu nối trực tiếp ra Đường Lê Đại Hành đoạn từ Đường Hoàng Văn Thụ  đến Đường Tôn Đức Thắng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</si>
  <si>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Lê Đại Hành đoạn từ Đường Hoàng Văn Thụ  đến Đường Tôn Đức Thắng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</si>
  <si>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Lê Đại Hành đoạn từ Đường Hoàng Văn Thụ  đến Đường Tôn Đức Thắng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</si>
  <si>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Lê Đại Hành đoạn từ Đường Hoàng Văn Thụ  đến Đường Tôn Đức Thắng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</si>
  <si>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Lê Đại Hành đoạn từ Đường Hoàng Văn Thụ  đến Đường Tôn Đức Thắng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</si>
  <si>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liên khu phố 1 - 2 của thị trấn Vĩnh An  đoạn từ Đường Lê Đại Hành đến Đường Quang Trung đã được đầu tư mặt đường nhựa, bê tông xi măng:
- Có bề rộng ≥5m, cách đường giao thông ≤1.000m.
- Có bề rộng từ ≥3m đến &lt;5m, cách đường giao thông ≤500m.</t>
  </si>
  <si>
    <t>Các tuyến đường giao thông đấu nối trực tiếp ra Đường liên khu phố 1 - 2 của thị trấn Vĩnh An  đoạn từ Đường Lê Đại Hành đến Đường Quang Trung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</si>
  <si>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liên khu phố 1 - 2 của thị trấn Vĩnh An  đoạn từ Đường Lê Đại Hành đến Đường Quang Trung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</si>
  <si>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liên khu phố 1 - 2 của thị trấn Vĩnh An  đoạn từ Đường Lê Đại Hành đến Đường Quang Trung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</si>
  <si>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liên khu phố 1 - 2 của thị trấn Vĩnh An  đoạn từ Đường Lê Đại Hành đến Đường Quang Trung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</si>
  <si>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liên khu phố 1 - 2 của thị trấn Vĩnh An  đoạn từ Đường Lê Đại Hành đến Đường Quang Trung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</si>
  <si>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Phan Đình Phùng đoạn từ Đầu hẻm tổ 11 khu phố 2 đến Đường Quang Trung (đoạn từ đường Tôn Đức Thắng đến suối Hồ Đồng Lớn) đã được đầu tư mặt đường nhựa, bê tông xi măng:
- Có bề rộng ≥5m, cách đường giao thông ≤1.000m.
- Có bề rộng từ ≥3m đến &lt;5m, cách đường giao thông ≤500m.</t>
  </si>
  <si>
    <t>Các tuyến đường giao thông đấu nối trực tiếp ra Đường Phan Đình Phùng đoạn từ Đầu hẻm tổ 11 khu phố 2 đến Đường Quang Trung (đoạn từ đường Tôn Đức Thắng đến suối Hồ Đồng Lớn)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</si>
  <si>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Phan Đình Phùng đoạn từ Đầu hẻm tổ 11 khu phố 2 đến Đường Quang Trung (đoạn từ đường Tôn Đức Thắng đến suối Hồ Đồng Lớn)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</si>
  <si>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Phan Đình Phùng đoạn từ Đầu hẻm tổ 11 khu phố 2 đến Đường Quang Trung (đoạn từ đường Tôn Đức Thắng đến suối Hồ Đồng Lớn)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</si>
  <si>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Phan Đình Phùng đoạn từ Đầu hẻm tổ 11 khu phố 2 đến Đường Quang Trung (đoạn từ đường Tôn Đức Thắng đến suối Hồ Đồng Lớn)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</si>
  <si>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Phan Đình Phùng đoạn từ Đầu hẻm tổ 11 khu phố 2 đến Đường Quang Trung (đoạn từ đường Tôn Đức Thắng đến suối Hồ Đồng Lớn)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</si>
  <si>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</si>
  <si>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</si>
  <si>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</si>
  <si>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</si>
  <si>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</si>
  <si>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Hoàng Văn Thụ đoạn từ Đường Lê Đại Hành đến Bên phải: hết ranh thửa đất số 315, tờ bản đồ số 61, BĐĐC xã Trị An. Bên trái: hết ranh thửa đất số 389, tờ bản đồ số 62,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</si>
  <si>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Trung tâm Khu phố 2 đoạn từ Ngã tư chùa Vĩnh An đến Đường Nguyễn Trung Trực đã được đầu tư mặt đường nhựa, bê tông xi măng:
- Có bề rộng ≥5m, cách đường giao thông ≤1.000m.
- Có bề rộng từ ≥3m đến &lt;5m, cách đường giao thông ≤500m.</t>
  </si>
  <si>
    <t>Các tuyến đường giao thông đấu nối trực tiếp ra Đường Trung tâm Khu phố 2 đoạn từ Ngã tư chùa Vĩnh An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</si>
  <si>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Trung tâm Khu phố 2 đoạn từ Ngã tư chùa Vĩnh An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</si>
  <si>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Trung tâm Khu phố 2 đoạn từ Ngã tư chùa Vĩnh An đến Đường Nguyễn Trung Trực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</si>
  <si>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Trung tâm Khu phố 2 đoạn từ Ngã tư chùa Vĩnh An đến Đường Nguyễn Trung Trực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</si>
  <si>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Trung tâm Khu phố 2 đoạn từ Ngã tư chùa Vĩnh An đến Đường Nguyễn Trung Trực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</si>
  <si>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</si>
  <si>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</si>
  <si>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</si>
  <si>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</si>
  <si>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</si>
  <si>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Lý Thái Tổ đoạn từ Đường Tôn Đức Thắng (từ ngã ba Điện lực đến suối Láng Nguyên) đến Bên phải: hết ranh thửa đất số 113, tờ bản đồ số 61, BĐĐC xã Trị An. Bên trái: hết ranh thửa đất số 135, tờ bản đồ số 61, BĐĐC xã Trị An.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</si>
  <si>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24 đoạn từ Đường tỉnh 762 đến Giáp ranh xã Bàu Hàm đã được đầu tư mặt đường nhựa, bê tông xi măng:
- Có bề rộng ≥5m, cách đường giao thông ≤1.000m.
- Có bề rộng từ ≥3m đến &lt;5m, cách đường giao thông ≤500m.</t>
  </si>
  <si>
    <t>Các tuyến đường giao thông đấu nối trực tiếp ra Hương lộ 24 đoạn từ Đường tỉnh 762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</si>
  <si>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24 đoạn từ Đường tỉnh 762 đến Giáp ranh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</si>
  <si>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24 đoạn từ Đường tỉnh 762 đến Giáp ranh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</si>
  <si>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24 đoạn từ Đường tỉnh 762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</si>
  <si>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24 đoạn từ Đường tỉnh 762 đến Giáp ranh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</si>
  <si>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giáp ranh giữa xã Vĩnh Tân và thị trấn Vĩnh An cũ đoạn từ Đường tỉnh 767 đến Giáp ranh xã Bàu Hàm đã được đầu tư mặt đường nhựa, bê tông xi măng:
- Có bề rộng ≥5m, cách đường giao thông ≤1.000m.
- Có bề rộng từ ≥3m đến &lt;5m, cách đường giao thông ≤500m.</t>
  </si>
  <si>
    <t>Các tuyến đường giao thông đấu nối trực tiếp ra Đường giáp ranh giữa xã Vĩnh Tân và thị trấn Vĩnh An cũ đoạn từ Đường tỉnh 767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</si>
  <si>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giáp ranh giữa xã Vĩnh Tân và thị trấn Vĩnh An cũ đoạn từ Đường tỉnh 767 đến Giáp ranh xã Bàu Hàm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</si>
  <si>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giáp ranh giữa xã Vĩnh Tân và thị trấn Vĩnh An cũ đoạn từ Đường tỉnh 767 đến Giáp ranh xã Bàu Hàm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</si>
  <si>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giáp ranh giữa xã Vĩnh Tân và thị trấn Vĩnh An cũ đoạn từ Đường tỉnh 767 đến Giáp ranh xã Bàu Hàm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</si>
  <si>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giáp ranh giữa xã Vĩnh Tân và thị trấn Vĩnh An cũ đoạn từ Đường tỉnh 767 đến Giáp ranh xã Bàu Hàm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</si>
  <si>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Tân An - Vĩnh Tân đoạn từ giáp ranh xã Bàu Hàm đến Đường Trị An - Vĩnh Tân đã được đầu tư mặt đường nhựa, bê tông xi măng:
- Có bề rộng ≥5m, cách đường giao thông ≤1.000m.
- Có bề rộng từ ≥3m đến &lt;5m, cách đường giao thông ≤500m.</t>
  </si>
  <si>
    <t>Các tuyến đường giao thông đấu nối trực tiếp ra Đường Tân An - Vĩnh Tân đoạn từ giáp ranh xã Bàu Hàm đến Đường Trị An - Vĩnh Tân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</si>
  <si>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Tân An - Vĩnh Tân đoạn từ giáp ranh xã Bàu Hàm đến Đường Trị An - Vĩnh Tân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</si>
  <si>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Tân An - Vĩnh Tân đoạn từ giáp ranh xã Bàu Hàm đến Đường Trị An - Vĩnh Tân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</si>
  <si>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Tân An - Vĩnh Tân đoạn từ giáp ranh xã Bàu Hàm đến Đường Trị An - Vĩnh Tân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</si>
  <si>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Tân An - Vĩnh Tân đoạn từ giáp ranh xã Bàu Hàm đến Đường Trị An - Vĩnh Tân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</si>
  <si>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Tân An - Vĩnh Tân đoạn từ Đường Trị An - Vĩnh Tân đến hết ranh xã Trị An đã được đầu tư mặt đường nhựa, bê tông xi măng:
- Có bề rộng ≥5m, cách đường giao thông ≤1.000m.
- Có bề rộng từ ≥3m đến &lt;5m, cách đường giao thông ≤500m.</t>
  </si>
  <si>
    <t>Các tuyến đường giao thông đấu nối trực tiếp ra Đường Tân An - Vĩnh Tân đoạn từ Đường Trị An - Vĩnh Tân đến hết ranh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</si>
  <si>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Tân An - Vĩnh Tân đoạn từ Đường Trị An - Vĩnh Tân đến hết ranh xã Trị An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</si>
  <si>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Tân An - Vĩnh Tân đoạn từ Đường Trị An - Vĩnh Tân đến hết ranh xã Trị An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</si>
  <si>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Tân An - Vĩnh Tân đoạn từ Đường Trị An - Vĩnh Tân đến hết ranh xã Trị An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</si>
  <si>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Tân An - Vĩnh Tân đoạn từ Đường Trị An - Vĩnh Tân đến hết ranh xã Trị An đã được đầu tư mặt đường nhựa, bê tông xi măng:
- Có bề rộng từ ≥3m đến &lt;5m, cách đường giao thông &gt;1.000m.
- Có bề rộng &lt;3m, cách đường giao thông &gt;200m.</t>
  </si>
  <si>
    <r>
      <t>Đơn vị: Nghìn đồng/m</t>
    </r>
    <r>
      <rPr>
        <i/>
        <vertAlign val="superscript"/>
        <sz val="14"/>
        <rFont val="Times New Roman"/>
        <family val="1"/>
      </rPr>
      <t>2</t>
    </r>
  </si>
  <si>
    <t>III.45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</si>
</sst>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8"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2"/>
      <name val="Times New Roman"/>
      <family val="1"/>
      <charset val="163"/>
    </font>
    <font>
      <i/>
      <sz val="14"/>
      <name val="Times New Roman"/>
      <family val="1"/>
    </font>
    <font>
      <i/>
      <vertAlign val="superscript"/>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9">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82">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3" applyFont="1"/>
    <xf numFmtId="0" fontId="9" fillId="0" borderId="0" xfId="0" applyFont="1" applyAlignment="1">
      <alignment vertical="center"/>
    </xf>
    <xf numFmtId="0" fontId="9" fillId="0" borderId="7" xfId="0" applyFont="1" applyBorder="1" applyAlignment="1">
      <alignment vertical="center" wrapText="1"/>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166" fontId="20" fillId="0" borderId="0" xfId="1" applyNumberFormat="1" applyFont="1" applyFill="1" applyBorder="1" applyAlignment="1">
      <alignment horizontal="right" vertical="center" wrapText="1"/>
    </xf>
    <xf numFmtId="166" fontId="23"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4" fontId="23" fillId="0" borderId="0" xfId="0" applyNumberFormat="1" applyFont="1" applyAlignment="1">
      <alignment vertical="center" wrapText="1"/>
    </xf>
    <xf numFmtId="0" fontId="23" fillId="0" borderId="0" xfId="0" applyFont="1" applyAlignment="1">
      <alignment vertical="center" wrapText="1"/>
    </xf>
    <xf numFmtId="3" fontId="23" fillId="0" borderId="0" xfId="0" applyNumberFormat="1" applyFont="1" applyAlignment="1">
      <alignment horizontal="right" vertical="center" wrapText="1"/>
    </xf>
    <xf numFmtId="0" fontId="23" fillId="0" borderId="0" xfId="0" applyFont="1" applyAlignment="1">
      <alignment horizontal="right" vertical="center" wrapText="1"/>
    </xf>
    <xf numFmtId="43" fontId="23"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3"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1"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6"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21"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6"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4"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20"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26"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24" xfId="7" applyNumberFormat="1" applyFont="1" applyBorder="1" applyAlignment="1">
      <alignment horizontal="center" vertical="center" wrapText="1"/>
    </xf>
    <xf numFmtId="0" fontId="19" fillId="0" borderId="0" xfId="0" applyFont="1" applyAlignment="1">
      <alignment vertical="center" wrapText="1"/>
    </xf>
    <xf numFmtId="0" fontId="44" fillId="5" borderId="20"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20" xfId="0" applyFont="1" applyFill="1" applyBorder="1" applyAlignment="1">
      <alignment vertical="center" wrapText="1"/>
    </xf>
    <xf numFmtId="0" fontId="23" fillId="5" borderId="20" xfId="0" applyFont="1" applyFill="1" applyBorder="1" applyAlignment="1">
      <alignment horizontal="right" vertical="center" wrapText="1"/>
    </xf>
    <xf numFmtId="0" fontId="23" fillId="5" borderId="20" xfId="0" applyFont="1" applyFill="1" applyBorder="1" applyAlignment="1">
      <alignment horizontal="center" vertical="center" wrapText="1"/>
    </xf>
    <xf numFmtId="3" fontId="31" fillId="5" borderId="20" xfId="0" applyNumberFormat="1" applyFont="1" applyFill="1" applyBorder="1" applyAlignment="1">
      <alignment horizontal="right" vertical="center" wrapText="1"/>
    </xf>
    <xf numFmtId="0" fontId="31" fillId="5" borderId="20" xfId="0" applyFont="1" applyFill="1" applyBorder="1" applyAlignment="1">
      <alignment horizontal="righ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0" fontId="45" fillId="0" borderId="7" xfId="0" applyFont="1" applyBorder="1" applyAlignment="1">
      <alignment horizontal="left" vertical="center" wrapText="1"/>
    </xf>
    <xf numFmtId="166" fontId="20" fillId="0" borderId="7" xfId="4" applyNumberFormat="1" applyFont="1" applyBorder="1" applyAlignment="1">
      <alignment horizontal="center" vertical="center" wrapText="1"/>
    </xf>
    <xf numFmtId="166" fontId="20" fillId="0" borderId="7" xfId="1" applyNumberFormat="1" applyFont="1" applyBorder="1" applyAlignment="1">
      <alignment horizontal="center" vertical="center" wrapText="1"/>
    </xf>
    <xf numFmtId="167" fontId="20" fillId="0" borderId="7" xfId="1" applyNumberFormat="1" applyFont="1" applyBorder="1" applyAlignment="1">
      <alignment horizontal="center" vertical="center" wrapText="1"/>
    </xf>
    <xf numFmtId="43" fontId="20" fillId="0" borderId="7" xfId="1" applyFont="1" applyBorder="1" applyAlignment="1">
      <alignment horizontal="center" vertical="center" wrapText="1"/>
    </xf>
    <xf numFmtId="2" fontId="20" fillId="0" borderId="7" xfId="1" applyNumberFormat="1" applyFont="1" applyBorder="1" applyAlignment="1">
      <alignment horizontal="center" vertical="center" wrapText="1"/>
    </xf>
    <xf numFmtId="169" fontId="20" fillId="0" borderId="7" xfId="1" applyNumberFormat="1" applyFont="1" applyBorder="1" applyAlignment="1">
      <alignment horizontal="center" vertical="center" wrapText="1"/>
    </xf>
    <xf numFmtId="2" fontId="20" fillId="0" borderId="7" xfId="1" applyNumberFormat="1" applyFont="1" applyBorder="1" applyAlignment="1">
      <alignment horizontal="left" vertical="center" wrapText="1"/>
    </xf>
    <xf numFmtId="166" fontId="20" fillId="0" borderId="11" xfId="1" applyNumberFormat="1" applyFont="1" applyBorder="1" applyAlignment="1">
      <alignment horizontal="center" vertical="center" wrapText="1"/>
    </xf>
    <xf numFmtId="166" fontId="20" fillId="0" borderId="12" xfId="1" applyNumberFormat="1" applyFont="1" applyBorder="1" applyAlignment="1">
      <alignment horizontal="center" vertical="center" wrapText="1"/>
    </xf>
    <xf numFmtId="3" fontId="8" fillId="0" borderId="7" xfId="0" applyNumberFormat="1" applyFont="1" applyBorder="1" applyAlignment="1">
      <alignment vertical="center" wrapText="1"/>
    </xf>
    <xf numFmtId="166" fontId="8" fillId="0" borderId="7" xfId="4" applyNumberFormat="1" applyFont="1" applyBorder="1" applyAlignment="1">
      <alignment vertical="center" wrapText="1"/>
    </xf>
    <xf numFmtId="166" fontId="8" fillId="0" borderId="7" xfId="1" applyNumberFormat="1" applyFont="1" applyBorder="1" applyAlignment="1">
      <alignment vertical="center" wrapText="1"/>
    </xf>
    <xf numFmtId="167" fontId="8" fillId="0" borderId="7" xfId="1" applyNumberFormat="1" applyFont="1" applyBorder="1" applyAlignment="1">
      <alignment vertical="center" wrapText="1"/>
    </xf>
    <xf numFmtId="43" fontId="8" fillId="0" borderId="7" xfId="1" applyFont="1" applyBorder="1" applyAlignment="1">
      <alignment vertical="center" wrapText="1"/>
    </xf>
    <xf numFmtId="2" fontId="8" fillId="0" borderId="7" xfId="1" applyNumberFormat="1" applyFont="1" applyBorder="1" applyAlignment="1">
      <alignment vertical="center" wrapText="1"/>
    </xf>
    <xf numFmtId="169" fontId="8" fillId="0" borderId="7" xfId="1" applyNumberFormat="1" applyFont="1" applyBorder="1" applyAlignment="1">
      <alignment vertical="center" wrapText="1"/>
    </xf>
    <xf numFmtId="166" fontId="8" fillId="0" borderId="11" xfId="1" applyNumberFormat="1" applyFont="1" applyBorder="1" applyAlignment="1">
      <alignment vertical="center" wrapText="1"/>
    </xf>
    <xf numFmtId="166" fontId="8" fillId="0" borderId="12" xfId="1" applyNumberFormat="1" applyFont="1" applyBorder="1" applyAlignment="1">
      <alignment vertical="center" wrapText="1"/>
    </xf>
    <xf numFmtId="2" fontId="8" fillId="0" borderId="11" xfId="1" applyNumberFormat="1" applyFont="1" applyBorder="1" applyAlignment="1">
      <alignment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20" fillId="0" borderId="12"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3" fillId="0" borderId="0" xfId="1" applyNumberFormat="1" applyFont="1" applyBorder="1" applyAlignment="1">
      <alignment horizontal="right" vertical="center" wrapText="1"/>
    </xf>
    <xf numFmtId="43" fontId="23" fillId="0" borderId="0" xfId="1" applyFont="1" applyBorder="1" applyAlignment="1">
      <alignment horizontal="right" vertical="center" wrapText="1"/>
    </xf>
    <xf numFmtId="2" fontId="23" fillId="0" borderId="0" xfId="1" applyNumberFormat="1" applyFont="1" applyBorder="1" applyAlignment="1">
      <alignment horizontal="right" vertical="center"/>
    </xf>
    <xf numFmtId="167" fontId="8" fillId="0" borderId="0" xfId="1" applyNumberFormat="1" applyFont="1" applyBorder="1" applyAlignment="1">
      <alignment horizontal="center" vertical="center"/>
    </xf>
    <xf numFmtId="166" fontId="8" fillId="0" borderId="0" xfId="1" applyNumberFormat="1" applyFont="1" applyBorder="1" applyAlignment="1">
      <alignment horizontal="center" vertical="center"/>
    </xf>
    <xf numFmtId="167" fontId="8" fillId="0" borderId="0" xfId="1" applyNumberFormat="1" applyFont="1" applyBorder="1" applyAlignment="1">
      <alignment horizontal="left" vertical="center" wrapText="1"/>
    </xf>
    <xf numFmtId="166" fontId="20" fillId="0" borderId="0" xfId="1" applyNumberFormat="1" applyFont="1" applyBorder="1" applyAlignment="1">
      <alignment horizontal="right" vertical="center" wrapText="1"/>
    </xf>
    <xf numFmtId="43" fontId="5" fillId="0" borderId="0" xfId="1" applyFont="1" applyAlignment="1">
      <alignment wrapText="1"/>
    </xf>
    <xf numFmtId="164" fontId="5" fillId="0" borderId="0" xfId="1" applyNumberFormat="1" applyFont="1" applyAlignment="1">
      <alignment wrapText="1"/>
    </xf>
    <xf numFmtId="165" fontId="5" fillId="0" borderId="0" xfId="1" applyNumberFormat="1" applyFont="1" applyAlignment="1">
      <alignment wrapText="1"/>
    </xf>
    <xf numFmtId="166" fontId="5" fillId="0" borderId="0" xfId="1" applyNumberFormat="1" applyFont="1" applyAlignment="1">
      <alignment wrapText="1"/>
    </xf>
    <xf numFmtId="167" fontId="4" fillId="0" borderId="0" xfId="1" applyNumberFormat="1" applyFont="1" applyAlignment="1">
      <alignment wrapText="1"/>
    </xf>
    <xf numFmtId="0" fontId="22" fillId="0" borderId="0" xfId="0" applyFont="1" applyAlignment="1">
      <alignment horizontal="right" vertical="center" wrapText="1"/>
    </xf>
    <xf numFmtId="0" fontId="8" fillId="0" borderId="12" xfId="0" applyFont="1" applyBorder="1" applyAlignment="1">
      <alignment vertical="center" wrapText="1"/>
    </xf>
    <xf numFmtId="0" fontId="8" fillId="0" borderId="15" xfId="0" applyFont="1" applyBorder="1" applyAlignment="1">
      <alignment vertical="center" wrapText="1"/>
    </xf>
    <xf numFmtId="0" fontId="8" fillId="0" borderId="19" xfId="0" applyFont="1" applyBorder="1" applyAlignment="1">
      <alignment vertical="center" wrapText="1"/>
    </xf>
    <xf numFmtId="0" fontId="8" fillId="0" borderId="14" xfId="0" applyFont="1" applyBorder="1" applyAlignment="1">
      <alignment vertical="center" wrapText="1"/>
    </xf>
    <xf numFmtId="0" fontId="46" fillId="0" borderId="0" xfId="0" applyFont="1" applyAlignment="1">
      <alignment vertical="center"/>
    </xf>
    <xf numFmtId="167" fontId="8" fillId="0" borderId="7" xfId="1" applyNumberFormat="1" applyFont="1" applyBorder="1" applyAlignment="1">
      <alignment horizontal="right" vertical="center" wrapText="1"/>
    </xf>
    <xf numFmtId="0" fontId="8" fillId="0" borderId="12" xfId="0" applyFont="1" applyBorder="1" applyAlignment="1">
      <alignment horizontal="right"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4" xfId="0" applyFont="1" applyBorder="1" applyAlignment="1">
      <alignment horizontal="center" vertical="center"/>
    </xf>
    <xf numFmtId="0" fontId="9" fillId="0" borderId="21" xfId="0" applyFont="1" applyBorder="1" applyAlignment="1">
      <alignment horizontal="center"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20" xfId="0" applyFont="1" applyBorder="1" applyAlignment="1">
      <alignment horizontal="center" vertical="center"/>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9" fillId="0" borderId="22" xfId="0" applyFont="1" applyBorder="1" applyAlignment="1">
      <alignment horizontal="center" vertical="center"/>
    </xf>
    <xf numFmtId="0" fontId="9" fillId="0" borderId="23" xfId="0" applyFont="1" applyBorder="1" applyAlignment="1">
      <alignment horizontal="center" vertical="center"/>
    </xf>
    <xf numFmtId="2" fontId="9" fillId="0" borderId="3" xfId="0" applyNumberFormat="1" applyFont="1" applyBorder="1" applyAlignment="1">
      <alignment horizontal="center" vertical="center"/>
    </xf>
    <xf numFmtId="2" fontId="9" fillId="0" borderId="24" xfId="0" applyNumberFormat="1" applyFont="1" applyBorder="1" applyAlignment="1">
      <alignment horizontal="center" vertical="center"/>
    </xf>
    <xf numFmtId="0" fontId="8" fillId="0" borderId="24"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0" borderId="25" xfId="0" applyFont="1" applyBorder="1" applyAlignment="1">
      <alignment horizontal="center" vertical="center" wrapText="1"/>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3" fontId="9" fillId="0" borderId="1" xfId="6" applyNumberFormat="1" applyFont="1" applyBorder="1" applyAlignment="1">
      <alignment horizontal="center" vertical="center" wrapText="1"/>
    </xf>
    <xf numFmtId="3" fontId="9" fillId="0" borderId="25" xfId="6" applyNumberFormat="1" applyFont="1" applyBorder="1" applyAlignment="1">
      <alignment horizontal="center" vertical="center" wrapText="1"/>
    </xf>
    <xf numFmtId="0" fontId="8" fillId="0" borderId="27"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171" fontId="9" fillId="0" borderId="1" xfId="6" applyNumberFormat="1" applyFont="1" applyBorder="1" applyAlignment="1">
      <alignment horizontal="center" vertical="center" wrapText="1"/>
    </xf>
    <xf numFmtId="171" fontId="9" fillId="0" borderId="25" xfId="6" applyNumberFormat="1" applyFont="1" applyBorder="1" applyAlignment="1">
      <alignment horizontal="center" vertical="center" wrapText="1"/>
    </xf>
    <xf numFmtId="3" fontId="9" fillId="0" borderId="20" xfId="1" applyNumberFormat="1" applyFont="1" applyFill="1" applyBorder="1" applyAlignment="1">
      <alignment horizontal="center" vertical="center" wrapText="1"/>
    </xf>
    <xf numFmtId="43" fontId="9" fillId="0" borderId="20" xfId="1" applyFont="1" applyFill="1" applyBorder="1" applyAlignment="1">
      <alignment horizontal="center" vertical="center" wrapText="1"/>
    </xf>
  </cellXfs>
  <cellStyles count="9">
    <cellStyle name="Comma" xfId="1" builtinId="3"/>
    <cellStyle name="Comma 2" xfId="4" xr:uid="{00000000-0005-0000-0000-000001000000}"/>
    <cellStyle name="Currency" xfId="6" builtinId="4"/>
    <cellStyle name="Normal" xfId="0" builtinId="0"/>
    <cellStyle name="Normal 12 2" xfId="8" xr:uid="{162377A1-3CF3-47A4-8239-DD387F643434}"/>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THAMDINH\1.OnHand\Phuong%20Nam\2025\7.%20IB2500148471-%20BANG%20GIA%20DAT%20DONG%20NAI\2.%20BANG%20GIA%20DAT\phan%20lai%20tuyen%20duong\PH&#194;N%20L&#7840;I%20TUY&#7870;N%20&#272;&#431;&#7900;NG.xls" TargetMode="External"/><Relationship Id="rId1" Type="http://schemas.openxmlformats.org/officeDocument/2006/relationships/externalLinkPath" Target="file:///Y:\THAMDINH\1.OnHand\Phuong%20Nam\2025\7.%20IB2500148471-%20BANG%20GIA%20DAT%20DONG%20NAI\2.%20BANG%20GIA%20DAT\phan%20lai%20tuyen%20duong\PH&#194;N%20L&#7840;I%20TUY&#7870;N%20&#272;&#431;&#7900;NG.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Y:\THAMDINH\1.OnHand\Phuong%20Nam\2025\7.%20IB2500148471-%20BANG%20GIA%20DAT%20DONG%20NAI\2.%20BANG%20GIA%20DAT\Phan%20Tich\07.%20B&#193;O%20C&#193;O%20C&#7844;P%20T&#7880;NH\lan%202\File%20tinh\3.%20HSDC%20lan%202.xls" TargetMode="External"/><Relationship Id="rId1" Type="http://schemas.openxmlformats.org/officeDocument/2006/relationships/externalLinkPath" Target="file:///Y:\THAMDINH\1.OnHand\Phuong%20Nam\2025\7.%20IB2500148471-%20BANG%20GIA%20DAT%20DONG%20NAI\2.%20BANG%20GIA%20DAT\Phan%20Tich\07.%20B&#193;O%20C&#193;O%20C&#7844;P%20T&#7880;NH\lan%202\File%20tinh\3.%20HSDC%20la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TĐC"/>
      <sheetName val="4.HESOGIAPNN(ONTjoin)_STC"/>
      <sheetName val="3.HESOGIAPNN(ODTJoin)_STC"/>
      <sheetName val="Phan lai"/>
      <sheetName val="7. TMDV tại DT"/>
      <sheetName val="8. TMDV tại NT"/>
      <sheetName val="9. SKC tại DT"/>
      <sheetName val="10.SKC tại NT"/>
      <sheetName val="5.HESOgia KCN"/>
      <sheetName val="6.HESSO gia cac đảo"/>
      <sheetName val="PHULUCXII_NHOMDUONG"/>
      <sheetName val="intmd_od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efreshError="1">
        <row r="217">
          <cell r="F217" t="str">
            <v>LT2+1+1Vị trí 4</v>
          </cell>
          <cell r="G217" t="str">
            <v>LT2</v>
          </cell>
          <cell r="H217">
            <v>1</v>
          </cell>
          <cell r="I217">
            <v>1</v>
          </cell>
          <cell r="K217">
            <v>32</v>
          </cell>
          <cell r="L217" t="str">
            <v>Phan Quốc Toàn</v>
          </cell>
          <cell r="M217" t="str">
            <v>, Khu Phước HảitT.Long Thành, H.Long Thành, T.Đồng Nai</v>
          </cell>
          <cell r="N217" t="str">
            <v>Xã Bình An</v>
          </cell>
          <cell r="O217" t="str">
            <v>329</v>
          </cell>
          <cell r="P217">
            <v>17</v>
          </cell>
          <cell r="Q217" t="str">
            <v>CLN</v>
          </cell>
          <cell r="T217">
            <v>1000</v>
          </cell>
          <cell r="U217">
            <v>1</v>
          </cell>
          <cell r="V217" t="str">
            <v>Đất trồng cây lâu năm các xã: Long An, Long Đức, Long Phước, Bàu Cạn, Phước Thái, An Phước, Lộc An, Tam An, Cẩm Đường, Bình An</v>
          </cell>
          <cell r="W217" t="str">
            <v>Nhóm 1: Quốc lộ 51; đường tỉnh 769;  đường Phùng Hưng; đường Tôn Đức Thắng (đường tỉnh 25B), đường tỉnh 773, đường Hương lộ 10 xây dựng mới tránh sân bay Long thành</v>
          </cell>
          <cell r="X217" t="str">
            <v>11/09/2023</v>
          </cell>
          <cell r="Y217">
            <v>300000000</v>
          </cell>
          <cell r="Z217">
            <v>300000</v>
          </cell>
        </row>
        <row r="872">
          <cell r="F872" t="str">
            <v>LT3+3+1Vị trí 4</v>
          </cell>
          <cell r="G872" t="str">
            <v>LT3</v>
          </cell>
          <cell r="H872">
            <v>3</v>
          </cell>
          <cell r="I872">
            <v>1</v>
          </cell>
          <cell r="K872">
            <v>47</v>
          </cell>
          <cell r="L872" t="str">
            <v>Nguyễn Việt Hùng</v>
          </cell>
          <cell r="M872" t="str">
            <v>62/7 Tổ 11, Đường 11, KP 5, Linh Xuân, Thủ Đức, TP hỒ Chí Minh</v>
          </cell>
          <cell r="N872" t="str">
            <v>Xã Bình Sơn</v>
          </cell>
          <cell r="O872" t="str">
            <v>204</v>
          </cell>
          <cell r="P872">
            <v>10</v>
          </cell>
          <cell r="Q872" t="str">
            <v>CLN</v>
          </cell>
          <cell r="T872">
            <v>2000</v>
          </cell>
          <cell r="U872">
            <v>3</v>
          </cell>
          <cell r="V872" t="str">
            <v>Đất trồng cây lâu năm các xã: Bình Sơn, Phước Bình , Tân Hiệp</v>
          </cell>
          <cell r="W872" t="str">
            <v>Các đường còn lại</v>
          </cell>
          <cell r="X872" t="str">
            <v>25/06/2024</v>
          </cell>
          <cell r="Y872">
            <v>400000000</v>
          </cell>
          <cell r="Z872">
            <v>200000</v>
          </cell>
        </row>
        <row r="1105">
          <cell r="E1105" t="str">
            <v>LT5NT1_D2Vị trí 2</v>
          </cell>
          <cell r="H1105">
            <v>2</v>
          </cell>
          <cell r="J1105" t="str">
            <v>LT5NT1_D2</v>
          </cell>
          <cell r="K1105">
            <v>3</v>
          </cell>
          <cell r="L1105" t="str">
            <v>Châu Ngọc Hậu</v>
          </cell>
          <cell r="M1105" t="str">
            <v>Tổ 4, Ấp 8, X.Bình Sơn, H.Long Thành, T.Đồng Nai</v>
          </cell>
          <cell r="N1105" t="str">
            <v>Xã Bình Sơn</v>
          </cell>
          <cell r="O1105" t="str">
            <v>573</v>
          </cell>
          <cell r="P1105">
            <v>3</v>
          </cell>
          <cell r="Q1105" t="str">
            <v>ONT</v>
          </cell>
          <cell r="T1105">
            <v>100</v>
          </cell>
          <cell r="V1105" t="str">
            <v>Đường tỉnh 769</v>
          </cell>
          <cell r="W1105" t="str">
            <v>Đoạn qua xã Bình Sơn  (từ ranh xã Lộc An-Bình Sơn đến ranh giới  xã Bình An)</v>
          </cell>
          <cell r="X1105" t="str">
            <v>12/09/2024</v>
          </cell>
          <cell r="Y1105">
            <v>600000000</v>
          </cell>
          <cell r="Z1105">
            <v>6000000</v>
          </cell>
        </row>
        <row r="1164">
          <cell r="E1164" t="str">
            <v>LT18NT2Vị trí 2</v>
          </cell>
          <cell r="J1164" t="str">
            <v>LT18NT2</v>
          </cell>
          <cell r="K1164">
            <v>5</v>
          </cell>
          <cell r="L1164" t="str">
            <v>Nguyễn Xuân Tuyên</v>
          </cell>
          <cell r="M1164" t="str">
            <v>Khóm 4, TT.Bến Quan, H.Vĩnh Linh, T.Quảng Trị</v>
          </cell>
          <cell r="N1164" t="str">
            <v>Xã Lộc An</v>
          </cell>
          <cell r="O1164" t="str">
            <v>510</v>
          </cell>
          <cell r="P1164">
            <v>25</v>
          </cell>
          <cell r="Q1164" t="str">
            <v>ONT</v>
          </cell>
          <cell r="T1164">
            <v>90</v>
          </cell>
          <cell r="V1164" t="str">
            <v>Đường Cầu Xéo - Lộc An (từ đường Đinh Bộ Lĩnh qua chùa Liên Trì đến đường tỉnh 769)</v>
          </cell>
          <cell r="W1164" t="str">
            <v>Đường Cầu Xéo - Lộc An (từ đường Đinh Bộ Lĩnh qua chùa Liên Trì đến đường tỉnh 769)</v>
          </cell>
          <cell r="X1164" t="str">
            <v>03/10/2024</v>
          </cell>
          <cell r="Y1164">
            <v>450000000</v>
          </cell>
          <cell r="Z1164">
            <v>5000000</v>
          </cell>
        </row>
        <row r="1600">
          <cell r="F1600" t="str">
            <v>LT2+1+1Vị trí 4</v>
          </cell>
          <cell r="G1600" t="str">
            <v>LT2</v>
          </cell>
          <cell r="H1600">
            <v>1</v>
          </cell>
          <cell r="I1600">
            <v>1</v>
          </cell>
          <cell r="K1600">
            <v>19</v>
          </cell>
          <cell r="L1600" t="str">
            <v>Đào Tiến Dũng</v>
          </cell>
          <cell r="M1600" t="str">
            <v>54/1 KP.Đồng An 3P.Bình Hòa, TP.Thuận An, T.Bình Dương</v>
          </cell>
          <cell r="N1600" t="str">
            <v>Xã Cẩm Đường</v>
          </cell>
          <cell r="O1600" t="str">
            <v>345</v>
          </cell>
          <cell r="P1600">
            <v>17</v>
          </cell>
          <cell r="Q1600" t="str">
            <v>CLN</v>
          </cell>
          <cell r="T1600">
            <v>2000</v>
          </cell>
          <cell r="U1600">
            <v>1</v>
          </cell>
          <cell r="V1600" t="str">
            <v>Đất trồng cây lâu năm các xã: Long An, Long Đức, Long Phước, Bàu Cạn, Phước Thái, An Phước, Lộc An, Tam An, Cẩm Đường, Bình An</v>
          </cell>
          <cell r="W1600" t="str">
            <v>Nhóm 1: Quốc lộ 51; đường tỉnh 769;  đường Phùng Hưng; đường Tôn Đức Thắng (đường tỉnh 25B), đường tỉnh 773, đường Hương lộ 10 xây dựng mới tránh sân bay Long thành</v>
          </cell>
          <cell r="X1600" t="str">
            <v>17/03/2025</v>
          </cell>
          <cell r="Y1600">
            <v>600000000</v>
          </cell>
          <cell r="Z1600">
            <v>300000</v>
          </cell>
        </row>
      </sheetData>
      <sheetData sheetId="11" refreshError="1"/>
      <sheetData sheetId="12" refreshError="1"/>
      <sheetData sheetId="13" refreshError="1"/>
      <sheetData sheetId="14" refreshError="1">
        <row r="5">
          <cell r="C5" t="str">
            <v>NT30NT</v>
          </cell>
          <cell r="D5">
            <v>1</v>
          </cell>
          <cell r="E5" t="str">
            <v>Dự án đầu tư xây dựng đoạn Tân Vạn - Nhơn Trạch giai đoạn thuộc đường Vành Đai 3 thành phố Hồ Chí Minh đoạn qua địa bàn tỉnh Đồng Nai</v>
          </cell>
          <cell r="H5" t="str">
            <v>NT30NT</v>
          </cell>
          <cell r="I5" t="str">
            <v>Đường vào Cù Lao Ông Cồn, từ đường Lý Tự Trọng đến Sông Cái (xã Long Tân)</v>
          </cell>
          <cell r="K5" t="str">
            <v>ONT</v>
          </cell>
          <cell r="L5">
            <v>6118</v>
          </cell>
          <cell r="M5">
            <v>3058</v>
          </cell>
          <cell r="N5">
            <v>2500</v>
          </cell>
          <cell r="O5">
            <v>1976</v>
          </cell>
        </row>
        <row r="6">
          <cell r="C6" t="str">
            <v>NT13NT2</v>
          </cell>
          <cell r="D6">
            <v>2</v>
          </cell>
          <cell r="E6" t="str">
            <v>Dự án đầu tư xây dựng đoạn Tân Vạn - Nhơn Trạch giai đoạn thuộc đường Vành Đai 3 thành phố Hồ Chí Minh đoạn qua địa bàn tỉnh Đồng Nai</v>
          </cell>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C7" t="str">
            <v>NT5NT1_D5</v>
          </cell>
          <cell r="D7">
            <v>3</v>
          </cell>
          <cell r="E7" t="str">
            <v>Dự án đầu tư xây dựng đoạn Tân Vạn - Nhơn Trạch giai đoạn thuộc đường Vành Đai 3 thành phố Hồ Chí Minh đoạn qua địa bàn tỉnh Đồng Nai</v>
          </cell>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C8" t="str">
            <v>NT6NT1</v>
          </cell>
          <cell r="D8">
            <v>4</v>
          </cell>
          <cell r="E8" t="str">
            <v>Dự án đầu tư xây dựng đoạn Tân Vạn - Nhơn Trạch giai đoạn thuộc đường Vành Đai 3 thành phố Hồ Chí Minh đoạn qua địa bàn tỉnh Đồng Nai</v>
          </cell>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C9" t="str">
            <v>NT16NT2_D2</v>
          </cell>
          <cell r="D9">
            <v>5</v>
          </cell>
          <cell r="E9" t="str">
            <v>Dự án Khu công nghiệp Ông Kèo tại xã Phước Khánh, huyện Nhơn Trạch</v>
          </cell>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C10" t="str">
            <v>NT3NT1</v>
          </cell>
          <cell r="D10">
            <v>6</v>
          </cell>
          <cell r="E10" t="str">
            <v>Khu dân cư Đô thị - Thương mại - Dịch vụ An Hòa tại xã Phú Hội, huyện Nhơn Trạch</v>
          </cell>
          <cell r="H10" t="str">
            <v>NT3NT1</v>
          </cell>
          <cell r="I10" t="str">
            <v>Đường Tôn Đức Thắng (đường 25B cũ), từ ranh giới thị trấn Hiệp Phước và xã Phước Thiền đến đường Quách Thị Trang</v>
          </cell>
          <cell r="K10" t="str">
            <v>ONT</v>
          </cell>
          <cell r="O10">
            <v>3301</v>
          </cell>
        </row>
        <row r="11">
          <cell r="C11" t="str">
            <v>NT3NT1</v>
          </cell>
          <cell r="D11">
            <v>7</v>
          </cell>
          <cell r="E11" t="str">
            <v>Khu dân cư đô thị thương mại dịch vụ An Hòa</v>
          </cell>
          <cell r="H11" t="str">
            <v>NT3NT1</v>
          </cell>
          <cell r="I11" t="str">
            <v>Đường Tôn Đức Thắng (đường 25B cũ), từ ranh giới thị trấn Hiệp Phước và xã Phước Thiền đến đường Quách Thị Trang</v>
          </cell>
          <cell r="K11" t="str">
            <v>ONT</v>
          </cell>
          <cell r="O11">
            <v>3301</v>
          </cell>
        </row>
        <row r="12">
          <cell r="C12" t="str">
            <v>NT4NT1_D3</v>
          </cell>
          <cell r="D12">
            <v>8</v>
          </cell>
          <cell r="E12" t="str">
            <v>Xây dựng đường 25C, giai đoạn 1</v>
          </cell>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C13" t="str">
            <v>NT5NT1_D7</v>
          </cell>
          <cell r="D13">
            <v>9</v>
          </cell>
          <cell r="E13" t="str">
            <v>Khu dịch vụ hậu cần cảng phước An (ĐỢT 3)</v>
          </cell>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C14" t="str">
            <v>NT2NT1_D2</v>
          </cell>
          <cell r="D14">
            <v>10</v>
          </cell>
          <cell r="E14" t="str">
            <v>Khu dịch vụ hậu cần cảng Phước An (ĐỢT 3)</v>
          </cell>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C15" t="str">
            <v>NT2NT1_D1</v>
          </cell>
          <cell r="D15">
            <v>11</v>
          </cell>
          <cell r="E15" t="str">
            <v>Khu dịch vụ hậu cần cảng Phước An (ĐỢT 3)</v>
          </cell>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C16" t="str">
            <v>NT24NT2</v>
          </cell>
          <cell r="D16">
            <v>12</v>
          </cell>
          <cell r="E16" t="str">
            <v>Khu dịch vụ hậu cần cảng Phước An (ĐỢT 3)</v>
          </cell>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C17" t="str">
            <v>TP6NT2_D7</v>
          </cell>
          <cell r="D17">
            <v>13</v>
          </cell>
          <cell r="E17" t="str">
            <v>Trường tiểu học Phú Lập tại xã Phú Lập, huyện Tân Phú</v>
          </cell>
          <cell r="H17" t="str">
            <v>TP6NT2_D7</v>
          </cell>
          <cell r="I17" t="str">
            <v>Đường Tà Lài</v>
          </cell>
          <cell r="J17" t="str">
            <v>Đoạn từ đường Km12 (cổng văn hóa ấp 2) đến đường ấp 2 - 4 (sát ranh UBND xã Phú Lập)</v>
          </cell>
          <cell r="K17" t="str">
            <v>ONT</v>
          </cell>
          <cell r="L17">
            <v>2153</v>
          </cell>
        </row>
        <row r="18">
          <cell r="C18" t="str">
            <v>TP6NT2_D7</v>
          </cell>
          <cell r="D18">
            <v>14</v>
          </cell>
          <cell r="E18" t="str">
            <v>Trường tiểu học Phú Lập tại xã Phú Lập, huyện Tân Phú</v>
          </cell>
          <cell r="H18" t="str">
            <v>TP6NT2_D7</v>
          </cell>
          <cell r="I18" t="str">
            <v>Đường Tà Lài</v>
          </cell>
          <cell r="J18" t="str">
            <v>Đoạn từ đường Km12 (cổng văn hóa ấp 2) đến đường ấp 2 - 4 (sát ranh UBND xã Phú Lập)</v>
          </cell>
          <cell r="K18" t="str">
            <v>ONT</v>
          </cell>
          <cell r="L18">
            <v>1722.4</v>
          </cell>
        </row>
        <row r="19">
          <cell r="C19" t="str">
            <v>TP6NT2_D7</v>
          </cell>
          <cell r="D19">
            <v>15</v>
          </cell>
          <cell r="E19" t="str">
            <v>Đoạn từ đường Km12 (cổng văn hóa ấp 2) đến đường ấp 2 - 4 (sát ranh UBND xã Phú Lập)</v>
          </cell>
          <cell r="H19" t="str">
            <v>TP6NT2_D7</v>
          </cell>
          <cell r="I19" t="str">
            <v>Đường Tà Lài</v>
          </cell>
          <cell r="J19" t="str">
            <v>Đoạn từ đường Km12 (cổng văn hóa ấp 2) đến đường ấp 2 - 4 (sát ranh UBND xã Phú Lập)</v>
          </cell>
          <cell r="K19" t="str">
            <v>ONT</v>
          </cell>
          <cell r="L19">
            <v>1076.5</v>
          </cell>
        </row>
        <row r="20">
          <cell r="C20" t="str">
            <v>TP6NT2_D7</v>
          </cell>
          <cell r="D20">
            <v>16</v>
          </cell>
          <cell r="E20" t="str">
            <v>Trường tiểu học Phú Lập tại xã Phú Lập, huyện Tân Phú</v>
          </cell>
          <cell r="H20" t="str">
            <v>TP6NT2_D7</v>
          </cell>
          <cell r="I20" t="str">
            <v>Đường Tà Lài</v>
          </cell>
          <cell r="J20" t="str">
            <v>Đoạn từ đường Km12 (cổng văn hóa ấp 2) đến đường ấp 2 - 4 (sát ranh UBND xã Phú Lập)</v>
          </cell>
          <cell r="K20" t="str">
            <v>ONT</v>
          </cell>
          <cell r="O20">
            <v>633</v>
          </cell>
        </row>
        <row r="21">
          <cell r="C21" t="str">
            <v>TP6NT2_D7</v>
          </cell>
          <cell r="D21">
            <v>17</v>
          </cell>
          <cell r="E21" t="str">
            <v>Trường tiểu học Phú Lập tại xã Phú Lập, huyện Tân Phú</v>
          </cell>
          <cell r="H21" t="str">
            <v>TP6NT2_D7</v>
          </cell>
          <cell r="I21" t="str">
            <v>Đường Tà Lài</v>
          </cell>
          <cell r="J21" t="str">
            <v>Đoạn từ đường Km12 (cổng văn hóa ấp 2) đến đường ấp 2 - 4 (sát ranh UBND xã Phú Lập)</v>
          </cell>
          <cell r="K21" t="str">
            <v>ONT</v>
          </cell>
          <cell r="O21">
            <v>506.4</v>
          </cell>
        </row>
        <row r="22">
          <cell r="C22" t="str">
            <v>TP19DT</v>
          </cell>
          <cell r="D22">
            <v>18</v>
          </cell>
          <cell r="E22" t="str">
            <v>Đường Nguyễn Chí Thanh tại thị trấn Tân Phú, huyện Tân Phú</v>
          </cell>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C23" t="str">
            <v>TP19DT</v>
          </cell>
          <cell r="D23">
            <v>19</v>
          </cell>
          <cell r="E23" t="str">
            <v>Đường Nguyễn Chí Thanh tại thị trấn Tân Phú, huyện Tân Phú</v>
          </cell>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C24" t="str">
            <v>TP5DT_D1</v>
          </cell>
          <cell r="D24">
            <v>20</v>
          </cell>
          <cell r="E24" t="str">
            <v>Đường Nguyễn Chí Thanh tại thị trấn Tân Phú, huyện Tân Phú</v>
          </cell>
          <cell r="H24" t="str">
            <v>TP5DT_D1</v>
          </cell>
          <cell r="I24" t="str">
            <v>Đường Nguyễn Hữu Cảnh</v>
          </cell>
          <cell r="J24" t="str">
            <v>Đoạn từ ranh giới xã Phú Xuân đến giáp Trường THCS Quang Trung</v>
          </cell>
          <cell r="K24" t="str">
            <v>ODT</v>
          </cell>
          <cell r="L24">
            <v>10424</v>
          </cell>
          <cell r="M24">
            <v>5612</v>
          </cell>
        </row>
        <row r="25">
          <cell r="C25" t="str">
            <v>TP5DT_D1</v>
          </cell>
          <cell r="D25">
            <v>21</v>
          </cell>
          <cell r="E25" t="str">
            <v>Đường Nguyễn Chí Thanh tại thị trấn Tân Phú, huyện Tân Phú</v>
          </cell>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C26" t="str">
            <v>TP1DT_D8</v>
          </cell>
          <cell r="D26">
            <v>22</v>
          </cell>
          <cell r="E26" t="str">
            <v>Đường Nguyễn Chí Thanh tại thị trấn Tân Phú, huyện Tân Phú</v>
          </cell>
          <cell r="H26" t="str">
            <v>TP1DT_D8</v>
          </cell>
          <cell r="I26" t="str">
            <v>Quốc lộ 20</v>
          </cell>
          <cell r="J26" t="str">
            <v>Đoạn từ đầu cây xăng Đoan Dung đến hết ranh thị trấn Tân Phú</v>
          </cell>
          <cell r="K26" t="str">
            <v>ODT</v>
          </cell>
          <cell r="L26">
            <v>14294</v>
          </cell>
          <cell r="N26">
            <v>5292</v>
          </cell>
        </row>
        <row r="27">
          <cell r="C27" t="str">
            <v>TP15DT_D2</v>
          </cell>
          <cell r="D27">
            <v>23</v>
          </cell>
          <cell r="E27" t="str">
            <v>Đường Hùng Vương nối dài tại thị trấn Tân Phú, huyện Tân Phú</v>
          </cell>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C28" t="str">
            <v>TP15DT_D2</v>
          </cell>
          <cell r="D28">
            <v>24</v>
          </cell>
          <cell r="E28" t="str">
            <v>Đường Hùng Vương nối dài tại thị trấn Tân Phú, huyện Tân Phú</v>
          </cell>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C29" t="str">
            <v>TP7DT_D2</v>
          </cell>
          <cell r="D29">
            <v>25</v>
          </cell>
          <cell r="E29" t="str">
            <v>Đường Hùng Vương nối dài tại thị trấn Tân Phú, huyện Tân Phú</v>
          </cell>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C30" t="str">
            <v>TP7DT_D2</v>
          </cell>
          <cell r="D30">
            <v>26</v>
          </cell>
          <cell r="E30" t="str">
            <v>Đường Hùng Vương nối dài tại thị trấn Tân Phú, huyện Tân Phú</v>
          </cell>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C31" t="str">
            <v>TP5DT_D3</v>
          </cell>
          <cell r="D31">
            <v>27</v>
          </cell>
          <cell r="E31" t="str">
            <v>Đường Hùng Vương nối dài tại thị trấn Tân Phú, huyện Tân Phú</v>
          </cell>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C32" t="str">
            <v>TP5DT_D3</v>
          </cell>
          <cell r="D32">
            <v>28</v>
          </cell>
          <cell r="E32" t="str">
            <v>Đường Hùng Vương nối dài tại thị trấn Tân Phú, huyện Tân Phú</v>
          </cell>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C33" t="str">
            <v>TP5DT_D4</v>
          </cell>
          <cell r="D33">
            <v>29</v>
          </cell>
          <cell r="E33" t="str">
            <v>Đường Hùng Vương nối dài tại thị trấn Tân Phú, huyện Tân Phú</v>
          </cell>
          <cell r="H33" t="str">
            <v>TP5DT_D4</v>
          </cell>
          <cell r="I33" t="str">
            <v>Đường Nguyễn Hữu Cảnh</v>
          </cell>
          <cell r="J33" t="str">
            <v>Đoạn từ đường Nguyễn Thị Định mở rộng đến đường Tà Lài</v>
          </cell>
          <cell r="K33" t="str">
            <v>ODT</v>
          </cell>
          <cell r="M33">
            <v>5744</v>
          </cell>
        </row>
        <row r="34">
          <cell r="C34" t="str">
            <v>TP5DT_D4</v>
          </cell>
          <cell r="D34">
            <v>30</v>
          </cell>
          <cell r="E34" t="str">
            <v>Đường Hùng Vương nối dài tại thị trấn Tân Phú, huyện Tân Phú</v>
          </cell>
          <cell r="H34" t="str">
            <v>TP5DT_D4</v>
          </cell>
          <cell r="I34" t="str">
            <v>Đường Nguyễn Hữu Cảnh</v>
          </cell>
          <cell r="J34" t="str">
            <v>Đoạn từ đường Nguyễn Thị Định mở rộng đến đường Tà Lài</v>
          </cell>
          <cell r="K34" t="str">
            <v>ODT</v>
          </cell>
          <cell r="M34">
            <v>4595</v>
          </cell>
        </row>
        <row r="35">
          <cell r="C35" t="str">
            <v>TP9DT_D2</v>
          </cell>
          <cell r="D35">
            <v>31</v>
          </cell>
          <cell r="E35" t="str">
            <v>Đường Hùng Vương nối dài tại thị trấn Tân Phú, huyện Tân Phú</v>
          </cell>
          <cell r="H35" t="str">
            <v>TP9DT_D2</v>
          </cell>
          <cell r="I35" t="str">
            <v>Đường Nguyễn Văn Linh</v>
          </cell>
          <cell r="J35" t="str">
            <v>Đoạn còn lại, từ chợ huyện Tân Phú đến đường Tà Lài</v>
          </cell>
          <cell r="K35" t="str">
            <v>ODT</v>
          </cell>
          <cell r="M35">
            <v>5744</v>
          </cell>
        </row>
        <row r="36">
          <cell r="C36" t="str">
            <v>TP9DT_D2</v>
          </cell>
          <cell r="D36">
            <v>32</v>
          </cell>
          <cell r="E36" t="str">
            <v>Đường Hùng Vương nối dài tại thị trấn Tân Phú, huyện Tân Phú</v>
          </cell>
          <cell r="H36" t="str">
            <v>TP9DT_D2</v>
          </cell>
          <cell r="I36" t="str">
            <v>Đường Nguyễn Văn Linh</v>
          </cell>
          <cell r="J36" t="str">
            <v>Đoạn còn lại, từ chợ huyện Tân Phú đến đường Tà Lài</v>
          </cell>
          <cell r="K36" t="str">
            <v>ODT</v>
          </cell>
          <cell r="M36">
            <v>4595</v>
          </cell>
        </row>
        <row r="37">
          <cell r="C37" t="str">
            <v>TP19DT</v>
          </cell>
          <cell r="D37">
            <v>33</v>
          </cell>
          <cell r="E37" t="str">
            <v>Đường Hùng Vương nối dài tại thị trấn Tân Phú, huyện Tân Phú</v>
          </cell>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C38" t="str">
            <v>TP19DT</v>
          </cell>
          <cell r="D38">
            <v>34</v>
          </cell>
          <cell r="E38" t="str">
            <v>Đường Hùng Vương nối dài tại thị trấn Tân Phú, huyện Tân Phú</v>
          </cell>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C39" t="str">
            <v>TP10NT2_D1</v>
          </cell>
          <cell r="D39">
            <v>35</v>
          </cell>
          <cell r="E39" t="str">
            <v>Nâng cấp đường Tà Lài-Trà Cổ huyện Tân Phú (đoạn KM 1+600 đến KM5)</v>
          </cell>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C40" t="str">
            <v>TP10NT2_D2</v>
          </cell>
          <cell r="D40">
            <v>36</v>
          </cell>
          <cell r="E40" t="str">
            <v>Nâng cấp đường Tà Lài-Trà Cổ huyện Tân Phú (đoạn KM 1+600 đến KM5)</v>
          </cell>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C41" t="str">
            <v>TP10NT2_D4</v>
          </cell>
          <cell r="D41">
            <v>37</v>
          </cell>
          <cell r="E41" t="str">
            <v>Nâng cấp đường Tà Lài-Trà Cổ huyện Tân Phú (đoạn KM 1+600 đến KM5)</v>
          </cell>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C42" t="str">
            <v>TP10NT2_D1</v>
          </cell>
          <cell r="D42">
            <v>38</v>
          </cell>
          <cell r="E42" t="str">
            <v>Nâng cấp đường Tà Lài-Trà Cổ huyện Tân Phú (đoạn KM 1+600 đến KM5)</v>
          </cell>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C43" t="str">
            <v>TP10NT2_D2</v>
          </cell>
          <cell r="D43">
            <v>39</v>
          </cell>
          <cell r="E43" t="str">
            <v>Nâng cấp đường Tà Lài-Trà Cổ huyện Tân Phú (đoạn KM 1+600 đến KM5)</v>
          </cell>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C44" t="str">
            <v>TP10NT2_D4</v>
          </cell>
          <cell r="D44">
            <v>40</v>
          </cell>
          <cell r="E44" t="str">
            <v>Nâng cấp đường Tà Lài-Trà Cổ huyện Tân Phú (đoạn KM 1+600 đến KM5)</v>
          </cell>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C45" t="str">
            <v>TP10NT2_D3</v>
          </cell>
          <cell r="D45">
            <v>41</v>
          </cell>
          <cell r="E45" t="str">
            <v>Nâng cấp đường Tà Lài-Trà Cổ huyện Tân Phú (đoạn KM 1+600 đến KM5)</v>
          </cell>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C46" t="str">
            <v>TP10NT2_D3</v>
          </cell>
          <cell r="D46">
            <v>42</v>
          </cell>
          <cell r="E46" t="str">
            <v>Nâng cấp đường Tà Lài-Trà Cổ huyện Tân Phú (đoạn KM 1+600 đến KM5)</v>
          </cell>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C47" t="str">
            <v>TP1NT1_D1</v>
          </cell>
          <cell r="D47">
            <v>43</v>
          </cell>
          <cell r="E47" t="str">
            <v>Dự án Nâng cấp, mở rộng đường be 129 tại xã Phú Thanh, huyện Tân Phú</v>
          </cell>
          <cell r="H47" t="str">
            <v>TP1NT1_D1</v>
          </cell>
          <cell r="I47" t="str">
            <v xml:space="preserve">Quốc lộ 20 </v>
          </cell>
          <cell r="J47" t="str">
            <v>Đoạn từ đường Phú Thanh - Trà Cổ đến hết ranh giáo xứ Ngọc Lâm (xã Phú Xuân)</v>
          </cell>
          <cell r="K47" t="str">
            <v>ONT</v>
          </cell>
          <cell r="L47">
            <v>7859</v>
          </cell>
        </row>
        <row r="48">
          <cell r="C48" t="str">
            <v>TP22NT2_D1</v>
          </cell>
          <cell r="D48">
            <v>44</v>
          </cell>
          <cell r="E48" t="str">
            <v>Dự án Nâng cấp, mở rộng đường be 129 tại xã Phú Thanh, huyện Tân Phú</v>
          </cell>
          <cell r="H48" t="str">
            <v>TP22NT2_D1</v>
          </cell>
          <cell r="I48" t="str">
            <v xml:space="preserve">Đường 129 </v>
          </cell>
          <cell r="J48" t="str">
            <v>Đoạn từ Quốc lộ 20 đến đường rẽ vào tượng đài Đức Mẹ</v>
          </cell>
          <cell r="K48" t="str">
            <v>ONT</v>
          </cell>
          <cell r="L48">
            <v>1739</v>
          </cell>
        </row>
        <row r="49">
          <cell r="C49" t="str">
            <v>TP22NT2_D2</v>
          </cell>
          <cell r="D49">
            <v>45</v>
          </cell>
          <cell r="E49" t="str">
            <v>Dự án Nâng cấp, mở rộng đường be 129 tại xã Phú Thanh, huyện Tân Phú</v>
          </cell>
          <cell r="H49" t="str">
            <v>TP22NT2_D2</v>
          </cell>
          <cell r="I49" t="str">
            <v xml:space="preserve">Đường 129 </v>
          </cell>
          <cell r="J49" t="str">
            <v>Đoạn từ đường rẽ vào tượng đài Đức Mẹ đến đường Giang Điền</v>
          </cell>
          <cell r="K49" t="str">
            <v>ONT</v>
          </cell>
          <cell r="L49">
            <v>1213</v>
          </cell>
        </row>
        <row r="50">
          <cell r="C50" t="str">
            <v>TP22NT2_D2</v>
          </cell>
          <cell r="D50">
            <v>46</v>
          </cell>
          <cell r="E50" t="str">
            <v>Dự án Nâng cấp, mở rộng đường be 129 tại xã Phú Thanh, huyện Tân Phú</v>
          </cell>
          <cell r="H50" t="str">
            <v>TP22NT2_D2</v>
          </cell>
          <cell r="I50" t="str">
            <v>Đường 129 đoạn từ đường rẽ vào tượng đài Đức Mẹ đến đường Giang Điền và đường Bàu Rừng</v>
          </cell>
          <cell r="K50" t="str">
            <v>ONT</v>
          </cell>
          <cell r="L50">
            <v>1435</v>
          </cell>
        </row>
        <row r="51">
          <cell r="C51" t="str">
            <v>TP22NT2_D2</v>
          </cell>
          <cell r="D51">
            <v>47</v>
          </cell>
          <cell r="E51" t="str">
            <v>Dự án Nâng cấp, mở rộng đường be 129 tại xã Phú Thanh, huyện Tân Phú</v>
          </cell>
          <cell r="H51" t="str">
            <v>TP22NT2_D2</v>
          </cell>
          <cell r="I51" t="str">
            <v>Đường 129 đoạn từ đường rẽ vào tượng đài Đức Mẹ đến đường Giang Điền và đường Suối Cọp</v>
          </cell>
          <cell r="K51" t="str">
            <v>ONT</v>
          </cell>
          <cell r="L51">
            <v>1435</v>
          </cell>
        </row>
        <row r="52">
          <cell r="C52" t="str">
            <v>BH85DT</v>
          </cell>
          <cell r="D52">
            <v>48</v>
          </cell>
          <cell r="E52" t="str">
            <v>Dự án xây dựng hạ tầng khu dân cư phục vụ tái định cư phường Tân Hạnh, thành phố Biên Hòa, tỉnh Đồng Nai (đợt bổ sung)</v>
          </cell>
          <cell r="H52" t="str">
            <v>BH85DT</v>
          </cell>
          <cell r="I52" t="str">
            <v>Đường Phạm Văn Diêu</v>
          </cell>
          <cell r="K52" t="str">
            <v>ODT</v>
          </cell>
          <cell r="L52">
            <v>17978</v>
          </cell>
        </row>
        <row r="53">
          <cell r="C53" t="str">
            <v>BH85DT</v>
          </cell>
          <cell r="D53">
            <v>49</v>
          </cell>
          <cell r="E53" t="str">
            <v>Dự án xây dựng hạ tầng khu dân cư phục vụ tái định cư phường Tân Hạnh, thành phố Biên Hòa, tỉnh Đồng Nai (đợt bổ sung)</v>
          </cell>
          <cell r="H53" t="str">
            <v>BH85DT</v>
          </cell>
          <cell r="I53" t="str">
            <v>Đường Phạm Văn Diêu</v>
          </cell>
          <cell r="K53" t="str">
            <v>ODT</v>
          </cell>
          <cell r="L53">
            <v>14382</v>
          </cell>
        </row>
        <row r="54">
          <cell r="C54" t="str">
            <v>BH85DT</v>
          </cell>
          <cell r="D54">
            <v>50</v>
          </cell>
          <cell r="E54" t="str">
            <v>Dự án xây dựng hạ tầng khu dân cư phục vụ tái định cư phường Tân Hạnh, thành phố Biên Hòa, tỉnh Đồng Nai (đợt bổ sung)</v>
          </cell>
          <cell r="H54" t="str">
            <v>BH85DT</v>
          </cell>
          <cell r="I54" t="str">
            <v>Đường Phạm Văn Diêu</v>
          </cell>
          <cell r="K54" t="str">
            <v>ODT</v>
          </cell>
          <cell r="L54">
            <v>8989</v>
          </cell>
        </row>
        <row r="55">
          <cell r="C55" t="str">
            <v>BH85DT</v>
          </cell>
          <cell r="D55">
            <v>51</v>
          </cell>
          <cell r="E55" t="str">
            <v>Dự án xây dựng hạ tầng khu dân cư phục vụ tái định cư phường Tân Hạnh, thành phố Biên Hòa, tỉnh Đồng Nai (đợt bổ sung)</v>
          </cell>
          <cell r="H55" t="str">
            <v>BH85DT</v>
          </cell>
          <cell r="I55" t="str">
            <v>Đường Phạm Văn Diêu</v>
          </cell>
          <cell r="K55" t="str">
            <v>ODT</v>
          </cell>
          <cell r="M55">
            <v>9016</v>
          </cell>
        </row>
        <row r="56">
          <cell r="C56" t="str">
            <v>BH85DT</v>
          </cell>
          <cell r="D56">
            <v>52</v>
          </cell>
          <cell r="E56" t="str">
            <v>Dự án xây dựng hạ tầng khu dân cư phục vụ tái định cư phường Tân Hạnh, thành phố Biên Hòa, tỉnh Đồng Nai (đợt bổ sung)</v>
          </cell>
          <cell r="H56" t="str">
            <v>BH85DT</v>
          </cell>
          <cell r="I56" t="str">
            <v>Đường Phạm Văn Diêu</v>
          </cell>
          <cell r="K56" t="str">
            <v>ODT</v>
          </cell>
          <cell r="M56">
            <v>8114</v>
          </cell>
        </row>
        <row r="57">
          <cell r="C57" t="str">
            <v>BH85DT</v>
          </cell>
          <cell r="D57">
            <v>53</v>
          </cell>
          <cell r="E57" t="str">
            <v>Dự án xây dựng hạ tầng khu dân cư phục vụ tái định cư phường Tân Hạnh, thành phố Biên Hòa, tỉnh Đồng Nai (đợt bổ sung)</v>
          </cell>
          <cell r="H57" t="str">
            <v>BH85DT</v>
          </cell>
          <cell r="I57" t="str">
            <v>Đường Phạm Văn Diêu</v>
          </cell>
          <cell r="K57" t="str">
            <v>ODT</v>
          </cell>
          <cell r="O57">
            <v>4633</v>
          </cell>
        </row>
        <row r="58">
          <cell r="C58" t="str">
            <v>BH85DT</v>
          </cell>
          <cell r="D58">
            <v>54</v>
          </cell>
          <cell r="E58" t="str">
            <v>Dự án xây dựng hạ tầng khu dân cư phục vụ tái định cư phường Tân Hạnh, thành phố Biên Hòa, tỉnh Đồng Nai (đợt bổ sung)</v>
          </cell>
          <cell r="H58" t="str">
            <v>BH85DT</v>
          </cell>
          <cell r="I58" t="str">
            <v>Đường Phạm Văn Diêu</v>
          </cell>
          <cell r="K58" t="str">
            <v>ODT</v>
          </cell>
          <cell r="O58">
            <v>4170</v>
          </cell>
        </row>
        <row r="59">
          <cell r="C59" t="str">
            <v>BH31DT_D2</v>
          </cell>
          <cell r="D59">
            <v>55</v>
          </cell>
          <cell r="E5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59" t="str">
            <v>BH31DT_D2</v>
          </cell>
          <cell r="I59" t="str">
            <v>Đường Võ Thị Sáu</v>
          </cell>
          <cell r="J59" t="str">
            <v>Đoạn từ đường Hà Huy Giáp đến đường Phạm Văn Thuận</v>
          </cell>
          <cell r="K59" t="str">
            <v>ODT</v>
          </cell>
          <cell r="L59">
            <v>50380</v>
          </cell>
        </row>
        <row r="60">
          <cell r="C60" t="str">
            <v>BH31DT_D2</v>
          </cell>
          <cell r="D60">
            <v>56</v>
          </cell>
          <cell r="E6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0" t="str">
            <v>BH31DT_D2</v>
          </cell>
          <cell r="I60" t="str">
            <v>Đường Võ Thị Sáu</v>
          </cell>
          <cell r="J60" t="str">
            <v>Đoạn từ đường Hà Huy Giáp đến đường Phạm Văn Thuận</v>
          </cell>
          <cell r="K60" t="str">
            <v>ODT</v>
          </cell>
          <cell r="M60">
            <v>22335</v>
          </cell>
        </row>
        <row r="61">
          <cell r="C61" t="str">
            <v>BH31DT_D2</v>
          </cell>
          <cell r="D61">
            <v>57</v>
          </cell>
          <cell r="E6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1" t="str">
            <v>BH31DT_D2</v>
          </cell>
          <cell r="I61" t="str">
            <v>Đường Võ Thị Sáu</v>
          </cell>
          <cell r="J61" t="str">
            <v>Đoạn từ đường Hà Huy Giáp đến đường Phạm Văn Thuận</v>
          </cell>
          <cell r="K61" t="str">
            <v>ODT</v>
          </cell>
          <cell r="N61">
            <v>18242</v>
          </cell>
        </row>
        <row r="62">
          <cell r="C62" t="str">
            <v>BH31DT_D2</v>
          </cell>
          <cell r="D62">
            <v>58</v>
          </cell>
          <cell r="E6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2" t="str">
            <v>BH31DT_D2</v>
          </cell>
          <cell r="I62" t="str">
            <v>Đường Võ Thị Sáu</v>
          </cell>
          <cell r="J62" t="str">
            <v>Đoạn từ đường Hà Huy Giáp đến đường Phạm Văn Thuận</v>
          </cell>
          <cell r="K62" t="str">
            <v>ODT</v>
          </cell>
          <cell r="N62">
            <v>15863</v>
          </cell>
        </row>
        <row r="63">
          <cell r="C63" t="str">
            <v>BH31DT_D2</v>
          </cell>
          <cell r="D63">
            <v>59</v>
          </cell>
          <cell r="E6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3" t="str">
            <v>BH31DT_D2</v>
          </cell>
          <cell r="I63" t="str">
            <v>Đường Võ Thị Sáu</v>
          </cell>
          <cell r="J63" t="str">
            <v>Đoạn từ đường Hà Huy Giáp đến đường Phạm Văn Thuận</v>
          </cell>
          <cell r="K63" t="str">
            <v>ODT</v>
          </cell>
          <cell r="O63">
            <v>14030</v>
          </cell>
        </row>
        <row r="64">
          <cell r="C64" t="str">
            <v>BH31DT_D2</v>
          </cell>
          <cell r="D64">
            <v>60</v>
          </cell>
          <cell r="E6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4" t="str">
            <v>BH31DT_D2</v>
          </cell>
          <cell r="I64" t="str">
            <v>Đường Võ Thị Sáu</v>
          </cell>
          <cell r="J64" t="str">
            <v>Đoạn từ đường Hà Huy Giáp đến đường Phạm Văn Thuận</v>
          </cell>
          <cell r="K64" t="str">
            <v>ODT</v>
          </cell>
          <cell r="O64">
            <v>12200</v>
          </cell>
        </row>
        <row r="65">
          <cell r="C65" t="str">
            <v>BH87DT_D1</v>
          </cell>
          <cell r="D65">
            <v>61</v>
          </cell>
          <cell r="E6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5" t="str">
            <v>BH87DT_D1</v>
          </cell>
          <cell r="I65" t="str">
            <v>Đường Đỗ Văn Thi</v>
          </cell>
          <cell r="J65" t="str">
            <v>Đoạn từ đường Nguyễn Tri Phương đến hết cây xăng An Thái An</v>
          </cell>
          <cell r="K65" t="str">
            <v>ODT</v>
          </cell>
          <cell r="L65">
            <v>28532</v>
          </cell>
        </row>
        <row r="66">
          <cell r="C66" t="str">
            <v>BH87DT_D1</v>
          </cell>
          <cell r="D66">
            <v>62</v>
          </cell>
          <cell r="E6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6" t="str">
            <v>BH87DT_D1</v>
          </cell>
          <cell r="I66" t="str">
            <v>Đường Đỗ Văn Thi</v>
          </cell>
          <cell r="J66" t="str">
            <v>Đoạn từ đường Nguyễn Tri Phương đến hết cây xăng An Thái An</v>
          </cell>
          <cell r="K66" t="str">
            <v>ODT</v>
          </cell>
          <cell r="L66">
            <v>22826</v>
          </cell>
        </row>
        <row r="67">
          <cell r="C67" t="str">
            <v>BH87DT_D1</v>
          </cell>
          <cell r="D67">
            <v>63</v>
          </cell>
          <cell r="E6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7" t="str">
            <v>BH87DT_D1</v>
          </cell>
          <cell r="I67" t="str">
            <v>Đường Đỗ Văn Thi</v>
          </cell>
          <cell r="J67" t="str">
            <v>Đoạn từ đường Nguyễn Tri Phương đến hết cây xăng An Thái An</v>
          </cell>
          <cell r="K67" t="str">
            <v>ODT</v>
          </cell>
          <cell r="M67">
            <v>19134</v>
          </cell>
        </row>
        <row r="68">
          <cell r="C68" t="str">
            <v>BH87DT_D1</v>
          </cell>
          <cell r="D68">
            <v>64</v>
          </cell>
          <cell r="E6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8" t="str">
            <v>BH87DT_D1</v>
          </cell>
          <cell r="I68" t="str">
            <v>Đường Đỗ Văn Thi</v>
          </cell>
          <cell r="J68" t="str">
            <v>Đoạn từ đường Nguyễn Tri Phương đến hết cây xăng An Thái An</v>
          </cell>
          <cell r="K68" t="str">
            <v>ODT</v>
          </cell>
          <cell r="M68">
            <v>16639</v>
          </cell>
        </row>
        <row r="69">
          <cell r="C69" t="str">
            <v>BH87DT_D1</v>
          </cell>
          <cell r="D69">
            <v>65</v>
          </cell>
          <cell r="E6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9" t="str">
            <v>BH87DT_D1</v>
          </cell>
          <cell r="I69" t="str">
            <v>Đường Đỗ Văn Thi</v>
          </cell>
          <cell r="J69" t="str">
            <v>Đoạn từ đường Nguyễn Tri Phương đến hết cây xăng An Thái An</v>
          </cell>
          <cell r="K69" t="str">
            <v>ODT</v>
          </cell>
          <cell r="N69">
            <v>13855</v>
          </cell>
        </row>
        <row r="70">
          <cell r="C70" t="str">
            <v>BH87DT_D1</v>
          </cell>
          <cell r="D70">
            <v>66</v>
          </cell>
          <cell r="E7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0" t="str">
            <v>BH87DT_D1</v>
          </cell>
          <cell r="I70" t="str">
            <v>Đường Đỗ Văn Thi</v>
          </cell>
          <cell r="J70" t="str">
            <v>Đoạn từ đường Nguyễn Tri Phương đến hết cây xăng An Thái An</v>
          </cell>
          <cell r="K70" t="str">
            <v>ODT</v>
          </cell>
          <cell r="N70">
            <v>12048</v>
          </cell>
        </row>
        <row r="71">
          <cell r="C71" t="str">
            <v>BH87DT_D1</v>
          </cell>
          <cell r="D71">
            <v>67</v>
          </cell>
          <cell r="E7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1" t="str">
            <v>BH87DT_D1</v>
          </cell>
          <cell r="I71" t="str">
            <v>Đường Đỗ Văn Thi</v>
          </cell>
          <cell r="J71" t="str">
            <v>Đoạn từ đường Nguyễn Tri Phương đến hết cây xăng An Thái An</v>
          </cell>
          <cell r="K71" t="str">
            <v>ODT</v>
          </cell>
          <cell r="O71">
            <v>10254</v>
          </cell>
        </row>
        <row r="72">
          <cell r="C72" t="str">
            <v>BH87DT_D1</v>
          </cell>
          <cell r="D72">
            <v>68</v>
          </cell>
          <cell r="E7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2" t="str">
            <v>BH87DT_D1</v>
          </cell>
          <cell r="I72" t="str">
            <v>Đường Đỗ Văn Thi</v>
          </cell>
          <cell r="J72" t="str">
            <v>Đoạn từ đường Nguyễn Tri Phương đến hết cây xăng An Thái An</v>
          </cell>
          <cell r="K72" t="str">
            <v>ODT</v>
          </cell>
          <cell r="O72">
            <v>8917</v>
          </cell>
        </row>
        <row r="73">
          <cell r="C73" t="str">
            <v>BH87DT_D2</v>
          </cell>
          <cell r="D73">
            <v>69</v>
          </cell>
          <cell r="E7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3" t="str">
            <v>BH87DT_D2</v>
          </cell>
          <cell r="I73" t="str">
            <v>Đường Đỗ Văn Thi</v>
          </cell>
          <cell r="J73" t="str">
            <v>Đoạn từ cây xăng An Thái An đến sông Cái</v>
          </cell>
          <cell r="K73" t="str">
            <v>ODT</v>
          </cell>
          <cell r="L73">
            <v>28532</v>
          </cell>
        </row>
        <row r="74">
          <cell r="C74" t="str">
            <v>BH87DT_D2</v>
          </cell>
          <cell r="D74">
            <v>70</v>
          </cell>
          <cell r="E7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4" t="str">
            <v>BH87DT_D2</v>
          </cell>
          <cell r="I74" t="str">
            <v>Đường Đỗ Văn Thi</v>
          </cell>
          <cell r="J74" t="str">
            <v>Đoạn từ cây xăng An Thái An đến sông Cái</v>
          </cell>
          <cell r="K74" t="str">
            <v>ODT</v>
          </cell>
          <cell r="L74">
            <v>22826</v>
          </cell>
        </row>
        <row r="75">
          <cell r="C75" t="str">
            <v>BH87DT_D2</v>
          </cell>
          <cell r="D75">
            <v>71</v>
          </cell>
          <cell r="E7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5" t="str">
            <v>BH87DT_D2</v>
          </cell>
          <cell r="I75" t="str">
            <v>Đường Đỗ Văn Thi</v>
          </cell>
          <cell r="J75" t="str">
            <v>Đoạn từ cây xăng An Thái An đến sông Cái</v>
          </cell>
          <cell r="K75" t="str">
            <v>ODT</v>
          </cell>
          <cell r="M75">
            <v>17056</v>
          </cell>
        </row>
        <row r="76">
          <cell r="C76" t="str">
            <v>BH87DT_D2</v>
          </cell>
          <cell r="D76">
            <v>72</v>
          </cell>
          <cell r="E7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6" t="str">
            <v>BH87DT_D2</v>
          </cell>
          <cell r="I76" t="str">
            <v>Đường Đỗ Văn Thi</v>
          </cell>
          <cell r="J76" t="str">
            <v>Đoạn từ cây xăng An Thái An đến sông Cái</v>
          </cell>
          <cell r="K76" t="str">
            <v>ODT</v>
          </cell>
          <cell r="M76">
            <v>14832</v>
          </cell>
        </row>
        <row r="77">
          <cell r="C77" t="str">
            <v>BH87DT_D2</v>
          </cell>
          <cell r="D77">
            <v>73</v>
          </cell>
          <cell r="E7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7" t="str">
            <v>BH87DT_D2</v>
          </cell>
          <cell r="I77" t="str">
            <v>Đường Đỗ Văn Thi</v>
          </cell>
          <cell r="J77" t="str">
            <v>Đoạn từ cây xăng An Thái An đến sông Cái</v>
          </cell>
          <cell r="K77" t="str">
            <v>ODT</v>
          </cell>
          <cell r="N77">
            <v>12595</v>
          </cell>
        </row>
        <row r="78">
          <cell r="C78" t="str">
            <v>BH87DT_D2</v>
          </cell>
          <cell r="D78">
            <v>74</v>
          </cell>
          <cell r="E7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8" t="str">
            <v>BH87DT_D2</v>
          </cell>
          <cell r="I78" t="str">
            <v>Đường Đỗ Văn Thi</v>
          </cell>
          <cell r="J78" t="str">
            <v>Đoạn từ cây xăng An Thái An đến sông Cái</v>
          </cell>
          <cell r="K78" t="str">
            <v>ODT</v>
          </cell>
          <cell r="N78">
            <v>10789</v>
          </cell>
        </row>
        <row r="79">
          <cell r="C79" t="str">
            <v>BH87DT_D2</v>
          </cell>
          <cell r="D79">
            <v>75</v>
          </cell>
          <cell r="E7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9" t="str">
            <v>BH87DT_D2</v>
          </cell>
          <cell r="I79" t="str">
            <v>Đường Đỗ Văn Thi</v>
          </cell>
          <cell r="J79" t="str">
            <v>Đoạn từ cây xăng An Thái An đến sông Cái</v>
          </cell>
          <cell r="K79" t="str">
            <v>ODT</v>
          </cell>
          <cell r="O79">
            <v>9322</v>
          </cell>
        </row>
        <row r="80">
          <cell r="C80" t="str">
            <v>BH87DT_D2</v>
          </cell>
          <cell r="D80">
            <v>76</v>
          </cell>
          <cell r="E8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0" t="str">
            <v>BH87DT_D2</v>
          </cell>
          <cell r="I80" t="str">
            <v>Đường Đỗ Văn Thi</v>
          </cell>
          <cell r="J80" t="str">
            <v>Đoạn từ cây xăng An Thái An đến sông Cái</v>
          </cell>
          <cell r="K80" t="str">
            <v>ODT</v>
          </cell>
          <cell r="O80">
            <v>7985</v>
          </cell>
        </row>
        <row r="81">
          <cell r="C81" t="str">
            <v>BH88DT_D1</v>
          </cell>
          <cell r="D81">
            <v>77</v>
          </cell>
          <cell r="E8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1" t="str">
            <v>BH88DT_D1</v>
          </cell>
          <cell r="I81" t="str">
            <v>Đường Đặng Văn Trơn</v>
          </cell>
          <cell r="J81" t="str">
            <v>Đoạn từ đường Đỗ Văn Thi đến đường rẽ lên cầu Bửu Hòa</v>
          </cell>
          <cell r="K81" t="str">
            <v>ODT</v>
          </cell>
          <cell r="L81">
            <v>34222</v>
          </cell>
        </row>
        <row r="82">
          <cell r="C82" t="str">
            <v>BH88DT_D1</v>
          </cell>
          <cell r="D82">
            <v>78</v>
          </cell>
          <cell r="E8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2" t="str">
            <v>BH88DT_D1</v>
          </cell>
          <cell r="I82" t="str">
            <v>Đường Đặng Văn Trơn</v>
          </cell>
          <cell r="J82" t="str">
            <v>Đoạn từ đường Đỗ Văn Thi đến đường rẽ lên cầu Bửu Hòa</v>
          </cell>
          <cell r="K82" t="str">
            <v>ODT</v>
          </cell>
          <cell r="L82">
            <v>27378</v>
          </cell>
        </row>
        <row r="83">
          <cell r="C83" t="str">
            <v>BH88DT_D1</v>
          </cell>
          <cell r="D83">
            <v>79</v>
          </cell>
          <cell r="E8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3" t="str">
            <v>BH88DT_D1</v>
          </cell>
          <cell r="I83" t="str">
            <v>Đường Đặng Văn Trơn</v>
          </cell>
          <cell r="J83" t="str">
            <v>Đoạn từ đường Đỗ Văn Thi đến đường rẽ lên cầu Bửu Hòa</v>
          </cell>
          <cell r="K83" t="str">
            <v>ODT</v>
          </cell>
          <cell r="M83">
            <v>19134</v>
          </cell>
        </row>
        <row r="84">
          <cell r="C84" t="str">
            <v>BH88DT_D1</v>
          </cell>
          <cell r="D84">
            <v>80</v>
          </cell>
          <cell r="E8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4" t="str">
            <v>BH88DT_D1</v>
          </cell>
          <cell r="I84" t="str">
            <v>Đường Đặng Văn Trơn</v>
          </cell>
          <cell r="J84" t="str">
            <v>Đoạn từ đường Đỗ Văn Thi đến đường rẽ lên cầu Bửu Hòa</v>
          </cell>
          <cell r="K84" t="str">
            <v>ODT</v>
          </cell>
          <cell r="M84">
            <v>16639</v>
          </cell>
        </row>
        <row r="85">
          <cell r="C85" t="str">
            <v>BH88DT_D1</v>
          </cell>
          <cell r="D85">
            <v>81</v>
          </cell>
          <cell r="E8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5" t="str">
            <v>BH88DT_D1</v>
          </cell>
          <cell r="I85" t="str">
            <v>Đường Đặng Văn Trơn</v>
          </cell>
          <cell r="J85" t="str">
            <v>Đoạn từ đường Đỗ Văn Thi đến đường rẽ lên cầu Bửu Hòa</v>
          </cell>
          <cell r="K85" t="str">
            <v>ODT</v>
          </cell>
          <cell r="N85">
            <v>13855</v>
          </cell>
        </row>
        <row r="86">
          <cell r="C86" t="str">
            <v>BH88DT_D1</v>
          </cell>
          <cell r="D86">
            <v>82</v>
          </cell>
          <cell r="E8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6" t="str">
            <v>BH88DT_D1</v>
          </cell>
          <cell r="I86" t="str">
            <v>Đường Đặng Văn Trơn</v>
          </cell>
          <cell r="J86" t="str">
            <v>Đoạn từ đường Đỗ Văn Thi đến đường rẽ lên cầu Bửu Hòa</v>
          </cell>
          <cell r="K86" t="str">
            <v>ODT</v>
          </cell>
          <cell r="N86">
            <v>12048</v>
          </cell>
        </row>
        <row r="87">
          <cell r="C87" t="str">
            <v>BH88DT_D1</v>
          </cell>
          <cell r="D87">
            <v>83</v>
          </cell>
          <cell r="E8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7" t="str">
            <v>BH88DT_D1</v>
          </cell>
          <cell r="I87" t="str">
            <v>Đường Đặng Văn Trơn</v>
          </cell>
          <cell r="J87" t="str">
            <v>Đoạn từ đường Đỗ Văn Thi đến đường rẽ lên cầu Bửu Hòa</v>
          </cell>
          <cell r="K87" t="str">
            <v>ODT</v>
          </cell>
          <cell r="O87">
            <v>10254</v>
          </cell>
        </row>
        <row r="88">
          <cell r="C88" t="str">
            <v>BH88DT_D1</v>
          </cell>
          <cell r="D88">
            <v>84</v>
          </cell>
          <cell r="E8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8" t="str">
            <v>BH88DT_D1</v>
          </cell>
          <cell r="I88" t="str">
            <v>Đường Đặng Văn Trơn</v>
          </cell>
          <cell r="J88" t="str">
            <v>Đoạn từ đường Đỗ Văn Thi đến đường rẽ lên cầu Bửu Hòa</v>
          </cell>
          <cell r="K88" t="str">
            <v>ODT</v>
          </cell>
          <cell r="O88">
            <v>8917</v>
          </cell>
        </row>
        <row r="89">
          <cell r="C89" t="str">
            <v>BH88DT_D2</v>
          </cell>
          <cell r="D89">
            <v>85</v>
          </cell>
          <cell r="E8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9" t="str">
            <v>BH88DT_D2</v>
          </cell>
          <cell r="I89" t="str">
            <v>Đường Đặng Văn Trơn</v>
          </cell>
          <cell r="J89" t="str">
            <v>Đoạn tiếp theo tới sông Cái</v>
          </cell>
          <cell r="K89" t="str">
            <v>ODT</v>
          </cell>
          <cell r="L89">
            <v>34222</v>
          </cell>
        </row>
        <row r="90">
          <cell r="C90" t="str">
            <v>BH88DT_D2</v>
          </cell>
          <cell r="D90">
            <v>86</v>
          </cell>
          <cell r="E9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0" t="str">
            <v>BH88DT_D2</v>
          </cell>
          <cell r="I90" t="str">
            <v>Đường Đặng Văn Trơn</v>
          </cell>
          <cell r="J90" t="str">
            <v>Đoạn tiếp theo tới sông Cái</v>
          </cell>
          <cell r="K90" t="str">
            <v>ODT</v>
          </cell>
          <cell r="L90">
            <v>27378</v>
          </cell>
        </row>
        <row r="91">
          <cell r="C91" t="str">
            <v>BH88DT_D2</v>
          </cell>
          <cell r="D91">
            <v>87</v>
          </cell>
          <cell r="E9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1" t="str">
            <v>BH88DT_D2</v>
          </cell>
          <cell r="I91" t="str">
            <v>Đường Đặng Văn Trơn</v>
          </cell>
          <cell r="J91" t="str">
            <v>Đoạn tiếp theo tới sông Cái</v>
          </cell>
          <cell r="K91" t="str">
            <v>ODT</v>
          </cell>
          <cell r="M91">
            <v>17056</v>
          </cell>
        </row>
        <row r="92">
          <cell r="C92" t="str">
            <v>BH88DT_D2</v>
          </cell>
          <cell r="D92">
            <v>88</v>
          </cell>
          <cell r="E9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2" t="str">
            <v>BH88DT_D2</v>
          </cell>
          <cell r="I92" t="str">
            <v>Đường Đặng Văn Trơn</v>
          </cell>
          <cell r="J92" t="str">
            <v>Đoạn tiếp theo tới sông Cái</v>
          </cell>
          <cell r="K92" t="str">
            <v>ODT</v>
          </cell>
          <cell r="M92">
            <v>14832</v>
          </cell>
        </row>
        <row r="93">
          <cell r="C93" t="str">
            <v>BH88DT_D2</v>
          </cell>
          <cell r="D93">
            <v>89</v>
          </cell>
          <cell r="E9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3" t="str">
            <v>BH88DT_D2</v>
          </cell>
          <cell r="I93" t="str">
            <v>Đường Đặng Văn Trơn</v>
          </cell>
          <cell r="J93" t="str">
            <v>Đoạn tiếp theo tới sông Cái</v>
          </cell>
          <cell r="K93" t="str">
            <v>ODT</v>
          </cell>
          <cell r="N93">
            <v>12595</v>
          </cell>
        </row>
        <row r="94">
          <cell r="C94" t="str">
            <v>BH88DT_D2</v>
          </cell>
          <cell r="D94">
            <v>90</v>
          </cell>
          <cell r="E9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4" t="str">
            <v>BH88DT_D2</v>
          </cell>
          <cell r="I94" t="str">
            <v>Đường Đặng Văn Trơn</v>
          </cell>
          <cell r="J94" t="str">
            <v>Đoạn tiếp theo tới sông Cái</v>
          </cell>
          <cell r="K94" t="str">
            <v>ODT</v>
          </cell>
          <cell r="N94">
            <v>10789</v>
          </cell>
        </row>
        <row r="95">
          <cell r="C95" t="str">
            <v>BH88DT_D2</v>
          </cell>
          <cell r="D95">
            <v>91</v>
          </cell>
          <cell r="E9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5" t="str">
            <v>BH88DT_D2</v>
          </cell>
          <cell r="I95" t="str">
            <v>Đường Đặng Văn Trơn</v>
          </cell>
          <cell r="J95" t="str">
            <v>Đoạn tiếp theo tới sông Cái</v>
          </cell>
          <cell r="K95" t="str">
            <v>ODT</v>
          </cell>
          <cell r="O95">
            <v>9322</v>
          </cell>
        </row>
        <row r="96">
          <cell r="C96" t="str">
            <v>BH88DT_D2</v>
          </cell>
          <cell r="D96">
            <v>92</v>
          </cell>
          <cell r="E9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6" t="str">
            <v>BH88DT_D2</v>
          </cell>
          <cell r="I96" t="str">
            <v>Đường Đặng Văn Trơn</v>
          </cell>
          <cell r="J96" t="str">
            <v>Đoạn tiếp theo tới sông Cái</v>
          </cell>
          <cell r="K96" t="str">
            <v>ODT</v>
          </cell>
          <cell r="O96">
            <v>7985</v>
          </cell>
        </row>
        <row r="97">
          <cell r="C97" t="str">
            <v>BH89DT</v>
          </cell>
          <cell r="D97">
            <v>93</v>
          </cell>
          <cell r="E9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7" t="str">
            <v>BH89DT</v>
          </cell>
          <cell r="I97" t="str">
            <v>Đường nối từ đường Đặng Văn Trơn đến cầu Bửu Hòa</v>
          </cell>
          <cell r="K97" t="str">
            <v>ODT</v>
          </cell>
          <cell r="L97">
            <v>31702</v>
          </cell>
        </row>
        <row r="98">
          <cell r="C98" t="str">
            <v>BH85DT</v>
          </cell>
          <cell r="D98">
            <v>94</v>
          </cell>
          <cell r="E98" t="str">
            <v>Xây dựng hạ tầng khu dân cư phục vụ tái định cư phường Tân hạnh, thành phố Biên Hòa</v>
          </cell>
          <cell r="H98" t="str">
            <v>BH85DT</v>
          </cell>
          <cell r="I98" t="str">
            <v>Đường Phạm Văn Diêu</v>
          </cell>
          <cell r="K98" t="str">
            <v>ODT</v>
          </cell>
          <cell r="L98">
            <v>17978</v>
          </cell>
        </row>
        <row r="99">
          <cell r="C99" t="str">
            <v>BH85DT</v>
          </cell>
          <cell r="D99">
            <v>95</v>
          </cell>
          <cell r="E99" t="str">
            <v>Xây dựng hạ tầng khu dân cư phục vụ tái định cư phường Tân hạnh, thành phố Biên Hòa</v>
          </cell>
          <cell r="H99" t="str">
            <v>BH85DT</v>
          </cell>
          <cell r="I99" t="str">
            <v>Đường Phạm Văn Diêu</v>
          </cell>
          <cell r="K99" t="str">
            <v>ODT</v>
          </cell>
          <cell r="L99">
            <v>14382</v>
          </cell>
        </row>
        <row r="100">
          <cell r="C100" t="str">
            <v>BH85DT</v>
          </cell>
          <cell r="D100">
            <v>96</v>
          </cell>
          <cell r="E100" t="str">
            <v>Xây dựng hạ tầng khu dân cư phục vụ tái định cư phường Tân hạnh, thành phố Biên Hòa</v>
          </cell>
          <cell r="H100" t="str">
            <v>BH85DT</v>
          </cell>
          <cell r="I100" t="str">
            <v>Đường Phạm Văn Diêu</v>
          </cell>
          <cell r="K100" t="str">
            <v>ODT</v>
          </cell>
          <cell r="L100">
            <v>8989</v>
          </cell>
        </row>
        <row r="101">
          <cell r="C101" t="str">
            <v>BH85DT</v>
          </cell>
          <cell r="D101">
            <v>97</v>
          </cell>
          <cell r="E101" t="str">
            <v>Xây dựng hạ tầng khu dân cư phục vụ tái định cư phường Tân hạnh, thành phố Biên Hòa</v>
          </cell>
          <cell r="H101" t="str">
            <v>BH85DT</v>
          </cell>
          <cell r="I101" t="str">
            <v>Đường Phạm Văn Diêu</v>
          </cell>
          <cell r="K101" t="str">
            <v>ODT</v>
          </cell>
          <cell r="M101">
            <v>9016</v>
          </cell>
        </row>
        <row r="102">
          <cell r="C102" t="str">
            <v>BH85DT</v>
          </cell>
          <cell r="D102">
            <v>98</v>
          </cell>
          <cell r="E102" t="str">
            <v>Xây dựng hạ tầng khu dân cư phục vụ tái định cư phường Tân hạnh, thành phố Biên Hòa</v>
          </cell>
          <cell r="H102" t="str">
            <v>BH85DT</v>
          </cell>
          <cell r="I102" t="str">
            <v>Đường Phạm Văn Diêu</v>
          </cell>
          <cell r="K102" t="str">
            <v>ODT</v>
          </cell>
          <cell r="M102">
            <v>8114</v>
          </cell>
        </row>
        <row r="103">
          <cell r="C103" t="str">
            <v>BH85DT</v>
          </cell>
          <cell r="D103">
            <v>99</v>
          </cell>
          <cell r="E103" t="str">
            <v>Xây dựng hạ tầng khu dân cư phục vụ tái định cư phường Tân hạnh, thành phố Biên Hòa</v>
          </cell>
          <cell r="H103" t="str">
            <v>BH85DT</v>
          </cell>
          <cell r="I103" t="str">
            <v>Đường Phạm Văn Diêu</v>
          </cell>
          <cell r="K103" t="str">
            <v>ODT</v>
          </cell>
          <cell r="N103">
            <v>4633</v>
          </cell>
        </row>
        <row r="104">
          <cell r="C104" t="str">
            <v>BH85DT</v>
          </cell>
          <cell r="D104">
            <v>100</v>
          </cell>
          <cell r="E104" t="str">
            <v>Xây dựng hạ tầng khu dân cư phục vụ tái định cư phường Tân hạnh, thành phố Biên Hòa</v>
          </cell>
          <cell r="H104" t="str">
            <v>BH85DT</v>
          </cell>
          <cell r="I104" t="str">
            <v>Đường Phạm Văn Diêu</v>
          </cell>
          <cell r="K104" t="str">
            <v>ODT</v>
          </cell>
          <cell r="N104">
            <v>4170</v>
          </cell>
        </row>
        <row r="105">
          <cell r="C105" t="str">
            <v>BH32DT_D2</v>
          </cell>
          <cell r="D105">
            <v>101</v>
          </cell>
          <cell r="E105" t="str">
            <v>Dự án trường Trung học Cơ sở Ngô Nhơn Tịnh tại phường Quyết Thắng, thành phố Biên Hoà, tỉnh Đồng Nai (bổ sung)</v>
          </cell>
          <cell r="H105" t="str">
            <v>BH32DT_D2</v>
          </cell>
          <cell r="I105" t="str">
            <v>Đường Hà Huy Giáp</v>
          </cell>
          <cell r="J105" t="str">
            <v>Đoạn từ đường Võ Thị Sáu đến ngã năm Biên Hùng (giáp đường Hưng Đạo Vương)</v>
          </cell>
          <cell r="K105" t="str">
            <v>ODT</v>
          </cell>
          <cell r="M105">
            <v>22754</v>
          </cell>
        </row>
        <row r="106">
          <cell r="C106" t="str">
            <v>BH32DT_D2</v>
          </cell>
          <cell r="D106">
            <v>102</v>
          </cell>
          <cell r="E106" t="str">
            <v>Dự án trường Trung học Cơ sở Ngô Nhơn Tịnh tại phường Quyết Thắng, thành phố Biên Hoà, tỉnh Đồng Nai (bổ sung)</v>
          </cell>
          <cell r="H106" t="str">
            <v>BH32DT_D2</v>
          </cell>
          <cell r="I106" t="str">
            <v>Đường Hà Huy Giáp</v>
          </cell>
          <cell r="J106" t="str">
            <v>Đoạn từ đường Võ Thị Sáu đến ngã năm Biên Hùng (giáp đường Hưng Đạo Vương)</v>
          </cell>
          <cell r="K106" t="str">
            <v>ODT</v>
          </cell>
          <cell r="M106">
            <v>19212</v>
          </cell>
        </row>
        <row r="107">
          <cell r="C107" t="str">
            <v>BH32DT_D2</v>
          </cell>
          <cell r="D107">
            <v>103</v>
          </cell>
          <cell r="E107" t="str">
            <v>Dự án trường Trung học Cơ sở Ngô Nhơn Tịnh tại phường Quyết Thắng, thành phố Biên Hoà, tỉnh Đồng Nai (bổ sung)</v>
          </cell>
          <cell r="H107" t="str">
            <v>BH32DT_D2</v>
          </cell>
          <cell r="I107" t="str">
            <v>Đường Hà Huy Giáp</v>
          </cell>
          <cell r="J107" t="str">
            <v>Đoạn từ đường Võ Thị Sáu đến ngã năm Biên Hùng (giáp đường Hưng Đạo Vương)</v>
          </cell>
          <cell r="K107" t="str">
            <v>ODT</v>
          </cell>
          <cell r="N107">
            <v>18136</v>
          </cell>
        </row>
        <row r="108">
          <cell r="C108" t="str">
            <v>BH32DT_D2</v>
          </cell>
          <cell r="D108">
            <v>104</v>
          </cell>
          <cell r="E108" t="str">
            <v>Dự án trường Trung học Cơ sở Ngô Nhơn Tịnh tại phường Quyết Thắng, thành phố Biên Hoà, tỉnh Đồng Nai (bổ sung)</v>
          </cell>
          <cell r="H108" t="str">
            <v>BH32DT_D2</v>
          </cell>
          <cell r="I108" t="str">
            <v>Đường Hà Huy Giáp</v>
          </cell>
          <cell r="J108" t="str">
            <v>Đoạn từ đường Võ Thị Sáu đến ngã năm Biên Hùng (giáp đường Hưng Đạo Vương)</v>
          </cell>
          <cell r="K108" t="str">
            <v>ODT</v>
          </cell>
          <cell r="N108">
            <v>15008</v>
          </cell>
        </row>
        <row r="109">
          <cell r="C109" t="str">
            <v>BH32DT_D2</v>
          </cell>
          <cell r="D109">
            <v>105</v>
          </cell>
          <cell r="E109" t="str">
            <v>Dự án trường Trung học Cơ sở Ngô Nhơn Tịnh tại phường Quyết Thắng, thành phố Biên Hoà, tỉnh Đồng Nai (bổ sung)</v>
          </cell>
          <cell r="H109" t="str">
            <v>BH32DT_D2</v>
          </cell>
          <cell r="I109" t="str">
            <v>Đường Hà Huy Giáp</v>
          </cell>
          <cell r="J109" t="str">
            <v>Đoạn từ đường Võ Thị Sáu đến ngã năm Biên Hùng (giáp đường Hưng Đạo Vương)</v>
          </cell>
          <cell r="K109" t="str">
            <v>ODT</v>
          </cell>
          <cell r="O109">
            <v>13853</v>
          </cell>
        </row>
        <row r="110">
          <cell r="C110" t="str">
            <v>BH32DT_D2</v>
          </cell>
          <cell r="D110">
            <v>106</v>
          </cell>
          <cell r="E110" t="str">
            <v>Dự án trường Trung học Cơ sở Ngô Nhơn Tịnh tại phường Quyết Thắng, thành phố Biên Hoà, tỉnh Đồng Nai (bổ sung)</v>
          </cell>
          <cell r="H110" t="str">
            <v>BH32DT_D2</v>
          </cell>
          <cell r="I110" t="str">
            <v>Đường Hà Huy Giáp</v>
          </cell>
          <cell r="J110" t="str">
            <v>Đoạn từ đường Võ Thị Sáu đến ngã năm Biên Hùng (giáp đường Hưng Đạo Vương)</v>
          </cell>
          <cell r="K110" t="str">
            <v>ODT</v>
          </cell>
          <cell r="O110">
            <v>11775</v>
          </cell>
        </row>
        <row r="111">
          <cell r="C111" t="str">
            <v>BH1DT_D1</v>
          </cell>
          <cell r="D111">
            <v>107</v>
          </cell>
          <cell r="E111" t="str">
            <v>Dự án trường Trung học Cơ sở Ngô Nhơn Tịnh tại phường Quyết Thắng, thành phố Biên Hoà, tỉnh Đồng Nai (bổ sung)</v>
          </cell>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C112" t="str">
            <v>BH1DT_D1</v>
          </cell>
          <cell r="D112">
            <v>108</v>
          </cell>
          <cell r="E112" t="str">
            <v>Dự án trường Trung học Cơ sở Ngô Nhơn Tịnh tại phường Quyết Thắng, thành phố Biên Hoà, tỉnh Đồng Nai (bổ sung)</v>
          </cell>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C113" t="str">
            <v>BH58DT</v>
          </cell>
          <cell r="D113">
            <v>109</v>
          </cell>
          <cell r="E113" t="str">
            <v>Xác định giá đất khởi điểm đấu giá quyền sử dụng đất đối với thửa đất số 41 tờ bản đồ số 60 tại phường Tân Biên, thành phố Biên Hòa, tỉnh Đồng Nai</v>
          </cell>
          <cell r="H113" t="str">
            <v>BH58DT</v>
          </cell>
          <cell r="I113" t="str">
            <v>Đường Điểu Xiển (từ Xa lộ Hà Nội đến hết thửa đất số 22, tờ BĐĐC số 67, phường Long Bình)</v>
          </cell>
          <cell r="K113" t="str">
            <v>ODT</v>
          </cell>
          <cell r="M113">
            <v>21729</v>
          </cell>
        </row>
        <row r="114">
          <cell r="C114" t="str">
            <v>BH142DT</v>
          </cell>
          <cell r="D114">
            <v>110</v>
          </cell>
          <cell r="E114" t="str">
            <v>Dự án xây dựng hạ tầng Khu Công nghiệp Hố Nai (giai đoạn 2), tại phường Phước Tân, thành phố Biên Hòa, tỉnh Đồng Nai( đối với 02 hộ dân)</v>
          </cell>
          <cell r="H114" t="str">
            <v>BH142DT</v>
          </cell>
          <cell r="I114" t="str">
            <v>Đường Thành Thái</v>
          </cell>
          <cell r="K114" t="str">
            <v>ODT</v>
          </cell>
          <cell r="O114">
            <v>2300</v>
          </cell>
        </row>
        <row r="115">
          <cell r="C115" t="str">
            <v>BH142DT</v>
          </cell>
          <cell r="D115">
            <v>111</v>
          </cell>
          <cell r="E115" t="str">
            <v>Dự án đường dây 220 KV Sông Mây - Tam Phước thành phố Biên Hòa, tỉnh Đồng Nai (đợt bổ sung).</v>
          </cell>
          <cell r="H115" t="str">
            <v>BH142DT</v>
          </cell>
          <cell r="I115" t="str">
            <v>Đường Thành Thái</v>
          </cell>
          <cell r="K115" t="str">
            <v>ODT</v>
          </cell>
          <cell r="M115">
            <v>5010</v>
          </cell>
          <cell r="N115">
            <v>3915</v>
          </cell>
          <cell r="O115">
            <v>2883</v>
          </cell>
        </row>
        <row r="116">
          <cell r="C116" t="str">
            <v>BH147DT</v>
          </cell>
          <cell r="D116">
            <v>112</v>
          </cell>
          <cell r="E116" t="str">
            <v>Dự án Xây dựng Trạm biến áp 110kV Giang Điền và đường dây đấu nối đoạn qua phường Phước Tân và phường Tam Phước, thành phố Biên Hòa</v>
          </cell>
          <cell r="H116" t="str">
            <v>BH147DT</v>
          </cell>
          <cell r="I116" t="str">
            <v>Đường kết nối khu công nghiệp Giang Điền vào đường Võ Nguyên Giáp</v>
          </cell>
          <cell r="K116" t="str">
            <v>ODT</v>
          </cell>
          <cell r="N116">
            <v>3917</v>
          </cell>
        </row>
        <row r="117">
          <cell r="C117" t="str">
            <v>BH31DT_D2</v>
          </cell>
          <cell r="D117">
            <v>113</v>
          </cell>
          <cell r="E11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C118" t="str">
            <v>BH147DT</v>
          </cell>
          <cell r="D118">
            <v>114</v>
          </cell>
          <cell r="E118" t="str">
            <v>Xây dựng trạm biến áp 110KV Giang Điền và đường dây đối nối đoạn qua phường Phước Tân và phường Tam Phước, thành phố Biên Hòa</v>
          </cell>
          <cell r="H118" t="str">
            <v>BH147DT</v>
          </cell>
          <cell r="I118" t="str">
            <v>Đường kết nối khu công nghiệp Giang Điền vào đường Võ Nguyên Giáp</v>
          </cell>
          <cell r="K118" t="str">
            <v>ODT</v>
          </cell>
          <cell r="N118">
            <v>3917</v>
          </cell>
        </row>
        <row r="119">
          <cell r="C119" t="str">
            <v>BH20DT_D3</v>
          </cell>
          <cell r="D119">
            <v>115</v>
          </cell>
          <cell r="E119" t="str">
            <v>Tính tiền bồi thường khi Nhà nước thu hồi đất hộ ông Huỳnh Quang Minh để thực hiện dự án đường nối từ Quốc lộ 1 đến Quốc lộ 15 (Đường Tam Bửu Gia) nay là đường Lưu Văn Viết tại phường Tân Tiến, thành phố Biên Hoà</v>
          </cell>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C120" t="str">
            <v>BH105DT</v>
          </cell>
          <cell r="D120">
            <v>116</v>
          </cell>
          <cell r="E120" t="str">
            <v>Tính tiền bồi thường khi Nhà nước thu hồi đất hộ bà Hồ Ngọc Tú và hộ bà Trần Thị Thu Lưỡng để thực hiện dự án đường nối từ Quốc lộ 1 đến Quốc lộ 15 (Đường Tam Bửu Gia) nay là đường Lưu Văn Viết tại phường Tân Tiến, thành phố Biên Hoà</v>
          </cell>
          <cell r="H120" t="str">
            <v>BH105DT</v>
          </cell>
          <cell r="I120" t="str">
            <v>Đường Phạm Văn Thuận</v>
          </cell>
          <cell r="K120" t="str">
            <v>ODT</v>
          </cell>
          <cell r="L120">
            <v>41976</v>
          </cell>
        </row>
        <row r="121">
          <cell r="C121" t="str">
            <v>CM3NT1_D7</v>
          </cell>
          <cell r="D121">
            <v>117</v>
          </cell>
          <cell r="E121" t="str">
            <v>Trường mầm non Sông Ray ấp 1 tại xã Sông Ray, huyện Cẩm Mỹ</v>
          </cell>
          <cell r="H121" t="str">
            <v>CM3NT1_D7</v>
          </cell>
          <cell r="I121" t="str">
            <v>Đường tỉnh 765</v>
          </cell>
          <cell r="J121" t="str">
            <v>Đoạn từ cầu Suối Thề đến hết chùa Thiên Ân</v>
          </cell>
          <cell r="K121" t="str">
            <v>ONT</v>
          </cell>
          <cell r="N121">
            <v>1221</v>
          </cell>
        </row>
        <row r="122">
          <cell r="C122" t="str">
            <v>CM18NT2</v>
          </cell>
          <cell r="D122">
            <v>118</v>
          </cell>
          <cell r="E122"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2" t="str">
            <v>CM18NT2</v>
          </cell>
          <cell r="I122" t="str">
            <v>Đường Lộ 25 - Sông Nhạn</v>
          </cell>
          <cell r="J122" t="str">
            <v>từ chốt bảo vệ cách UBND xã 500m đến cầu ấp 4 xã Lộ 25</v>
          </cell>
          <cell r="K122" t="str">
            <v>ONT</v>
          </cell>
          <cell r="M122">
            <v>1690</v>
          </cell>
        </row>
        <row r="123">
          <cell r="C123" t="str">
            <v>CM18NT2</v>
          </cell>
          <cell r="D123">
            <v>119</v>
          </cell>
          <cell r="E123"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3" t="str">
            <v>CM18NT2</v>
          </cell>
          <cell r="I123" t="str">
            <v>Đường Lộ 25 - Sông Nhạn</v>
          </cell>
          <cell r="J123" t="str">
            <v>từ chốt bảo vệ cách UBND xã 500m đến cầu ấp 4 xã Lộ 25</v>
          </cell>
          <cell r="K123" t="str">
            <v>ONT - đường đất</v>
          </cell>
          <cell r="M123">
            <v>1352</v>
          </cell>
        </row>
        <row r="124">
          <cell r="C124" t="str">
            <v>DQ18NT1_D4</v>
          </cell>
          <cell r="D124" t="e">
            <v>#REF!</v>
          </cell>
          <cell r="E124" t="str">
            <v>Dự án Đầu tư Thủy lợi phục vụ tưới vùng mía Định Quán (đợt 3) tại xã Gia Canh và xã Phú Hòa, huyện Định Quán</v>
          </cell>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C125" t="str">
            <v>DQ18NT1_D4</v>
          </cell>
          <cell r="D125" t="e">
            <v>#REF!</v>
          </cell>
          <cell r="E125" t="str">
            <v>Dự án Đầu tư Thủy lợi phục vụ tưới vùng mía Định Quán (đợt 3) tại xã Gia Canh và xã Phú Hòa, huyện Định Quán</v>
          </cell>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C126" t="str">
            <v>DQ24NT2_D2</v>
          </cell>
          <cell r="D126" t="e">
            <v>#REF!</v>
          </cell>
          <cell r="E126" t="str">
            <v>ĐƯỜNG TÀ LÀI-TRÀ CỔ TẠI HUYỆN ĐỊNH QUÁN</v>
          </cell>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C127" t="str">
            <v>DQ24NT2_D2</v>
          </cell>
          <cell r="D127" t="e">
            <v>#REF!</v>
          </cell>
          <cell r="E127" t="str">
            <v>Đường Tà Lài - Trà Cổ tại huyện Định Quán</v>
          </cell>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C128" t="str">
            <v>DQ24NT2_D2</v>
          </cell>
          <cell r="D128" t="e">
            <v>#REF!</v>
          </cell>
          <cell r="E128" t="str">
            <v>Đường Tà Lài - Trà Cổ tại huyện Định Quán</v>
          </cell>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C129" t="str">
            <v>DQ24NT2_D2</v>
          </cell>
          <cell r="D129" t="e">
            <v>#REF!</v>
          </cell>
          <cell r="E129" t="str">
            <v>Đường Tà Lài - Trà Cổ tại huyện Định Quán</v>
          </cell>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C130" t="str">
            <v>DQ24NT2_D2</v>
          </cell>
          <cell r="D130" t="e">
            <v>#REF!</v>
          </cell>
          <cell r="E130" t="str">
            <v>Đường Tà lài - Trà Cổ tại huyện Định Quán</v>
          </cell>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C131" t="str">
            <v>DQ18NT1_D4</v>
          </cell>
          <cell r="D131" t="e">
            <v>#REF!</v>
          </cell>
          <cell r="E131" t="str">
            <v>Đường Tà Lài - Trà Cổ tại huyện Định Quán</v>
          </cell>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C132" t="str">
            <v>DQ18NT1_D4</v>
          </cell>
          <cell r="D132" t="e">
            <v>#REF!</v>
          </cell>
          <cell r="E132" t="str">
            <v>Đường Tà Lài - Trà Cổ tại huyện Định Quán</v>
          </cell>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C133" t="str">
            <v>DQ18NT1_D4</v>
          </cell>
          <cell r="D133" t="e">
            <v>#REF!</v>
          </cell>
          <cell r="E133" t="str">
            <v>Đường Tà Lài - Trà Cổ tại huyện Định Quán</v>
          </cell>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C134" t="str">
            <v>DQ18NT1_D4</v>
          </cell>
          <cell r="D134" t="e">
            <v>#REF!</v>
          </cell>
          <cell r="E134" t="str">
            <v>Đường Tà Lài - Trà Cổ tại huyện Định Quán</v>
          </cell>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C135" t="str">
            <v>DQ18NT1_D4</v>
          </cell>
          <cell r="D135" t="e">
            <v>#REF!</v>
          </cell>
          <cell r="E135" t="str">
            <v>Đường Tà Lài - Trà Cổ tại huyện Định Quán</v>
          </cell>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C136" t="str">
            <v>DQ3NT1_D1</v>
          </cell>
          <cell r="D136" t="e">
            <v>#REF!</v>
          </cell>
          <cell r="E136" t="str">
            <v>Đường nối cụm Công Nghiệp  Phú Túc đi tỉnh lộ 763</v>
          </cell>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C137" t="str">
            <v>VC12NT2_D2</v>
          </cell>
          <cell r="D137" t="e">
            <v>#REF!</v>
          </cell>
          <cell r="E137" t="str">
            <v>dự án Xây dựng cầu bắc qua sông Đồng Nai (cầu Bạch Đằng 2) nối tỉnh Bình Dương và tỉnh Đồng Nai, đoạn qua xã Bình Lợi, huyện Vĩnh Cửu</v>
          </cell>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C138" t="str">
            <v>VC1NT1_D1</v>
          </cell>
          <cell r="D138" t="e">
            <v>#REF!</v>
          </cell>
          <cell r="E138" t="str">
            <v>Nạo vét rạch Mọi tại xã Tân Bình, huyện Vĩnh Cửu</v>
          </cell>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C139" t="str">
            <v>VC13NT2_D1</v>
          </cell>
          <cell r="D139" t="e">
            <v>#REF!</v>
          </cell>
          <cell r="E139" t="str">
            <v>Nạo vét rạch Mọi tại xã Tân Bình, huyện Vĩnh Cửu</v>
          </cell>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C140" t="str">
            <v>VC32NT</v>
          </cell>
          <cell r="D140" t="e">
            <v>#REF!</v>
          </cell>
          <cell r="E140" t="str">
            <v>Nạo vét rạch Mọi tại xã Tân Bình, huyện Vĩnh Cửu</v>
          </cell>
          <cell r="H140" t="str">
            <v>VC32NT</v>
          </cell>
          <cell r="I140" t="str">
            <v>Đường vào Phi Trường (xã Tân Bình), từ đường tỉnh 768 đến ranh Sân bay Biên Hòa</v>
          </cell>
          <cell r="K140" t="str">
            <v>ONT</v>
          </cell>
          <cell r="M140">
            <v>2394</v>
          </cell>
          <cell r="N140">
            <v>1806</v>
          </cell>
          <cell r="O140">
            <v>1498</v>
          </cell>
        </row>
        <row r="141">
          <cell r="C141" t="str">
            <v>LK6DT</v>
          </cell>
          <cell r="D141" t="e">
            <v>#REF!</v>
          </cell>
          <cell r="E141" t="str">
            <v>Nâng cấp tuyến đường Hoàng Diệu tại phường Xuân Thanh, thành phố Long Khánh</v>
          </cell>
          <cell r="H141" t="str">
            <v>LK6DT</v>
          </cell>
          <cell r="I141" t="str">
            <v>Đường Hoàng Diệu</v>
          </cell>
          <cell r="K141" t="str">
            <v>ODT</v>
          </cell>
          <cell r="L141">
            <v>18134</v>
          </cell>
        </row>
        <row r="142">
          <cell r="C142" t="str">
            <v>LK22NT2_D2</v>
          </cell>
          <cell r="D142" t="e">
            <v>#REF!</v>
          </cell>
          <cell r="E142" t="str">
            <v>Tính tiền bồi thường thửa đất số 32, tờ bản đồ số 14, xã Hàng Gòn, thành phố Long Khánh</v>
          </cell>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C143" t="str">
            <v>LK7DT_D1</v>
          </cell>
          <cell r="D143" t="e">
            <v>#REF!</v>
          </cell>
          <cell r="E143" t="str">
            <v>Dự án cải tạo, nâng cấp Quốc lộ 1 - Xuân Lập tại các phường: Xuân Lập, Bàu Sen, Suối Tre và Xuân Bình, thành phố Long Khánh</v>
          </cell>
          <cell r="H143" t="str">
            <v>LK7DT_D1</v>
          </cell>
          <cell r="I143" t="str">
            <v>Đường Hồng Thập Tự</v>
          </cell>
          <cell r="J143" t="str">
            <v>Đoạn từ đường Xuân Bình - Xuân Lập đến giáp đường 21 tháng 4</v>
          </cell>
          <cell r="K143" t="str">
            <v>ODT</v>
          </cell>
          <cell r="L143">
            <v>12119</v>
          </cell>
        </row>
        <row r="144">
          <cell r="C144" t="str">
            <v>LK73DT_D1</v>
          </cell>
          <cell r="D144" t="e">
            <v>#REF!</v>
          </cell>
          <cell r="E144" t="str">
            <v>Dự án cải tạo, nâng cấp Quốc lộ 1 - Xuân Lập tại các phường: Xuân Lập, Bàu Sen, Suối Tre và Xuân Bình, thành phố Long Khánh</v>
          </cell>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C145" t="str">
            <v>LK73DT_D3</v>
          </cell>
          <cell r="D145" t="e">
            <v>#REF!</v>
          </cell>
          <cell r="E145" t="str">
            <v>Dự án cải tạo, nâng cấp Quốc lộ 1 - Xuân Lập tại các phường: Xuân Lập, Bàu Sen, Suối Tre và Xuân Bình, thành phố Long Khánh</v>
          </cell>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C146" t="str">
            <v>LK73DT_D2</v>
          </cell>
          <cell r="D146" t="e">
            <v>#REF!</v>
          </cell>
          <cell r="E146" t="str">
            <v>Dự án cải tạo, nâng cấp Quốc lộ 1 - Xuân Lập tại các phường: Xuân Lập, Bàu Sen, Suối Tre và Xuân Bình, thành phố Long Khánh</v>
          </cell>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C147" t="str">
            <v>LK24DT_D4</v>
          </cell>
          <cell r="D147" t="e">
            <v>#REF!</v>
          </cell>
          <cell r="E147" t="str">
            <v>Dự án cải tạo, nâng cấp Quốc lộ 1 - Xuân Lập tại các phường: Xuân Lập, Bàu Sen, Suối Tre và Xuân Bình, thành phố Long Khánh</v>
          </cell>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C148" t="str">
            <v>LK7DT_D1</v>
          </cell>
          <cell r="D148" t="e">
            <v>#REF!</v>
          </cell>
          <cell r="E148" t="str">
            <v>Dự án cải tạo, nâng cấp Quốc lộ 1 - Xuân Lập tại các phường: Xuân Lập, Bàu Sen, Suối Tre và Xuân Bình, thành phố Long Khánh</v>
          </cell>
          <cell r="H148" t="str">
            <v>LK7DT_D1</v>
          </cell>
          <cell r="I148" t="str">
            <v>Đường Hồng Thập Tự</v>
          </cell>
          <cell r="J148" t="str">
            <v>Đoạn từ đường Xuân Bình - Xuân Lập đến giáp đường 21 tháng 4</v>
          </cell>
          <cell r="K148" t="str">
            <v>ODT</v>
          </cell>
          <cell r="L148">
            <v>13466</v>
          </cell>
        </row>
        <row r="149">
          <cell r="C149" t="str">
            <v>LK73DT_D3</v>
          </cell>
          <cell r="D149" t="e">
            <v>#REF!</v>
          </cell>
          <cell r="E149" t="str">
            <v>Dự án cải tạo, nâng cấp Quốc lộ 1 - Xuân Lập tại các phường: Xuân Lập, Bàu Sen, Suối Tre và Xuân Bình, thành phố Long Khánh</v>
          </cell>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C150" t="str">
            <v>LK73DT_D1</v>
          </cell>
          <cell r="D150" t="e">
            <v>#REF!</v>
          </cell>
          <cell r="E150" t="str">
            <v>Dự án cải tạo, nâng cấp Quốc lộ 1 - Xuân Lập tại các phường: Xuân Lập, Bàu Sen, Suối Tre và Xuân Bình, thành phố Long Khánh</v>
          </cell>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C151" t="str">
            <v>LK85DT_D2</v>
          </cell>
          <cell r="D151" t="e">
            <v>#REF!</v>
          </cell>
          <cell r="E151" t="str">
            <v>Dự án cải tạo, nâng cấp đường Suối Chồn – Bàu Cối thành phố Long Khánh tại phường Bảo Vinh, thành phố Long Khánh</v>
          </cell>
          <cell r="H151" t="str">
            <v>LK85DT_D2</v>
          </cell>
          <cell r="I151" t="str">
            <v>Đường Suối Chồn - Bàu Cối</v>
          </cell>
          <cell r="J151" t="str">
            <v>Đoạn từ ngã ba Suối Chồn đến giáp ranh xã Bảo Quang</v>
          </cell>
          <cell r="K151" t="str">
            <v>ODT</v>
          </cell>
          <cell r="L151">
            <v>8008</v>
          </cell>
        </row>
        <row r="152">
          <cell r="C152" t="str">
            <v>TN17NT2_D1</v>
          </cell>
          <cell r="D152" t="e">
            <v>#REF!</v>
          </cell>
          <cell r="E152" t="str">
            <v>Dự án đường N7 nối dài tại thị trấn Dầu Giây và xã Bàu Hàm 2, huyện Thống Nhất</v>
          </cell>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C153" t="str">
            <v>LT6DT</v>
          </cell>
          <cell r="E153" t="str">
            <v>dự án Nâng cấp hạ tầng Khu Trung tâm hành chính huyện Long Thành – Tuyến đường Nguyễn An Ninh và Lê Quang Định tại thị trấn Long Thành, huyện Long Thành</v>
          </cell>
          <cell r="H153" t="str">
            <v>LT6DT</v>
          </cell>
          <cell r="I153" t="str">
            <v>Đường Nguyễn An Ninh</v>
          </cell>
          <cell r="J153" t="str">
            <v>Tiếp giáp đường Nguyễn An Ninh</v>
          </cell>
          <cell r="K153" t="str">
            <v>ODT</v>
          </cell>
          <cell r="L153">
            <v>16512</v>
          </cell>
        </row>
        <row r="154">
          <cell r="C154" t="str">
            <v>LT6DT</v>
          </cell>
          <cell r="E154" t="str">
            <v>dự án Nâng cấp hạ tầng Khu Trung tâm hành chính huyện Long Thành – Tuyến đường Nguyễn An Ninh và Lê Quang Định tại thị trấn Long Thành, huyện Long Thành</v>
          </cell>
          <cell r="H154" t="str">
            <v>LT6DT</v>
          </cell>
          <cell r="I154" t="str">
            <v>Đường Nguyễn An Ninh</v>
          </cell>
          <cell r="J154" t="str">
            <v>Tiếp giáp đường Hai Bà Trưng và đường Nguyễn An Ninh</v>
          </cell>
          <cell r="K154" t="str">
            <v>ODT</v>
          </cell>
          <cell r="L154">
            <v>23246</v>
          </cell>
        </row>
        <row r="155">
          <cell r="C155" t="str">
            <v>LT6DT</v>
          </cell>
          <cell r="E155" t="str">
            <v>dự án Nâng cấp hạ tầng Khu Trung tâm hành chính huyện Long Thành – Tuyến đường Nguyễn An Ninh và Lê Quang Định tại thị trấn Long Thành, huyện Long Thành</v>
          </cell>
          <cell r="H155" t="str">
            <v>LT6DT</v>
          </cell>
          <cell r="I155" t="str">
            <v>Đường Nguyễn An Ninh</v>
          </cell>
          <cell r="J155" t="str">
            <v>Tiếp giáp đường Nguyễn Đình Chiểu và đường Nguyễn An Ninh</v>
          </cell>
          <cell r="K155" t="str">
            <v>ODT</v>
          </cell>
          <cell r="L155">
            <v>21321</v>
          </cell>
        </row>
        <row r="156">
          <cell r="C156" t="str">
            <v>LT7DT_D1</v>
          </cell>
          <cell r="E156" t="str">
            <v>dự án Nâng cấp hạ tầng Khu Trung tâm hành chính huyện Long Thành – Tuyến đường Nguyễn An Ninh và Lê Quang Định tại thị trấn Long Thành, huyện Long Thành</v>
          </cell>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C157" t="str">
            <v>LT7DT_D1</v>
          </cell>
          <cell r="E157" t="str">
            <v>dự án Nâng cấp hạ tầng Khu Trung tâm hành chính huyện Long Thành – Tuyến đường Nguyễn An Ninh và Lê Quang Định tại thị trấn Long Thành, huyện Long Thành</v>
          </cell>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C158" t="str">
            <v>LT1NT1_D2</v>
          </cell>
          <cell r="E158" t="str">
            <v>Trạm biến áp 500kV Long Thành-hướng tuyến 220kV đấu nối đoạn qua xã An Phước, tam An, Long Đức, Lộc An, huyện Long Thành.</v>
          </cell>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C159" t="str">
            <v>LT1NT1_D2</v>
          </cell>
          <cell r="E159" t="str">
            <v>Trạm biến áp 500kV Long Thành-hướng tuyến 220kV đấu nối đoạn qua xã An Phước, tam An, Long Đức, Lộc An, huyện Long Thành.</v>
          </cell>
          <cell r="H159" t="str">
            <v>LT1NT1_D2</v>
          </cell>
          <cell r="I159" t="str">
            <v>Quốc lộ 51 (đoạn từ trung tâm huấn luyện chó nghiệp vụ Quân Khuyển đến mũi tàu)</v>
          </cell>
          <cell r="K159" t="str">
            <v>ONT</v>
          </cell>
          <cell r="L159">
            <v>10000</v>
          </cell>
        </row>
        <row r="160">
          <cell r="C160" t="str">
            <v>LT1NT1_D2</v>
          </cell>
          <cell r="E160" t="str">
            <v>Trạm biến áp 500kV Long Thành-hướng tuyến 220kV đấu nối đoạn qua xã An Phước, tam An, Long Đức, Lộc An, huyện Long Thành.</v>
          </cell>
          <cell r="H160" t="str">
            <v>LT1NT1_D2</v>
          </cell>
          <cell r="I160" t="str">
            <v>Quốc lộ 51 (đoạn từ trung tâm huấn luyện chó nghiệp vụ Quân Khuyển đến mũi tàu)</v>
          </cell>
          <cell r="K160" t="str">
            <v>ONT</v>
          </cell>
          <cell r="L160">
            <v>6250</v>
          </cell>
        </row>
        <row r="161">
          <cell r="C161" t="str">
            <v>LT4NT2_D1</v>
          </cell>
          <cell r="E161" t="str">
            <v>Trạm biến áp 500kV Long Thành-hướng tuyến 220kV đấu nối đoạn qua xã An Phước, tam An, Long Đức, Lộc An, huyện Long Thành.</v>
          </cell>
          <cell r="H161" t="str">
            <v>LT4NT2_D1</v>
          </cell>
          <cell r="I161" t="str">
            <v>Hương lộ 21</v>
          </cell>
          <cell r="J161" t="str">
            <v>đoạn qua xã An Phước</v>
          </cell>
          <cell r="K161" t="str">
            <v>ONT</v>
          </cell>
          <cell r="L161">
            <v>8000</v>
          </cell>
          <cell r="M161">
            <v>5800</v>
          </cell>
          <cell r="N161">
            <v>3900</v>
          </cell>
          <cell r="O161">
            <v>3000</v>
          </cell>
        </row>
        <row r="162">
          <cell r="C162" t="str">
            <v>LT4NT2_D1</v>
          </cell>
          <cell r="E162" t="str">
            <v>Trạm biến áp 500kV Long Thành-hướng tuyến 220kV đấu nối đoạn qua xã An Phước, tam An, Long Đức, Lộc An, huyện Long Thành.</v>
          </cell>
          <cell r="H162" t="str">
            <v>LT4NT2_D1</v>
          </cell>
          <cell r="I162" t="str">
            <v>Hương lộ 21</v>
          </cell>
          <cell r="J162" t="str">
            <v>đoạn qua xã An Phước</v>
          </cell>
          <cell r="K162" t="str">
            <v>ONT</v>
          </cell>
          <cell r="L162">
            <v>6400</v>
          </cell>
        </row>
        <row r="163">
          <cell r="C163" t="str">
            <v>LT4NT2_D1</v>
          </cell>
          <cell r="E163" t="str">
            <v>Trạm biến áp 500kV Long Thành-hướng tuyến 220kV đấu nối đoạn qua xã An Phước, tam An, Long Đức, Lộc An, huyện Long Thành.</v>
          </cell>
          <cell r="H163" t="str">
            <v>LT4NT2_D1</v>
          </cell>
          <cell r="I163" t="str">
            <v>Hương lộ 21</v>
          </cell>
          <cell r="J163" t="str">
            <v>đoạn qua xã An Phước</v>
          </cell>
          <cell r="K163" t="str">
            <v>ONT</v>
          </cell>
          <cell r="L163">
            <v>4000</v>
          </cell>
        </row>
        <row r="164">
          <cell r="C164" t="str">
            <v>LT4NT2_D2</v>
          </cell>
          <cell r="E164" t="str">
            <v>Trạm biến áp 500kV Long Thành-hướng tuyến 220kV đấu nối đoạn qua xã An Phước, tam An, Long Đức, Lộc An, huyện Long Thành.</v>
          </cell>
          <cell r="H164" t="str">
            <v>LT4NT2_D2</v>
          </cell>
          <cell r="I164" t="str">
            <v>Hương lộ 21</v>
          </cell>
          <cell r="J164" t="str">
            <v>đoạn qua xã Tam An</v>
          </cell>
          <cell r="K164" t="str">
            <v>ONT</v>
          </cell>
          <cell r="M164">
            <v>5800</v>
          </cell>
          <cell r="N164">
            <v>3900</v>
          </cell>
          <cell r="O164">
            <v>3000</v>
          </cell>
        </row>
        <row r="165">
          <cell r="C165" t="str">
            <v>LT28NT2</v>
          </cell>
          <cell r="E165" t="str">
            <v>Trạm biến áp 500kV Long Thành-hướng tuyến 220kV đấu nối đoạn qua xã An Phước, tam An, Long Đức, Lộc An, huyện Long Thành.</v>
          </cell>
          <cell r="H165" t="str">
            <v>LT28NT2</v>
          </cell>
          <cell r="I165" t="str">
            <v>Đường Nguyễn Hải</v>
          </cell>
          <cell r="J165" t="str">
            <v>đoạn giáp ranh xã An Phước và TT.Long Thành</v>
          </cell>
          <cell r="K165" t="str">
            <v>ONT</v>
          </cell>
          <cell r="M165">
            <v>5800</v>
          </cell>
          <cell r="N165">
            <v>3900</v>
          </cell>
          <cell r="O165">
            <v>3000</v>
          </cell>
        </row>
        <row r="166">
          <cell r="C166" t="str">
            <v>LT25NT</v>
          </cell>
          <cell r="E166" t="str">
            <v>Trạm biến áp 500kV Long Thành-hướng tuyến 220kV đấu nối đoạn qua xã An Phước, tam An, Long Đức, Lộc An, huyện Long Thành.</v>
          </cell>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C167" t="str">
            <v>LT25NT</v>
          </cell>
          <cell r="E167" t="str">
            <v>Trạm biến áp 500kV Long Thành-hướng tuyến 220kV đấu nối đoạn qua xã An Phước, tam An, Long Đức, Lộc An, huyện Long Thành.</v>
          </cell>
          <cell r="H167" t="str">
            <v>LT25NT</v>
          </cell>
          <cell r="I167" t="str">
            <v>Đường Liên xã Long Đức - Lộc An qua xã Lộc An</v>
          </cell>
          <cell r="J167" t="str">
            <v>đường tỉnh 769 đến giáp ranh xã Lộc An</v>
          </cell>
          <cell r="K167" t="str">
            <v>ONT</v>
          </cell>
          <cell r="L167">
            <v>6000</v>
          </cell>
        </row>
        <row r="168">
          <cell r="C168" t="str">
            <v>LT25NT</v>
          </cell>
          <cell r="E168" t="str">
            <v>Trạm biến áp 500kV Long Thành-hướng tuyến 220kV đấu nối đoạn qua xã An Phước, tam An, Long Đức, Lộc An, huyện Long Thành.</v>
          </cell>
          <cell r="H168" t="str">
            <v>LT25NT</v>
          </cell>
          <cell r="I168" t="str">
            <v>Đường Liên xã Long Đức - Lộc An qua xã Lộc An</v>
          </cell>
          <cell r="J168" t="str">
            <v>đường tỉnh 769 đến giáp ranh xã Lộc An</v>
          </cell>
          <cell r="K168" t="str">
            <v>ONT</v>
          </cell>
          <cell r="L168">
            <v>3750</v>
          </cell>
        </row>
        <row r="169">
          <cell r="C169" t="str">
            <v>LT23NT2</v>
          </cell>
          <cell r="E169" t="str">
            <v>Trạm biến áp 500kV Long Thành-hướng tuyến 220kV đấu nối đoạn qua xã An Phước, tam An, Long Đức, Lộc An, huyện Long Thành.</v>
          </cell>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C170" t="str">
            <v>LT24NT</v>
          </cell>
          <cell r="E170" t="str">
            <v>Trạm biến áp 500kV Long Thành-hướng tuyến 220kV đấu nối đoạn qua xã An Phước, tam An, Long Đức, Lộc An, huyện Long Thành.</v>
          </cell>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C171" t="str">
            <v>LT23DT</v>
          </cell>
          <cell r="E171" t="str">
            <v>Khu công nghệ cao AMATA</v>
          </cell>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C172" t="str">
            <v>LT23DT</v>
          </cell>
          <cell r="E172" t="str">
            <v>Khu công nghệ cao AMATA</v>
          </cell>
          <cell r="H172" t="str">
            <v>LT23DT</v>
          </cell>
          <cell r="I172" t="str">
            <v>Đường Hoàng Minh Châu</v>
          </cell>
          <cell r="J172" t="str">
            <v>từ đầu đường Trần Quang Khải đến hết ranh giới TT.Long Thành</v>
          </cell>
          <cell r="K172" t="str">
            <v>ODT</v>
          </cell>
          <cell r="L172">
            <v>6880</v>
          </cell>
        </row>
        <row r="173">
          <cell r="C173" t="str">
            <v>LT23DT</v>
          </cell>
          <cell r="E173" t="str">
            <v>Khu công nghệ cao AMATA</v>
          </cell>
          <cell r="H173" t="str">
            <v>LT23DT</v>
          </cell>
          <cell r="I173" t="str">
            <v>Đường Hoàng Minh Châu</v>
          </cell>
          <cell r="J173" t="str">
            <v>từ đầu đường Trần Quang Khải đến hết ranh giới TT.Long Thành</v>
          </cell>
          <cell r="K173" t="str">
            <v>ODT</v>
          </cell>
          <cell r="L173">
            <v>4300</v>
          </cell>
        </row>
        <row r="174">
          <cell r="C174" t="str">
            <v>LT24DT</v>
          </cell>
          <cell r="E174" t="str">
            <v>Khu công nghệ cao AMATA</v>
          </cell>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C175" t="str">
            <v>LT24DT</v>
          </cell>
          <cell r="E175" t="str">
            <v>Khu công nghệ cao AMATA</v>
          </cell>
          <cell r="H175" t="str">
            <v>LT24DT</v>
          </cell>
          <cell r="I175" t="str">
            <v>Đường Hoàng Tam Kỳ</v>
          </cell>
          <cell r="J175" t="str">
            <v>từ đường Hoàng Minh Châu đến đường liên xã An Phước - thị trấn Long Thành</v>
          </cell>
          <cell r="K175" t="str">
            <v>ODT</v>
          </cell>
          <cell r="L175">
            <v>6240</v>
          </cell>
        </row>
        <row r="176">
          <cell r="C176" t="str">
            <v>LT24DT</v>
          </cell>
          <cell r="E176" t="str">
            <v>Khu công nghệ cao AMATA</v>
          </cell>
          <cell r="H176" t="str">
            <v>LT24DT</v>
          </cell>
          <cell r="I176" t="str">
            <v>Đường Hoàng Tam Kỳ</v>
          </cell>
          <cell r="J176" t="str">
            <v>từ đường Hoàng Minh Châu đến đường liên xã An Phước - thị trấn Long Thành</v>
          </cell>
          <cell r="K176" t="str">
            <v>ODT</v>
          </cell>
          <cell r="L176">
            <v>3900</v>
          </cell>
        </row>
        <row r="177">
          <cell r="C177" t="str">
            <v>LT18DT</v>
          </cell>
          <cell r="E177" t="str">
            <v>Khu công nghệ cao AMATA</v>
          </cell>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C178" t="str">
            <v>LT18DT</v>
          </cell>
          <cell r="E178" t="str">
            <v>Khu công nghệ cao AMATA</v>
          </cell>
          <cell r="H178" t="str">
            <v>LT18DT</v>
          </cell>
          <cell r="I178" t="str">
            <v>Đường Nguyễn Hải</v>
          </cell>
          <cell r="J178" t="str">
            <v>đoạn từ ranh xã An Phước - TT - Long Thành</v>
          </cell>
          <cell r="K178" t="str">
            <v>ODT</v>
          </cell>
          <cell r="L178">
            <v>6880</v>
          </cell>
        </row>
        <row r="179">
          <cell r="C179" t="str">
            <v>LT18DT</v>
          </cell>
          <cell r="E179" t="str">
            <v>Khu công nghệ cao AMATA</v>
          </cell>
          <cell r="H179" t="str">
            <v>LT18DT</v>
          </cell>
          <cell r="I179" t="str">
            <v>Đường Nguyễn Hải</v>
          </cell>
          <cell r="J179" t="str">
            <v>đoạn từ ranh xã An Phước - TT - Long Thành</v>
          </cell>
          <cell r="K179" t="str">
            <v>ODT</v>
          </cell>
          <cell r="L179">
            <v>4300</v>
          </cell>
        </row>
        <row r="180">
          <cell r="C180" t="str">
            <v>LT28NT2</v>
          </cell>
          <cell r="E180" t="str">
            <v>Khu công nghệ cao AMATA</v>
          </cell>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C181" t="str">
            <v>LT28NT2</v>
          </cell>
          <cell r="E181" t="str">
            <v>Khu công nghệ cao AMATA</v>
          </cell>
          <cell r="H181" t="str">
            <v>LT28NT2</v>
          </cell>
          <cell r="I181" t="str">
            <v xml:space="preserve">Đường Nguyễn Hải </v>
          </cell>
          <cell r="J181" t="str">
            <v>đoạn từ ranh xã An Phước - TT - Long Thành</v>
          </cell>
          <cell r="K181" t="str">
            <v>ONT</v>
          </cell>
          <cell r="L181">
            <v>6880</v>
          </cell>
        </row>
        <row r="182">
          <cell r="C182" t="str">
            <v>LT28NT2</v>
          </cell>
          <cell r="E182" t="str">
            <v>Khu công nghệ cao AMATA</v>
          </cell>
          <cell r="H182" t="str">
            <v>LT28NT2</v>
          </cell>
          <cell r="I182" t="str">
            <v xml:space="preserve">Đường Nguyễn Hải </v>
          </cell>
          <cell r="J182" t="str">
            <v>đoạn từ ranh xã An Phước - TT - Long Thành</v>
          </cell>
          <cell r="K182" t="str">
            <v>ONT</v>
          </cell>
          <cell r="L182">
            <v>4300</v>
          </cell>
        </row>
        <row r="183">
          <cell r="C183" t="str">
            <v>LT17NT2</v>
          </cell>
          <cell r="E183" t="str">
            <v>Khu công nghệ cao AMATA</v>
          </cell>
          <cell r="H183" t="str">
            <v>LT17NT2</v>
          </cell>
          <cell r="I183" t="str">
            <v xml:space="preserve">Đường Nguyễn Hải </v>
          </cell>
          <cell r="J183" t="str">
            <v>Đoạn từ ngã 3 Phước Nguyên đến ranh TT.Long Thành</v>
          </cell>
          <cell r="K183" t="str">
            <v>ONT</v>
          </cell>
          <cell r="N183">
            <v>2900</v>
          </cell>
          <cell r="O183">
            <v>2200</v>
          </cell>
        </row>
        <row r="184">
          <cell r="C184" t="str">
            <v>LT4NT2_D2</v>
          </cell>
          <cell r="E184" t="str">
            <v>Khu công nghệ cao AMATA</v>
          </cell>
          <cell r="H184" t="str">
            <v>LT4NT2_D2</v>
          </cell>
          <cell r="I184" t="str">
            <v>Hương lộ 21</v>
          </cell>
          <cell r="J184" t="str">
            <v xml:space="preserve"> Đoạn qua xã Tam An</v>
          </cell>
          <cell r="K184" t="str">
            <v>ONT</v>
          </cell>
          <cell r="O184">
            <v>1700</v>
          </cell>
        </row>
        <row r="185">
          <cell r="C185" t="str">
            <v>TB3DT</v>
          </cell>
          <cell r="E185" t="str">
            <v>Khu đất trung tâm thương mại dịch vụ kết hợp ở tại thị trấn Trảng Bom, huyện Trảng Bom, tỉnh Đồng Nai</v>
          </cell>
          <cell r="H185" t="str">
            <v>TB3DT</v>
          </cell>
          <cell r="I185" t="str">
            <v>Đường từ 29 tháng 4</v>
          </cell>
          <cell r="K185" t="str">
            <v>ODT</v>
          </cell>
          <cell r="L185">
            <v>11000</v>
          </cell>
        </row>
        <row r="186">
          <cell r="C186" t="str">
            <v>TB4DT_D2</v>
          </cell>
          <cell r="E186" t="str">
            <v>Khu đất trung tâm thương mại dịch vụ kết hợp ở tại thị trấn Trảng Bom, huyện Trảng Bom, tỉnh Đồng Nai</v>
          </cell>
          <cell r="H186" t="str">
            <v>TB4DT_D2</v>
          </cell>
          <cell r="I186" t="str">
            <v>Đường 30 tháng 4</v>
          </cell>
          <cell r="J186" t="str">
            <v>Đoạn từ Quốc lộ 1 đến đường Nam Kỳ Khởi Nghĩa</v>
          </cell>
          <cell r="K186" t="str">
            <v>ODT</v>
          </cell>
          <cell r="L186">
            <v>10000</v>
          </cell>
        </row>
        <row r="187">
          <cell r="C187" t="str">
            <v>TB37DT</v>
          </cell>
          <cell r="E187" t="str">
            <v>Khu đất trung tâm thương mại dịch vụ kết hợp ở tại thị trấn Trảng Bom, huyện Trảng Bom, tỉnh Đồng Nai</v>
          </cell>
          <cell r="H187" t="str">
            <v>TB37DT</v>
          </cell>
          <cell r="I187" t="str">
            <v>Đường Nguyễn Văn Cừ</v>
          </cell>
          <cell r="K187" t="str">
            <v>ODT</v>
          </cell>
          <cell r="L187">
            <v>7000</v>
          </cell>
        </row>
        <row r="188">
          <cell r="C188" t="str">
            <v>TB1DT</v>
          </cell>
          <cell r="E188" t="str">
            <v>Khu đất Công ty Cổ phần Thống Nhất để xây dựng cửa hàng xăng dầu thuộc Khu công nghiệp Bàu Xéo tại xã Sông Trầu, huyện Trảng Bom</v>
          </cell>
          <cell r="H188" t="str">
            <v>TB1DT</v>
          </cell>
          <cell r="I188" t="str">
            <v>Quốc lộ 1</v>
          </cell>
          <cell r="J188" t="str">
            <v>Đoạn từ giáp ranh thị trấn Trảng Bom đến nhà thờ Lộc Hòa</v>
          </cell>
          <cell r="K188" t="str">
            <v>ONT</v>
          </cell>
          <cell r="L188">
            <v>14250</v>
          </cell>
        </row>
        <row r="189">
          <cell r="C189" t="str">
            <v>TB3NT1_D1</v>
          </cell>
          <cell r="E189" t="str">
            <v>Văn phòng Công ty TNHH Bảo Giang tại xã Bắc Sơn, huyện Trảng Bom</v>
          </cell>
          <cell r="H189" t="str">
            <v>TB3NT1_D1</v>
          </cell>
          <cell r="I189" t="str">
            <v xml:space="preserve">Đường tỉnh 767 </v>
          </cell>
          <cell r="J189" t="str">
            <v>Đường tỉnh 767 , đoạn từ ngã 3 Trị An đến Công ty Việt Vinh</v>
          </cell>
          <cell r="K189" t="str">
            <v>ONT</v>
          </cell>
          <cell r="L189">
            <v>30030</v>
          </cell>
        </row>
        <row r="190">
          <cell r="C190" t="str">
            <v>TB3DT</v>
          </cell>
          <cell r="E190" t="str">
            <v>Khu đất trung tâm thương mại dịch vụ kết hợp ở tại thị trấn Trảng Bom, huyện Trảng Bom, tỉnh Đồng Nai</v>
          </cell>
          <cell r="H190" t="str">
            <v>TB3DT</v>
          </cell>
          <cell r="I190" t="str">
            <v>Đường từ 29 tháng 4</v>
          </cell>
          <cell r="K190" t="str">
            <v>ODT</v>
          </cell>
          <cell r="L190">
            <v>11000</v>
          </cell>
        </row>
        <row r="191">
          <cell r="C191" t="str">
            <v>TB4DT_D2</v>
          </cell>
          <cell r="E191" t="str">
            <v>Khu đất trung tâm thương mại dịch vụ kết hợp ở tại thị trấn Trảng Bom, huyện Trảng Bom, tỉnh Đồng Nai</v>
          </cell>
          <cell r="H191" t="str">
            <v>TB4DT_D2</v>
          </cell>
          <cell r="I191" t="str">
            <v>Đường 30 tháng 4</v>
          </cell>
          <cell r="J191" t="str">
            <v>Đoạn từ Quốc lộ 1 đến đường Nam Kỳ Khởi Nghĩa</v>
          </cell>
          <cell r="K191" t="str">
            <v>ODT</v>
          </cell>
          <cell r="L191">
            <v>10000</v>
          </cell>
        </row>
        <row r="192">
          <cell r="C192" t="str">
            <v>TB37DT</v>
          </cell>
          <cell r="E192" t="str">
            <v>Khu đất trung tâm thương mại dịch vụ kết hợp ở tại thị trấn Trảng Bom, huyện Trảng Bom, tỉnh Đồng Nai</v>
          </cell>
          <cell r="H192" t="str">
            <v>TB37DT</v>
          </cell>
          <cell r="I192" t="str">
            <v>Đường Nguyễn Văn Cừ</v>
          </cell>
          <cell r="K192" t="str">
            <v>ODT</v>
          </cell>
          <cell r="L192">
            <v>7000</v>
          </cell>
        </row>
        <row r="193">
          <cell r="C193" t="str">
            <v>TB14DT</v>
          </cell>
          <cell r="E193" t="str">
            <v>Khu đất trung tâm thương mại dịch vụ kết hợp ở tại thị trấn Trảng Bom, huyện Trảng Bom, tỉnh Đồng Nai</v>
          </cell>
          <cell r="H193" t="str">
            <v>TB14DT</v>
          </cell>
          <cell r="I193" t="str">
            <v>Đường Hoàng Việt</v>
          </cell>
          <cell r="K193" t="str">
            <v>ODT</v>
          </cell>
          <cell r="L193">
            <v>5000</v>
          </cell>
        </row>
        <row r="194">
          <cell r="C194" t="str">
            <v>TB54DT</v>
          </cell>
          <cell r="E194" t="str">
            <v>Khu dân cư Bàu Xéo tại thị trấn Trảng Bom</v>
          </cell>
          <cell r="H194" t="str">
            <v>TB54DT</v>
          </cell>
          <cell r="I194" t="str">
            <v>Quốc lộ 1 (trừ những đoạn đã có đường song hành)</v>
          </cell>
          <cell r="K194" t="str">
            <v>ODT</v>
          </cell>
          <cell r="L194">
            <v>8780.4</v>
          </cell>
        </row>
        <row r="195">
          <cell r="C195" t="str">
            <v>LT1NT1_D7</v>
          </cell>
          <cell r="E195" t="str">
            <v>Dự án bồi thường, hỗ trợ tái định cư 02 tuyến đường giao thông kết nối (Tuyến 01 và tuyến 02) thuộc Dự án Cảng Hàng không Quốc tế Long Thành giai đoạn 1 tại xã Long An, Long Phước huyện Long Thành</v>
          </cell>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C196" t="str">
            <v>LT27NT2</v>
          </cell>
          <cell r="E196" t="str">
            <v>Dự án bồi thường, hỗ trợ tái định cư 02 tuyến đường giao thông kết nối (Tuyến 01 và tuyến 02) thuộc Dự án Cảng Hàng không Quốc tế Long Thành giai đoạn 1 tại xã Long An, Long Phước huyện Long Thành</v>
          </cell>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C197" t="str">
            <v>LT16NT2</v>
          </cell>
          <cell r="E197" t="str">
            <v>Dự án bồi thường, hỗ trợ tái định cư 02 tuyến đường giao thông kết nối (Tuyến 01 và tuyến 02) thuộc Dự án Cảng Hàng không Quốc tế Long Thành giai đoạn 1 tại xã Long An, Long Phước huyện Long Thành</v>
          </cell>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C198" t="str">
            <v>LT10NT2</v>
          </cell>
          <cell r="E198" t="str">
            <v>Dự án bồi thường, hỗ trợ tái định cư 02 tuyến đường giao thông kết nối (Tuyến 01 và tuyến 02) thuộc Dự án Cảng Hàng không Quốc tế Long Thành giai đoạn 1 tại xã Long An, Long Phước huyện Long Thành</v>
          </cell>
          <cell r="H198" t="str">
            <v>LT10NT2</v>
          </cell>
          <cell r="I198" t="str">
            <v>Đường Hương lộ 12 (đường Bà Ký)</v>
          </cell>
          <cell r="J198" t="str">
            <v>từ Quốc lộ 51 đến giáp ranh huyện Nhơn Trạch</v>
          </cell>
          <cell r="K198" t="str">
            <v>ONT</v>
          </cell>
          <cell r="L198">
            <v>8982</v>
          </cell>
        </row>
        <row r="199">
          <cell r="C199" t="str">
            <v>LT44NT</v>
          </cell>
          <cell r="E199" t="str">
            <v>Dự án bồi thường, hỗ trợ tái định cư 02 tuyến đường giao thông kết nối (Tuyến 01 và tuyến 02) thuộc Dự án Cảng Hàng không Quốc tế Long Thành giai đoạn 1 tại xã Long An, Long Phước huyện Long Thành</v>
          </cell>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4.HESOGIAPNN(ONTjoin)_STC"/>
      <sheetName val="3.HESOGIAPNN(ODTJoin)_STC"/>
      <sheetName val="7. TMDV tại DT"/>
      <sheetName val="8. TMDV tại NT"/>
      <sheetName val="9. SKC tại DT"/>
      <sheetName val="10.SKC tại NT"/>
      <sheetName val="TĐC"/>
      <sheetName val="5.HESOgia KCN"/>
      <sheetName val="6.HESSO gia cac đảo"/>
      <sheetName val="PHULUCXII_NHOMDUONG"/>
      <sheetName val="intmd_odt (2)"/>
    </sheetNames>
    <sheetDataSet>
      <sheetData sheetId="0"/>
      <sheetData sheetId="1"/>
      <sheetData sheetId="2"/>
      <sheetData sheetId="3"/>
      <sheetData sheetId="4"/>
      <sheetData sheetId="5"/>
      <sheetData sheetId="6"/>
      <sheetData sheetId="7"/>
      <sheetData sheetId="8"/>
      <sheetData sheetId="9">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ow r="217">
          <cell r="F217" t="str">
            <v>LT2+1+1Vị trí 4</v>
          </cell>
          <cell r="G217" t="str">
            <v>LT2</v>
          </cell>
          <cell r="H217">
            <v>1</v>
          </cell>
          <cell r="I217">
            <v>1</v>
          </cell>
          <cell r="K217">
            <v>32</v>
          </cell>
          <cell r="L217" t="str">
            <v>Phan Quốc Toàn</v>
          </cell>
          <cell r="M217" t="str">
            <v>, Khu Phước HảitT.Long Thành, H.Long Thành, T.Đồng Nai</v>
          </cell>
          <cell r="N217" t="str">
            <v>Xã Bình An</v>
          </cell>
          <cell r="O217" t="str">
            <v>329</v>
          </cell>
          <cell r="P217">
            <v>17</v>
          </cell>
          <cell r="Q217" t="str">
            <v>CLN</v>
          </cell>
          <cell r="T217">
            <v>1000</v>
          </cell>
          <cell r="U217">
            <v>1</v>
          </cell>
          <cell r="V217" t="str">
            <v>Đất trồng cây lâu năm các xã: Long An, Long Đức, Long Phước, Bàu Cạn, Phước Thái, An Phước, Lộc An, Tam An, Cẩm Đường, Bình An</v>
          </cell>
          <cell r="W217" t="str">
            <v>Nhóm 1: Quốc lộ 51; đường tỉnh 769;  đường Phùng Hưng; đường Tôn Đức Thắng (đường tỉnh 25B), đường tỉnh 773, đường Hương lộ 10 xây dựng mới tránh sân bay Long thành</v>
          </cell>
          <cell r="X217" t="str">
            <v>11/09/2023</v>
          </cell>
          <cell r="Y217">
            <v>300000000</v>
          </cell>
          <cell r="Z217">
            <v>300000</v>
          </cell>
        </row>
        <row r="872">
          <cell r="F872" t="str">
            <v>LT3+3+1Vị trí 4</v>
          </cell>
          <cell r="G872" t="str">
            <v>LT3</v>
          </cell>
          <cell r="H872">
            <v>3</v>
          </cell>
          <cell r="I872">
            <v>1</v>
          </cell>
          <cell r="K872">
            <v>47</v>
          </cell>
          <cell r="L872" t="str">
            <v>Nguyễn Việt Hùng</v>
          </cell>
          <cell r="M872" t="str">
            <v>62/7 Tổ 11, Đường 11, KP 5, Linh Xuân, Thủ Đức, TP hỒ Chí Minh</v>
          </cell>
          <cell r="N872" t="str">
            <v>Xã Bình Sơn</v>
          </cell>
          <cell r="O872" t="str">
            <v>204</v>
          </cell>
          <cell r="P872">
            <v>10</v>
          </cell>
          <cell r="Q872" t="str">
            <v>CLN</v>
          </cell>
          <cell r="T872">
            <v>2000</v>
          </cell>
          <cell r="U872">
            <v>3</v>
          </cell>
          <cell r="V872" t="str">
            <v>Đất trồng cây lâu năm các xã: Bình Sơn, Phước Bình , Tân Hiệp</v>
          </cell>
          <cell r="W872" t="str">
            <v>Các đường còn lại</v>
          </cell>
          <cell r="X872" t="str">
            <v>25/06/2024</v>
          </cell>
          <cell r="Y872">
            <v>400000000</v>
          </cell>
          <cell r="Z872">
            <v>200000</v>
          </cell>
        </row>
        <row r="1105">
          <cell r="E1105" t="str">
            <v>LT5NT1_D2Vị trí 2</v>
          </cell>
          <cell r="H1105">
            <v>2</v>
          </cell>
          <cell r="J1105" t="str">
            <v>LT5NT1_D2</v>
          </cell>
          <cell r="K1105">
            <v>3</v>
          </cell>
          <cell r="L1105" t="str">
            <v>Châu Ngọc Hậu</v>
          </cell>
          <cell r="M1105" t="str">
            <v>Tổ 4, Ấp 8, X.Bình Sơn, H.Long Thành, T.Đồng Nai</v>
          </cell>
          <cell r="N1105" t="str">
            <v>Xã Bình Sơn</v>
          </cell>
          <cell r="O1105" t="str">
            <v>573</v>
          </cell>
          <cell r="P1105">
            <v>3</v>
          </cell>
          <cell r="Q1105" t="str">
            <v>ONT</v>
          </cell>
          <cell r="T1105">
            <v>100</v>
          </cell>
          <cell r="V1105" t="str">
            <v>Đường tỉnh 769</v>
          </cell>
          <cell r="W1105" t="str">
            <v>Đoạn qua xã Bình Sơn  (từ ranh xã Lộc An-Bình Sơn đến ranh giới  xã Bình An)</v>
          </cell>
          <cell r="X1105" t="str">
            <v>12/09/2024</v>
          </cell>
          <cell r="Y1105">
            <v>600000000</v>
          </cell>
          <cell r="Z1105">
            <v>6000000</v>
          </cell>
        </row>
        <row r="1164">
          <cell r="E1164" t="str">
            <v>LT18NT2Vị trí 2</v>
          </cell>
          <cell r="J1164" t="str">
            <v>LT18NT2</v>
          </cell>
          <cell r="K1164">
            <v>5</v>
          </cell>
          <cell r="L1164" t="str">
            <v>Nguyễn Xuân Tuyên</v>
          </cell>
          <cell r="M1164" t="str">
            <v>Khóm 4, TT.Bến Quan, H.Vĩnh Linh, T.Quảng Trị</v>
          </cell>
          <cell r="N1164" t="str">
            <v>Xã Lộc An</v>
          </cell>
          <cell r="O1164" t="str">
            <v>510</v>
          </cell>
          <cell r="P1164">
            <v>25</v>
          </cell>
          <cell r="Q1164" t="str">
            <v>ONT</v>
          </cell>
          <cell r="T1164">
            <v>90</v>
          </cell>
          <cell r="V1164" t="str">
            <v>Đường Cầu Xéo - Lộc An (từ đường Đinh Bộ Lĩnh qua chùa Liên Trì đến đường tỉnh 769)</v>
          </cell>
          <cell r="W1164" t="str">
            <v>Đường Cầu Xéo - Lộc An (từ đường Đinh Bộ Lĩnh qua chùa Liên Trì đến đường tỉnh 769)</v>
          </cell>
          <cell r="X1164" t="str">
            <v>03/10/2024</v>
          </cell>
          <cell r="Y1164">
            <v>450000000</v>
          </cell>
          <cell r="Z1164">
            <v>5000000</v>
          </cell>
        </row>
        <row r="1600">
          <cell r="F1600" t="str">
            <v>LT2+1+1Vị trí 4</v>
          </cell>
          <cell r="G1600" t="str">
            <v>LT2</v>
          </cell>
          <cell r="H1600">
            <v>1</v>
          </cell>
          <cell r="I1600">
            <v>1</v>
          </cell>
          <cell r="K1600">
            <v>19</v>
          </cell>
          <cell r="L1600" t="str">
            <v>Đào Tiến Dũng</v>
          </cell>
          <cell r="M1600" t="str">
            <v>54/1 KP.Đồng An 3P.Bình Hòa, TP.Thuận An, T.Bình Dương</v>
          </cell>
          <cell r="N1600" t="str">
            <v>Xã Cẩm Đường</v>
          </cell>
          <cell r="O1600" t="str">
            <v>345</v>
          </cell>
          <cell r="P1600">
            <v>17</v>
          </cell>
          <cell r="Q1600" t="str">
            <v>CLN</v>
          </cell>
          <cell r="T1600">
            <v>2000</v>
          </cell>
          <cell r="U1600">
            <v>1</v>
          </cell>
          <cell r="V1600" t="str">
            <v>Đất trồng cây lâu năm các xã: Long An, Long Đức, Long Phước, Bàu Cạn, Phước Thái, An Phước, Lộc An, Tam An, Cẩm Đường, Bình An</v>
          </cell>
          <cell r="W1600" t="str">
            <v>Nhóm 1: Quốc lộ 51; đường tỉnh 769;  đường Phùng Hưng; đường Tôn Đức Thắng (đường tỉnh 25B), đường tỉnh 773, đường Hương lộ 10 xây dựng mới tránh sân bay Long thành</v>
          </cell>
          <cell r="X1600" t="str">
            <v>17/03/2025</v>
          </cell>
          <cell r="Y1600">
            <v>600000000</v>
          </cell>
          <cell r="Z1600">
            <v>300000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22" t="s">
        <v>4225</v>
      </c>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22" t="s">
        <v>4226</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226"/>
      <c r="AP4" s="227"/>
      <c r="AQ4" s="227"/>
      <c r="AR4" s="228"/>
      <c r="AS4" s="229"/>
      <c r="AT4" s="229"/>
      <c r="AU4" s="229"/>
      <c r="AV4" s="229"/>
      <c r="AW4" s="20"/>
      <c r="AX4" s="19"/>
      <c r="AY4" s="24"/>
      <c r="AZ4" s="24"/>
      <c r="BA4" s="24"/>
      <c r="BB4" s="24"/>
      <c r="BC4" s="25"/>
      <c r="BD4" s="25"/>
      <c r="BE4" s="25"/>
      <c r="BF4" s="25"/>
    </row>
    <row r="5" spans="1:65" ht="41.25" customHeight="1" x14ac:dyDescent="0.25">
      <c r="A5" s="18"/>
      <c r="B5" s="18"/>
      <c r="C5" s="18"/>
      <c r="D5" s="18"/>
      <c r="E5" s="18"/>
      <c r="F5" s="423" t="s">
        <v>0</v>
      </c>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4"/>
      <c r="AQ5" s="424"/>
      <c r="AR5" s="425"/>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7"/>
      <c r="AQ7" s="427"/>
      <c r="AR7" s="428"/>
      <c r="AS7" s="37"/>
      <c r="AT7" s="37"/>
      <c r="AU7" s="37"/>
      <c r="AV7" s="37"/>
      <c r="AW7" s="38"/>
      <c r="AX7" s="38" t="s">
        <v>1</v>
      </c>
      <c r="AY7" s="24"/>
      <c r="AZ7" s="24"/>
      <c r="BA7" s="24"/>
      <c r="BB7" s="24"/>
      <c r="BC7" s="25"/>
      <c r="BD7" s="25"/>
      <c r="BE7" s="25"/>
      <c r="BF7" s="25"/>
    </row>
    <row r="8" spans="1:65" ht="43.5" customHeight="1" x14ac:dyDescent="0.25">
      <c r="A8" s="18"/>
      <c r="B8" s="18"/>
      <c r="C8" s="18"/>
      <c r="D8" s="18"/>
      <c r="E8" s="18"/>
      <c r="F8" s="429" t="s">
        <v>2</v>
      </c>
      <c r="G8" s="88"/>
      <c r="H8" s="429" t="s">
        <v>3</v>
      </c>
      <c r="I8" s="429" t="s">
        <v>4</v>
      </c>
      <c r="J8" s="429" t="s">
        <v>5</v>
      </c>
      <c r="K8" s="88"/>
      <c r="L8" s="429" t="s">
        <v>7</v>
      </c>
      <c r="M8" s="429" t="s">
        <v>8</v>
      </c>
      <c r="N8" s="429"/>
      <c r="O8" s="429"/>
      <c r="P8" s="429"/>
      <c r="Q8" s="39"/>
      <c r="R8" s="39"/>
      <c r="S8" s="39"/>
      <c r="T8" s="39"/>
      <c r="U8" s="429" t="s">
        <v>9</v>
      </c>
      <c r="V8" s="431"/>
      <c r="W8" s="431"/>
      <c r="X8" s="431"/>
      <c r="Y8" s="429" t="s">
        <v>10</v>
      </c>
      <c r="Z8" s="431"/>
      <c r="AA8" s="431"/>
      <c r="AB8" s="431"/>
      <c r="AC8" s="429" t="s">
        <v>11</v>
      </c>
      <c r="AD8" s="429"/>
      <c r="AE8" s="429"/>
      <c r="AF8" s="429"/>
      <c r="AG8" s="429" t="s">
        <v>12</v>
      </c>
      <c r="AH8" s="431"/>
      <c r="AI8" s="431"/>
      <c r="AJ8" s="431"/>
      <c r="AK8" s="429" t="s">
        <v>13</v>
      </c>
      <c r="AL8" s="88"/>
      <c r="AM8" s="429" t="s">
        <v>14</v>
      </c>
      <c r="AN8" s="435" t="s">
        <v>15</v>
      </c>
      <c r="AO8" s="437" t="s">
        <v>16</v>
      </c>
      <c r="AP8" s="438"/>
      <c r="AQ8" s="438"/>
      <c r="AR8" s="439"/>
      <c r="AS8" s="440" t="s">
        <v>17</v>
      </c>
      <c r="AT8" s="441"/>
      <c r="AU8" s="441"/>
      <c r="AV8" s="442"/>
      <c r="AW8" s="429" t="s">
        <v>6</v>
      </c>
      <c r="AX8" s="431" t="s">
        <v>18</v>
      </c>
      <c r="AY8" s="24"/>
      <c r="AZ8" s="24"/>
      <c r="BA8" s="24"/>
      <c r="BB8" s="24"/>
      <c r="BC8" s="25"/>
      <c r="BD8" s="25"/>
      <c r="BE8" s="25"/>
      <c r="BF8" s="25"/>
    </row>
    <row r="9" spans="1:65" s="49" customFormat="1" ht="40.5" customHeight="1" x14ac:dyDescent="0.25">
      <c r="A9" s="40"/>
      <c r="B9" s="40"/>
      <c r="C9" s="40"/>
      <c r="D9" s="40"/>
      <c r="E9" s="40"/>
      <c r="F9" s="430"/>
      <c r="G9" s="41"/>
      <c r="H9" s="430"/>
      <c r="I9" s="430"/>
      <c r="J9" s="430"/>
      <c r="K9" s="41"/>
      <c r="L9" s="430"/>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30"/>
      <c r="AL9" s="41"/>
      <c r="AM9" s="430"/>
      <c r="AN9" s="436"/>
      <c r="AO9" s="42" t="s">
        <v>19</v>
      </c>
      <c r="AP9" s="43" t="s">
        <v>20</v>
      </c>
      <c r="AQ9" s="43" t="s">
        <v>21</v>
      </c>
      <c r="AR9" s="44" t="s">
        <v>22</v>
      </c>
      <c r="AS9" s="45" t="s">
        <v>19</v>
      </c>
      <c r="AT9" s="45" t="s">
        <v>20</v>
      </c>
      <c r="AU9" s="45" t="s">
        <v>21</v>
      </c>
      <c r="AV9" s="45" t="s">
        <v>22</v>
      </c>
      <c r="AW9" s="430"/>
      <c r="AX9" s="432"/>
      <c r="AY9" s="46" t="s">
        <v>23</v>
      </c>
      <c r="AZ9" s="47" t="s">
        <v>24</v>
      </c>
      <c r="BA9" s="47" t="s">
        <v>25</v>
      </c>
      <c r="BB9" s="47" t="s">
        <v>26</v>
      </c>
      <c r="BC9" s="48" t="s">
        <v>27</v>
      </c>
      <c r="BD9" s="48" t="s">
        <v>28</v>
      </c>
      <c r="BE9" s="48" t="s">
        <v>29</v>
      </c>
      <c r="BF9" s="48" t="s">
        <v>30</v>
      </c>
      <c r="BG9" s="40"/>
    </row>
    <row r="10" spans="1:65" s="244" customFormat="1" ht="16.5" x14ac:dyDescent="0.25">
      <c r="A10" s="230"/>
      <c r="B10" s="230"/>
      <c r="C10" s="230"/>
      <c r="D10" s="230"/>
      <c r="E10" s="230" t="s">
        <v>344</v>
      </c>
      <c r="F10" s="231" t="s">
        <v>345</v>
      </c>
      <c r="G10" s="231"/>
      <c r="H10" s="232" t="s">
        <v>344</v>
      </c>
      <c r="I10" s="233" t="s">
        <v>4227</v>
      </c>
      <c r="J10" s="234"/>
      <c r="K10" s="234"/>
      <c r="L10" s="234"/>
      <c r="M10" s="235"/>
      <c r="N10" s="235"/>
      <c r="O10" s="235"/>
      <c r="P10" s="235"/>
      <c r="Q10" s="235"/>
      <c r="R10" s="235"/>
      <c r="S10" s="235"/>
      <c r="T10" s="235"/>
      <c r="U10" s="236"/>
      <c r="V10" s="236"/>
      <c r="W10" s="236"/>
      <c r="X10" s="236"/>
      <c r="Y10" s="236"/>
      <c r="Z10" s="236"/>
      <c r="AA10" s="236"/>
      <c r="AB10" s="236"/>
      <c r="AC10" s="236"/>
      <c r="AD10" s="236"/>
      <c r="AE10" s="236"/>
      <c r="AF10" s="236"/>
      <c r="AG10" s="236"/>
      <c r="AH10" s="236"/>
      <c r="AI10" s="237">
        <f>MIN(AK12:AK288)</f>
        <v>1.3762357117474919</v>
      </c>
      <c r="AJ10" s="237">
        <f>MAX(AK12:AK288)</f>
        <v>5.2910052910052912</v>
      </c>
      <c r="AK10" s="237">
        <f>AVERAGE(AK12:AK295)</f>
        <v>3.0511074054624276</v>
      </c>
      <c r="AL10" s="237"/>
      <c r="AM10" s="236"/>
      <c r="AN10" s="236">
        <v>1.8</v>
      </c>
      <c r="AO10" s="61"/>
      <c r="AP10" s="238"/>
      <c r="AQ10" s="238"/>
      <c r="AR10" s="239"/>
      <c r="AS10" s="59"/>
      <c r="AT10" s="59"/>
      <c r="AU10" s="59"/>
      <c r="AV10" s="59"/>
      <c r="AW10" s="236"/>
      <c r="AX10" s="240" t="s">
        <v>344</v>
      </c>
      <c r="AY10" s="241"/>
      <c r="AZ10" s="242"/>
      <c r="BA10" s="242"/>
      <c r="BB10" s="242"/>
      <c r="BC10" s="243"/>
      <c r="BD10" s="243"/>
      <c r="BE10" s="243"/>
      <c r="BF10" s="243"/>
      <c r="BG10" s="230"/>
    </row>
    <row r="11" spans="1:65" s="250" customFormat="1" ht="31.5" x14ac:dyDescent="0.25">
      <c r="A11" s="83"/>
      <c r="B11" s="83"/>
      <c r="C11" s="83"/>
      <c r="D11" s="83"/>
      <c r="E11" s="83" t="s">
        <v>344</v>
      </c>
      <c r="F11" s="85">
        <v>1</v>
      </c>
      <c r="G11" s="85"/>
      <c r="H11" s="93" t="s">
        <v>4228</v>
      </c>
      <c r="I11" s="84" t="s">
        <v>4229</v>
      </c>
      <c r="J11" s="84" t="s">
        <v>4230</v>
      </c>
      <c r="K11" s="84"/>
      <c r="L11" s="84" t="s">
        <v>4231</v>
      </c>
      <c r="M11" s="85"/>
      <c r="N11" s="85"/>
      <c r="O11" s="85"/>
      <c r="P11" s="85"/>
      <c r="Q11" s="85"/>
      <c r="R11" s="85"/>
      <c r="S11" s="85"/>
      <c r="T11" s="85"/>
      <c r="U11" s="245"/>
      <c r="V11" s="245"/>
      <c r="W11" s="245"/>
      <c r="X11" s="245"/>
      <c r="Y11" s="245"/>
      <c r="Z11" s="245"/>
      <c r="AA11" s="245"/>
      <c r="AB11" s="245"/>
      <c r="AC11" s="245"/>
      <c r="AD11" s="245"/>
      <c r="AE11" s="245"/>
      <c r="AF11" s="245"/>
      <c r="AG11" s="245"/>
      <c r="AH11" s="245"/>
      <c r="AI11" s="245"/>
      <c r="AJ11" s="245"/>
      <c r="AK11" s="86"/>
      <c r="AL11" s="86"/>
      <c r="AM11" s="245"/>
      <c r="AN11" s="245"/>
      <c r="AO11" s="61"/>
      <c r="AP11" s="238"/>
      <c r="AQ11" s="238"/>
      <c r="AR11" s="239"/>
      <c r="AS11" s="59"/>
      <c r="AT11" s="59"/>
      <c r="AU11" s="59"/>
      <c r="AV11" s="59"/>
      <c r="AW11" s="245"/>
      <c r="AX11" s="246" t="s">
        <v>344</v>
      </c>
      <c r="AY11" s="247"/>
      <c r="AZ11" s="248"/>
      <c r="BA11" s="248"/>
      <c r="BB11" s="248"/>
      <c r="BC11" s="249"/>
      <c r="BD11" s="249"/>
      <c r="BE11" s="249"/>
      <c r="BF11" s="249"/>
      <c r="BG11" s="83"/>
      <c r="BJ11" s="251"/>
      <c r="BK11" s="251"/>
      <c r="BL11" s="251"/>
      <c r="BM11" s="251"/>
    </row>
    <row r="12" spans="1:65" s="83" customFormat="1" ht="35.1" customHeight="1" x14ac:dyDescent="0.25">
      <c r="A12" s="83" t="str">
        <f>$H12&amp;"+1"</f>
        <v>BH1DT_D1+1</v>
      </c>
      <c r="B12" s="83" t="str">
        <f>$H12&amp;"+2"</f>
        <v>BH1DT_D1+2</v>
      </c>
      <c r="C12" s="83" t="str">
        <f>$H12&amp;"+3"</f>
        <v>BH1DT_D1+3</v>
      </c>
      <c r="D12" s="83" t="str">
        <f>$H12&amp;"+4"</f>
        <v>BH1DT_D1+4</v>
      </c>
      <c r="E12" s="83" t="s">
        <v>344</v>
      </c>
      <c r="F12" s="85"/>
      <c r="G12" s="85"/>
      <c r="H12" s="252" t="s">
        <v>4232</v>
      </c>
      <c r="I12" s="84" t="s">
        <v>4233</v>
      </c>
      <c r="J12" s="84" t="s">
        <v>4230</v>
      </c>
      <c r="K12" s="84" t="str">
        <f t="shared" ref="K12:K75" si="0">H12</f>
        <v>BH1DT_D1</v>
      </c>
      <c r="L12" s="84" t="s">
        <v>4234</v>
      </c>
      <c r="M12" s="95">
        <v>40000</v>
      </c>
      <c r="N12" s="95">
        <v>16000</v>
      </c>
      <c r="O12" s="95">
        <v>13000</v>
      </c>
      <c r="P12" s="95">
        <v>9000</v>
      </c>
      <c r="Q12" s="95" t="e">
        <f>VLOOKUP(H12&amp;"Vị trí 1",#REF!,9,0)</f>
        <v>#REF!</v>
      </c>
      <c r="R12" s="95" t="e">
        <f>VLOOKUP(H12&amp;"Vị trí 2",#REF!,9,0)</f>
        <v>#REF!</v>
      </c>
      <c r="S12" s="95" t="e">
        <f>VLOOKUP(H12&amp;"Vị trí 3",#REF!,9,0)</f>
        <v>#REF!</v>
      </c>
      <c r="T12" s="95" t="e">
        <f>VLOOKUP(H12&amp;"Vị trí 4",#REF!,9,0)</f>
        <v>#REF!</v>
      </c>
      <c r="U12" s="253"/>
      <c r="V12" s="253"/>
      <c r="W12" s="253" t="e">
        <f>VLOOKUP(C12,#REF!,32,0)</f>
        <v>#REF!</v>
      </c>
      <c r="X12" s="253"/>
      <c r="Y12" s="254"/>
      <c r="Z12" s="254"/>
      <c r="AA12" s="254" t="e">
        <f>W12/O12</f>
        <v>#REF!</v>
      </c>
      <c r="AB12" s="254"/>
      <c r="AC12" s="253"/>
      <c r="AD12" s="253"/>
      <c r="AE12" s="253"/>
      <c r="AF12" s="253"/>
      <c r="AG12" s="254"/>
      <c r="AH12" s="254"/>
      <c r="AI12" s="254"/>
      <c r="AJ12" s="254"/>
      <c r="AK12" s="86">
        <v>2.9477982042957036</v>
      </c>
      <c r="AL12" s="86"/>
      <c r="AM12" s="255"/>
      <c r="AN12" s="255">
        <v>1.7</v>
      </c>
      <c r="AO12" s="98">
        <f t="shared" ref="AO12:AR13" si="1">M12*$AN12</f>
        <v>68000</v>
      </c>
      <c r="AP12" s="98">
        <f t="shared" si="1"/>
        <v>27200</v>
      </c>
      <c r="AQ12" s="98">
        <f t="shared" si="1"/>
        <v>22100</v>
      </c>
      <c r="AR12" s="98">
        <f t="shared" si="1"/>
        <v>15300</v>
      </c>
      <c r="AS12" s="99">
        <f t="shared" ref="AS12:AV13" si="2">IF(AO12&lt;1000,ROUND(AO12,-1),ROUND(AO12,-2))</f>
        <v>68000</v>
      </c>
      <c r="AT12" s="99">
        <f t="shared" si="2"/>
        <v>27200</v>
      </c>
      <c r="AU12" s="99">
        <f t="shared" si="2"/>
        <v>22100</v>
      </c>
      <c r="AV12" s="99">
        <f t="shared" si="2"/>
        <v>15300</v>
      </c>
      <c r="AW12" s="100">
        <f>AO12*0.15</f>
        <v>10200</v>
      </c>
      <c r="AX12" s="256" t="s">
        <v>344</v>
      </c>
      <c r="AY12" s="101">
        <v>28000</v>
      </c>
      <c r="AZ12" s="102">
        <v>11200</v>
      </c>
      <c r="BA12" s="102">
        <v>9100</v>
      </c>
      <c r="BB12" s="102">
        <v>6300</v>
      </c>
      <c r="BC12" s="253">
        <v>24000</v>
      </c>
      <c r="BD12" s="253">
        <v>9600</v>
      </c>
      <c r="BE12" s="253">
        <v>7800</v>
      </c>
      <c r="BF12" s="253">
        <v>5400</v>
      </c>
      <c r="BG12" s="103">
        <f>AV12-AW12</f>
        <v>5100</v>
      </c>
      <c r="BJ12" s="251" t="e">
        <f>M12*#REF!</f>
        <v>#REF!</v>
      </c>
      <c r="BK12" s="251" t="e">
        <f>N12*#REF!</f>
        <v>#REF!</v>
      </c>
      <c r="BL12" s="251" t="e">
        <f>O12*#REF!</f>
        <v>#REF!</v>
      </c>
      <c r="BM12" s="251" t="e">
        <f>P12*#REF!</f>
        <v>#REF!</v>
      </c>
    </row>
    <row r="13" spans="1:65" s="83" customFormat="1" ht="35.1" customHeight="1" x14ac:dyDescent="0.25">
      <c r="A13" s="83" t="str">
        <f t="shared" ref="A13:A76" si="3">$H13&amp;"+1"</f>
        <v>BH1DT_D2+1</v>
      </c>
      <c r="B13" s="83" t="str">
        <f t="shared" ref="B13:B76" si="4">$H13&amp;"+2"</f>
        <v>BH1DT_D2+2</v>
      </c>
      <c r="C13" s="83" t="str">
        <f t="shared" ref="C13:C76" si="5">$H13&amp;"+3"</f>
        <v>BH1DT_D2+3</v>
      </c>
      <c r="D13" s="83" t="str">
        <f t="shared" ref="D13:D76" si="6">$H13&amp;"+4"</f>
        <v>BH1DT_D2+4</v>
      </c>
      <c r="E13" s="83" t="s">
        <v>344</v>
      </c>
      <c r="F13" s="85"/>
      <c r="G13" s="85"/>
      <c r="H13" s="93" t="s">
        <v>4235</v>
      </c>
      <c r="I13" s="84" t="s">
        <v>4236</v>
      </c>
      <c r="J13" s="84" t="s">
        <v>4234</v>
      </c>
      <c r="K13" s="84" t="str">
        <f t="shared" si="0"/>
        <v>BH1DT_D2</v>
      </c>
      <c r="L13" s="84" t="s">
        <v>4231</v>
      </c>
      <c r="M13" s="95">
        <v>35000</v>
      </c>
      <c r="N13" s="95">
        <v>14000</v>
      </c>
      <c r="O13" s="95">
        <v>10000</v>
      </c>
      <c r="P13" s="95">
        <v>7500</v>
      </c>
      <c r="Q13" s="95" t="e">
        <f>VLOOKUP(H13&amp;"Vị trí 1",#REF!,9,0)</f>
        <v>#REF!</v>
      </c>
      <c r="R13" s="95" t="e">
        <f>VLOOKUP(H13&amp;"Vị trí 2",#REF!,9,0)</f>
        <v>#REF!</v>
      </c>
      <c r="S13" s="95" t="e">
        <f>VLOOKUP(H13&amp;"Vị trí 3",#REF!,9,0)</f>
        <v>#REF!</v>
      </c>
      <c r="T13" s="95" t="e">
        <f>VLOOKUP(H13&amp;"Vị trí 4",#REF!,9,0)</f>
        <v>#REF!</v>
      </c>
      <c r="U13" s="253" t="e">
        <f>VLOOKUP(A13,#REF!,32,0)</f>
        <v>#REF!</v>
      </c>
      <c r="V13" s="253" t="e">
        <f>VLOOKUP(B13,#REF!,32,0)</f>
        <v>#REF!</v>
      </c>
      <c r="W13" s="253" t="e">
        <f>VLOOKUP(C13,#REF!,32,0)</f>
        <v>#REF!</v>
      </c>
      <c r="X13" s="253"/>
      <c r="Y13" s="254" t="e">
        <f>U13/M13</f>
        <v>#REF!</v>
      </c>
      <c r="Z13" s="254" t="e">
        <f>V13/N13</f>
        <v>#REF!</v>
      </c>
      <c r="AA13" s="254" t="e">
        <f>W13/O13</f>
        <v>#REF!</v>
      </c>
      <c r="AB13" s="254"/>
      <c r="AC13" s="253"/>
      <c r="AD13" s="253"/>
      <c r="AE13" s="253"/>
      <c r="AF13" s="253"/>
      <c r="AG13" s="254"/>
      <c r="AH13" s="254"/>
      <c r="AI13" s="254"/>
      <c r="AJ13" s="254"/>
      <c r="AK13" s="86">
        <v>3.6763410208281377</v>
      </c>
      <c r="AL13" s="86"/>
      <c r="AM13" s="255"/>
      <c r="AN13" s="255">
        <f>ROUNDDOWN(AK13*$AN$10/$AK$10,1)</f>
        <v>2.1</v>
      </c>
      <c r="AO13" s="98">
        <f t="shared" si="1"/>
        <v>73500</v>
      </c>
      <c r="AP13" s="98">
        <f t="shared" si="1"/>
        <v>29400</v>
      </c>
      <c r="AQ13" s="98">
        <f t="shared" si="1"/>
        <v>21000</v>
      </c>
      <c r="AR13" s="98">
        <f t="shared" si="1"/>
        <v>15750</v>
      </c>
      <c r="AS13" s="99">
        <f t="shared" si="2"/>
        <v>73500</v>
      </c>
      <c r="AT13" s="99">
        <f t="shared" si="2"/>
        <v>29400</v>
      </c>
      <c r="AU13" s="99">
        <f t="shared" si="2"/>
        <v>21000</v>
      </c>
      <c r="AV13" s="99">
        <f t="shared" si="2"/>
        <v>15800</v>
      </c>
      <c r="AW13" s="100">
        <f>AO13*0.15</f>
        <v>11025</v>
      </c>
      <c r="AX13" s="256" t="s">
        <v>344</v>
      </c>
      <c r="AY13" s="101">
        <v>24500</v>
      </c>
      <c r="AZ13" s="102">
        <v>9800</v>
      </c>
      <c r="BA13" s="102">
        <v>7000</v>
      </c>
      <c r="BB13" s="102">
        <v>5250</v>
      </c>
      <c r="BC13" s="253">
        <v>21000</v>
      </c>
      <c r="BD13" s="253">
        <v>8400</v>
      </c>
      <c r="BE13" s="253">
        <v>6000</v>
      </c>
      <c r="BF13" s="253">
        <v>4500</v>
      </c>
      <c r="BG13" s="103">
        <f>AV13-AW13</f>
        <v>4775</v>
      </c>
      <c r="BJ13" s="251" t="e">
        <f>M13*#REF!</f>
        <v>#REF!</v>
      </c>
      <c r="BK13" s="251" t="e">
        <f>N13*#REF!</f>
        <v>#REF!</v>
      </c>
      <c r="BL13" s="251" t="e">
        <f>O13*#REF!</f>
        <v>#REF!</v>
      </c>
      <c r="BM13" s="251" t="e">
        <f>P13*#REF!</f>
        <v>#REF!</v>
      </c>
    </row>
    <row r="14" spans="1:65" s="83" customFormat="1" ht="33" customHeight="1" x14ac:dyDescent="0.25">
      <c r="A14" s="83" t="str">
        <f t="shared" si="3"/>
        <v>BH2DT+1</v>
      </c>
      <c r="B14" s="83" t="str">
        <f t="shared" si="4"/>
        <v>BH2DT+2</v>
      </c>
      <c r="C14" s="83" t="str">
        <f t="shared" si="5"/>
        <v>BH2DT+3</v>
      </c>
      <c r="D14" s="83" t="str">
        <f t="shared" si="6"/>
        <v>BH2DT+4</v>
      </c>
      <c r="E14" s="83" t="s">
        <v>344</v>
      </c>
      <c r="F14" s="85">
        <v>2</v>
      </c>
      <c r="G14" s="85"/>
      <c r="H14" s="93" t="s">
        <v>4237</v>
      </c>
      <c r="I14" s="84" t="s">
        <v>4238</v>
      </c>
      <c r="J14" s="84" t="s">
        <v>4239</v>
      </c>
      <c r="K14" s="84"/>
      <c r="L14" s="84" t="s">
        <v>4240</v>
      </c>
      <c r="M14" s="96"/>
      <c r="N14" s="96"/>
      <c r="O14" s="96"/>
      <c r="P14" s="96"/>
      <c r="Q14" s="95"/>
      <c r="R14" s="95"/>
      <c r="S14" s="95"/>
      <c r="T14" s="95"/>
      <c r="U14" s="253"/>
      <c r="V14" s="253"/>
      <c r="W14" s="253"/>
      <c r="X14" s="253"/>
      <c r="Y14" s="254"/>
      <c r="Z14" s="254"/>
      <c r="AA14" s="254"/>
      <c r="AB14" s="254"/>
      <c r="AC14" s="253"/>
      <c r="AD14" s="253"/>
      <c r="AE14" s="253"/>
      <c r="AF14" s="253"/>
      <c r="AG14" s="254"/>
      <c r="AH14" s="254"/>
      <c r="AI14" s="254"/>
      <c r="AJ14" s="254"/>
      <c r="AK14" s="86"/>
      <c r="AL14" s="86"/>
      <c r="AM14" s="255"/>
      <c r="AN14" s="255"/>
      <c r="AO14" s="98"/>
      <c r="AP14" s="98"/>
      <c r="AQ14" s="98"/>
      <c r="AR14" s="98"/>
      <c r="AS14" s="98"/>
      <c r="AT14" s="98"/>
      <c r="AU14" s="98"/>
      <c r="AV14" s="98"/>
      <c r="AW14" s="60"/>
      <c r="AX14" s="256" t="s">
        <v>344</v>
      </c>
      <c r="AY14" s="101"/>
      <c r="AZ14" s="102"/>
      <c r="BA14" s="102"/>
      <c r="BB14" s="102"/>
      <c r="BC14" s="253"/>
      <c r="BD14" s="253"/>
      <c r="BE14" s="253"/>
      <c r="BF14" s="253"/>
    </row>
    <row r="15" spans="1:65" s="83" customFormat="1" ht="17.25" customHeight="1" x14ac:dyDescent="0.25">
      <c r="A15" s="83" t="str">
        <f t="shared" si="3"/>
        <v>BH2DT_D1+1</v>
      </c>
      <c r="B15" s="83" t="str">
        <f t="shared" si="4"/>
        <v>BH2DT_D1+2</v>
      </c>
      <c r="C15" s="83" t="str">
        <f t="shared" si="5"/>
        <v>BH2DT_D1+3</v>
      </c>
      <c r="D15" s="83" t="str">
        <f t="shared" si="6"/>
        <v>BH2DT_D1+4</v>
      </c>
      <c r="E15" s="83" t="s">
        <v>344</v>
      </c>
      <c r="F15" s="85"/>
      <c r="G15" s="85"/>
      <c r="H15" s="93" t="s">
        <v>4241</v>
      </c>
      <c r="I15" s="84" t="s">
        <v>4242</v>
      </c>
      <c r="J15" s="84" t="s">
        <v>4239</v>
      </c>
      <c r="K15" s="84" t="str">
        <f t="shared" si="0"/>
        <v>BH2DT_D1</v>
      </c>
      <c r="L15" s="84" t="s">
        <v>4243</v>
      </c>
      <c r="M15" s="95">
        <v>23000</v>
      </c>
      <c r="N15" s="95">
        <v>11000</v>
      </c>
      <c r="O15" s="95">
        <v>8000</v>
      </c>
      <c r="P15" s="95">
        <v>6500</v>
      </c>
      <c r="Q15" s="95" t="e">
        <f>VLOOKUP(H15&amp;"Vị trí 1",#REF!,9,0)</f>
        <v>#REF!</v>
      </c>
      <c r="R15" s="95" t="e">
        <f>VLOOKUP(H15&amp;"Vị trí 2",#REF!,9,0)</f>
        <v>#REF!</v>
      </c>
      <c r="S15" s="95" t="e">
        <f>VLOOKUP(H15&amp;"Vị trí 3",#REF!,9,0)</f>
        <v>#REF!</v>
      </c>
      <c r="T15" s="95" t="e">
        <f>VLOOKUP(H15&amp;"Vị trí 4",#REF!,9,0)</f>
        <v>#REF!</v>
      </c>
      <c r="U15" s="253" t="e">
        <f>VLOOKUP(A15,#REF!,32,0)</f>
        <v>#REF!</v>
      </c>
      <c r="V15" s="253"/>
      <c r="W15" s="253" t="e">
        <f>VLOOKUP(C15,#REF!,32,0)</f>
        <v>#REF!</v>
      </c>
      <c r="X15" s="253" t="e">
        <f>VLOOKUP(D15,#REF!,32,0)</f>
        <v>#REF!</v>
      </c>
      <c r="Y15" s="254" t="e">
        <f>U15/M15</f>
        <v>#REF!</v>
      </c>
      <c r="Z15" s="254"/>
      <c r="AA15" s="254" t="e">
        <f>W15/O15</f>
        <v>#REF!</v>
      </c>
      <c r="AB15" s="254" t="e">
        <f>X15/P15</f>
        <v>#REF!</v>
      </c>
      <c r="AC15" s="253"/>
      <c r="AD15" s="253"/>
      <c r="AE15" s="253"/>
      <c r="AF15" s="253"/>
      <c r="AG15" s="254"/>
      <c r="AH15" s="254"/>
      <c r="AI15" s="254"/>
      <c r="AJ15" s="254"/>
      <c r="AK15" s="86">
        <v>3.2878433915527503</v>
      </c>
      <c r="AL15" s="86"/>
      <c r="AM15" s="255"/>
      <c r="AN15" s="255">
        <v>1.9</v>
      </c>
      <c r="AO15" s="98">
        <f t="shared" ref="AO15:AR17" si="7">M15*$AN15</f>
        <v>43700</v>
      </c>
      <c r="AP15" s="98">
        <f t="shared" si="7"/>
        <v>20900</v>
      </c>
      <c r="AQ15" s="98">
        <f t="shared" si="7"/>
        <v>15200</v>
      </c>
      <c r="AR15" s="98">
        <f t="shared" si="7"/>
        <v>12350</v>
      </c>
      <c r="AS15" s="99">
        <f t="shared" ref="AS15:AV17" si="8">IF(AO15&lt;1000,ROUND(AO15,-1),ROUND(AO15,-2))</f>
        <v>43700</v>
      </c>
      <c r="AT15" s="99">
        <f t="shared" si="8"/>
        <v>20900</v>
      </c>
      <c r="AU15" s="99">
        <f t="shared" si="8"/>
        <v>15200</v>
      </c>
      <c r="AV15" s="99">
        <f t="shared" si="8"/>
        <v>12400</v>
      </c>
      <c r="AW15" s="100">
        <f>AO15*0.15</f>
        <v>6555</v>
      </c>
      <c r="AX15" s="256" t="s">
        <v>344</v>
      </c>
      <c r="AY15" s="101">
        <v>16100</v>
      </c>
      <c r="AZ15" s="102">
        <v>7700</v>
      </c>
      <c r="BA15" s="102">
        <v>5600</v>
      </c>
      <c r="BB15" s="102">
        <v>4550</v>
      </c>
      <c r="BC15" s="253">
        <v>13800</v>
      </c>
      <c r="BD15" s="253">
        <v>6600</v>
      </c>
      <c r="BE15" s="253">
        <v>4800</v>
      </c>
      <c r="BF15" s="253">
        <v>3900</v>
      </c>
      <c r="BG15" s="103">
        <f>AV15-AW15</f>
        <v>5845</v>
      </c>
      <c r="BJ15" s="251" t="e">
        <f>M15*#REF!</f>
        <v>#REF!</v>
      </c>
      <c r="BK15" s="251" t="e">
        <f>N15*#REF!</f>
        <v>#REF!</v>
      </c>
      <c r="BL15" s="251" t="e">
        <f>O15*#REF!</f>
        <v>#REF!</v>
      </c>
      <c r="BM15" s="251" t="e">
        <f>P15*#REF!</f>
        <v>#REF!</v>
      </c>
    </row>
    <row r="16" spans="1:65" s="83" customFormat="1" ht="35.1" customHeight="1" x14ac:dyDescent="0.25">
      <c r="A16" s="83" t="str">
        <f t="shared" si="3"/>
        <v>BH2DT_D2+1</v>
      </c>
      <c r="B16" s="83" t="str">
        <f t="shared" si="4"/>
        <v>BH2DT_D2+2</v>
      </c>
      <c r="C16" s="83" t="str">
        <f t="shared" si="5"/>
        <v>BH2DT_D2+3</v>
      </c>
      <c r="D16" s="83" t="str">
        <f t="shared" si="6"/>
        <v>BH2DT_D2+4</v>
      </c>
      <c r="E16" s="83" t="s">
        <v>344</v>
      </c>
      <c r="F16" s="85"/>
      <c r="G16" s="85"/>
      <c r="H16" s="93" t="s">
        <v>4244</v>
      </c>
      <c r="I16" s="84" t="s">
        <v>4245</v>
      </c>
      <c r="J16" s="84" t="s">
        <v>4243</v>
      </c>
      <c r="K16" s="84" t="str">
        <f t="shared" si="0"/>
        <v>BH2DT_D2</v>
      </c>
      <c r="L16" s="84" t="s">
        <v>239</v>
      </c>
      <c r="M16" s="95">
        <v>37500</v>
      </c>
      <c r="N16" s="95">
        <v>15000</v>
      </c>
      <c r="O16" s="95">
        <v>10000</v>
      </c>
      <c r="P16" s="95">
        <v>8500</v>
      </c>
      <c r="Q16" s="95" t="e">
        <f>VLOOKUP(H16&amp;"Vị trí 1",#REF!,9,0)</f>
        <v>#REF!</v>
      </c>
      <c r="R16" s="95" t="e">
        <f>VLOOKUP(H16&amp;"Vị trí 2",#REF!,9,0)</f>
        <v>#REF!</v>
      </c>
      <c r="S16" s="95" t="e">
        <f>VLOOKUP(H16&amp;"Vị trí 3",#REF!,9,0)</f>
        <v>#REF!</v>
      </c>
      <c r="T16" s="95" t="e">
        <f>VLOOKUP(H16&amp;"Vị trí 4",#REF!,9,0)</f>
        <v>#REF!</v>
      </c>
      <c r="U16" s="253"/>
      <c r="V16" s="253"/>
      <c r="W16" s="253"/>
      <c r="X16" s="253"/>
      <c r="Y16" s="254"/>
      <c r="Z16" s="254"/>
      <c r="AA16" s="254"/>
      <c r="AB16" s="254"/>
      <c r="AC16" s="253"/>
      <c r="AD16" s="253"/>
      <c r="AE16" s="253"/>
      <c r="AF16" s="253"/>
      <c r="AG16" s="254"/>
      <c r="AH16" s="254"/>
      <c r="AI16" s="254"/>
      <c r="AJ16" s="254"/>
      <c r="AK16" s="86">
        <v>3.05</v>
      </c>
      <c r="AL16" s="86"/>
      <c r="AM16" s="255"/>
      <c r="AN16" s="255">
        <f>AK16*$AN$10/$AK$10</f>
        <v>1.7993466864428302</v>
      </c>
      <c r="AO16" s="98">
        <f t="shared" si="7"/>
        <v>67475.500741606127</v>
      </c>
      <c r="AP16" s="98">
        <f t="shared" si="7"/>
        <v>26990.200296642455</v>
      </c>
      <c r="AQ16" s="98">
        <f t="shared" si="7"/>
        <v>17993.466864428301</v>
      </c>
      <c r="AR16" s="98">
        <f t="shared" si="7"/>
        <v>15294.446834764058</v>
      </c>
      <c r="AS16" s="99">
        <f t="shared" si="8"/>
        <v>67500</v>
      </c>
      <c r="AT16" s="99">
        <f t="shared" si="8"/>
        <v>27000</v>
      </c>
      <c r="AU16" s="99">
        <f t="shared" si="8"/>
        <v>18000</v>
      </c>
      <c r="AV16" s="99">
        <f t="shared" si="8"/>
        <v>15300</v>
      </c>
      <c r="AW16" s="100">
        <f>AO16*0.15</f>
        <v>10121.325111240918</v>
      </c>
      <c r="AX16" s="256" t="s">
        <v>344</v>
      </c>
      <c r="AY16" s="101">
        <v>26250</v>
      </c>
      <c r="AZ16" s="102">
        <v>10500</v>
      </c>
      <c r="BA16" s="102">
        <v>7000</v>
      </c>
      <c r="BB16" s="102">
        <v>5950</v>
      </c>
      <c r="BC16" s="253">
        <v>22500</v>
      </c>
      <c r="BD16" s="253">
        <v>9000</v>
      </c>
      <c r="BE16" s="253">
        <v>6000</v>
      </c>
      <c r="BF16" s="253">
        <v>5100</v>
      </c>
      <c r="BG16" s="103">
        <f>AV16-AW16</f>
        <v>5178.674888759082</v>
      </c>
      <c r="BJ16" s="251" t="e">
        <f>M16*#REF!</f>
        <v>#REF!</v>
      </c>
      <c r="BK16" s="251" t="e">
        <f>N16*#REF!</f>
        <v>#REF!</v>
      </c>
      <c r="BL16" s="251" t="e">
        <f>O16*#REF!</f>
        <v>#REF!</v>
      </c>
      <c r="BM16" s="251" t="e">
        <f>P16*#REF!</f>
        <v>#REF!</v>
      </c>
    </row>
    <row r="17" spans="1:65" s="83" customFormat="1" ht="35.1" customHeight="1" x14ac:dyDescent="0.25">
      <c r="A17" s="83" t="str">
        <f t="shared" si="3"/>
        <v>BH2DT_D3+1</v>
      </c>
      <c r="B17" s="83" t="str">
        <f t="shared" si="4"/>
        <v>BH2DT_D3+2</v>
      </c>
      <c r="C17" s="83" t="str">
        <f t="shared" si="5"/>
        <v>BH2DT_D3+3</v>
      </c>
      <c r="D17" s="83" t="str">
        <f t="shared" si="6"/>
        <v>BH2DT_D3+4</v>
      </c>
      <c r="E17" s="83" t="s">
        <v>344</v>
      </c>
      <c r="F17" s="85"/>
      <c r="G17" s="85"/>
      <c r="H17" s="93" t="s">
        <v>4246</v>
      </c>
      <c r="I17" s="84" t="s">
        <v>4247</v>
      </c>
      <c r="J17" s="84" t="s">
        <v>239</v>
      </c>
      <c r="K17" s="84" t="str">
        <f t="shared" si="0"/>
        <v>BH2DT_D3</v>
      </c>
      <c r="L17" s="84" t="s">
        <v>4248</v>
      </c>
      <c r="M17" s="95">
        <v>27500</v>
      </c>
      <c r="N17" s="95">
        <v>11000</v>
      </c>
      <c r="O17" s="95">
        <v>8500</v>
      </c>
      <c r="P17" s="95">
        <v>6500</v>
      </c>
      <c r="Q17" s="95" t="e">
        <f>VLOOKUP(H17&amp;"Vị trí 1",#REF!,9,0)</f>
        <v>#REF!</v>
      </c>
      <c r="R17" s="95" t="e">
        <f>VLOOKUP(H17&amp;"Vị trí 2",#REF!,9,0)</f>
        <v>#REF!</v>
      </c>
      <c r="S17" s="95" t="e">
        <f>VLOOKUP(H17&amp;"Vị trí 3",#REF!,9,0)</f>
        <v>#REF!</v>
      </c>
      <c r="T17" s="95" t="e">
        <f>VLOOKUP(H17&amp;"Vị trí 4",#REF!,9,0)</f>
        <v>#REF!</v>
      </c>
      <c r="U17" s="253" t="e">
        <f>VLOOKUP(A17,#REF!,32,0)</f>
        <v>#REF!</v>
      </c>
      <c r="V17" s="253" t="e">
        <f>VLOOKUP(B17,#REF!,32,0)</f>
        <v>#REF!</v>
      </c>
      <c r="W17" s="253" t="e">
        <f>VLOOKUP(C17,#REF!,32,0)</f>
        <v>#REF!</v>
      </c>
      <c r="X17" s="253"/>
      <c r="Y17" s="254" t="e">
        <f>U17/M17</f>
        <v>#REF!</v>
      </c>
      <c r="Z17" s="254" t="e">
        <f>V17/N17</f>
        <v>#REF!</v>
      </c>
      <c r="AA17" s="254" t="e">
        <f>W17/O17</f>
        <v>#REF!</v>
      </c>
      <c r="AB17" s="254"/>
      <c r="AC17" s="253"/>
      <c r="AD17" s="253"/>
      <c r="AE17" s="253"/>
      <c r="AF17" s="253"/>
      <c r="AG17" s="254"/>
      <c r="AH17" s="254"/>
      <c r="AI17" s="254"/>
      <c r="AJ17" s="254"/>
      <c r="AK17" s="86">
        <v>3.4682621244293674</v>
      </c>
      <c r="AL17" s="86"/>
      <c r="AM17" s="255"/>
      <c r="AN17" s="255">
        <f>ROUNDDOWN(AK17*$AN$10/$AK$10,1)</f>
        <v>2</v>
      </c>
      <c r="AO17" s="98">
        <f t="shared" si="7"/>
        <v>55000</v>
      </c>
      <c r="AP17" s="98">
        <f t="shared" si="7"/>
        <v>22000</v>
      </c>
      <c r="AQ17" s="98">
        <f t="shared" si="7"/>
        <v>17000</v>
      </c>
      <c r="AR17" s="98">
        <f t="shared" si="7"/>
        <v>13000</v>
      </c>
      <c r="AS17" s="99">
        <f t="shared" si="8"/>
        <v>55000</v>
      </c>
      <c r="AT17" s="99">
        <f t="shared" si="8"/>
        <v>22000</v>
      </c>
      <c r="AU17" s="99">
        <f t="shared" si="8"/>
        <v>17000</v>
      </c>
      <c r="AV17" s="99">
        <f t="shared" si="8"/>
        <v>13000</v>
      </c>
      <c r="AW17" s="100">
        <f>AO17*0.15</f>
        <v>8250</v>
      </c>
      <c r="AX17" s="256" t="s">
        <v>344</v>
      </c>
      <c r="AY17" s="101">
        <v>20300</v>
      </c>
      <c r="AZ17" s="102">
        <v>7699.9999999999991</v>
      </c>
      <c r="BA17" s="102">
        <v>5950</v>
      </c>
      <c r="BB17" s="102">
        <v>4550</v>
      </c>
      <c r="BC17" s="253">
        <v>17400</v>
      </c>
      <c r="BD17" s="253">
        <v>6600</v>
      </c>
      <c r="BE17" s="253">
        <v>5100</v>
      </c>
      <c r="BF17" s="253">
        <v>3900</v>
      </c>
      <c r="BG17" s="103">
        <f>AV17-AW17</f>
        <v>4750</v>
      </c>
      <c r="BJ17" s="251" t="e">
        <f>M17*#REF!</f>
        <v>#REF!</v>
      </c>
      <c r="BK17" s="251" t="e">
        <f>N17*#REF!</f>
        <v>#REF!</v>
      </c>
      <c r="BL17" s="251" t="e">
        <f>O17*#REF!</f>
        <v>#REF!</v>
      </c>
      <c r="BM17" s="251" t="e">
        <f>P17*#REF!</f>
        <v>#REF!</v>
      </c>
    </row>
    <row r="18" spans="1:65" s="83" customFormat="1" ht="35.1" customHeight="1" x14ac:dyDescent="0.25">
      <c r="A18" s="83" t="str">
        <f t="shared" si="3"/>
        <v>BH3DT+1</v>
      </c>
      <c r="B18" s="83" t="str">
        <f t="shared" si="4"/>
        <v>BH3DT+2</v>
      </c>
      <c r="C18" s="83" t="str">
        <f t="shared" si="5"/>
        <v>BH3DT+3</v>
      </c>
      <c r="D18" s="83" t="str">
        <f t="shared" si="6"/>
        <v>BH3DT+4</v>
      </c>
      <c r="E18" s="83" t="s">
        <v>344</v>
      </c>
      <c r="F18" s="85">
        <v>3</v>
      </c>
      <c r="G18" s="85"/>
      <c r="H18" s="93" t="s">
        <v>4249</v>
      </c>
      <c r="I18" s="84" t="s">
        <v>4250</v>
      </c>
      <c r="J18" s="84" t="s">
        <v>4251</v>
      </c>
      <c r="K18" s="84"/>
      <c r="L18" s="84" t="s">
        <v>4252</v>
      </c>
      <c r="M18" s="96"/>
      <c r="N18" s="96"/>
      <c r="O18" s="96"/>
      <c r="P18" s="96"/>
      <c r="Q18" s="95"/>
      <c r="R18" s="95"/>
      <c r="S18" s="95"/>
      <c r="T18" s="95"/>
      <c r="U18" s="253"/>
      <c r="V18" s="253"/>
      <c r="W18" s="253"/>
      <c r="X18" s="253"/>
      <c r="Y18" s="254"/>
      <c r="Z18" s="254"/>
      <c r="AA18" s="254"/>
      <c r="AB18" s="254"/>
      <c r="AC18" s="253"/>
      <c r="AD18" s="253"/>
      <c r="AE18" s="253"/>
      <c r="AF18" s="253"/>
      <c r="AG18" s="254"/>
      <c r="AH18" s="254"/>
      <c r="AI18" s="254"/>
      <c r="AJ18" s="254"/>
      <c r="AK18" s="86"/>
      <c r="AL18" s="86"/>
      <c r="AM18" s="255"/>
      <c r="AN18" s="255"/>
      <c r="AO18" s="98"/>
      <c r="AP18" s="98"/>
      <c r="AQ18" s="98"/>
      <c r="AR18" s="98"/>
      <c r="AS18" s="98"/>
      <c r="AT18" s="98"/>
      <c r="AU18" s="98"/>
      <c r="AV18" s="98"/>
      <c r="AW18" s="60"/>
      <c r="AX18" s="256" t="s">
        <v>344</v>
      </c>
      <c r="AY18" s="101"/>
      <c r="AZ18" s="102"/>
      <c r="BA18" s="102"/>
      <c r="BB18" s="102"/>
      <c r="BC18" s="253"/>
      <c r="BD18" s="253"/>
      <c r="BE18" s="253"/>
      <c r="BF18" s="253"/>
    </row>
    <row r="19" spans="1:65" s="83" customFormat="1" ht="35.1" customHeight="1" x14ac:dyDescent="0.25">
      <c r="A19" s="83" t="str">
        <f t="shared" si="3"/>
        <v>BH3DT_D1+1</v>
      </c>
      <c r="B19" s="83" t="str">
        <f t="shared" si="4"/>
        <v>BH3DT_D1+2</v>
      </c>
      <c r="C19" s="83" t="str">
        <f t="shared" si="5"/>
        <v>BH3DT_D1+3</v>
      </c>
      <c r="D19" s="83" t="str">
        <f t="shared" si="6"/>
        <v>BH3DT_D1+4</v>
      </c>
      <c r="E19" s="83" t="s">
        <v>344</v>
      </c>
      <c r="F19" s="85"/>
      <c r="G19" s="85"/>
      <c r="H19" s="93" t="s">
        <v>4253</v>
      </c>
      <c r="I19" s="84" t="s">
        <v>4254</v>
      </c>
      <c r="J19" s="84" t="s">
        <v>4251</v>
      </c>
      <c r="K19" s="84" t="str">
        <f t="shared" si="0"/>
        <v>BH3DT_D1</v>
      </c>
      <c r="L19" s="84" t="s">
        <v>4234</v>
      </c>
      <c r="M19" s="95">
        <v>32000</v>
      </c>
      <c r="N19" s="95">
        <v>16000</v>
      </c>
      <c r="O19" s="95">
        <v>9000</v>
      </c>
      <c r="P19" s="95">
        <v>6500</v>
      </c>
      <c r="Q19" s="95" t="e">
        <f>VLOOKUP(H19&amp;"Vị trí 1",#REF!,9,0)</f>
        <v>#REF!</v>
      </c>
      <c r="R19" s="95" t="e">
        <f>VLOOKUP(H19&amp;"Vị trí 2",#REF!,9,0)</f>
        <v>#REF!</v>
      </c>
      <c r="S19" s="95" t="e">
        <f>VLOOKUP(H19&amp;"Vị trí 3",#REF!,9,0)</f>
        <v>#REF!</v>
      </c>
      <c r="T19" s="95" t="e">
        <f>VLOOKUP(H19&amp;"Vị trí 4",#REF!,9,0)</f>
        <v>#REF!</v>
      </c>
      <c r="U19" s="253"/>
      <c r="V19" s="253"/>
      <c r="W19" s="253"/>
      <c r="X19" s="253"/>
      <c r="Y19" s="254"/>
      <c r="Z19" s="254"/>
      <c r="AA19" s="254"/>
      <c r="AB19" s="254"/>
      <c r="AC19" s="253"/>
      <c r="AD19" s="253"/>
      <c r="AE19" s="253"/>
      <c r="AF19" s="253"/>
      <c r="AG19" s="254"/>
      <c r="AH19" s="254"/>
      <c r="AI19" s="254"/>
      <c r="AJ19" s="254"/>
      <c r="AK19" s="86">
        <v>3.05</v>
      </c>
      <c r="AL19" s="86"/>
      <c r="AM19" s="255"/>
      <c r="AN19" s="255">
        <f>AK19*$AN$10/$AK$10</f>
        <v>1.7993466864428302</v>
      </c>
      <c r="AO19" s="98">
        <f t="shared" ref="AO19:AR20" si="9">M19*$AN19</f>
        <v>57579.093966170571</v>
      </c>
      <c r="AP19" s="98">
        <f t="shared" si="9"/>
        <v>28789.546983085285</v>
      </c>
      <c r="AQ19" s="98">
        <f t="shared" si="9"/>
        <v>16194.120177985473</v>
      </c>
      <c r="AR19" s="98">
        <f t="shared" si="9"/>
        <v>11695.753461878398</v>
      </c>
      <c r="AS19" s="99">
        <f t="shared" ref="AS19:AV20" si="10">IF(AO19&lt;1000,ROUND(AO19,-1),ROUND(AO19,-2))</f>
        <v>57600</v>
      </c>
      <c r="AT19" s="99">
        <f t="shared" si="10"/>
        <v>28800</v>
      </c>
      <c r="AU19" s="99">
        <f t="shared" si="10"/>
        <v>16200</v>
      </c>
      <c r="AV19" s="99">
        <f t="shared" si="10"/>
        <v>11700</v>
      </c>
      <c r="AW19" s="100">
        <f>AO19*0.15</f>
        <v>8636.864094925586</v>
      </c>
      <c r="AX19" s="256" t="s">
        <v>344</v>
      </c>
      <c r="AY19" s="101">
        <v>22400</v>
      </c>
      <c r="AZ19" s="102">
        <v>11200</v>
      </c>
      <c r="BA19" s="102">
        <v>6300</v>
      </c>
      <c r="BB19" s="102">
        <v>4550</v>
      </c>
      <c r="BC19" s="253">
        <v>19200</v>
      </c>
      <c r="BD19" s="253">
        <v>9600</v>
      </c>
      <c r="BE19" s="253">
        <v>5400</v>
      </c>
      <c r="BF19" s="253">
        <v>3900</v>
      </c>
      <c r="BG19" s="103">
        <f>AV19-AW19</f>
        <v>3063.135905074414</v>
      </c>
      <c r="BJ19" s="251" t="e">
        <f>M19*#REF!</f>
        <v>#REF!</v>
      </c>
      <c r="BK19" s="251" t="e">
        <f>N19*#REF!</f>
        <v>#REF!</v>
      </c>
      <c r="BL19" s="251" t="e">
        <f>O19*#REF!</f>
        <v>#REF!</v>
      </c>
      <c r="BM19" s="251" t="e">
        <f>P19*#REF!</f>
        <v>#REF!</v>
      </c>
    </row>
    <row r="20" spans="1:65" s="83" customFormat="1" ht="35.1" customHeight="1" x14ac:dyDescent="0.25">
      <c r="A20" s="83" t="str">
        <f t="shared" si="3"/>
        <v>BH3DT_D2+1</v>
      </c>
      <c r="B20" s="83" t="str">
        <f t="shared" si="4"/>
        <v>BH3DT_D2+2</v>
      </c>
      <c r="C20" s="83" t="str">
        <f t="shared" si="5"/>
        <v>BH3DT_D2+3</v>
      </c>
      <c r="D20" s="83" t="str">
        <f t="shared" si="6"/>
        <v>BH3DT_D2+4</v>
      </c>
      <c r="E20" s="83" t="s">
        <v>344</v>
      </c>
      <c r="F20" s="85"/>
      <c r="G20" s="85"/>
      <c r="H20" s="93" t="s">
        <v>4255</v>
      </c>
      <c r="I20" s="84" t="s">
        <v>4256</v>
      </c>
      <c r="J20" s="84" t="s">
        <v>4234</v>
      </c>
      <c r="K20" s="84" t="str">
        <f t="shared" si="0"/>
        <v>BH3DT_D2</v>
      </c>
      <c r="L20" s="84" t="s">
        <v>4252</v>
      </c>
      <c r="M20" s="95">
        <v>29000</v>
      </c>
      <c r="N20" s="95">
        <v>13000</v>
      </c>
      <c r="O20" s="95">
        <v>9000</v>
      </c>
      <c r="P20" s="95">
        <v>6500</v>
      </c>
      <c r="Q20" s="95" t="e">
        <f>VLOOKUP(H20&amp;"Vị trí 1",#REF!,9,0)</f>
        <v>#REF!</v>
      </c>
      <c r="R20" s="95" t="e">
        <f>VLOOKUP(H20&amp;"Vị trí 2",#REF!,9,0)</f>
        <v>#REF!</v>
      </c>
      <c r="S20" s="95" t="e">
        <f>VLOOKUP(H20&amp;"Vị trí 3",#REF!,9,0)</f>
        <v>#REF!</v>
      </c>
      <c r="T20" s="95" t="e">
        <f>VLOOKUP(H20&amp;"Vị trí 4",#REF!,9,0)</f>
        <v>#REF!</v>
      </c>
      <c r="U20" s="253" t="e">
        <f>VLOOKUP(A20,#REF!,32,0)</f>
        <v>#REF!</v>
      </c>
      <c r="V20" s="253"/>
      <c r="W20" s="253" t="e">
        <f>VLOOKUP(C20,#REF!,32,0)</f>
        <v>#REF!</v>
      </c>
      <c r="X20" s="253"/>
      <c r="Y20" s="254" t="e">
        <f>U20/M20</f>
        <v>#REF!</v>
      </c>
      <c r="Z20" s="254"/>
      <c r="AA20" s="254" t="e">
        <f>W20/O20</f>
        <v>#REF!</v>
      </c>
      <c r="AB20" s="254"/>
      <c r="AC20" s="253"/>
      <c r="AD20" s="253"/>
      <c r="AE20" s="253"/>
      <c r="AF20" s="253"/>
      <c r="AG20" s="254"/>
      <c r="AH20" s="254"/>
      <c r="AI20" s="254"/>
      <c r="AJ20" s="254"/>
      <c r="AK20" s="86">
        <v>3.1194495451301787</v>
      </c>
      <c r="AL20" s="86"/>
      <c r="AM20" s="255"/>
      <c r="AN20" s="255">
        <v>1.8</v>
      </c>
      <c r="AO20" s="98">
        <f t="shared" si="9"/>
        <v>52200</v>
      </c>
      <c r="AP20" s="98">
        <f t="shared" si="9"/>
        <v>23400</v>
      </c>
      <c r="AQ20" s="98">
        <f t="shared" si="9"/>
        <v>16200</v>
      </c>
      <c r="AR20" s="98">
        <f t="shared" si="9"/>
        <v>11700</v>
      </c>
      <c r="AS20" s="99">
        <f t="shared" si="10"/>
        <v>52200</v>
      </c>
      <c r="AT20" s="99">
        <f t="shared" si="10"/>
        <v>23400</v>
      </c>
      <c r="AU20" s="99">
        <f t="shared" si="10"/>
        <v>16200</v>
      </c>
      <c r="AV20" s="99">
        <f t="shared" si="10"/>
        <v>11700</v>
      </c>
      <c r="AW20" s="100">
        <f>AO20*0.15</f>
        <v>7830</v>
      </c>
      <c r="AX20" s="256" t="s">
        <v>344</v>
      </c>
      <c r="AY20" s="101">
        <v>20300</v>
      </c>
      <c r="AZ20" s="102">
        <v>9100</v>
      </c>
      <c r="BA20" s="102">
        <v>6300</v>
      </c>
      <c r="BB20" s="102">
        <v>4550</v>
      </c>
      <c r="BC20" s="253">
        <v>17400</v>
      </c>
      <c r="BD20" s="253">
        <v>7800</v>
      </c>
      <c r="BE20" s="253">
        <v>5400</v>
      </c>
      <c r="BF20" s="253">
        <v>3900</v>
      </c>
      <c r="BG20" s="103">
        <f>AV20-AW20</f>
        <v>3870</v>
      </c>
      <c r="BJ20" s="251" t="e">
        <f>M20*#REF!</f>
        <v>#REF!</v>
      </c>
      <c r="BK20" s="251" t="e">
        <f>N20*#REF!</f>
        <v>#REF!</v>
      </c>
      <c r="BL20" s="251" t="e">
        <f>O20*#REF!</f>
        <v>#REF!</v>
      </c>
      <c r="BM20" s="251" t="e">
        <f>P20*#REF!</f>
        <v>#REF!</v>
      </c>
    </row>
    <row r="21" spans="1:65" s="83" customFormat="1" ht="35.1" customHeight="1" x14ac:dyDescent="0.25">
      <c r="A21" s="83" t="str">
        <f t="shared" si="3"/>
        <v>BH4DT+1</v>
      </c>
      <c r="B21" s="83" t="str">
        <f t="shared" si="4"/>
        <v>BH4DT+2</v>
      </c>
      <c r="C21" s="83" t="str">
        <f t="shared" si="5"/>
        <v>BH4DT+3</v>
      </c>
      <c r="D21" s="83" t="str">
        <f t="shared" si="6"/>
        <v>BH4DT+4</v>
      </c>
      <c r="E21" s="83" t="s">
        <v>344</v>
      </c>
      <c r="F21" s="85">
        <v>4</v>
      </c>
      <c r="G21" s="85"/>
      <c r="H21" s="93" t="s">
        <v>4257</v>
      </c>
      <c r="I21" s="84" t="s">
        <v>4258</v>
      </c>
      <c r="J21" s="84" t="s">
        <v>4259</v>
      </c>
      <c r="K21" s="84"/>
      <c r="L21" s="84" t="s">
        <v>4260</v>
      </c>
      <c r="M21" s="96"/>
      <c r="N21" s="96"/>
      <c r="O21" s="96"/>
      <c r="P21" s="96"/>
      <c r="Q21" s="95"/>
      <c r="R21" s="95"/>
      <c r="S21" s="95"/>
      <c r="T21" s="95"/>
      <c r="U21" s="253"/>
      <c r="V21" s="253"/>
      <c r="W21" s="253"/>
      <c r="X21" s="253"/>
      <c r="Y21" s="254"/>
      <c r="Z21" s="254"/>
      <c r="AA21" s="254"/>
      <c r="AB21" s="254"/>
      <c r="AC21" s="253"/>
      <c r="AD21" s="253"/>
      <c r="AE21" s="253"/>
      <c r="AF21" s="253"/>
      <c r="AG21" s="254"/>
      <c r="AH21" s="254"/>
      <c r="AI21" s="254"/>
      <c r="AJ21" s="254"/>
      <c r="AK21" s="86"/>
      <c r="AL21" s="86"/>
      <c r="AM21" s="255"/>
      <c r="AN21" s="255"/>
      <c r="AO21" s="98"/>
      <c r="AP21" s="98"/>
      <c r="AQ21" s="98"/>
      <c r="AR21" s="98"/>
      <c r="AS21" s="98"/>
      <c r="AT21" s="98"/>
      <c r="AU21" s="98"/>
      <c r="AV21" s="98"/>
      <c r="AW21" s="60"/>
      <c r="AX21" s="256" t="s">
        <v>344</v>
      </c>
      <c r="AY21" s="101"/>
      <c r="AZ21" s="102"/>
      <c r="BA21" s="102"/>
      <c r="BB21" s="102"/>
      <c r="BC21" s="253"/>
      <c r="BD21" s="253"/>
      <c r="BE21" s="253"/>
      <c r="BF21" s="253"/>
    </row>
    <row r="22" spans="1:65" s="83" customFormat="1" ht="64.5" customHeight="1" x14ac:dyDescent="0.25">
      <c r="A22" s="83" t="str">
        <f t="shared" si="3"/>
        <v>BH4DT_D1+1</v>
      </c>
      <c r="B22" s="83" t="str">
        <f t="shared" si="4"/>
        <v>BH4DT_D1+2</v>
      </c>
      <c r="C22" s="83" t="str">
        <f t="shared" si="5"/>
        <v>BH4DT_D1+3</v>
      </c>
      <c r="D22" s="83" t="str">
        <f t="shared" si="6"/>
        <v>BH4DT_D1+4</v>
      </c>
      <c r="E22" s="83" t="s">
        <v>344</v>
      </c>
      <c r="F22" s="85"/>
      <c r="G22" s="85"/>
      <c r="H22" s="93" t="s">
        <v>4261</v>
      </c>
      <c r="I22" s="84" t="s">
        <v>4262</v>
      </c>
      <c r="J22" s="84" t="s">
        <v>4259</v>
      </c>
      <c r="K22" s="84" t="str">
        <f t="shared" si="0"/>
        <v>BH4DT_D1</v>
      </c>
      <c r="L22" s="84" t="s">
        <v>4263</v>
      </c>
      <c r="M22" s="95">
        <v>26000</v>
      </c>
      <c r="N22" s="95">
        <v>13000</v>
      </c>
      <c r="O22" s="95">
        <v>9500</v>
      </c>
      <c r="P22" s="95">
        <v>6500</v>
      </c>
      <c r="Q22" s="95" t="e">
        <f>VLOOKUP(H22&amp;"Vị trí 1",#REF!,9,0)</f>
        <v>#REF!</v>
      </c>
      <c r="R22" s="95" t="e">
        <f>VLOOKUP(H22&amp;"Vị trí 2",#REF!,9,0)</f>
        <v>#REF!</v>
      </c>
      <c r="S22" s="95" t="e">
        <f>VLOOKUP(H22&amp;"Vị trí 3",#REF!,9,0)</f>
        <v>#REF!</v>
      </c>
      <c r="T22" s="95" t="e">
        <f>VLOOKUP(H22&amp;"Vị trí 4",#REF!,9,0)</f>
        <v>#REF!</v>
      </c>
      <c r="U22" s="253"/>
      <c r="V22" s="253"/>
      <c r="W22" s="253"/>
      <c r="X22" s="253"/>
      <c r="Y22" s="254"/>
      <c r="Z22" s="254"/>
      <c r="AA22" s="254"/>
      <c r="AB22" s="254"/>
      <c r="AC22" s="253"/>
      <c r="AD22" s="253"/>
      <c r="AE22" s="253"/>
      <c r="AF22" s="253"/>
      <c r="AG22" s="254"/>
      <c r="AH22" s="254"/>
      <c r="AI22" s="254"/>
      <c r="AJ22" s="254"/>
      <c r="AK22" s="86">
        <v>3.05</v>
      </c>
      <c r="AL22" s="86"/>
      <c r="AM22" s="255"/>
      <c r="AN22" s="255">
        <f t="shared" ref="AN22:AN27" si="11">AK22*$AN$10/$AK$10</f>
        <v>1.7993466864428302</v>
      </c>
      <c r="AO22" s="98">
        <f t="shared" ref="AO22:AR27" si="12">M22*$AN22</f>
        <v>46783.01384751359</v>
      </c>
      <c r="AP22" s="98">
        <f t="shared" si="12"/>
        <v>23391.506923756795</v>
      </c>
      <c r="AQ22" s="98">
        <f t="shared" si="12"/>
        <v>17093.793521206888</v>
      </c>
      <c r="AR22" s="98">
        <f t="shared" si="12"/>
        <v>11695.753461878398</v>
      </c>
      <c r="AS22" s="99">
        <f t="shared" ref="AS22:AV27" si="13">IF(AO22&lt;1000,ROUND(AO22,-1),ROUND(AO22,-2))</f>
        <v>46800</v>
      </c>
      <c r="AT22" s="99">
        <f t="shared" si="13"/>
        <v>23400</v>
      </c>
      <c r="AU22" s="99">
        <f t="shared" si="13"/>
        <v>17100</v>
      </c>
      <c r="AV22" s="99">
        <f t="shared" si="13"/>
        <v>11700</v>
      </c>
      <c r="AW22" s="100">
        <f>AO22*0.15</f>
        <v>7017.4520771270381</v>
      </c>
      <c r="AX22" s="256" t="s">
        <v>344</v>
      </c>
      <c r="AY22" s="101">
        <v>18200</v>
      </c>
      <c r="AZ22" s="102">
        <v>9100</v>
      </c>
      <c r="BA22" s="102">
        <v>6650</v>
      </c>
      <c r="BB22" s="102">
        <v>4550</v>
      </c>
      <c r="BC22" s="253">
        <v>15600</v>
      </c>
      <c r="BD22" s="253">
        <v>7800</v>
      </c>
      <c r="BE22" s="253">
        <v>5700</v>
      </c>
      <c r="BF22" s="253">
        <v>3900</v>
      </c>
      <c r="BG22" s="103">
        <f>AV22-AW22</f>
        <v>4682.5479228729619</v>
      </c>
      <c r="BJ22" s="251" t="e">
        <f>M22*#REF!</f>
        <v>#REF!</v>
      </c>
      <c r="BK22" s="251" t="e">
        <f>N22*#REF!</f>
        <v>#REF!</v>
      </c>
      <c r="BL22" s="251" t="e">
        <f>O22*#REF!</f>
        <v>#REF!</v>
      </c>
      <c r="BM22" s="251" t="e">
        <f>P22*#REF!</f>
        <v>#REF!</v>
      </c>
    </row>
    <row r="23" spans="1:65" s="83" customFormat="1" ht="35.1" customHeight="1" x14ac:dyDescent="0.25">
      <c r="A23" s="83" t="str">
        <f t="shared" si="3"/>
        <v>BH4DT_D2+1</v>
      </c>
      <c r="B23" s="83" t="str">
        <f t="shared" si="4"/>
        <v>BH4DT_D2+2</v>
      </c>
      <c r="C23" s="83" t="str">
        <f t="shared" si="5"/>
        <v>BH4DT_D2+3</v>
      </c>
      <c r="D23" s="83" t="str">
        <f t="shared" si="6"/>
        <v>BH4DT_D2+4</v>
      </c>
      <c r="E23" s="83" t="s">
        <v>344</v>
      </c>
      <c r="F23" s="85"/>
      <c r="G23" s="85"/>
      <c r="H23" s="93" t="s">
        <v>4264</v>
      </c>
      <c r="I23" s="84" t="s">
        <v>4265</v>
      </c>
      <c r="J23" s="84" t="s">
        <v>4266</v>
      </c>
      <c r="K23" s="84" t="str">
        <f t="shared" si="0"/>
        <v>BH4DT_D2</v>
      </c>
      <c r="L23" s="84" t="s">
        <v>4260</v>
      </c>
      <c r="M23" s="95">
        <v>23000</v>
      </c>
      <c r="N23" s="95">
        <v>13000</v>
      </c>
      <c r="O23" s="95">
        <v>9500</v>
      </c>
      <c r="P23" s="95">
        <v>6500</v>
      </c>
      <c r="Q23" s="95" t="e">
        <f>VLOOKUP(H23&amp;"Vị trí 1",#REF!,9,0)</f>
        <v>#REF!</v>
      </c>
      <c r="R23" s="95" t="e">
        <f>VLOOKUP(H23&amp;"Vị trí 2",#REF!,9,0)</f>
        <v>#REF!</v>
      </c>
      <c r="S23" s="95" t="e">
        <f>VLOOKUP(H23&amp;"Vị trí 3",#REF!,9,0)</f>
        <v>#REF!</v>
      </c>
      <c r="T23" s="95" t="e">
        <f>VLOOKUP(H23&amp;"Vị trí 4",#REF!,9,0)</f>
        <v>#REF!</v>
      </c>
      <c r="U23" s="253"/>
      <c r="V23" s="253"/>
      <c r="W23" s="253"/>
      <c r="X23" s="253"/>
      <c r="Y23" s="254"/>
      <c r="Z23" s="254"/>
      <c r="AA23" s="254"/>
      <c r="AB23" s="254"/>
      <c r="AC23" s="253"/>
      <c r="AD23" s="253"/>
      <c r="AE23" s="253"/>
      <c r="AF23" s="253"/>
      <c r="AG23" s="254"/>
      <c r="AH23" s="254"/>
      <c r="AI23" s="254"/>
      <c r="AJ23" s="254"/>
      <c r="AK23" s="86">
        <v>3.05</v>
      </c>
      <c r="AL23" s="86"/>
      <c r="AM23" s="255"/>
      <c r="AN23" s="255">
        <f t="shared" si="11"/>
        <v>1.7993466864428302</v>
      </c>
      <c r="AO23" s="98">
        <f t="shared" si="12"/>
        <v>41384.973788185096</v>
      </c>
      <c r="AP23" s="98">
        <f t="shared" si="12"/>
        <v>23391.506923756795</v>
      </c>
      <c r="AQ23" s="98">
        <f t="shared" si="12"/>
        <v>17093.793521206888</v>
      </c>
      <c r="AR23" s="98">
        <f t="shared" si="12"/>
        <v>11695.753461878398</v>
      </c>
      <c r="AS23" s="99">
        <f t="shared" si="13"/>
        <v>41400</v>
      </c>
      <c r="AT23" s="99">
        <f t="shared" si="13"/>
        <v>23400</v>
      </c>
      <c r="AU23" s="99">
        <f t="shared" si="13"/>
        <v>17100</v>
      </c>
      <c r="AV23" s="99">
        <f t="shared" si="13"/>
        <v>11700</v>
      </c>
      <c r="AW23" s="100">
        <f>AO23*0.15</f>
        <v>6207.7460682277642</v>
      </c>
      <c r="AX23" s="256" t="s">
        <v>344</v>
      </c>
      <c r="AY23" s="257">
        <v>16100</v>
      </c>
      <c r="AZ23" s="258">
        <v>9100</v>
      </c>
      <c r="BA23" s="258">
        <v>6650</v>
      </c>
      <c r="BB23" s="258">
        <v>4550</v>
      </c>
      <c r="BC23" s="259">
        <v>13800</v>
      </c>
      <c r="BD23" s="259">
        <v>7800</v>
      </c>
      <c r="BE23" s="259">
        <v>5700</v>
      </c>
      <c r="BF23" s="259">
        <v>3900</v>
      </c>
      <c r="BG23" s="103">
        <f>AV23-AW23</f>
        <v>5492.2539317722358</v>
      </c>
      <c r="BJ23" s="251" t="e">
        <f>M23*#REF!</f>
        <v>#REF!</v>
      </c>
      <c r="BK23" s="251" t="e">
        <f>N23*#REF!</f>
        <v>#REF!</v>
      </c>
      <c r="BL23" s="251" t="e">
        <f>O23*#REF!</f>
        <v>#REF!</v>
      </c>
      <c r="BM23" s="251" t="e">
        <f>P23*#REF!</f>
        <v>#REF!</v>
      </c>
    </row>
    <row r="24" spans="1:65" s="83" customFormat="1" ht="35.1" customHeight="1" x14ac:dyDescent="0.25">
      <c r="A24" s="83" t="str">
        <f t="shared" si="3"/>
        <v>BH5DT+1</v>
      </c>
      <c r="B24" s="83" t="str">
        <f t="shared" si="4"/>
        <v>BH5DT+2</v>
      </c>
      <c r="C24" s="83" t="str">
        <f t="shared" si="5"/>
        <v>BH5DT+3</v>
      </c>
      <c r="D24" s="83" t="str">
        <f t="shared" si="6"/>
        <v>BH5DT+4</v>
      </c>
      <c r="E24" s="83" t="s">
        <v>344</v>
      </c>
      <c r="F24" s="85">
        <v>5</v>
      </c>
      <c r="G24" s="85"/>
      <c r="H24" s="93" t="s">
        <v>4267</v>
      </c>
      <c r="I24" s="84" t="s">
        <v>4268</v>
      </c>
      <c r="J24" s="84" t="s">
        <v>239</v>
      </c>
      <c r="K24" s="84" t="str">
        <f t="shared" si="0"/>
        <v>BH5DT</v>
      </c>
      <c r="L24" s="84" t="s">
        <v>4269</v>
      </c>
      <c r="M24" s="95">
        <v>30000</v>
      </c>
      <c r="N24" s="95">
        <v>15000</v>
      </c>
      <c r="O24" s="95">
        <v>9500</v>
      </c>
      <c r="P24" s="95">
        <v>6500</v>
      </c>
      <c r="Q24" s="95" t="e">
        <f>VLOOKUP(H24&amp;"Vị trí 1",#REF!,9,0)</f>
        <v>#REF!</v>
      </c>
      <c r="R24" s="95" t="e">
        <f>VLOOKUP(H24&amp;"Vị trí 2",#REF!,9,0)</f>
        <v>#REF!</v>
      </c>
      <c r="S24" s="95" t="e">
        <f>VLOOKUP(H24&amp;"Vị trí 3",#REF!,9,0)</f>
        <v>#REF!</v>
      </c>
      <c r="T24" s="95" t="e">
        <f>VLOOKUP(H24&amp;"Vị trí 4",#REF!,9,0)</f>
        <v>#REF!</v>
      </c>
      <c r="U24" s="253"/>
      <c r="V24" s="253"/>
      <c r="W24" s="253"/>
      <c r="X24" s="253"/>
      <c r="Y24" s="254"/>
      <c r="Z24" s="254"/>
      <c r="AA24" s="254"/>
      <c r="AB24" s="254"/>
      <c r="AC24" s="253"/>
      <c r="AD24" s="253"/>
      <c r="AE24" s="253"/>
      <c r="AF24" s="253"/>
      <c r="AG24" s="254"/>
      <c r="AH24" s="254"/>
      <c r="AI24" s="254"/>
      <c r="AJ24" s="254"/>
      <c r="AK24" s="86">
        <v>3.05</v>
      </c>
      <c r="AL24" s="86"/>
      <c r="AM24" s="255"/>
      <c r="AN24" s="255">
        <f t="shared" si="11"/>
        <v>1.7993466864428302</v>
      </c>
      <c r="AO24" s="98">
        <f t="shared" si="12"/>
        <v>53980.40059328491</v>
      </c>
      <c r="AP24" s="98">
        <f t="shared" si="12"/>
        <v>26990.200296642455</v>
      </c>
      <c r="AQ24" s="98">
        <f t="shared" si="12"/>
        <v>17093.793521206888</v>
      </c>
      <c r="AR24" s="98">
        <f t="shared" si="12"/>
        <v>11695.753461878398</v>
      </c>
      <c r="AS24" s="99">
        <f t="shared" si="13"/>
        <v>54000</v>
      </c>
      <c r="AT24" s="99">
        <f t="shared" si="13"/>
        <v>27000</v>
      </c>
      <c r="AU24" s="99">
        <f t="shared" si="13"/>
        <v>17100</v>
      </c>
      <c r="AV24" s="99">
        <f t="shared" si="13"/>
        <v>11700</v>
      </c>
      <c r="AW24" s="100">
        <f>AO24*0.15</f>
        <v>8097.0600889927364</v>
      </c>
      <c r="AX24" s="256" t="s">
        <v>344</v>
      </c>
      <c r="AY24" s="101">
        <v>21000</v>
      </c>
      <c r="AZ24" s="102">
        <v>10500</v>
      </c>
      <c r="BA24" s="102">
        <v>6650</v>
      </c>
      <c r="BB24" s="102">
        <v>4550</v>
      </c>
      <c r="BC24" s="253">
        <v>18000</v>
      </c>
      <c r="BD24" s="253">
        <v>9000</v>
      </c>
      <c r="BE24" s="253">
        <v>5700</v>
      </c>
      <c r="BF24" s="253">
        <v>3900</v>
      </c>
      <c r="BG24" s="103">
        <f>AV24-AW24</f>
        <v>3602.9399110072636</v>
      </c>
      <c r="BJ24" s="251" t="e">
        <f>M24*#REF!</f>
        <v>#REF!</v>
      </c>
      <c r="BK24" s="251" t="e">
        <f>N24*#REF!</f>
        <v>#REF!</v>
      </c>
      <c r="BL24" s="251" t="e">
        <f>O24*#REF!</f>
        <v>#REF!</v>
      </c>
      <c r="BM24" s="251" t="e">
        <f>P24*#REF!</f>
        <v>#REF!</v>
      </c>
    </row>
    <row r="25" spans="1:65" s="83" customFormat="1" ht="35.1" customHeight="1" x14ac:dyDescent="0.25">
      <c r="A25" s="83" t="str">
        <f t="shared" si="3"/>
        <v>BH6DT+1</v>
      </c>
      <c r="B25" s="83" t="str">
        <f t="shared" si="4"/>
        <v>BH6DT+2</v>
      </c>
      <c r="C25" s="83" t="str">
        <f t="shared" si="5"/>
        <v>BH6DT+3</v>
      </c>
      <c r="D25" s="83" t="str">
        <f t="shared" si="6"/>
        <v>BH6DT+4</v>
      </c>
      <c r="E25" s="83" t="s">
        <v>344</v>
      </c>
      <c r="F25" s="85">
        <v>6</v>
      </c>
      <c r="G25" s="85"/>
      <c r="H25" s="93" t="s">
        <v>4270</v>
      </c>
      <c r="I25" s="84" t="s">
        <v>4271</v>
      </c>
      <c r="J25" s="84" t="s">
        <v>4272</v>
      </c>
      <c r="K25" s="84" t="str">
        <f t="shared" si="0"/>
        <v>BH6DT</v>
      </c>
      <c r="L25" s="84" t="s">
        <v>4273</v>
      </c>
      <c r="M25" s="95">
        <v>29000</v>
      </c>
      <c r="N25" s="96"/>
      <c r="O25" s="96"/>
      <c r="P25" s="96"/>
      <c r="Q25" s="95" t="e">
        <f>VLOOKUP(H25&amp;"Vị trí 1",#REF!,9,0)</f>
        <v>#REF!</v>
      </c>
      <c r="R25" s="95" t="e">
        <f>VLOOKUP(H25&amp;"Vị trí 2",#REF!,9,0)</f>
        <v>#REF!</v>
      </c>
      <c r="S25" s="95" t="e">
        <f>VLOOKUP(H25&amp;"Vị trí 3",#REF!,9,0)</f>
        <v>#REF!</v>
      </c>
      <c r="T25" s="95" t="e">
        <f>VLOOKUP(H25&amp;"Vị trí 4",#REF!,9,0)</f>
        <v>#REF!</v>
      </c>
      <c r="U25" s="253"/>
      <c r="V25" s="253"/>
      <c r="W25" s="253"/>
      <c r="X25" s="253"/>
      <c r="Y25" s="254"/>
      <c r="Z25" s="254"/>
      <c r="AA25" s="254"/>
      <c r="AB25" s="254"/>
      <c r="AC25" s="253"/>
      <c r="AD25" s="253"/>
      <c r="AE25" s="253"/>
      <c r="AF25" s="253"/>
      <c r="AG25" s="254"/>
      <c r="AH25" s="254"/>
      <c r="AI25" s="254"/>
      <c r="AJ25" s="254"/>
      <c r="AK25" s="86">
        <v>3.05</v>
      </c>
      <c r="AL25" s="86"/>
      <c r="AM25" s="255"/>
      <c r="AN25" s="255">
        <f t="shared" si="11"/>
        <v>1.7993466864428302</v>
      </c>
      <c r="AO25" s="98">
        <f t="shared" si="12"/>
        <v>52181.053906842077</v>
      </c>
      <c r="AP25" s="98">
        <f t="shared" si="12"/>
        <v>0</v>
      </c>
      <c r="AQ25" s="98">
        <f t="shared" si="12"/>
        <v>0</v>
      </c>
      <c r="AR25" s="98">
        <f t="shared" si="12"/>
        <v>0</v>
      </c>
      <c r="AS25" s="99">
        <f t="shared" si="13"/>
        <v>52200</v>
      </c>
      <c r="AT25" s="99"/>
      <c r="AU25" s="99"/>
      <c r="AV25" s="99"/>
      <c r="AW25" s="60"/>
      <c r="AX25" s="256" t="s">
        <v>344</v>
      </c>
      <c r="AY25" s="101">
        <v>20300</v>
      </c>
      <c r="AZ25" s="102"/>
      <c r="BA25" s="102"/>
      <c r="BB25" s="102"/>
      <c r="BC25" s="253">
        <v>17400</v>
      </c>
      <c r="BD25" s="253"/>
      <c r="BE25" s="253"/>
      <c r="BF25" s="253"/>
      <c r="BJ25" s="251" t="e">
        <f>M25*#REF!</f>
        <v>#REF!</v>
      </c>
      <c r="BK25" s="251" t="e">
        <f>N25*#REF!</f>
        <v>#REF!</v>
      </c>
      <c r="BL25" s="251" t="e">
        <f>O25*#REF!</f>
        <v>#REF!</v>
      </c>
      <c r="BM25" s="251" t="e">
        <f>P25*#REF!</f>
        <v>#REF!</v>
      </c>
    </row>
    <row r="26" spans="1:65" s="83" customFormat="1" ht="35.1" customHeight="1" x14ac:dyDescent="0.25">
      <c r="A26" s="83" t="str">
        <f t="shared" si="3"/>
        <v>BH7DT+1</v>
      </c>
      <c r="B26" s="83" t="str">
        <f t="shared" si="4"/>
        <v>BH7DT+2</v>
      </c>
      <c r="C26" s="83" t="str">
        <f t="shared" si="5"/>
        <v>BH7DT+3</v>
      </c>
      <c r="D26" s="83" t="str">
        <f t="shared" si="6"/>
        <v>BH7DT+4</v>
      </c>
      <c r="E26" s="83" t="s">
        <v>344</v>
      </c>
      <c r="F26" s="85">
        <v>7</v>
      </c>
      <c r="G26" s="85"/>
      <c r="H26" s="93" t="s">
        <v>4274</v>
      </c>
      <c r="I26" s="84" t="s">
        <v>4275</v>
      </c>
      <c r="J26" s="84" t="s">
        <v>4276</v>
      </c>
      <c r="K26" s="84" t="str">
        <f t="shared" si="0"/>
        <v>BH7DT</v>
      </c>
      <c r="L26" s="84" t="s">
        <v>4273</v>
      </c>
      <c r="M26" s="95">
        <v>32000</v>
      </c>
      <c r="N26" s="96"/>
      <c r="O26" s="96"/>
      <c r="P26" s="96"/>
      <c r="Q26" s="95" t="e">
        <f>VLOOKUP(H26&amp;"Vị trí 1",#REF!,9,0)</f>
        <v>#REF!</v>
      </c>
      <c r="R26" s="95" t="e">
        <f>VLOOKUP(H26&amp;"Vị trí 2",#REF!,9,0)</f>
        <v>#REF!</v>
      </c>
      <c r="S26" s="95" t="e">
        <f>VLOOKUP(H26&amp;"Vị trí 3",#REF!,9,0)</f>
        <v>#REF!</v>
      </c>
      <c r="T26" s="95" t="e">
        <f>VLOOKUP(H26&amp;"Vị trí 4",#REF!,9,0)</f>
        <v>#REF!</v>
      </c>
      <c r="U26" s="253"/>
      <c r="V26" s="253"/>
      <c r="W26" s="253"/>
      <c r="X26" s="253"/>
      <c r="Y26" s="254"/>
      <c r="Z26" s="254"/>
      <c r="AA26" s="254"/>
      <c r="AB26" s="254"/>
      <c r="AC26" s="253"/>
      <c r="AD26" s="253"/>
      <c r="AE26" s="253"/>
      <c r="AF26" s="253"/>
      <c r="AG26" s="254"/>
      <c r="AH26" s="254"/>
      <c r="AI26" s="254"/>
      <c r="AJ26" s="254"/>
      <c r="AK26" s="86">
        <v>3.05</v>
      </c>
      <c r="AL26" s="86"/>
      <c r="AM26" s="255"/>
      <c r="AN26" s="255">
        <f t="shared" si="11"/>
        <v>1.7993466864428302</v>
      </c>
      <c r="AO26" s="98">
        <f t="shared" si="12"/>
        <v>57579.093966170571</v>
      </c>
      <c r="AP26" s="98">
        <f t="shared" si="12"/>
        <v>0</v>
      </c>
      <c r="AQ26" s="98">
        <f t="shared" si="12"/>
        <v>0</v>
      </c>
      <c r="AR26" s="98">
        <f t="shared" si="12"/>
        <v>0</v>
      </c>
      <c r="AS26" s="99">
        <f t="shared" si="13"/>
        <v>57600</v>
      </c>
      <c r="AT26" s="99"/>
      <c r="AU26" s="99"/>
      <c r="AV26" s="99"/>
      <c r="AW26" s="60"/>
      <c r="AX26" s="256" t="s">
        <v>344</v>
      </c>
      <c r="AY26" s="101">
        <v>22400</v>
      </c>
      <c r="AZ26" s="102"/>
      <c r="BA26" s="102"/>
      <c r="BB26" s="102"/>
      <c r="BC26" s="253">
        <v>19200</v>
      </c>
      <c r="BD26" s="253"/>
      <c r="BE26" s="253"/>
      <c r="BF26" s="253"/>
      <c r="BJ26" s="251" t="e">
        <f>M26*#REF!</f>
        <v>#REF!</v>
      </c>
      <c r="BK26" s="251" t="e">
        <f>N26*#REF!</f>
        <v>#REF!</v>
      </c>
      <c r="BL26" s="251" t="e">
        <f>O26*#REF!</f>
        <v>#REF!</v>
      </c>
      <c r="BM26" s="251" t="e">
        <f>P26*#REF!</f>
        <v>#REF!</v>
      </c>
    </row>
    <row r="27" spans="1:65" s="83" customFormat="1" ht="35.1" customHeight="1" x14ac:dyDescent="0.25">
      <c r="A27" s="83" t="str">
        <f t="shared" si="3"/>
        <v>BH8DT+1</v>
      </c>
      <c r="B27" s="83" t="str">
        <f t="shared" si="4"/>
        <v>BH8DT+2</v>
      </c>
      <c r="C27" s="83" t="str">
        <f t="shared" si="5"/>
        <v>BH8DT+3</v>
      </c>
      <c r="D27" s="83" t="str">
        <f t="shared" si="6"/>
        <v>BH8DT+4</v>
      </c>
      <c r="E27" s="83" t="s">
        <v>344</v>
      </c>
      <c r="F27" s="85">
        <v>8</v>
      </c>
      <c r="G27" s="85"/>
      <c r="H27" s="93" t="s">
        <v>4277</v>
      </c>
      <c r="I27" s="84" t="s">
        <v>4273</v>
      </c>
      <c r="J27" s="84" t="s">
        <v>4276</v>
      </c>
      <c r="K27" s="84" t="str">
        <f t="shared" si="0"/>
        <v>BH8DT</v>
      </c>
      <c r="L27" s="84" t="s">
        <v>4278</v>
      </c>
      <c r="M27" s="95">
        <v>32000</v>
      </c>
      <c r="N27" s="95">
        <v>16000</v>
      </c>
      <c r="O27" s="95">
        <v>10000</v>
      </c>
      <c r="P27" s="95">
        <v>7000</v>
      </c>
      <c r="Q27" s="95" t="e">
        <f>VLOOKUP(H27&amp;"Vị trí 1",#REF!,9,0)</f>
        <v>#REF!</v>
      </c>
      <c r="R27" s="95" t="e">
        <f>VLOOKUP(H27&amp;"Vị trí 2",#REF!,9,0)</f>
        <v>#REF!</v>
      </c>
      <c r="S27" s="95" t="e">
        <f>VLOOKUP(H27&amp;"Vị trí 3",#REF!,9,0)</f>
        <v>#REF!</v>
      </c>
      <c r="T27" s="95" t="e">
        <f>VLOOKUP(H27&amp;"Vị trí 4",#REF!,9,0)</f>
        <v>#REF!</v>
      </c>
      <c r="U27" s="253"/>
      <c r="V27" s="253"/>
      <c r="W27" s="253"/>
      <c r="X27" s="253"/>
      <c r="Y27" s="254"/>
      <c r="Z27" s="254"/>
      <c r="AA27" s="254"/>
      <c r="AB27" s="254"/>
      <c r="AC27" s="253"/>
      <c r="AD27" s="253"/>
      <c r="AE27" s="253"/>
      <c r="AF27" s="253"/>
      <c r="AG27" s="254"/>
      <c r="AH27" s="254"/>
      <c r="AI27" s="254"/>
      <c r="AJ27" s="254"/>
      <c r="AK27" s="86">
        <v>3.05</v>
      </c>
      <c r="AL27" s="86"/>
      <c r="AM27" s="255"/>
      <c r="AN27" s="255">
        <f t="shared" si="11"/>
        <v>1.7993466864428302</v>
      </c>
      <c r="AO27" s="98">
        <f t="shared" si="12"/>
        <v>57579.093966170571</v>
      </c>
      <c r="AP27" s="98">
        <f t="shared" si="12"/>
        <v>28789.546983085285</v>
      </c>
      <c r="AQ27" s="98">
        <f t="shared" si="12"/>
        <v>17993.466864428301</v>
      </c>
      <c r="AR27" s="98">
        <f t="shared" si="12"/>
        <v>12595.426805099813</v>
      </c>
      <c r="AS27" s="99">
        <f t="shared" si="13"/>
        <v>57600</v>
      </c>
      <c r="AT27" s="99">
        <f t="shared" si="13"/>
        <v>28800</v>
      </c>
      <c r="AU27" s="99">
        <f t="shared" si="13"/>
        <v>18000</v>
      </c>
      <c r="AV27" s="99">
        <f t="shared" si="13"/>
        <v>12600</v>
      </c>
      <c r="AW27" s="100">
        <f>AO27*0.15</f>
        <v>8636.864094925586</v>
      </c>
      <c r="AX27" s="256" t="s">
        <v>344</v>
      </c>
      <c r="AY27" s="101">
        <v>22400</v>
      </c>
      <c r="AZ27" s="102">
        <v>11200</v>
      </c>
      <c r="BA27" s="102">
        <v>7000</v>
      </c>
      <c r="BB27" s="102">
        <v>4900</v>
      </c>
      <c r="BC27" s="253">
        <v>19200</v>
      </c>
      <c r="BD27" s="253">
        <v>9600</v>
      </c>
      <c r="BE27" s="253">
        <v>6000</v>
      </c>
      <c r="BF27" s="253">
        <v>4200</v>
      </c>
      <c r="BG27" s="103">
        <f>AV27-AW27</f>
        <v>3963.135905074414</v>
      </c>
      <c r="BJ27" s="251" t="e">
        <f>M27*#REF!</f>
        <v>#REF!</v>
      </c>
      <c r="BK27" s="251" t="e">
        <f>N27*#REF!</f>
        <v>#REF!</v>
      </c>
      <c r="BL27" s="251" t="e">
        <f>O27*#REF!</f>
        <v>#REF!</v>
      </c>
      <c r="BM27" s="251" t="e">
        <f>P27*#REF!</f>
        <v>#REF!</v>
      </c>
    </row>
    <row r="28" spans="1:65" s="83" customFormat="1" ht="35.1" customHeight="1" x14ac:dyDescent="0.25">
      <c r="A28" s="83" t="str">
        <f t="shared" si="3"/>
        <v>BH9DT+1</v>
      </c>
      <c r="B28" s="83" t="str">
        <f t="shared" si="4"/>
        <v>BH9DT+2</v>
      </c>
      <c r="C28" s="83" t="str">
        <f t="shared" si="5"/>
        <v>BH9DT+3</v>
      </c>
      <c r="D28" s="83" t="str">
        <f t="shared" si="6"/>
        <v>BH9DT+4</v>
      </c>
      <c r="E28" s="83" t="s">
        <v>344</v>
      </c>
      <c r="F28" s="85">
        <v>9</v>
      </c>
      <c r="G28" s="85"/>
      <c r="H28" s="93" t="s">
        <v>4279</v>
      </c>
      <c r="I28" s="84" t="s">
        <v>4269</v>
      </c>
      <c r="J28" s="84" t="s">
        <v>4238</v>
      </c>
      <c r="K28" s="84"/>
      <c r="L28" s="84" t="s">
        <v>4243</v>
      </c>
      <c r="M28" s="96"/>
      <c r="N28" s="96"/>
      <c r="O28" s="96"/>
      <c r="P28" s="96"/>
      <c r="Q28" s="95"/>
      <c r="R28" s="95"/>
      <c r="S28" s="95"/>
      <c r="T28" s="95"/>
      <c r="U28" s="253"/>
      <c r="V28" s="253"/>
      <c r="W28" s="253"/>
      <c r="X28" s="253"/>
      <c r="Y28" s="254"/>
      <c r="Z28" s="254"/>
      <c r="AA28" s="254"/>
      <c r="AB28" s="254"/>
      <c r="AC28" s="253"/>
      <c r="AD28" s="253"/>
      <c r="AE28" s="253"/>
      <c r="AF28" s="253"/>
      <c r="AG28" s="254"/>
      <c r="AH28" s="254"/>
      <c r="AI28" s="254"/>
      <c r="AJ28" s="254"/>
      <c r="AK28" s="86"/>
      <c r="AL28" s="86"/>
      <c r="AM28" s="255"/>
      <c r="AN28" s="255"/>
      <c r="AO28" s="98"/>
      <c r="AP28" s="98"/>
      <c r="AQ28" s="98"/>
      <c r="AR28" s="98"/>
      <c r="AS28" s="98"/>
      <c r="AT28" s="98"/>
      <c r="AU28" s="98"/>
      <c r="AV28" s="98"/>
      <c r="AW28" s="60"/>
      <c r="AX28" s="256" t="s">
        <v>344</v>
      </c>
      <c r="AY28" s="101"/>
      <c r="AZ28" s="102"/>
      <c r="BA28" s="102"/>
      <c r="BB28" s="102"/>
      <c r="BC28" s="253"/>
      <c r="BD28" s="253"/>
      <c r="BE28" s="253"/>
      <c r="BF28" s="253"/>
    </row>
    <row r="29" spans="1:65" s="83" customFormat="1" ht="35.1" customHeight="1" x14ac:dyDescent="0.25">
      <c r="A29" s="83" t="str">
        <f t="shared" si="3"/>
        <v>BH9DT_D1+1</v>
      </c>
      <c r="B29" s="83" t="str">
        <f t="shared" si="4"/>
        <v>BH9DT_D1+2</v>
      </c>
      <c r="C29" s="83" t="str">
        <f t="shared" si="5"/>
        <v>BH9DT_D1+3</v>
      </c>
      <c r="D29" s="83" t="str">
        <f t="shared" si="6"/>
        <v>BH9DT_D1+4</v>
      </c>
      <c r="E29" s="83" t="s">
        <v>344</v>
      </c>
      <c r="F29" s="85"/>
      <c r="G29" s="85"/>
      <c r="H29" s="93" t="s">
        <v>4280</v>
      </c>
      <c r="I29" s="84" t="s">
        <v>4281</v>
      </c>
      <c r="J29" s="84" t="s">
        <v>4238</v>
      </c>
      <c r="K29" s="84" t="str">
        <f t="shared" si="0"/>
        <v>BH9DT_D1</v>
      </c>
      <c r="L29" s="84" t="s">
        <v>4273</v>
      </c>
      <c r="M29" s="95">
        <v>35000</v>
      </c>
      <c r="N29" s="95">
        <v>16000</v>
      </c>
      <c r="O29" s="95">
        <v>10000</v>
      </c>
      <c r="P29" s="95">
        <v>7000</v>
      </c>
      <c r="Q29" s="95" t="e">
        <f>VLOOKUP(H29&amp;"Vị trí 1",#REF!,9,0)</f>
        <v>#REF!</v>
      </c>
      <c r="R29" s="95" t="e">
        <f>VLOOKUP(H29&amp;"Vị trí 2",#REF!,9,0)</f>
        <v>#REF!</v>
      </c>
      <c r="S29" s="95" t="e">
        <f>VLOOKUP(H29&amp;"Vị trí 3",#REF!,9,0)</f>
        <v>#REF!</v>
      </c>
      <c r="T29" s="95" t="e">
        <f>VLOOKUP(H29&amp;"Vị trí 4",#REF!,9,0)</f>
        <v>#REF!</v>
      </c>
      <c r="U29" s="253"/>
      <c r="V29" s="253"/>
      <c r="W29" s="253"/>
      <c r="X29" s="253"/>
      <c r="Y29" s="254"/>
      <c r="Z29" s="254"/>
      <c r="AA29" s="254"/>
      <c r="AB29" s="254"/>
      <c r="AC29" s="253"/>
      <c r="AD29" s="253"/>
      <c r="AE29" s="253"/>
      <c r="AF29" s="253"/>
      <c r="AG29" s="254"/>
      <c r="AH29" s="254"/>
      <c r="AI29" s="254"/>
      <c r="AJ29" s="254"/>
      <c r="AK29" s="86">
        <v>3.05</v>
      </c>
      <c r="AL29" s="86"/>
      <c r="AM29" s="255"/>
      <c r="AN29" s="255">
        <f>AK29*$AN$10/$AK$10</f>
        <v>1.7993466864428302</v>
      </c>
      <c r="AO29" s="98">
        <f t="shared" ref="AO29:AR30" si="14">M29*$AN29</f>
        <v>62977.134025499057</v>
      </c>
      <c r="AP29" s="98">
        <f t="shared" si="14"/>
        <v>28789.546983085285</v>
      </c>
      <c r="AQ29" s="98">
        <f t="shared" si="14"/>
        <v>17993.466864428301</v>
      </c>
      <c r="AR29" s="98">
        <f t="shared" si="14"/>
        <v>12595.426805099813</v>
      </c>
      <c r="AS29" s="99">
        <f t="shared" ref="AS29:AV30" si="15">IF(AO29&lt;1000,ROUND(AO29,-1),ROUND(AO29,-2))</f>
        <v>63000</v>
      </c>
      <c r="AT29" s="99">
        <f t="shared" si="15"/>
        <v>28800</v>
      </c>
      <c r="AU29" s="99">
        <f t="shared" si="15"/>
        <v>18000</v>
      </c>
      <c r="AV29" s="99">
        <f t="shared" si="15"/>
        <v>12600</v>
      </c>
      <c r="AW29" s="100">
        <f>AO29*0.15</f>
        <v>9446.570103824859</v>
      </c>
      <c r="AX29" s="256" t="s">
        <v>344</v>
      </c>
      <c r="AY29" s="101">
        <v>24500</v>
      </c>
      <c r="AZ29" s="102">
        <v>11200</v>
      </c>
      <c r="BA29" s="102">
        <v>7000</v>
      </c>
      <c r="BB29" s="102">
        <v>4900</v>
      </c>
      <c r="BC29" s="253">
        <v>21000</v>
      </c>
      <c r="BD29" s="253">
        <v>9600</v>
      </c>
      <c r="BE29" s="253">
        <v>6000</v>
      </c>
      <c r="BF29" s="253">
        <v>4200</v>
      </c>
      <c r="BG29" s="103">
        <f>AV29-AW29</f>
        <v>3153.429896175141</v>
      </c>
      <c r="BJ29" s="251" t="e">
        <f>M29*#REF!</f>
        <v>#REF!</v>
      </c>
      <c r="BK29" s="251" t="e">
        <f>N29*#REF!</f>
        <v>#REF!</v>
      </c>
      <c r="BL29" s="251" t="e">
        <f>O29*#REF!</f>
        <v>#REF!</v>
      </c>
      <c r="BM29" s="251" t="e">
        <f>P29*#REF!</f>
        <v>#REF!</v>
      </c>
    </row>
    <row r="30" spans="1:65" s="83" customFormat="1" ht="35.1" customHeight="1" x14ac:dyDescent="0.25">
      <c r="A30" s="83" t="str">
        <f t="shared" si="3"/>
        <v>BH9DT_D2+1</v>
      </c>
      <c r="B30" s="83" t="str">
        <f t="shared" si="4"/>
        <v>BH9DT_D2+2</v>
      </c>
      <c r="C30" s="83" t="str">
        <f t="shared" si="5"/>
        <v>BH9DT_D2+3</v>
      </c>
      <c r="D30" s="83" t="str">
        <f t="shared" si="6"/>
        <v>BH9DT_D2+4</v>
      </c>
      <c r="E30" s="83" t="s">
        <v>344</v>
      </c>
      <c r="F30" s="85"/>
      <c r="G30" s="85"/>
      <c r="H30" s="93" t="s">
        <v>4282</v>
      </c>
      <c r="I30" s="84" t="s">
        <v>4283</v>
      </c>
      <c r="J30" s="84" t="s">
        <v>4273</v>
      </c>
      <c r="K30" s="84" t="str">
        <f t="shared" si="0"/>
        <v>BH9DT_D2</v>
      </c>
      <c r="L30" s="84" t="s">
        <v>4243</v>
      </c>
      <c r="M30" s="95">
        <v>30000</v>
      </c>
      <c r="N30" s="95">
        <v>15000</v>
      </c>
      <c r="O30" s="95">
        <v>9500</v>
      </c>
      <c r="P30" s="95">
        <v>6500</v>
      </c>
      <c r="Q30" s="95" t="e">
        <f>VLOOKUP(H30&amp;"Vị trí 1",#REF!,9,0)</f>
        <v>#REF!</v>
      </c>
      <c r="R30" s="95" t="e">
        <f>VLOOKUP(H30&amp;"Vị trí 2",#REF!,9,0)</f>
        <v>#REF!</v>
      </c>
      <c r="S30" s="95" t="e">
        <f>VLOOKUP(H30&amp;"Vị trí 3",#REF!,9,0)</f>
        <v>#REF!</v>
      </c>
      <c r="T30" s="95" t="e">
        <f>VLOOKUP(H30&amp;"Vị trí 4",#REF!,9,0)</f>
        <v>#REF!</v>
      </c>
      <c r="U30" s="253"/>
      <c r="V30" s="253"/>
      <c r="W30" s="253"/>
      <c r="X30" s="253"/>
      <c r="Y30" s="254"/>
      <c r="Z30" s="254"/>
      <c r="AA30" s="254"/>
      <c r="AB30" s="254"/>
      <c r="AC30" s="253"/>
      <c r="AD30" s="253"/>
      <c r="AE30" s="253"/>
      <c r="AF30" s="253"/>
      <c r="AG30" s="254"/>
      <c r="AH30" s="254"/>
      <c r="AI30" s="254"/>
      <c r="AJ30" s="254"/>
      <c r="AK30" s="86">
        <v>3.05</v>
      </c>
      <c r="AL30" s="86"/>
      <c r="AM30" s="255"/>
      <c r="AN30" s="255">
        <f>AK30*$AN$10/$AK$10</f>
        <v>1.7993466864428302</v>
      </c>
      <c r="AO30" s="98">
        <f t="shared" si="14"/>
        <v>53980.40059328491</v>
      </c>
      <c r="AP30" s="98">
        <f t="shared" si="14"/>
        <v>26990.200296642455</v>
      </c>
      <c r="AQ30" s="98">
        <f t="shared" si="14"/>
        <v>17093.793521206888</v>
      </c>
      <c r="AR30" s="98">
        <f t="shared" si="14"/>
        <v>11695.753461878398</v>
      </c>
      <c r="AS30" s="99">
        <f t="shared" si="15"/>
        <v>54000</v>
      </c>
      <c r="AT30" s="99">
        <f t="shared" si="15"/>
        <v>27000</v>
      </c>
      <c r="AU30" s="99">
        <f t="shared" si="15"/>
        <v>17100</v>
      </c>
      <c r="AV30" s="99">
        <f t="shared" si="15"/>
        <v>11700</v>
      </c>
      <c r="AW30" s="100">
        <f>AO30*0.15</f>
        <v>8097.0600889927364</v>
      </c>
      <c r="AX30" s="256" t="s">
        <v>344</v>
      </c>
      <c r="AY30" s="101">
        <v>21000</v>
      </c>
      <c r="AZ30" s="102">
        <v>10500</v>
      </c>
      <c r="BA30" s="102">
        <v>6650</v>
      </c>
      <c r="BB30" s="102">
        <v>4550</v>
      </c>
      <c r="BC30" s="253">
        <v>18000</v>
      </c>
      <c r="BD30" s="253">
        <v>9000</v>
      </c>
      <c r="BE30" s="253">
        <v>5700</v>
      </c>
      <c r="BF30" s="253">
        <v>3900</v>
      </c>
      <c r="BG30" s="103">
        <f>AV30-AW30</f>
        <v>3602.9399110072636</v>
      </c>
      <c r="BJ30" s="251" t="e">
        <f>M30*#REF!</f>
        <v>#REF!</v>
      </c>
      <c r="BK30" s="251" t="e">
        <f>N30*#REF!</f>
        <v>#REF!</v>
      </c>
      <c r="BL30" s="251" t="e">
        <f>O30*#REF!</f>
        <v>#REF!</v>
      </c>
      <c r="BM30" s="251" t="e">
        <f>P30*#REF!</f>
        <v>#REF!</v>
      </c>
    </row>
    <row r="31" spans="1:65" s="83" customFormat="1" ht="35.1" customHeight="1" x14ac:dyDescent="0.25">
      <c r="A31" s="83" t="str">
        <f t="shared" si="3"/>
        <v>BH10DT+1</v>
      </c>
      <c r="B31" s="83" t="str">
        <f t="shared" si="4"/>
        <v>BH10DT+2</v>
      </c>
      <c r="C31" s="83" t="str">
        <f t="shared" si="5"/>
        <v>BH10DT+3</v>
      </c>
      <c r="D31" s="83" t="str">
        <f t="shared" si="6"/>
        <v>BH10DT+4</v>
      </c>
      <c r="E31" s="83" t="s">
        <v>344</v>
      </c>
      <c r="F31" s="85">
        <v>10</v>
      </c>
      <c r="G31" s="85"/>
      <c r="H31" s="93" t="s">
        <v>4284</v>
      </c>
      <c r="I31" s="84" t="s">
        <v>4243</v>
      </c>
      <c r="J31" s="84" t="s">
        <v>4238</v>
      </c>
      <c r="K31" s="84"/>
      <c r="L31" s="84" t="s">
        <v>4248</v>
      </c>
      <c r="M31" s="96"/>
      <c r="N31" s="96"/>
      <c r="O31" s="96"/>
      <c r="P31" s="96"/>
      <c r="Q31" s="95"/>
      <c r="R31" s="95"/>
      <c r="S31" s="95"/>
      <c r="T31" s="95"/>
      <c r="U31" s="253"/>
      <c r="V31" s="253"/>
      <c r="W31" s="253"/>
      <c r="X31" s="253"/>
      <c r="Y31" s="254"/>
      <c r="Z31" s="254"/>
      <c r="AA31" s="254"/>
      <c r="AB31" s="254"/>
      <c r="AC31" s="253"/>
      <c r="AD31" s="253"/>
      <c r="AE31" s="253"/>
      <c r="AF31" s="253"/>
      <c r="AG31" s="254"/>
      <c r="AH31" s="254"/>
      <c r="AI31" s="254"/>
      <c r="AJ31" s="254"/>
      <c r="AK31" s="86"/>
      <c r="AL31" s="86"/>
      <c r="AM31" s="255"/>
      <c r="AN31" s="255"/>
      <c r="AO31" s="98"/>
      <c r="AP31" s="98"/>
      <c r="AQ31" s="98"/>
      <c r="AR31" s="98"/>
      <c r="AS31" s="98"/>
      <c r="AT31" s="98"/>
      <c r="AU31" s="98"/>
      <c r="AV31" s="98"/>
      <c r="AW31" s="60"/>
      <c r="AX31" s="256" t="s">
        <v>344</v>
      </c>
      <c r="AY31" s="101"/>
      <c r="AZ31" s="102"/>
      <c r="BA31" s="102"/>
      <c r="BB31" s="102"/>
      <c r="BC31" s="253"/>
      <c r="BD31" s="253"/>
      <c r="BE31" s="253"/>
      <c r="BF31" s="253"/>
    </row>
    <row r="32" spans="1:65" s="83" customFormat="1" ht="35.1" customHeight="1" x14ac:dyDescent="0.25">
      <c r="A32" s="83" t="str">
        <f t="shared" si="3"/>
        <v>BH10DT_D1+1</v>
      </c>
      <c r="B32" s="83" t="str">
        <f t="shared" si="4"/>
        <v>BH10DT_D1+2</v>
      </c>
      <c r="C32" s="83" t="str">
        <f t="shared" si="5"/>
        <v>BH10DT_D1+3</v>
      </c>
      <c r="D32" s="83" t="str">
        <f t="shared" si="6"/>
        <v>BH10DT_D1+4</v>
      </c>
      <c r="E32" s="83" t="s">
        <v>344</v>
      </c>
      <c r="F32" s="85"/>
      <c r="G32" s="85"/>
      <c r="H32" s="93" t="s">
        <v>4285</v>
      </c>
      <c r="I32" s="84" t="s">
        <v>4286</v>
      </c>
      <c r="J32" s="84" t="s">
        <v>4238</v>
      </c>
      <c r="K32" s="84" t="str">
        <f t="shared" si="0"/>
        <v>BH10DT_D1</v>
      </c>
      <c r="L32" s="84" t="s">
        <v>4287</v>
      </c>
      <c r="M32" s="95">
        <v>30000</v>
      </c>
      <c r="N32" s="96"/>
      <c r="O32" s="96"/>
      <c r="P32" s="96"/>
      <c r="Q32" s="95" t="e">
        <f>VLOOKUP(H32&amp;"Vị trí 1",#REF!,9,0)</f>
        <v>#REF!</v>
      </c>
      <c r="R32" s="95" t="e">
        <f>VLOOKUP(H32&amp;"Vị trí 2",#REF!,9,0)</f>
        <v>#REF!</v>
      </c>
      <c r="S32" s="95" t="e">
        <f>VLOOKUP(H32&amp;"Vị trí 3",#REF!,9,0)</f>
        <v>#REF!</v>
      </c>
      <c r="T32" s="95" t="e">
        <f>VLOOKUP(H32&amp;"Vị trí 4",#REF!,9,0)</f>
        <v>#REF!</v>
      </c>
      <c r="U32" s="253"/>
      <c r="V32" s="253"/>
      <c r="W32" s="253"/>
      <c r="X32" s="253"/>
      <c r="Y32" s="254"/>
      <c r="Z32" s="254"/>
      <c r="AA32" s="254"/>
      <c r="AB32" s="254"/>
      <c r="AC32" s="253"/>
      <c r="AD32" s="253"/>
      <c r="AE32" s="253"/>
      <c r="AF32" s="253"/>
      <c r="AG32" s="254"/>
      <c r="AH32" s="254"/>
      <c r="AI32" s="254"/>
      <c r="AJ32" s="254"/>
      <c r="AK32" s="86">
        <v>3.05</v>
      </c>
      <c r="AL32" s="86"/>
      <c r="AM32" s="255"/>
      <c r="AN32" s="255">
        <f>AK32*$AN$10/$AK$10</f>
        <v>1.7993466864428302</v>
      </c>
      <c r="AO32" s="98">
        <f t="shared" ref="AO32:AR34" si="16">M32*$AN32</f>
        <v>53980.40059328491</v>
      </c>
      <c r="AP32" s="98">
        <f t="shared" si="16"/>
        <v>0</v>
      </c>
      <c r="AQ32" s="98">
        <f t="shared" si="16"/>
        <v>0</v>
      </c>
      <c r="AR32" s="98">
        <f t="shared" si="16"/>
        <v>0</v>
      </c>
      <c r="AS32" s="99">
        <f>IF(AO32&lt;1000,ROUND(AO32,-1),ROUND(AO32,-2))</f>
        <v>54000</v>
      </c>
      <c r="AT32" s="99"/>
      <c r="AU32" s="99"/>
      <c r="AV32" s="99"/>
      <c r="AW32" s="60"/>
      <c r="AX32" s="256" t="s">
        <v>344</v>
      </c>
      <c r="AY32" s="101">
        <v>21000</v>
      </c>
      <c r="AZ32" s="102"/>
      <c r="BA32" s="102"/>
      <c r="BB32" s="102"/>
      <c r="BC32" s="253">
        <v>18000</v>
      </c>
      <c r="BD32" s="253"/>
      <c r="BE32" s="253"/>
      <c r="BF32" s="253"/>
      <c r="BJ32" s="251" t="e">
        <f>M32*#REF!</f>
        <v>#REF!</v>
      </c>
      <c r="BK32" s="251" t="e">
        <f>N32*#REF!</f>
        <v>#REF!</v>
      </c>
      <c r="BL32" s="251" t="e">
        <f>O32*#REF!</f>
        <v>#REF!</v>
      </c>
      <c r="BM32" s="251" t="e">
        <f>P32*#REF!</f>
        <v>#REF!</v>
      </c>
    </row>
    <row r="33" spans="1:65" s="83" customFormat="1" ht="35.1" customHeight="1" x14ac:dyDescent="0.25">
      <c r="A33" s="83" t="str">
        <f t="shared" si="3"/>
        <v>BH10DT_D2+1</v>
      </c>
      <c r="B33" s="83" t="str">
        <f t="shared" si="4"/>
        <v>BH10DT_D2+2</v>
      </c>
      <c r="C33" s="83" t="str">
        <f t="shared" si="5"/>
        <v>BH10DT_D2+3</v>
      </c>
      <c r="D33" s="83" t="str">
        <f t="shared" si="6"/>
        <v>BH10DT_D2+4</v>
      </c>
      <c r="E33" s="83" t="s">
        <v>344</v>
      </c>
      <c r="F33" s="85"/>
      <c r="G33" s="85"/>
      <c r="H33" s="93" t="s">
        <v>4288</v>
      </c>
      <c r="I33" s="84" t="s">
        <v>4289</v>
      </c>
      <c r="J33" s="84" t="s">
        <v>4290</v>
      </c>
      <c r="K33" s="84" t="str">
        <f t="shared" si="0"/>
        <v>BH10DT_D2</v>
      </c>
      <c r="L33" s="84" t="s">
        <v>239</v>
      </c>
      <c r="M33" s="95">
        <v>30000</v>
      </c>
      <c r="N33" s="95">
        <v>15000</v>
      </c>
      <c r="O33" s="95">
        <v>9500</v>
      </c>
      <c r="P33" s="95">
        <v>6500</v>
      </c>
      <c r="Q33" s="95" t="e">
        <f>VLOOKUP(H33&amp;"Vị trí 1",#REF!,9,0)</f>
        <v>#REF!</v>
      </c>
      <c r="R33" s="95" t="e">
        <f>VLOOKUP(H33&amp;"Vị trí 2",#REF!,9,0)</f>
        <v>#REF!</v>
      </c>
      <c r="S33" s="95" t="e">
        <f>VLOOKUP(H33&amp;"Vị trí 3",#REF!,9,0)</f>
        <v>#REF!</v>
      </c>
      <c r="T33" s="95" t="e">
        <f>VLOOKUP(H33&amp;"Vị trí 4",#REF!,9,0)</f>
        <v>#REF!</v>
      </c>
      <c r="U33" s="253"/>
      <c r="V33" s="253"/>
      <c r="W33" s="253"/>
      <c r="X33" s="253"/>
      <c r="Y33" s="254"/>
      <c r="Z33" s="254"/>
      <c r="AA33" s="254"/>
      <c r="AB33" s="254"/>
      <c r="AC33" s="253"/>
      <c r="AD33" s="253"/>
      <c r="AE33" s="253"/>
      <c r="AF33" s="253"/>
      <c r="AG33" s="254"/>
      <c r="AH33" s="254"/>
      <c r="AI33" s="254"/>
      <c r="AJ33" s="254"/>
      <c r="AK33" s="86">
        <v>3.05</v>
      </c>
      <c r="AL33" s="86"/>
      <c r="AM33" s="255"/>
      <c r="AN33" s="255">
        <f>AK33*$AN$10/$AK$10</f>
        <v>1.7993466864428302</v>
      </c>
      <c r="AO33" s="98">
        <f t="shared" si="16"/>
        <v>53980.40059328491</v>
      </c>
      <c r="AP33" s="98">
        <f t="shared" si="16"/>
        <v>26990.200296642455</v>
      </c>
      <c r="AQ33" s="98">
        <f t="shared" si="16"/>
        <v>17093.793521206888</v>
      </c>
      <c r="AR33" s="98">
        <f t="shared" si="16"/>
        <v>11695.753461878398</v>
      </c>
      <c r="AS33" s="99">
        <f>IF(AO33&lt;1000,ROUND(AO33,-1),ROUND(AO33,-2))</f>
        <v>54000</v>
      </c>
      <c r="AT33" s="99">
        <f t="shared" ref="AT33:AV34" si="17">IF(AP33&lt;1000,ROUND(AP33,-1),ROUND(AP33,-2))</f>
        <v>27000</v>
      </c>
      <c r="AU33" s="99">
        <f t="shared" si="17"/>
        <v>17100</v>
      </c>
      <c r="AV33" s="99">
        <f t="shared" si="17"/>
        <v>11700</v>
      </c>
      <c r="AW33" s="100">
        <f>AO33*0.15</f>
        <v>8097.0600889927364</v>
      </c>
      <c r="AX33" s="256" t="s">
        <v>344</v>
      </c>
      <c r="AY33" s="101">
        <v>21000</v>
      </c>
      <c r="AZ33" s="102">
        <v>10500</v>
      </c>
      <c r="BA33" s="102">
        <v>6650</v>
      </c>
      <c r="BB33" s="102">
        <v>4550</v>
      </c>
      <c r="BC33" s="253">
        <v>18000</v>
      </c>
      <c r="BD33" s="253">
        <v>9000</v>
      </c>
      <c r="BE33" s="253">
        <v>5700</v>
      </c>
      <c r="BF33" s="253">
        <v>3900</v>
      </c>
      <c r="BG33" s="103">
        <f>AV33-AW33</f>
        <v>3602.9399110072636</v>
      </c>
      <c r="BJ33" s="251" t="e">
        <f>M33*#REF!</f>
        <v>#REF!</v>
      </c>
      <c r="BK33" s="251" t="e">
        <f>N33*#REF!</f>
        <v>#REF!</v>
      </c>
      <c r="BL33" s="251" t="e">
        <f>O33*#REF!</f>
        <v>#REF!</v>
      </c>
      <c r="BM33" s="251" t="e">
        <f>P33*#REF!</f>
        <v>#REF!</v>
      </c>
    </row>
    <row r="34" spans="1:65" s="83" customFormat="1" ht="35.1" customHeight="1" x14ac:dyDescent="0.25">
      <c r="A34" s="83" t="str">
        <f t="shared" si="3"/>
        <v>BH10DT_D3+1</v>
      </c>
      <c r="B34" s="83" t="str">
        <f t="shared" si="4"/>
        <v>BH10DT_D3+2</v>
      </c>
      <c r="C34" s="83" t="str">
        <f t="shared" si="5"/>
        <v>BH10DT_D3+3</v>
      </c>
      <c r="D34" s="83" t="str">
        <f t="shared" si="6"/>
        <v>BH10DT_D3+4</v>
      </c>
      <c r="E34" s="83" t="s">
        <v>344</v>
      </c>
      <c r="F34" s="85"/>
      <c r="G34" s="85"/>
      <c r="H34" s="93" t="s">
        <v>4291</v>
      </c>
      <c r="I34" s="84" t="s">
        <v>4247</v>
      </c>
      <c r="J34" s="84" t="s">
        <v>239</v>
      </c>
      <c r="K34" s="84" t="str">
        <f t="shared" si="0"/>
        <v>BH10DT_D3</v>
      </c>
      <c r="L34" s="84" t="s">
        <v>4248</v>
      </c>
      <c r="M34" s="95">
        <v>28000</v>
      </c>
      <c r="N34" s="95">
        <v>13000</v>
      </c>
      <c r="O34" s="95">
        <v>6600</v>
      </c>
      <c r="P34" s="95">
        <v>5000</v>
      </c>
      <c r="Q34" s="95" t="e">
        <f>VLOOKUP(H34&amp;"Vị trí 1",#REF!,9,0)</f>
        <v>#REF!</v>
      </c>
      <c r="R34" s="95" t="e">
        <f>VLOOKUP(H34&amp;"Vị trí 2",#REF!,9,0)</f>
        <v>#REF!</v>
      </c>
      <c r="S34" s="95" t="e">
        <f>VLOOKUP(H34&amp;"Vị trí 3",#REF!,9,0)</f>
        <v>#REF!</v>
      </c>
      <c r="T34" s="95" t="e">
        <f>VLOOKUP(H34&amp;"Vị trí 4",#REF!,9,0)</f>
        <v>#REF!</v>
      </c>
      <c r="U34" s="253"/>
      <c r="V34" s="253"/>
      <c r="W34" s="253" t="e">
        <f>VLOOKUP(C34,#REF!,32,0)</f>
        <v>#REF!</v>
      </c>
      <c r="X34" s="253"/>
      <c r="Y34" s="254"/>
      <c r="Z34" s="254"/>
      <c r="AA34" s="254" t="e">
        <f>W34/O34</f>
        <v>#REF!</v>
      </c>
      <c r="AB34" s="254"/>
      <c r="AC34" s="253"/>
      <c r="AD34" s="253"/>
      <c r="AE34" s="253"/>
      <c r="AF34" s="253"/>
      <c r="AG34" s="254"/>
      <c r="AH34" s="254"/>
      <c r="AI34" s="254"/>
      <c r="AJ34" s="254"/>
      <c r="AK34" s="86">
        <v>2.866803583509514</v>
      </c>
      <c r="AL34" s="86"/>
      <c r="AM34" s="255"/>
      <c r="AN34" s="255">
        <v>1.65</v>
      </c>
      <c r="AO34" s="98">
        <f t="shared" si="16"/>
        <v>46200</v>
      </c>
      <c r="AP34" s="98">
        <f t="shared" si="16"/>
        <v>21450</v>
      </c>
      <c r="AQ34" s="98">
        <f t="shared" si="16"/>
        <v>10890</v>
      </c>
      <c r="AR34" s="98">
        <f t="shared" si="16"/>
        <v>8250</v>
      </c>
      <c r="AS34" s="99">
        <f>IF(AO34&lt;1000,ROUND(AO34,-1),ROUND(AO34,-2))</f>
        <v>46200</v>
      </c>
      <c r="AT34" s="99">
        <f t="shared" si="17"/>
        <v>21500</v>
      </c>
      <c r="AU34" s="99">
        <f t="shared" si="17"/>
        <v>10900</v>
      </c>
      <c r="AV34" s="99">
        <f t="shared" si="17"/>
        <v>8300</v>
      </c>
      <c r="AW34" s="100">
        <f>AO34*0.15</f>
        <v>6930</v>
      </c>
      <c r="AX34" s="256" t="s">
        <v>344</v>
      </c>
      <c r="AY34" s="101">
        <v>19600</v>
      </c>
      <c r="AZ34" s="102">
        <v>9100</v>
      </c>
      <c r="BA34" s="102">
        <v>4620</v>
      </c>
      <c r="BB34" s="102">
        <v>3500</v>
      </c>
      <c r="BC34" s="253">
        <v>16800</v>
      </c>
      <c r="BD34" s="253">
        <v>7800</v>
      </c>
      <c r="BE34" s="253">
        <v>3960</v>
      </c>
      <c r="BF34" s="253">
        <v>3000</v>
      </c>
      <c r="BG34" s="103">
        <f>AV34-AW34</f>
        <v>1370</v>
      </c>
      <c r="BJ34" s="251" t="e">
        <f>M34*#REF!</f>
        <v>#REF!</v>
      </c>
      <c r="BK34" s="251" t="e">
        <f>N34*#REF!</f>
        <v>#REF!</v>
      </c>
      <c r="BL34" s="251" t="e">
        <f>O34*#REF!</f>
        <v>#REF!</v>
      </c>
      <c r="BM34" s="251" t="e">
        <f>P34*#REF!</f>
        <v>#REF!</v>
      </c>
    </row>
    <row r="35" spans="1:65" s="83" customFormat="1" ht="35.1" customHeight="1" x14ac:dyDescent="0.25">
      <c r="A35" s="83" t="str">
        <f t="shared" si="3"/>
        <v>BH11DT+1</v>
      </c>
      <c r="B35" s="83" t="str">
        <f t="shared" si="4"/>
        <v>BH11DT+2</v>
      </c>
      <c r="C35" s="83" t="str">
        <f t="shared" si="5"/>
        <v>BH11DT+3</v>
      </c>
      <c r="D35" s="83" t="str">
        <f t="shared" si="6"/>
        <v>BH11DT+4</v>
      </c>
      <c r="E35" s="83" t="s">
        <v>344</v>
      </c>
      <c r="F35" s="85">
        <v>11</v>
      </c>
      <c r="G35" s="85"/>
      <c r="H35" s="93" t="s">
        <v>4292</v>
      </c>
      <c r="I35" s="84" t="s">
        <v>239</v>
      </c>
      <c r="J35" s="84" t="s">
        <v>4272</v>
      </c>
      <c r="K35" s="84"/>
      <c r="L35" s="84" t="s">
        <v>4251</v>
      </c>
      <c r="M35" s="96"/>
      <c r="N35" s="96"/>
      <c r="O35" s="96"/>
      <c r="P35" s="96"/>
      <c r="Q35" s="95"/>
      <c r="R35" s="95"/>
      <c r="S35" s="95"/>
      <c r="T35" s="95"/>
      <c r="U35" s="253"/>
      <c r="V35" s="253"/>
      <c r="W35" s="253"/>
      <c r="X35" s="253"/>
      <c r="Y35" s="254"/>
      <c r="Z35" s="254"/>
      <c r="AA35" s="254"/>
      <c r="AB35" s="254"/>
      <c r="AC35" s="253"/>
      <c r="AD35" s="253"/>
      <c r="AE35" s="253"/>
      <c r="AF35" s="253"/>
      <c r="AG35" s="254"/>
      <c r="AH35" s="254"/>
      <c r="AI35" s="254"/>
      <c r="AJ35" s="254"/>
      <c r="AK35" s="86"/>
      <c r="AL35" s="86"/>
      <c r="AM35" s="255"/>
      <c r="AN35" s="255"/>
      <c r="AO35" s="98"/>
      <c r="AP35" s="98"/>
      <c r="AQ35" s="98"/>
      <c r="AR35" s="98"/>
      <c r="AS35" s="98"/>
      <c r="AT35" s="98"/>
      <c r="AU35" s="98"/>
      <c r="AV35" s="98"/>
      <c r="AW35" s="60"/>
      <c r="AX35" s="256" t="s">
        <v>344</v>
      </c>
      <c r="AY35" s="101"/>
      <c r="AZ35" s="102"/>
      <c r="BA35" s="102"/>
      <c r="BB35" s="102"/>
      <c r="BC35" s="253"/>
      <c r="BD35" s="253"/>
      <c r="BE35" s="253"/>
      <c r="BF35" s="253"/>
    </row>
    <row r="36" spans="1:65" s="83" customFormat="1" ht="35.1" customHeight="1" x14ac:dyDescent="0.25">
      <c r="A36" s="83" t="str">
        <f t="shared" si="3"/>
        <v>BH11DT_D1+1</v>
      </c>
      <c r="B36" s="83" t="str">
        <f t="shared" si="4"/>
        <v>BH11DT_D1+2</v>
      </c>
      <c r="C36" s="83" t="str">
        <f t="shared" si="5"/>
        <v>BH11DT_D1+3</v>
      </c>
      <c r="D36" s="83" t="str">
        <f t="shared" si="6"/>
        <v>BH11DT_D1+4</v>
      </c>
      <c r="E36" s="83" t="s">
        <v>344</v>
      </c>
      <c r="F36" s="85"/>
      <c r="G36" s="85"/>
      <c r="H36" s="93" t="s">
        <v>4293</v>
      </c>
      <c r="I36" s="84" t="s">
        <v>4294</v>
      </c>
      <c r="J36" s="84" t="s">
        <v>4272</v>
      </c>
      <c r="K36" s="84" t="str">
        <f t="shared" si="0"/>
        <v>BH11DT_D1</v>
      </c>
      <c r="L36" s="84" t="s">
        <v>4238</v>
      </c>
      <c r="M36" s="95">
        <v>31000</v>
      </c>
      <c r="N36" s="95">
        <v>15000</v>
      </c>
      <c r="O36" s="95">
        <v>10000</v>
      </c>
      <c r="P36" s="95">
        <v>7000</v>
      </c>
      <c r="Q36" s="95" t="e">
        <f>VLOOKUP(H36&amp;"Vị trí 1",#REF!,9,0)</f>
        <v>#REF!</v>
      </c>
      <c r="R36" s="95" t="e">
        <f>VLOOKUP(H36&amp;"Vị trí 2",#REF!,9,0)</f>
        <v>#REF!</v>
      </c>
      <c r="S36" s="95" t="e">
        <f>VLOOKUP(H36&amp;"Vị trí 3",#REF!,9,0)</f>
        <v>#REF!</v>
      </c>
      <c r="T36" s="95" t="e">
        <f>VLOOKUP(H36&amp;"Vị trí 4",#REF!,9,0)</f>
        <v>#REF!</v>
      </c>
      <c r="U36" s="253"/>
      <c r="V36" s="253"/>
      <c r="W36" s="253"/>
      <c r="X36" s="253"/>
      <c r="Y36" s="254"/>
      <c r="Z36" s="254"/>
      <c r="AA36" s="254"/>
      <c r="AB36" s="254"/>
      <c r="AC36" s="253"/>
      <c r="AD36" s="253"/>
      <c r="AE36" s="253"/>
      <c r="AF36" s="253"/>
      <c r="AG36" s="254"/>
      <c r="AH36" s="254"/>
      <c r="AI36" s="254"/>
      <c r="AJ36" s="254"/>
      <c r="AK36" s="86">
        <v>3.05</v>
      </c>
      <c r="AL36" s="86"/>
      <c r="AM36" s="255"/>
      <c r="AN36" s="255">
        <f>AK36*$AN$10/$AK$10</f>
        <v>1.7993466864428302</v>
      </c>
      <c r="AO36" s="98">
        <f t="shared" ref="AO36:AR38" si="18">M36*$AN36</f>
        <v>55779.747279727737</v>
      </c>
      <c r="AP36" s="98">
        <f t="shared" si="18"/>
        <v>26990.200296642455</v>
      </c>
      <c r="AQ36" s="98">
        <f t="shared" si="18"/>
        <v>17993.466864428301</v>
      </c>
      <c r="AR36" s="98">
        <f t="shared" si="18"/>
        <v>12595.426805099813</v>
      </c>
      <c r="AS36" s="99">
        <f t="shared" ref="AS36:AV38" si="19">IF(AO36&lt;1000,ROUND(AO36,-1),ROUND(AO36,-2))</f>
        <v>55800</v>
      </c>
      <c r="AT36" s="99">
        <f t="shared" si="19"/>
        <v>27000</v>
      </c>
      <c r="AU36" s="99">
        <f t="shared" si="19"/>
        <v>18000</v>
      </c>
      <c r="AV36" s="99">
        <f t="shared" si="19"/>
        <v>12600</v>
      </c>
      <c r="AW36" s="100">
        <f>AO36*0.15</f>
        <v>8366.9620919591598</v>
      </c>
      <c r="AX36" s="256" t="s">
        <v>344</v>
      </c>
      <c r="AY36" s="101">
        <v>21700</v>
      </c>
      <c r="AZ36" s="102">
        <v>10500</v>
      </c>
      <c r="BA36" s="102">
        <v>7000</v>
      </c>
      <c r="BB36" s="102">
        <v>4900</v>
      </c>
      <c r="BC36" s="253">
        <v>18600</v>
      </c>
      <c r="BD36" s="253">
        <v>9000</v>
      </c>
      <c r="BE36" s="253">
        <v>6000</v>
      </c>
      <c r="BF36" s="253">
        <v>4200</v>
      </c>
      <c r="BG36" s="103">
        <f>AV36-AW36</f>
        <v>4233.0379080408402</v>
      </c>
      <c r="BJ36" s="251" t="e">
        <f>M36*#REF!</f>
        <v>#REF!</v>
      </c>
      <c r="BK36" s="251" t="e">
        <f>N36*#REF!</f>
        <v>#REF!</v>
      </c>
      <c r="BL36" s="251" t="e">
        <f>O36*#REF!</f>
        <v>#REF!</v>
      </c>
      <c r="BM36" s="251" t="e">
        <f>P36*#REF!</f>
        <v>#REF!</v>
      </c>
    </row>
    <row r="37" spans="1:65" s="83" customFormat="1" ht="35.1" customHeight="1" x14ac:dyDescent="0.25">
      <c r="A37" s="83" t="str">
        <f t="shared" si="3"/>
        <v>BH11DT_D2+1</v>
      </c>
      <c r="B37" s="83" t="str">
        <f t="shared" si="4"/>
        <v>BH11DT_D2+2</v>
      </c>
      <c r="C37" s="83" t="str">
        <f t="shared" si="5"/>
        <v>BH11DT_D2+3</v>
      </c>
      <c r="D37" s="83" t="str">
        <f t="shared" si="6"/>
        <v>BH11DT_D2+4</v>
      </c>
      <c r="E37" s="83" t="s">
        <v>344</v>
      </c>
      <c r="F37" s="85"/>
      <c r="G37" s="85"/>
      <c r="H37" s="93" t="s">
        <v>4295</v>
      </c>
      <c r="I37" s="84" t="s">
        <v>4296</v>
      </c>
      <c r="J37" s="84" t="s">
        <v>4238</v>
      </c>
      <c r="K37" s="84" t="str">
        <f t="shared" si="0"/>
        <v>BH11DT_D2</v>
      </c>
      <c r="L37" s="84" t="s">
        <v>4251</v>
      </c>
      <c r="M37" s="95">
        <v>27000</v>
      </c>
      <c r="N37" s="95">
        <v>14000</v>
      </c>
      <c r="O37" s="95">
        <v>9500</v>
      </c>
      <c r="P37" s="95">
        <v>6500</v>
      </c>
      <c r="Q37" s="95" t="e">
        <f>VLOOKUP(H37&amp;"Vị trí 1",#REF!,9,0)</f>
        <v>#REF!</v>
      </c>
      <c r="R37" s="95" t="e">
        <f>VLOOKUP(H37&amp;"Vị trí 2",#REF!,9,0)</f>
        <v>#REF!</v>
      </c>
      <c r="S37" s="95" t="e">
        <f>VLOOKUP(H37&amp;"Vị trí 3",#REF!,9,0)</f>
        <v>#REF!</v>
      </c>
      <c r="T37" s="95" t="e">
        <f>VLOOKUP(H37&amp;"Vị trí 4",#REF!,9,0)</f>
        <v>#REF!</v>
      </c>
      <c r="U37" s="253"/>
      <c r="V37" s="253" t="e">
        <f>VLOOKUP(B37,#REF!,32,0)</f>
        <v>#REF!</v>
      </c>
      <c r="W37" s="253" t="e">
        <f>VLOOKUP(C37,#REF!,32,0)</f>
        <v>#REF!</v>
      </c>
      <c r="X37" s="253"/>
      <c r="Y37" s="254"/>
      <c r="Z37" s="254" t="e">
        <f>V37/N37</f>
        <v>#REF!</v>
      </c>
      <c r="AA37" s="254" t="e">
        <f>W37/O37</f>
        <v>#REF!</v>
      </c>
      <c r="AB37" s="254"/>
      <c r="AC37" s="253"/>
      <c r="AD37" s="253"/>
      <c r="AE37" s="253"/>
      <c r="AF37" s="253"/>
      <c r="AG37" s="254"/>
      <c r="AH37" s="254"/>
      <c r="AI37" s="254"/>
      <c r="AJ37" s="254"/>
      <c r="AK37" s="86">
        <v>3.396503642096214</v>
      </c>
      <c r="AL37" s="86"/>
      <c r="AM37" s="255"/>
      <c r="AN37" s="255">
        <f>ROUNDDOWN(AK37*$AN$10/$AK$10,1)</f>
        <v>2</v>
      </c>
      <c r="AO37" s="98">
        <f t="shared" si="18"/>
        <v>54000</v>
      </c>
      <c r="AP37" s="98">
        <f t="shared" si="18"/>
        <v>28000</v>
      </c>
      <c r="AQ37" s="98">
        <f t="shared" si="18"/>
        <v>19000</v>
      </c>
      <c r="AR37" s="98">
        <f t="shared" si="18"/>
        <v>13000</v>
      </c>
      <c r="AS37" s="99">
        <f t="shared" si="19"/>
        <v>54000</v>
      </c>
      <c r="AT37" s="99">
        <f t="shared" si="19"/>
        <v>28000</v>
      </c>
      <c r="AU37" s="99">
        <f t="shared" si="19"/>
        <v>19000</v>
      </c>
      <c r="AV37" s="99">
        <f t="shared" si="19"/>
        <v>13000</v>
      </c>
      <c r="AW37" s="100">
        <f>AO37*0.15</f>
        <v>8100</v>
      </c>
      <c r="AX37" s="256" t="s">
        <v>344</v>
      </c>
      <c r="AY37" s="101">
        <v>18900</v>
      </c>
      <c r="AZ37" s="102">
        <v>9800</v>
      </c>
      <c r="BA37" s="102">
        <v>6650</v>
      </c>
      <c r="BB37" s="102">
        <v>4550</v>
      </c>
      <c r="BC37" s="253">
        <v>16200</v>
      </c>
      <c r="BD37" s="253">
        <v>8400</v>
      </c>
      <c r="BE37" s="253">
        <v>5700</v>
      </c>
      <c r="BF37" s="253">
        <v>3900</v>
      </c>
      <c r="BG37" s="103">
        <f>AV37-AW37</f>
        <v>4900</v>
      </c>
      <c r="BJ37" s="251" t="e">
        <f>M37*#REF!</f>
        <v>#REF!</v>
      </c>
      <c r="BK37" s="251" t="e">
        <f>N37*#REF!</f>
        <v>#REF!</v>
      </c>
      <c r="BL37" s="251" t="e">
        <f>O37*#REF!</f>
        <v>#REF!</v>
      </c>
      <c r="BM37" s="251" t="e">
        <f>P37*#REF!</f>
        <v>#REF!</v>
      </c>
    </row>
    <row r="38" spans="1:65" s="83" customFormat="1" ht="35.1" customHeight="1" x14ac:dyDescent="0.25">
      <c r="A38" s="83" t="str">
        <f t="shared" si="3"/>
        <v>BH12DT+1</v>
      </c>
      <c r="B38" s="83" t="str">
        <f t="shared" si="4"/>
        <v>BH12DT+2</v>
      </c>
      <c r="C38" s="83" t="str">
        <f t="shared" si="5"/>
        <v>BH12DT+3</v>
      </c>
      <c r="D38" s="83" t="str">
        <f t="shared" si="6"/>
        <v>BH12DT+4</v>
      </c>
      <c r="E38" s="83" t="s">
        <v>344</v>
      </c>
      <c r="F38" s="85">
        <v>12</v>
      </c>
      <c r="G38" s="85"/>
      <c r="H38" s="93" t="s">
        <v>4297</v>
      </c>
      <c r="I38" s="84" t="s">
        <v>4251</v>
      </c>
      <c r="J38" s="84" t="s">
        <v>4248</v>
      </c>
      <c r="K38" s="84" t="str">
        <f t="shared" si="0"/>
        <v>BH12DT</v>
      </c>
      <c r="L38" s="84" t="s">
        <v>4238</v>
      </c>
      <c r="M38" s="95">
        <v>29000</v>
      </c>
      <c r="N38" s="95">
        <v>15000</v>
      </c>
      <c r="O38" s="95">
        <v>9000</v>
      </c>
      <c r="P38" s="95">
        <v>6500</v>
      </c>
      <c r="Q38" s="95" t="e">
        <f>VLOOKUP(H38&amp;"Vị trí 1",#REF!,9,0)</f>
        <v>#REF!</v>
      </c>
      <c r="R38" s="95" t="e">
        <f>VLOOKUP(H38&amp;"Vị trí 2",#REF!,9,0)</f>
        <v>#REF!</v>
      </c>
      <c r="S38" s="95" t="e">
        <f>VLOOKUP(H38&amp;"Vị trí 3",#REF!,9,0)</f>
        <v>#REF!</v>
      </c>
      <c r="T38" s="95" t="e">
        <f>VLOOKUP(H38&amp;"Vị trí 4",#REF!,9,0)</f>
        <v>#REF!</v>
      </c>
      <c r="U38" s="253"/>
      <c r="V38" s="253" t="e">
        <f>VLOOKUP(B38,#REF!,32,0)</f>
        <v>#REF!</v>
      </c>
      <c r="W38" s="253" t="e">
        <f>VLOOKUP(C38,#REF!,32,0)</f>
        <v>#REF!</v>
      </c>
      <c r="X38" s="253" t="e">
        <f>VLOOKUP(D38,#REF!,32,0)</f>
        <v>#REF!</v>
      </c>
      <c r="Y38" s="254"/>
      <c r="Z38" s="254" t="e">
        <f>V38/N38</f>
        <v>#REF!</v>
      </c>
      <c r="AA38" s="254" t="e">
        <f>W38/O38</f>
        <v>#REF!</v>
      </c>
      <c r="AB38" s="254" t="e">
        <f>X38/P38</f>
        <v>#REF!</v>
      </c>
      <c r="AC38" s="253"/>
      <c r="AD38" s="253"/>
      <c r="AE38" s="253"/>
      <c r="AF38" s="253"/>
      <c r="AG38" s="254"/>
      <c r="AH38" s="254"/>
      <c r="AI38" s="254"/>
      <c r="AJ38" s="254"/>
      <c r="AK38" s="86">
        <v>3.4692309140685205</v>
      </c>
      <c r="AL38" s="86"/>
      <c r="AM38" s="255"/>
      <c r="AN38" s="255">
        <f>ROUNDDOWN(AK38*$AN$10/$AK$10,1)</f>
        <v>2</v>
      </c>
      <c r="AO38" s="98">
        <f t="shared" si="18"/>
        <v>58000</v>
      </c>
      <c r="AP38" s="98">
        <f t="shared" si="18"/>
        <v>30000</v>
      </c>
      <c r="AQ38" s="98">
        <f t="shared" si="18"/>
        <v>18000</v>
      </c>
      <c r="AR38" s="98">
        <f t="shared" si="18"/>
        <v>13000</v>
      </c>
      <c r="AS38" s="99">
        <f t="shared" si="19"/>
        <v>58000</v>
      </c>
      <c r="AT38" s="99">
        <f t="shared" si="19"/>
        <v>30000</v>
      </c>
      <c r="AU38" s="99">
        <f t="shared" si="19"/>
        <v>18000</v>
      </c>
      <c r="AV38" s="99">
        <f t="shared" si="19"/>
        <v>13000</v>
      </c>
      <c r="AW38" s="100">
        <f>AO38*0.15</f>
        <v>8700</v>
      </c>
      <c r="AX38" s="256" t="s">
        <v>344</v>
      </c>
      <c r="AY38" s="101">
        <v>20300</v>
      </c>
      <c r="AZ38" s="102">
        <v>10500</v>
      </c>
      <c r="BA38" s="102">
        <v>6300</v>
      </c>
      <c r="BB38" s="102">
        <v>4550</v>
      </c>
      <c r="BC38" s="253">
        <v>17400</v>
      </c>
      <c r="BD38" s="253">
        <v>9000</v>
      </c>
      <c r="BE38" s="253">
        <v>5400</v>
      </c>
      <c r="BF38" s="253">
        <v>3900</v>
      </c>
      <c r="BG38" s="103">
        <f>AV38-AW38</f>
        <v>4300</v>
      </c>
      <c r="BJ38" s="251" t="e">
        <f>M38*#REF!</f>
        <v>#REF!</v>
      </c>
      <c r="BK38" s="251" t="e">
        <f>N38*#REF!</f>
        <v>#REF!</v>
      </c>
      <c r="BL38" s="251" t="e">
        <f>O38*#REF!</f>
        <v>#REF!</v>
      </c>
      <c r="BM38" s="251" t="e">
        <f>P38*#REF!</f>
        <v>#REF!</v>
      </c>
    </row>
    <row r="39" spans="1:65" s="83" customFormat="1" ht="35.1" customHeight="1" x14ac:dyDescent="0.25">
      <c r="A39" s="83" t="str">
        <f t="shared" si="3"/>
        <v>BH13DT+1</v>
      </c>
      <c r="B39" s="83" t="str">
        <f t="shared" si="4"/>
        <v>BH13DT+2</v>
      </c>
      <c r="C39" s="83" t="str">
        <f t="shared" si="5"/>
        <v>BH13DT+3</v>
      </c>
      <c r="D39" s="83" t="str">
        <f t="shared" si="6"/>
        <v>BH13DT+4</v>
      </c>
      <c r="E39" s="83" t="s">
        <v>344</v>
      </c>
      <c r="F39" s="85">
        <v>13</v>
      </c>
      <c r="G39" s="85"/>
      <c r="H39" s="93" t="s">
        <v>4298</v>
      </c>
      <c r="I39" s="84" t="s">
        <v>4299</v>
      </c>
      <c r="J39" s="84" t="s">
        <v>4300</v>
      </c>
      <c r="K39" s="84"/>
      <c r="L39" s="84" t="s">
        <v>4301</v>
      </c>
      <c r="M39" s="96"/>
      <c r="N39" s="96"/>
      <c r="O39" s="96"/>
      <c r="P39" s="96"/>
      <c r="Q39" s="95"/>
      <c r="R39" s="95"/>
      <c r="S39" s="95"/>
      <c r="T39" s="95"/>
      <c r="U39" s="253"/>
      <c r="V39" s="253"/>
      <c r="W39" s="253"/>
      <c r="X39" s="253"/>
      <c r="Y39" s="254"/>
      <c r="Z39" s="254"/>
      <c r="AA39" s="254"/>
      <c r="AB39" s="254"/>
      <c r="AC39" s="253"/>
      <c r="AD39" s="253"/>
      <c r="AE39" s="253"/>
      <c r="AF39" s="253"/>
      <c r="AG39" s="254"/>
      <c r="AH39" s="254"/>
      <c r="AI39" s="254"/>
      <c r="AJ39" s="254"/>
      <c r="AK39" s="86"/>
      <c r="AL39" s="86"/>
      <c r="AM39" s="255"/>
      <c r="AN39" s="255"/>
      <c r="AO39" s="98"/>
      <c r="AP39" s="98"/>
      <c r="AQ39" s="98"/>
      <c r="AR39" s="98"/>
      <c r="AS39" s="98"/>
      <c r="AT39" s="98"/>
      <c r="AU39" s="98"/>
      <c r="AV39" s="98"/>
      <c r="AW39" s="60"/>
      <c r="AX39" s="256" t="s">
        <v>344</v>
      </c>
      <c r="AY39" s="101"/>
      <c r="AZ39" s="102"/>
      <c r="BA39" s="102"/>
      <c r="BB39" s="102"/>
      <c r="BC39" s="253"/>
      <c r="BD39" s="253"/>
      <c r="BE39" s="253"/>
      <c r="BF39" s="253"/>
    </row>
    <row r="40" spans="1:65" s="83" customFormat="1" ht="35.1" customHeight="1" x14ac:dyDescent="0.25">
      <c r="A40" s="83" t="str">
        <f t="shared" si="3"/>
        <v>BH13DT_D1+1</v>
      </c>
      <c r="B40" s="83" t="str">
        <f t="shared" si="4"/>
        <v>BH13DT_D1+2</v>
      </c>
      <c r="C40" s="83" t="str">
        <f t="shared" si="5"/>
        <v>BH13DT_D1+3</v>
      </c>
      <c r="D40" s="83" t="str">
        <f t="shared" si="6"/>
        <v>BH13DT_D1+4</v>
      </c>
      <c r="E40" s="83" t="s">
        <v>344</v>
      </c>
      <c r="F40" s="85"/>
      <c r="G40" s="85"/>
      <c r="H40" s="93" t="s">
        <v>4302</v>
      </c>
      <c r="I40" s="84" t="s">
        <v>4303</v>
      </c>
      <c r="J40" s="84" t="s">
        <v>4300</v>
      </c>
      <c r="K40" s="84" t="str">
        <f t="shared" si="0"/>
        <v>BH13DT_D1</v>
      </c>
      <c r="L40" s="84" t="s">
        <v>239</v>
      </c>
      <c r="M40" s="95">
        <v>27000</v>
      </c>
      <c r="N40" s="95">
        <v>14000</v>
      </c>
      <c r="O40" s="95">
        <v>9000</v>
      </c>
      <c r="P40" s="95">
        <v>6000</v>
      </c>
      <c r="Q40" s="95" t="e">
        <f>VLOOKUP(H40&amp;"Vị trí 1",#REF!,9,0)</f>
        <v>#REF!</v>
      </c>
      <c r="R40" s="95" t="e">
        <f>VLOOKUP(H40&amp;"Vị trí 2",#REF!,9,0)</f>
        <v>#REF!</v>
      </c>
      <c r="S40" s="95" t="e">
        <f>VLOOKUP(H40&amp;"Vị trí 3",#REF!,9,0)</f>
        <v>#REF!</v>
      </c>
      <c r="T40" s="95" t="e">
        <f>VLOOKUP(H40&amp;"Vị trí 4",#REF!,9,0)</f>
        <v>#REF!</v>
      </c>
      <c r="U40" s="253"/>
      <c r="V40" s="253"/>
      <c r="W40" s="253"/>
      <c r="X40" s="253"/>
      <c r="Y40" s="254"/>
      <c r="Z40" s="254"/>
      <c r="AA40" s="254"/>
      <c r="AB40" s="254"/>
      <c r="AC40" s="253"/>
      <c r="AD40" s="253"/>
      <c r="AE40" s="253"/>
      <c r="AF40" s="253"/>
      <c r="AG40" s="254"/>
      <c r="AH40" s="254"/>
      <c r="AI40" s="254"/>
      <c r="AJ40" s="254"/>
      <c r="AK40" s="86">
        <v>3.05</v>
      </c>
      <c r="AL40" s="86"/>
      <c r="AM40" s="255"/>
      <c r="AN40" s="255">
        <f>AK40*$AN$10/$AK$10</f>
        <v>1.7993466864428302</v>
      </c>
      <c r="AO40" s="98">
        <f t="shared" ref="AO40:AR47" si="20">M40*$AN40</f>
        <v>48582.360533956416</v>
      </c>
      <c r="AP40" s="98">
        <f t="shared" si="20"/>
        <v>25190.853610199625</v>
      </c>
      <c r="AQ40" s="98">
        <f t="shared" si="20"/>
        <v>16194.120177985473</v>
      </c>
      <c r="AR40" s="98">
        <f t="shared" si="20"/>
        <v>10796.080118656981</v>
      </c>
      <c r="AS40" s="99">
        <f t="shared" ref="AS40:AV47" si="21">IF(AO40&lt;1000,ROUND(AO40,-1),ROUND(AO40,-2))</f>
        <v>48600</v>
      </c>
      <c r="AT40" s="99">
        <f t="shared" si="21"/>
        <v>25200</v>
      </c>
      <c r="AU40" s="99">
        <f t="shared" si="21"/>
        <v>16200</v>
      </c>
      <c r="AV40" s="99">
        <f t="shared" si="21"/>
        <v>10800</v>
      </c>
      <c r="AW40" s="100">
        <f t="shared" ref="AW40:AW47" si="22">AO40*0.15</f>
        <v>7287.3540800934625</v>
      </c>
      <c r="AX40" s="256" t="s">
        <v>344</v>
      </c>
      <c r="AY40" s="101">
        <v>18900</v>
      </c>
      <c r="AZ40" s="102">
        <v>9800</v>
      </c>
      <c r="BA40" s="102">
        <v>6300</v>
      </c>
      <c r="BB40" s="102">
        <v>4200</v>
      </c>
      <c r="BC40" s="253">
        <v>16200</v>
      </c>
      <c r="BD40" s="253">
        <v>8400</v>
      </c>
      <c r="BE40" s="253">
        <v>5400</v>
      </c>
      <c r="BF40" s="253">
        <v>3600</v>
      </c>
      <c r="BG40" s="103">
        <f t="shared" ref="BG40:BG47" si="23">AV40-AW40</f>
        <v>3512.6459199065375</v>
      </c>
      <c r="BJ40" s="251" t="e">
        <f>M40*#REF!</f>
        <v>#REF!</v>
      </c>
      <c r="BK40" s="251" t="e">
        <f>N40*#REF!</f>
        <v>#REF!</v>
      </c>
      <c r="BL40" s="251" t="e">
        <f>O40*#REF!</f>
        <v>#REF!</v>
      </c>
      <c r="BM40" s="251" t="e">
        <f>P40*#REF!</f>
        <v>#REF!</v>
      </c>
    </row>
    <row r="41" spans="1:65" s="83" customFormat="1" ht="35.1" customHeight="1" x14ac:dyDescent="0.25">
      <c r="A41" s="83" t="str">
        <f t="shared" si="3"/>
        <v>BH13DT_D2+1</v>
      </c>
      <c r="B41" s="83" t="str">
        <f t="shared" si="4"/>
        <v>BH13DT_D2+2</v>
      </c>
      <c r="C41" s="83" t="str">
        <f t="shared" si="5"/>
        <v>BH13DT_D2+3</v>
      </c>
      <c r="D41" s="83" t="str">
        <f t="shared" si="6"/>
        <v>BH13DT_D2+4</v>
      </c>
      <c r="E41" s="83" t="s">
        <v>344</v>
      </c>
      <c r="F41" s="85"/>
      <c r="G41" s="85"/>
      <c r="H41" s="93" t="s">
        <v>4304</v>
      </c>
      <c r="I41" s="84" t="s">
        <v>4305</v>
      </c>
      <c r="J41" s="84" t="s">
        <v>239</v>
      </c>
      <c r="K41" s="84" t="str">
        <f t="shared" si="0"/>
        <v>BH13DT_D2</v>
      </c>
      <c r="L41" s="84" t="s">
        <v>4301</v>
      </c>
      <c r="M41" s="95">
        <v>30000</v>
      </c>
      <c r="N41" s="95">
        <v>15000</v>
      </c>
      <c r="O41" s="95">
        <v>9500</v>
      </c>
      <c r="P41" s="95">
        <v>6300</v>
      </c>
      <c r="Q41" s="95" t="e">
        <f>VLOOKUP(H41&amp;"Vị trí 1",#REF!,9,0)</f>
        <v>#REF!</v>
      </c>
      <c r="R41" s="95" t="e">
        <f>VLOOKUP(H41&amp;"Vị trí 2",#REF!,9,0)</f>
        <v>#REF!</v>
      </c>
      <c r="S41" s="95" t="e">
        <f>VLOOKUP(H41&amp;"Vị trí 3",#REF!,9,0)</f>
        <v>#REF!</v>
      </c>
      <c r="T41" s="95" t="e">
        <f>VLOOKUP(H41&amp;"Vị trí 4",#REF!,9,0)</f>
        <v>#REF!</v>
      </c>
      <c r="U41" s="253" t="e">
        <f>VLOOKUP(A41,#REF!,32,0)</f>
        <v>#REF!</v>
      </c>
      <c r="V41" s="253"/>
      <c r="W41" s="253"/>
      <c r="X41" s="253"/>
      <c r="Y41" s="254" t="e">
        <f>U41/M41</f>
        <v>#REF!</v>
      </c>
      <c r="Z41" s="254"/>
      <c r="AA41" s="254"/>
      <c r="AB41" s="254"/>
      <c r="AC41" s="253"/>
      <c r="AD41" s="253"/>
      <c r="AE41" s="253"/>
      <c r="AF41" s="253"/>
      <c r="AG41" s="254"/>
      <c r="AH41" s="254"/>
      <c r="AI41" s="254"/>
      <c r="AJ41" s="254"/>
      <c r="AK41" s="86">
        <v>3.3923303834808252</v>
      </c>
      <c r="AL41" s="86"/>
      <c r="AM41" s="255"/>
      <c r="AN41" s="255">
        <f>ROUNDDOWN(AK41*$AN$10/$AK$10,1)</f>
        <v>2</v>
      </c>
      <c r="AO41" s="98">
        <f t="shared" si="20"/>
        <v>60000</v>
      </c>
      <c r="AP41" s="98">
        <f t="shared" si="20"/>
        <v>30000</v>
      </c>
      <c r="AQ41" s="98">
        <f t="shared" si="20"/>
        <v>19000</v>
      </c>
      <c r="AR41" s="98">
        <f t="shared" si="20"/>
        <v>12600</v>
      </c>
      <c r="AS41" s="99">
        <f t="shared" si="21"/>
        <v>60000</v>
      </c>
      <c r="AT41" s="99">
        <f t="shared" si="21"/>
        <v>30000</v>
      </c>
      <c r="AU41" s="99">
        <f t="shared" si="21"/>
        <v>19000</v>
      </c>
      <c r="AV41" s="99">
        <f t="shared" si="21"/>
        <v>12600</v>
      </c>
      <c r="AW41" s="100">
        <f t="shared" si="22"/>
        <v>9000</v>
      </c>
      <c r="AX41" s="256" t="s">
        <v>344</v>
      </c>
      <c r="AY41" s="101">
        <v>21000</v>
      </c>
      <c r="AZ41" s="102">
        <v>10500</v>
      </c>
      <c r="BA41" s="102">
        <v>6650</v>
      </c>
      <c r="BB41" s="102">
        <v>4410</v>
      </c>
      <c r="BC41" s="253">
        <v>18000</v>
      </c>
      <c r="BD41" s="253">
        <v>9000</v>
      </c>
      <c r="BE41" s="253">
        <v>5700</v>
      </c>
      <c r="BF41" s="253">
        <v>3780</v>
      </c>
      <c r="BG41" s="103">
        <f t="shared" si="23"/>
        <v>3600</v>
      </c>
      <c r="BJ41" s="251" t="e">
        <f>M41*#REF!</f>
        <v>#REF!</v>
      </c>
      <c r="BK41" s="251" t="e">
        <f>N41*#REF!</f>
        <v>#REF!</v>
      </c>
      <c r="BL41" s="251" t="e">
        <f>O41*#REF!</f>
        <v>#REF!</v>
      </c>
      <c r="BM41" s="251" t="e">
        <f>P41*#REF!</f>
        <v>#REF!</v>
      </c>
    </row>
    <row r="42" spans="1:65" s="83" customFormat="1" ht="35.1" customHeight="1" x14ac:dyDescent="0.25">
      <c r="A42" s="83" t="str">
        <f t="shared" si="3"/>
        <v>BH14DT+1</v>
      </c>
      <c r="B42" s="83" t="str">
        <f t="shared" si="4"/>
        <v>BH14DT+2</v>
      </c>
      <c r="C42" s="83" t="str">
        <f t="shared" si="5"/>
        <v>BH14DT+3</v>
      </c>
      <c r="D42" s="83" t="str">
        <f t="shared" si="6"/>
        <v>BH14DT+4</v>
      </c>
      <c r="E42" s="83" t="s">
        <v>344</v>
      </c>
      <c r="F42" s="85">
        <v>14</v>
      </c>
      <c r="G42" s="85"/>
      <c r="H42" s="93" t="s">
        <v>4306</v>
      </c>
      <c r="I42" s="84" t="s">
        <v>4266</v>
      </c>
      <c r="J42" s="84" t="s">
        <v>4251</v>
      </c>
      <c r="K42" s="84" t="str">
        <f t="shared" si="0"/>
        <v>BH14DT</v>
      </c>
      <c r="L42" s="84" t="s">
        <v>4229</v>
      </c>
      <c r="M42" s="95">
        <v>28000</v>
      </c>
      <c r="N42" s="95">
        <v>14000</v>
      </c>
      <c r="O42" s="95">
        <v>9000</v>
      </c>
      <c r="P42" s="95">
        <v>6000</v>
      </c>
      <c r="Q42" s="95" t="e">
        <f>VLOOKUP(H42&amp;"Vị trí 1",#REF!,9,0)</f>
        <v>#REF!</v>
      </c>
      <c r="R42" s="95" t="e">
        <f>VLOOKUP(H42&amp;"Vị trí 2",#REF!,9,0)</f>
        <v>#REF!</v>
      </c>
      <c r="S42" s="95" t="e">
        <f>VLOOKUP(H42&amp;"Vị trí 3",#REF!,9,0)</f>
        <v>#REF!</v>
      </c>
      <c r="T42" s="95" t="e">
        <f>VLOOKUP(H42&amp;"Vị trí 4",#REF!,9,0)</f>
        <v>#REF!</v>
      </c>
      <c r="U42" s="253"/>
      <c r="V42" s="253"/>
      <c r="W42" s="253"/>
      <c r="X42" s="253"/>
      <c r="Y42" s="254"/>
      <c r="Z42" s="254"/>
      <c r="AA42" s="254"/>
      <c r="AB42" s="254"/>
      <c r="AC42" s="253"/>
      <c r="AD42" s="253"/>
      <c r="AE42" s="253"/>
      <c r="AF42" s="253"/>
      <c r="AG42" s="254"/>
      <c r="AH42" s="254"/>
      <c r="AI42" s="254"/>
      <c r="AJ42" s="254"/>
      <c r="AK42" s="86">
        <v>3.05</v>
      </c>
      <c r="AL42" s="86"/>
      <c r="AM42" s="255"/>
      <c r="AN42" s="255">
        <f>AK42*$AN$10/$AK$10</f>
        <v>1.7993466864428302</v>
      </c>
      <c r="AO42" s="98">
        <f t="shared" si="20"/>
        <v>50381.70722039925</v>
      </c>
      <c r="AP42" s="98">
        <f t="shared" si="20"/>
        <v>25190.853610199625</v>
      </c>
      <c r="AQ42" s="98">
        <f t="shared" si="20"/>
        <v>16194.120177985473</v>
      </c>
      <c r="AR42" s="98">
        <f t="shared" si="20"/>
        <v>10796.080118656981</v>
      </c>
      <c r="AS42" s="99">
        <f t="shared" si="21"/>
        <v>50400</v>
      </c>
      <c r="AT42" s="99">
        <f t="shared" si="21"/>
        <v>25200</v>
      </c>
      <c r="AU42" s="99">
        <f t="shared" si="21"/>
        <v>16200</v>
      </c>
      <c r="AV42" s="99">
        <f t="shared" si="21"/>
        <v>10800</v>
      </c>
      <c r="AW42" s="100">
        <f t="shared" si="22"/>
        <v>7557.2560830598868</v>
      </c>
      <c r="AX42" s="256" t="s">
        <v>344</v>
      </c>
      <c r="AY42" s="101">
        <v>19600</v>
      </c>
      <c r="AZ42" s="102">
        <v>9800</v>
      </c>
      <c r="BA42" s="102">
        <v>6300</v>
      </c>
      <c r="BB42" s="102">
        <v>4200</v>
      </c>
      <c r="BC42" s="253">
        <v>16800</v>
      </c>
      <c r="BD42" s="253">
        <v>8400</v>
      </c>
      <c r="BE42" s="253">
        <v>5400</v>
      </c>
      <c r="BF42" s="253">
        <v>3600</v>
      </c>
      <c r="BG42" s="103">
        <f t="shared" si="23"/>
        <v>3242.7439169401132</v>
      </c>
      <c r="BJ42" s="251" t="e">
        <f>M42*#REF!</f>
        <v>#REF!</v>
      </c>
      <c r="BK42" s="251" t="e">
        <f>N42*#REF!</f>
        <v>#REF!</v>
      </c>
      <c r="BL42" s="251" t="e">
        <f>O42*#REF!</f>
        <v>#REF!</v>
      </c>
      <c r="BM42" s="251" t="e">
        <f>P42*#REF!</f>
        <v>#REF!</v>
      </c>
    </row>
    <row r="43" spans="1:65" s="83" customFormat="1" ht="35.1" customHeight="1" x14ac:dyDescent="0.25">
      <c r="A43" s="83" t="str">
        <f t="shared" si="3"/>
        <v>BH15DT+1</v>
      </c>
      <c r="B43" s="83" t="str">
        <f t="shared" si="4"/>
        <v>BH15DT+2</v>
      </c>
      <c r="C43" s="83" t="str">
        <f t="shared" si="5"/>
        <v>BH15DT+3</v>
      </c>
      <c r="D43" s="83" t="str">
        <f t="shared" si="6"/>
        <v>BH15DT+4</v>
      </c>
      <c r="E43" s="83" t="s">
        <v>344</v>
      </c>
      <c r="F43" s="85">
        <v>15</v>
      </c>
      <c r="G43" s="85"/>
      <c r="H43" s="93" t="s">
        <v>4307</v>
      </c>
      <c r="I43" s="84" t="s">
        <v>4308</v>
      </c>
      <c r="J43" s="84" t="s">
        <v>4272</v>
      </c>
      <c r="K43" s="84" t="str">
        <f t="shared" si="0"/>
        <v>BH15DT</v>
      </c>
      <c r="L43" s="84" t="s">
        <v>4273</v>
      </c>
      <c r="M43" s="95">
        <v>30000</v>
      </c>
      <c r="N43" s="95">
        <v>16000</v>
      </c>
      <c r="O43" s="95">
        <v>9500</v>
      </c>
      <c r="P43" s="95">
        <v>6500</v>
      </c>
      <c r="Q43" s="95" t="e">
        <f>VLOOKUP(H43&amp;"Vị trí 1",#REF!,9,0)</f>
        <v>#REF!</v>
      </c>
      <c r="R43" s="95" t="e">
        <f>VLOOKUP(H43&amp;"Vị trí 2",#REF!,9,0)</f>
        <v>#REF!</v>
      </c>
      <c r="S43" s="95" t="e">
        <f>VLOOKUP(H43&amp;"Vị trí 3",#REF!,9,0)</f>
        <v>#REF!</v>
      </c>
      <c r="T43" s="95" t="e">
        <f>VLOOKUP(H43&amp;"Vị trí 4",#REF!,9,0)</f>
        <v>#REF!</v>
      </c>
      <c r="U43" s="253"/>
      <c r="V43" s="253"/>
      <c r="W43" s="253"/>
      <c r="X43" s="253"/>
      <c r="Y43" s="254"/>
      <c r="Z43" s="254"/>
      <c r="AA43" s="254"/>
      <c r="AB43" s="254"/>
      <c r="AC43" s="253"/>
      <c r="AD43" s="253"/>
      <c r="AE43" s="253"/>
      <c r="AF43" s="253"/>
      <c r="AG43" s="254"/>
      <c r="AH43" s="254"/>
      <c r="AI43" s="254"/>
      <c r="AJ43" s="254"/>
      <c r="AK43" s="86">
        <v>3.05</v>
      </c>
      <c r="AL43" s="86"/>
      <c r="AM43" s="255"/>
      <c r="AN43" s="255">
        <f>AK43*$AN$10/$AK$10</f>
        <v>1.7993466864428302</v>
      </c>
      <c r="AO43" s="98">
        <f t="shared" si="20"/>
        <v>53980.40059328491</v>
      </c>
      <c r="AP43" s="98">
        <f t="shared" si="20"/>
        <v>28789.546983085285</v>
      </c>
      <c r="AQ43" s="98">
        <f t="shared" si="20"/>
        <v>17093.793521206888</v>
      </c>
      <c r="AR43" s="98">
        <f t="shared" si="20"/>
        <v>11695.753461878398</v>
      </c>
      <c r="AS43" s="99">
        <f t="shared" si="21"/>
        <v>54000</v>
      </c>
      <c r="AT43" s="99">
        <f t="shared" si="21"/>
        <v>28800</v>
      </c>
      <c r="AU43" s="99">
        <f t="shared" si="21"/>
        <v>17100</v>
      </c>
      <c r="AV43" s="99">
        <f t="shared" si="21"/>
        <v>11700</v>
      </c>
      <c r="AW43" s="100">
        <f t="shared" si="22"/>
        <v>8097.0600889927364</v>
      </c>
      <c r="AX43" s="256" t="s">
        <v>344</v>
      </c>
      <c r="AY43" s="101">
        <v>21000</v>
      </c>
      <c r="AZ43" s="102">
        <v>11200</v>
      </c>
      <c r="BA43" s="102">
        <v>6650</v>
      </c>
      <c r="BB43" s="102">
        <v>4550</v>
      </c>
      <c r="BC43" s="253">
        <v>18000</v>
      </c>
      <c r="BD43" s="253">
        <v>9600</v>
      </c>
      <c r="BE43" s="253">
        <v>5700</v>
      </c>
      <c r="BF43" s="253">
        <v>3900</v>
      </c>
      <c r="BG43" s="103">
        <f t="shared" si="23"/>
        <v>3602.9399110072636</v>
      </c>
      <c r="BJ43" s="251" t="e">
        <f>M43*#REF!</f>
        <v>#REF!</v>
      </c>
      <c r="BK43" s="251" t="e">
        <f>N43*#REF!</f>
        <v>#REF!</v>
      </c>
      <c r="BL43" s="251" t="e">
        <f>O43*#REF!</f>
        <v>#REF!</v>
      </c>
      <c r="BM43" s="251" t="e">
        <f>P43*#REF!</f>
        <v>#REF!</v>
      </c>
    </row>
    <row r="44" spans="1:65" s="83" customFormat="1" ht="35.1" customHeight="1" x14ac:dyDescent="0.25">
      <c r="A44" s="83" t="str">
        <f t="shared" si="3"/>
        <v>BH16DT+1</v>
      </c>
      <c r="B44" s="83" t="str">
        <f t="shared" si="4"/>
        <v>BH16DT+2</v>
      </c>
      <c r="C44" s="83" t="str">
        <f t="shared" si="5"/>
        <v>BH16DT+3</v>
      </c>
      <c r="D44" s="83" t="str">
        <f t="shared" si="6"/>
        <v>BH16DT+4</v>
      </c>
      <c r="E44" s="83" t="s">
        <v>344</v>
      </c>
      <c r="F44" s="85">
        <v>16</v>
      </c>
      <c r="G44" s="85"/>
      <c r="H44" s="93" t="s">
        <v>4309</v>
      </c>
      <c r="I44" s="84" t="s">
        <v>4301</v>
      </c>
      <c r="J44" s="84" t="s">
        <v>4272</v>
      </c>
      <c r="K44" s="84" t="str">
        <f t="shared" si="0"/>
        <v>BH16DT</v>
      </c>
      <c r="L44" s="84" t="s">
        <v>4273</v>
      </c>
      <c r="M44" s="95">
        <v>31000</v>
      </c>
      <c r="N44" s="95">
        <v>16000</v>
      </c>
      <c r="O44" s="95">
        <v>9500</v>
      </c>
      <c r="P44" s="95">
        <v>6500</v>
      </c>
      <c r="Q44" s="95" t="e">
        <f>VLOOKUP(H44&amp;"Vị trí 1",#REF!,9,0)</f>
        <v>#REF!</v>
      </c>
      <c r="R44" s="95" t="e">
        <f>VLOOKUP(H44&amp;"Vị trí 2",#REF!,9,0)</f>
        <v>#REF!</v>
      </c>
      <c r="S44" s="95" t="e">
        <f>VLOOKUP(H44&amp;"Vị trí 3",#REF!,9,0)</f>
        <v>#REF!</v>
      </c>
      <c r="T44" s="95" t="e">
        <f>VLOOKUP(H44&amp;"Vị trí 4",#REF!,9,0)</f>
        <v>#REF!</v>
      </c>
      <c r="U44" s="253"/>
      <c r="V44" s="253"/>
      <c r="W44" s="253"/>
      <c r="X44" s="253"/>
      <c r="Y44" s="254"/>
      <c r="Z44" s="254"/>
      <c r="AA44" s="254"/>
      <c r="AB44" s="254"/>
      <c r="AC44" s="253"/>
      <c r="AD44" s="253"/>
      <c r="AE44" s="253"/>
      <c r="AF44" s="253"/>
      <c r="AG44" s="254"/>
      <c r="AH44" s="254"/>
      <c r="AI44" s="254"/>
      <c r="AJ44" s="254"/>
      <c r="AK44" s="86">
        <v>3.05</v>
      </c>
      <c r="AL44" s="86"/>
      <c r="AM44" s="255"/>
      <c r="AN44" s="255">
        <f>AK44*$AN$10/$AK$10</f>
        <v>1.7993466864428302</v>
      </c>
      <c r="AO44" s="98">
        <f t="shared" si="20"/>
        <v>55779.747279727737</v>
      </c>
      <c r="AP44" s="98">
        <f t="shared" si="20"/>
        <v>28789.546983085285</v>
      </c>
      <c r="AQ44" s="98">
        <f t="shared" si="20"/>
        <v>17093.793521206888</v>
      </c>
      <c r="AR44" s="98">
        <f t="shared" si="20"/>
        <v>11695.753461878398</v>
      </c>
      <c r="AS44" s="99">
        <f t="shared" si="21"/>
        <v>55800</v>
      </c>
      <c r="AT44" s="99">
        <f t="shared" si="21"/>
        <v>28800</v>
      </c>
      <c r="AU44" s="99">
        <f t="shared" si="21"/>
        <v>17100</v>
      </c>
      <c r="AV44" s="99">
        <f t="shared" si="21"/>
        <v>11700</v>
      </c>
      <c r="AW44" s="100">
        <f t="shared" si="22"/>
        <v>8366.9620919591598</v>
      </c>
      <c r="AX44" s="256" t="s">
        <v>344</v>
      </c>
      <c r="AY44" s="101">
        <v>21700</v>
      </c>
      <c r="AZ44" s="102">
        <v>11200</v>
      </c>
      <c r="BA44" s="102">
        <v>6650</v>
      </c>
      <c r="BB44" s="102">
        <v>4550</v>
      </c>
      <c r="BC44" s="253">
        <v>18600</v>
      </c>
      <c r="BD44" s="253">
        <v>9600</v>
      </c>
      <c r="BE44" s="253">
        <v>5700</v>
      </c>
      <c r="BF44" s="253">
        <v>3900</v>
      </c>
      <c r="BG44" s="103">
        <f t="shared" si="23"/>
        <v>3333.0379080408402</v>
      </c>
      <c r="BJ44" s="251" t="e">
        <f>M44*#REF!</f>
        <v>#REF!</v>
      </c>
      <c r="BK44" s="251" t="e">
        <f>N44*#REF!</f>
        <v>#REF!</v>
      </c>
      <c r="BL44" s="251" t="e">
        <f>O44*#REF!</f>
        <v>#REF!</v>
      </c>
      <c r="BM44" s="251" t="e">
        <f>P44*#REF!</f>
        <v>#REF!</v>
      </c>
    </row>
    <row r="45" spans="1:65" s="83" customFormat="1" ht="35.1" customHeight="1" x14ac:dyDescent="0.25">
      <c r="A45" s="83" t="str">
        <f t="shared" si="3"/>
        <v>BH17DT+1</v>
      </c>
      <c r="B45" s="83" t="str">
        <f t="shared" si="4"/>
        <v>BH17DT+2</v>
      </c>
      <c r="C45" s="83" t="str">
        <f t="shared" si="5"/>
        <v>BH17DT+3</v>
      </c>
      <c r="D45" s="83" t="str">
        <f t="shared" si="6"/>
        <v>BH17DT+4</v>
      </c>
      <c r="E45" s="83" t="s">
        <v>344</v>
      </c>
      <c r="F45" s="85">
        <v>17</v>
      </c>
      <c r="G45" s="85"/>
      <c r="H45" s="93" t="s">
        <v>4310</v>
      </c>
      <c r="I45" s="84" t="s">
        <v>4311</v>
      </c>
      <c r="J45" s="84" t="s">
        <v>4272</v>
      </c>
      <c r="K45" s="84" t="str">
        <f t="shared" si="0"/>
        <v>BH17DT</v>
      </c>
      <c r="L45" s="84" t="s">
        <v>4238</v>
      </c>
      <c r="M45" s="95">
        <v>23000</v>
      </c>
      <c r="N45" s="95">
        <v>13000</v>
      </c>
      <c r="O45" s="95">
        <v>8000</v>
      </c>
      <c r="P45" s="95">
        <v>5000</v>
      </c>
      <c r="Q45" s="95" t="e">
        <f>VLOOKUP(H45&amp;"Vị trí 1",#REF!,9,0)</f>
        <v>#REF!</v>
      </c>
      <c r="R45" s="95" t="e">
        <f>VLOOKUP(H45&amp;"Vị trí 2",#REF!,9,0)</f>
        <v>#REF!</v>
      </c>
      <c r="S45" s="95" t="e">
        <f>VLOOKUP(H45&amp;"Vị trí 3",#REF!,9,0)</f>
        <v>#REF!</v>
      </c>
      <c r="T45" s="95" t="e">
        <f>VLOOKUP(H45&amp;"Vị trí 4",#REF!,9,0)</f>
        <v>#REF!</v>
      </c>
      <c r="U45" s="253"/>
      <c r="V45" s="253"/>
      <c r="W45" s="253"/>
      <c r="X45" s="253"/>
      <c r="Y45" s="254"/>
      <c r="Z45" s="254"/>
      <c r="AA45" s="254"/>
      <c r="AB45" s="254"/>
      <c r="AC45" s="253"/>
      <c r="AD45" s="253"/>
      <c r="AE45" s="253"/>
      <c r="AF45" s="253"/>
      <c r="AG45" s="254"/>
      <c r="AH45" s="254"/>
      <c r="AI45" s="254"/>
      <c r="AJ45" s="254"/>
      <c r="AK45" s="86">
        <v>3.05</v>
      </c>
      <c r="AL45" s="86"/>
      <c r="AM45" s="255"/>
      <c r="AN45" s="255">
        <f>AK45*$AN$10/$AK$10</f>
        <v>1.7993466864428302</v>
      </c>
      <c r="AO45" s="98">
        <f t="shared" si="20"/>
        <v>41384.973788185096</v>
      </c>
      <c r="AP45" s="98">
        <f t="shared" si="20"/>
        <v>23391.506923756795</v>
      </c>
      <c r="AQ45" s="98">
        <f t="shared" si="20"/>
        <v>14394.773491542643</v>
      </c>
      <c r="AR45" s="98">
        <f t="shared" si="20"/>
        <v>8996.7334322141505</v>
      </c>
      <c r="AS45" s="99">
        <f t="shared" si="21"/>
        <v>41400</v>
      </c>
      <c r="AT45" s="99">
        <f t="shared" si="21"/>
        <v>23400</v>
      </c>
      <c r="AU45" s="99">
        <f t="shared" si="21"/>
        <v>14400</v>
      </c>
      <c r="AV45" s="99">
        <f t="shared" si="21"/>
        <v>9000</v>
      </c>
      <c r="AW45" s="100">
        <f t="shared" si="22"/>
        <v>6207.7460682277642</v>
      </c>
      <c r="AX45" s="256" t="s">
        <v>344</v>
      </c>
      <c r="AY45" s="101">
        <v>16100</v>
      </c>
      <c r="AZ45" s="102">
        <v>9100</v>
      </c>
      <c r="BA45" s="102">
        <v>5600</v>
      </c>
      <c r="BB45" s="102">
        <v>3500</v>
      </c>
      <c r="BC45" s="253">
        <v>13800</v>
      </c>
      <c r="BD45" s="253">
        <v>7800</v>
      </c>
      <c r="BE45" s="253">
        <v>4800</v>
      </c>
      <c r="BF45" s="253">
        <v>3000</v>
      </c>
      <c r="BG45" s="103">
        <f t="shared" si="23"/>
        <v>2792.2539317722358</v>
      </c>
      <c r="BJ45" s="251" t="e">
        <f>M45*#REF!</f>
        <v>#REF!</v>
      </c>
      <c r="BK45" s="251" t="e">
        <f>N45*#REF!</f>
        <v>#REF!</v>
      </c>
      <c r="BL45" s="251" t="e">
        <f>O45*#REF!</f>
        <v>#REF!</v>
      </c>
      <c r="BM45" s="251" t="e">
        <f>P45*#REF!</f>
        <v>#REF!</v>
      </c>
    </row>
    <row r="46" spans="1:65" s="83" customFormat="1" ht="35.1" customHeight="1" x14ac:dyDescent="0.25">
      <c r="A46" s="83" t="str">
        <f t="shared" si="3"/>
        <v>BH18DT+1</v>
      </c>
      <c r="B46" s="83" t="str">
        <f t="shared" si="4"/>
        <v>BH18DT+2</v>
      </c>
      <c r="C46" s="83" t="str">
        <f t="shared" si="5"/>
        <v>BH18DT+3</v>
      </c>
      <c r="D46" s="83" t="str">
        <f t="shared" si="6"/>
        <v>BH18DT+4</v>
      </c>
      <c r="E46" s="83" t="s">
        <v>344</v>
      </c>
      <c r="F46" s="85">
        <v>18</v>
      </c>
      <c r="G46" s="85"/>
      <c r="H46" s="93" t="s">
        <v>4312</v>
      </c>
      <c r="I46" s="84" t="s">
        <v>4313</v>
      </c>
      <c r="J46" s="84" t="s">
        <v>4272</v>
      </c>
      <c r="K46" s="84" t="str">
        <f t="shared" si="0"/>
        <v>BH18DT</v>
      </c>
      <c r="L46" s="84" t="s">
        <v>4248</v>
      </c>
      <c r="M46" s="95">
        <v>29000</v>
      </c>
      <c r="N46" s="95">
        <v>11000</v>
      </c>
      <c r="O46" s="95">
        <v>8000</v>
      </c>
      <c r="P46" s="95">
        <v>5000</v>
      </c>
      <c r="Q46" s="95" t="e">
        <f>VLOOKUP(H46&amp;"Vị trí 1",#REF!,9,0)</f>
        <v>#REF!</v>
      </c>
      <c r="R46" s="95" t="e">
        <f>VLOOKUP(H46&amp;"Vị trí 2",#REF!,9,0)</f>
        <v>#REF!</v>
      </c>
      <c r="S46" s="95" t="e">
        <f>VLOOKUP(H46&amp;"Vị trí 3",#REF!,9,0)</f>
        <v>#REF!</v>
      </c>
      <c r="T46" s="95" t="e">
        <f>VLOOKUP(H46&amp;"Vị trí 4",#REF!,9,0)</f>
        <v>#REF!</v>
      </c>
      <c r="U46" s="253"/>
      <c r="V46" s="253"/>
      <c r="W46" s="253" t="e">
        <f>VLOOKUP(C46,#REF!,32,0)</f>
        <v>#REF!</v>
      </c>
      <c r="X46" s="253" t="e">
        <f>VLOOKUP(D46,#REF!,32,0)</f>
        <v>#REF!</v>
      </c>
      <c r="Y46" s="254"/>
      <c r="Z46" s="254"/>
      <c r="AA46" s="254" t="e">
        <f>W46/O46</f>
        <v>#REF!</v>
      </c>
      <c r="AB46" s="254" t="e">
        <f>X46/P46</f>
        <v>#REF!</v>
      </c>
      <c r="AC46" s="253"/>
      <c r="AD46" s="253"/>
      <c r="AE46" s="253"/>
      <c r="AF46" s="253"/>
      <c r="AG46" s="254"/>
      <c r="AH46" s="254"/>
      <c r="AI46" s="254"/>
      <c r="AJ46" s="254"/>
      <c r="AK46" s="86">
        <v>3.650010870661184</v>
      </c>
      <c r="AL46" s="86"/>
      <c r="AM46" s="255"/>
      <c r="AN46" s="255">
        <f>ROUNDDOWN(AK46*$AN$10/$AK$10,1)</f>
        <v>2.1</v>
      </c>
      <c r="AO46" s="98">
        <f t="shared" si="20"/>
        <v>60900</v>
      </c>
      <c r="AP46" s="98">
        <f t="shared" si="20"/>
        <v>23100</v>
      </c>
      <c r="AQ46" s="98">
        <f t="shared" si="20"/>
        <v>16800</v>
      </c>
      <c r="AR46" s="98">
        <f t="shared" si="20"/>
        <v>10500</v>
      </c>
      <c r="AS46" s="99">
        <f t="shared" si="21"/>
        <v>60900</v>
      </c>
      <c r="AT46" s="99">
        <f t="shared" si="21"/>
        <v>23100</v>
      </c>
      <c r="AU46" s="99">
        <f t="shared" si="21"/>
        <v>16800</v>
      </c>
      <c r="AV46" s="99">
        <f t="shared" si="21"/>
        <v>10500</v>
      </c>
      <c r="AW46" s="100">
        <f t="shared" si="22"/>
        <v>9135</v>
      </c>
      <c r="AX46" s="256" t="s">
        <v>344</v>
      </c>
      <c r="AY46" s="101">
        <v>20300</v>
      </c>
      <c r="AZ46" s="102">
        <v>7700</v>
      </c>
      <c r="BA46" s="102">
        <v>5600</v>
      </c>
      <c r="BB46" s="102">
        <v>3500</v>
      </c>
      <c r="BC46" s="253">
        <v>17400</v>
      </c>
      <c r="BD46" s="253">
        <v>6600</v>
      </c>
      <c r="BE46" s="253">
        <v>4800</v>
      </c>
      <c r="BF46" s="253">
        <v>3000</v>
      </c>
      <c r="BG46" s="103">
        <f t="shared" si="23"/>
        <v>1365</v>
      </c>
      <c r="BJ46" s="251" t="e">
        <f>M46*#REF!</f>
        <v>#REF!</v>
      </c>
      <c r="BK46" s="251" t="e">
        <f>N46*#REF!</f>
        <v>#REF!</v>
      </c>
      <c r="BL46" s="251" t="e">
        <f>O46*#REF!</f>
        <v>#REF!</v>
      </c>
      <c r="BM46" s="251" t="e">
        <f>P46*#REF!</f>
        <v>#REF!</v>
      </c>
    </row>
    <row r="47" spans="1:65" s="83" customFormat="1" ht="35.1" customHeight="1" x14ac:dyDescent="0.25">
      <c r="A47" s="83" t="str">
        <f t="shared" si="3"/>
        <v>BH19DT+1</v>
      </c>
      <c r="B47" s="83" t="str">
        <f t="shared" si="4"/>
        <v>BH19DT+2</v>
      </c>
      <c r="C47" s="83" t="str">
        <f t="shared" si="5"/>
        <v>BH19DT+3</v>
      </c>
      <c r="D47" s="83" t="str">
        <f t="shared" si="6"/>
        <v>BH19DT+4</v>
      </c>
      <c r="E47" s="83" t="s">
        <v>344</v>
      </c>
      <c r="F47" s="85">
        <v>19</v>
      </c>
      <c r="G47" s="85"/>
      <c r="H47" s="93" t="s">
        <v>4314</v>
      </c>
      <c r="I47" s="84" t="s">
        <v>4315</v>
      </c>
      <c r="J47" s="84" t="s">
        <v>4313</v>
      </c>
      <c r="K47" s="84" t="str">
        <f t="shared" si="0"/>
        <v>BH19DT</v>
      </c>
      <c r="L47" s="84" t="s">
        <v>4316</v>
      </c>
      <c r="M47" s="95">
        <v>20000</v>
      </c>
      <c r="N47" s="95">
        <v>10000</v>
      </c>
      <c r="O47" s="95">
        <v>6200</v>
      </c>
      <c r="P47" s="95">
        <v>4400</v>
      </c>
      <c r="Q47" s="95" t="e">
        <f>VLOOKUP(H47&amp;"Vị trí 1",#REF!,9,0)</f>
        <v>#REF!</v>
      </c>
      <c r="R47" s="95" t="e">
        <f>VLOOKUP(H47&amp;"Vị trí 2",#REF!,9,0)</f>
        <v>#REF!</v>
      </c>
      <c r="S47" s="95" t="e">
        <f>VLOOKUP(H47&amp;"Vị trí 3",#REF!,9,0)</f>
        <v>#REF!</v>
      </c>
      <c r="T47" s="95" t="e">
        <f>VLOOKUP(H47&amp;"Vị trí 4",#REF!,9,0)</f>
        <v>#REF!</v>
      </c>
      <c r="U47" s="253"/>
      <c r="V47" s="253"/>
      <c r="W47" s="253" t="e">
        <f>VLOOKUP(C47,#REF!,32,0)</f>
        <v>#REF!</v>
      </c>
      <c r="X47" s="253"/>
      <c r="Y47" s="254"/>
      <c r="Z47" s="254"/>
      <c r="AA47" s="254" t="e">
        <f>W47/O47</f>
        <v>#REF!</v>
      </c>
      <c r="AB47" s="254"/>
      <c r="AC47" s="253"/>
      <c r="AD47" s="253"/>
      <c r="AE47" s="253"/>
      <c r="AF47" s="253"/>
      <c r="AG47" s="254"/>
      <c r="AH47" s="254"/>
      <c r="AI47" s="254"/>
      <c r="AJ47" s="254"/>
      <c r="AK47" s="86">
        <v>3.7160435411543467</v>
      </c>
      <c r="AL47" s="86"/>
      <c r="AM47" s="255"/>
      <c r="AN47" s="255">
        <f>ROUNDDOWN(AK47*$AN$10/$AK$10,1)</f>
        <v>2.1</v>
      </c>
      <c r="AO47" s="98">
        <f t="shared" si="20"/>
        <v>42000</v>
      </c>
      <c r="AP47" s="98">
        <f t="shared" si="20"/>
        <v>21000</v>
      </c>
      <c r="AQ47" s="98">
        <f t="shared" si="20"/>
        <v>13020</v>
      </c>
      <c r="AR47" s="98">
        <f t="shared" si="20"/>
        <v>9240</v>
      </c>
      <c r="AS47" s="99">
        <f t="shared" si="21"/>
        <v>42000</v>
      </c>
      <c r="AT47" s="99">
        <f t="shared" si="21"/>
        <v>21000</v>
      </c>
      <c r="AU47" s="99">
        <f t="shared" si="21"/>
        <v>13000</v>
      </c>
      <c r="AV47" s="99">
        <f t="shared" si="21"/>
        <v>9200</v>
      </c>
      <c r="AW47" s="100">
        <f t="shared" si="22"/>
        <v>6300</v>
      </c>
      <c r="AX47" s="256" t="s">
        <v>344</v>
      </c>
      <c r="AY47" s="101">
        <v>14000</v>
      </c>
      <c r="AZ47" s="102">
        <v>7000</v>
      </c>
      <c r="BA47" s="102">
        <v>4340</v>
      </c>
      <c r="BB47" s="102">
        <v>3080</v>
      </c>
      <c r="BC47" s="253">
        <v>12000</v>
      </c>
      <c r="BD47" s="253">
        <v>6000</v>
      </c>
      <c r="BE47" s="253">
        <v>3720</v>
      </c>
      <c r="BF47" s="253">
        <v>2640</v>
      </c>
      <c r="BG47" s="103">
        <f t="shared" si="23"/>
        <v>2900</v>
      </c>
      <c r="BJ47" s="251" t="e">
        <f>M47*#REF!</f>
        <v>#REF!</v>
      </c>
      <c r="BK47" s="251" t="e">
        <f>N47*#REF!</f>
        <v>#REF!</v>
      </c>
      <c r="BL47" s="251" t="e">
        <f>O47*#REF!</f>
        <v>#REF!</v>
      </c>
      <c r="BM47" s="251" t="e">
        <f>P47*#REF!</f>
        <v>#REF!</v>
      </c>
    </row>
    <row r="48" spans="1:65" s="83" customFormat="1" ht="35.1" customHeight="1" x14ac:dyDescent="0.25">
      <c r="A48" s="83" t="str">
        <f t="shared" si="3"/>
        <v>BH20DT+1</v>
      </c>
      <c r="B48" s="83" t="str">
        <f t="shared" si="4"/>
        <v>BH20DT+2</v>
      </c>
      <c r="C48" s="83" t="str">
        <f t="shared" si="5"/>
        <v>BH20DT+3</v>
      </c>
      <c r="D48" s="83" t="str">
        <f t="shared" si="6"/>
        <v>BH20DT+4</v>
      </c>
      <c r="E48" s="83" t="s">
        <v>344</v>
      </c>
      <c r="F48" s="85">
        <v>20</v>
      </c>
      <c r="G48" s="85"/>
      <c r="H48" s="93" t="s">
        <v>4317</v>
      </c>
      <c r="I48" s="84" t="s">
        <v>4248</v>
      </c>
      <c r="J48" s="84" t="s">
        <v>4318</v>
      </c>
      <c r="K48" s="84"/>
      <c r="L48" s="84" t="s">
        <v>4319</v>
      </c>
      <c r="M48" s="96"/>
      <c r="N48" s="96"/>
      <c r="O48" s="96"/>
      <c r="P48" s="96"/>
      <c r="Q48" s="95"/>
      <c r="R48" s="95"/>
      <c r="S48" s="95"/>
      <c r="T48" s="95"/>
      <c r="U48" s="253"/>
      <c r="V48" s="253"/>
      <c r="W48" s="253"/>
      <c r="X48" s="253"/>
      <c r="Y48" s="254"/>
      <c r="Z48" s="254"/>
      <c r="AA48" s="254"/>
      <c r="AB48" s="254"/>
      <c r="AC48" s="253"/>
      <c r="AD48" s="253"/>
      <c r="AE48" s="253"/>
      <c r="AF48" s="253"/>
      <c r="AG48" s="254"/>
      <c r="AH48" s="254"/>
      <c r="AI48" s="254"/>
      <c r="AJ48" s="254"/>
      <c r="AK48" s="86"/>
      <c r="AL48" s="86"/>
      <c r="AM48" s="255"/>
      <c r="AN48" s="255"/>
      <c r="AO48" s="98"/>
      <c r="AP48" s="98"/>
      <c r="AQ48" s="98"/>
      <c r="AR48" s="98"/>
      <c r="AS48" s="98"/>
      <c r="AT48" s="98"/>
      <c r="AU48" s="98"/>
      <c r="AV48" s="98"/>
      <c r="AW48" s="60"/>
      <c r="AX48" s="256" t="s">
        <v>344</v>
      </c>
      <c r="AY48" s="101"/>
      <c r="AZ48" s="102"/>
      <c r="BA48" s="102"/>
      <c r="BB48" s="102"/>
      <c r="BC48" s="253"/>
      <c r="BD48" s="253"/>
      <c r="BE48" s="253"/>
      <c r="BF48" s="253"/>
    </row>
    <row r="49" spans="1:65" s="83" customFormat="1" ht="35.1" customHeight="1" x14ac:dyDescent="0.25">
      <c r="A49" s="83" t="str">
        <f t="shared" si="3"/>
        <v>BH20DT_D1+1</v>
      </c>
      <c r="B49" s="83" t="str">
        <f t="shared" si="4"/>
        <v>BH20DT_D1+2</v>
      </c>
      <c r="C49" s="83" t="str">
        <f t="shared" si="5"/>
        <v>BH20DT_D1+3</v>
      </c>
      <c r="D49" s="83" t="str">
        <f t="shared" si="6"/>
        <v>BH20DT_D1+4</v>
      </c>
      <c r="E49" s="83" t="s">
        <v>344</v>
      </c>
      <c r="F49" s="85"/>
      <c r="G49" s="85"/>
      <c r="H49" s="93" t="s">
        <v>4320</v>
      </c>
      <c r="I49" s="84" t="s">
        <v>4321</v>
      </c>
      <c r="J49" s="84" t="s">
        <v>4318</v>
      </c>
      <c r="K49" s="84" t="str">
        <f t="shared" si="0"/>
        <v>BH20DT_D1</v>
      </c>
      <c r="L49" s="84" t="s">
        <v>4322</v>
      </c>
      <c r="M49" s="95">
        <v>22000</v>
      </c>
      <c r="N49" s="95">
        <v>10000</v>
      </c>
      <c r="O49" s="95">
        <v>4900</v>
      </c>
      <c r="P49" s="95">
        <v>3500</v>
      </c>
      <c r="Q49" s="95" t="e">
        <f>VLOOKUP(H49&amp;"Vị trí 1",#REF!,9,0)</f>
        <v>#REF!</v>
      </c>
      <c r="R49" s="95" t="e">
        <f>VLOOKUP(H49&amp;"Vị trí 2",#REF!,9,0)</f>
        <v>#REF!</v>
      </c>
      <c r="S49" s="95" t="e">
        <f>VLOOKUP(H49&amp;"Vị trí 3",#REF!,9,0)</f>
        <v>#REF!</v>
      </c>
      <c r="T49" s="95" t="e">
        <f>VLOOKUP(H49&amp;"Vị trí 4",#REF!,9,0)</f>
        <v>#REF!</v>
      </c>
      <c r="U49" s="253" t="e">
        <f>VLOOKUP(A49,#REF!,32,0)</f>
        <v>#REF!</v>
      </c>
      <c r="V49" s="253" t="e">
        <f>VLOOKUP(B49,#REF!,32,0)</f>
        <v>#REF!</v>
      </c>
      <c r="W49" s="253"/>
      <c r="X49" s="253" t="e">
        <f>VLOOKUP(D49,#REF!,32,0)</f>
        <v>#REF!</v>
      </c>
      <c r="Y49" s="254" t="e">
        <f>U49/M49</f>
        <v>#REF!</v>
      </c>
      <c r="Z49" s="254" t="e">
        <f>V49/N49</f>
        <v>#REF!</v>
      </c>
      <c r="AA49" s="254"/>
      <c r="AB49" s="254" t="e">
        <f>X49/P49</f>
        <v>#REF!</v>
      </c>
      <c r="AC49" s="253"/>
      <c r="AD49" s="253"/>
      <c r="AE49" s="253"/>
      <c r="AF49" s="253"/>
      <c r="AG49" s="254"/>
      <c r="AH49" s="254"/>
      <c r="AI49" s="254"/>
      <c r="AJ49" s="254"/>
      <c r="AK49" s="86">
        <v>2.6545486943879388</v>
      </c>
      <c r="AL49" s="86"/>
      <c r="AM49" s="255"/>
      <c r="AN49" s="255">
        <v>1.55</v>
      </c>
      <c r="AO49" s="98">
        <f t="shared" ref="AO49:AO58" si="24">M49*$AN49</f>
        <v>34100</v>
      </c>
      <c r="AP49" s="98">
        <f t="shared" ref="AP49:AP58" si="25">N49*$AN49</f>
        <v>15500</v>
      </c>
      <c r="AQ49" s="98">
        <f t="shared" ref="AQ49:AQ58" si="26">O49*$AN49</f>
        <v>7595</v>
      </c>
      <c r="AR49" s="98">
        <f t="shared" ref="AR49:AR58" si="27">P49*$AN49</f>
        <v>5425</v>
      </c>
      <c r="AS49" s="99">
        <f t="shared" ref="AS49:AV58" si="28">IF(AO49&lt;1000,ROUND(AO49,-1),ROUND(AO49,-2))</f>
        <v>34100</v>
      </c>
      <c r="AT49" s="99">
        <f t="shared" si="28"/>
        <v>15500</v>
      </c>
      <c r="AU49" s="99">
        <f t="shared" si="28"/>
        <v>7600</v>
      </c>
      <c r="AV49" s="99">
        <f t="shared" si="28"/>
        <v>5400</v>
      </c>
      <c r="AW49" s="100">
        <f t="shared" ref="AW49:AW58" si="29">AO49*0.15</f>
        <v>5115</v>
      </c>
      <c r="AX49" s="256" t="s">
        <v>344</v>
      </c>
      <c r="AY49" s="101">
        <v>15400</v>
      </c>
      <c r="AZ49" s="102">
        <v>7000</v>
      </c>
      <c r="BA49" s="102">
        <v>3430</v>
      </c>
      <c r="BB49" s="102">
        <v>2450</v>
      </c>
      <c r="BC49" s="253">
        <v>13200</v>
      </c>
      <c r="BD49" s="253">
        <v>6000</v>
      </c>
      <c r="BE49" s="253">
        <v>2940</v>
      </c>
      <c r="BF49" s="253">
        <v>2100</v>
      </c>
      <c r="BG49" s="103">
        <f t="shared" ref="BG49:BG58" si="30">AV49-AW49</f>
        <v>285</v>
      </c>
      <c r="BJ49" s="251" t="e">
        <f>M49*#REF!</f>
        <v>#REF!</v>
      </c>
      <c r="BK49" s="251" t="e">
        <f>N49*#REF!</f>
        <v>#REF!</v>
      </c>
      <c r="BL49" s="251" t="e">
        <f>O49*#REF!</f>
        <v>#REF!</v>
      </c>
      <c r="BM49" s="251" t="e">
        <f>P49*#REF!</f>
        <v>#REF!</v>
      </c>
    </row>
    <row r="50" spans="1:65" s="83" customFormat="1" ht="35.1" customHeight="1" x14ac:dyDescent="0.25">
      <c r="A50" s="83" t="str">
        <f t="shared" si="3"/>
        <v>BH20DT_D2+1</v>
      </c>
      <c r="B50" s="83" t="str">
        <f t="shared" si="4"/>
        <v>BH20DT_D2+2</v>
      </c>
      <c r="C50" s="83" t="str">
        <f t="shared" si="5"/>
        <v>BH20DT_D2+3</v>
      </c>
      <c r="D50" s="83" t="str">
        <f t="shared" si="6"/>
        <v>BH20DT_D2+4</v>
      </c>
      <c r="E50" s="83" t="s">
        <v>344</v>
      </c>
      <c r="F50" s="85"/>
      <c r="G50" s="85"/>
      <c r="H50" s="93" t="s">
        <v>4323</v>
      </c>
      <c r="I50" s="84" t="s">
        <v>4324</v>
      </c>
      <c r="J50" s="84" t="s">
        <v>4325</v>
      </c>
      <c r="K50" s="84" t="str">
        <f t="shared" si="0"/>
        <v>BH20DT_D2</v>
      </c>
      <c r="L50" s="84" t="s">
        <v>4326</v>
      </c>
      <c r="M50" s="95">
        <v>25000</v>
      </c>
      <c r="N50" s="95">
        <v>13000</v>
      </c>
      <c r="O50" s="95">
        <v>8000</v>
      </c>
      <c r="P50" s="95">
        <v>5000</v>
      </c>
      <c r="Q50" s="95" t="e">
        <f>VLOOKUP(H50&amp;"Vị trí 1",#REF!,9,0)</f>
        <v>#REF!</v>
      </c>
      <c r="R50" s="95" t="e">
        <f>VLOOKUP(H50&amp;"Vị trí 2",#REF!,9,0)</f>
        <v>#REF!</v>
      </c>
      <c r="S50" s="95" t="e">
        <f>VLOOKUP(H50&amp;"Vị trí 3",#REF!,9,0)</f>
        <v>#REF!</v>
      </c>
      <c r="T50" s="95" t="e">
        <f>VLOOKUP(H50&amp;"Vị trí 4",#REF!,9,0)</f>
        <v>#REF!</v>
      </c>
      <c r="U50" s="253"/>
      <c r="V50" s="253" t="e">
        <f>VLOOKUP(B50,#REF!,32,0)</f>
        <v>#REF!</v>
      </c>
      <c r="W50" s="253" t="e">
        <f>VLOOKUP(C50,#REF!,32,0)</f>
        <v>#REF!</v>
      </c>
      <c r="X50" s="253"/>
      <c r="Y50" s="254"/>
      <c r="Z50" s="254" t="e">
        <f t="shared" ref="Z50:AA52" si="31">V50/N50</f>
        <v>#REF!</v>
      </c>
      <c r="AA50" s="254" t="e">
        <f t="shared" si="31"/>
        <v>#REF!</v>
      </c>
      <c r="AB50" s="254"/>
      <c r="AC50" s="253"/>
      <c r="AD50" s="253"/>
      <c r="AE50" s="253"/>
      <c r="AF50" s="253"/>
      <c r="AG50" s="254"/>
      <c r="AH50" s="254"/>
      <c r="AI50" s="254"/>
      <c r="AJ50" s="254"/>
      <c r="AK50" s="86">
        <v>3.7060795443535115</v>
      </c>
      <c r="AL50" s="86"/>
      <c r="AM50" s="255"/>
      <c r="AN50" s="255">
        <f>ROUNDDOWN(AK50*$AN$10/$AK$10,1)</f>
        <v>2.1</v>
      </c>
      <c r="AO50" s="98">
        <f t="shared" si="24"/>
        <v>52500</v>
      </c>
      <c r="AP50" s="98">
        <f t="shared" si="25"/>
        <v>27300</v>
      </c>
      <c r="AQ50" s="98">
        <f t="shared" si="26"/>
        <v>16800</v>
      </c>
      <c r="AR50" s="98">
        <f t="shared" si="27"/>
        <v>10500</v>
      </c>
      <c r="AS50" s="99">
        <f t="shared" si="28"/>
        <v>52500</v>
      </c>
      <c r="AT50" s="99">
        <f t="shared" si="28"/>
        <v>27300</v>
      </c>
      <c r="AU50" s="99">
        <f t="shared" si="28"/>
        <v>16800</v>
      </c>
      <c r="AV50" s="99">
        <f t="shared" si="28"/>
        <v>10500</v>
      </c>
      <c r="AW50" s="100">
        <f t="shared" si="29"/>
        <v>7875</v>
      </c>
      <c r="AX50" s="256" t="s">
        <v>344</v>
      </c>
      <c r="AY50" s="101">
        <v>16450</v>
      </c>
      <c r="AZ50" s="102">
        <v>7699.9999999999991</v>
      </c>
      <c r="BA50" s="102">
        <v>3849.9999999999995</v>
      </c>
      <c r="BB50" s="102">
        <v>2450</v>
      </c>
      <c r="BC50" s="253">
        <v>14100</v>
      </c>
      <c r="BD50" s="253">
        <v>6600</v>
      </c>
      <c r="BE50" s="253">
        <v>3300</v>
      </c>
      <c r="BF50" s="253">
        <v>2100</v>
      </c>
      <c r="BG50" s="103">
        <f t="shared" si="30"/>
        <v>2625</v>
      </c>
      <c r="BJ50" s="251" t="e">
        <f>M50*#REF!</f>
        <v>#REF!</v>
      </c>
      <c r="BK50" s="251" t="e">
        <f>N50*#REF!</f>
        <v>#REF!</v>
      </c>
      <c r="BL50" s="251" t="e">
        <f>O50*#REF!</f>
        <v>#REF!</v>
      </c>
      <c r="BM50" s="251" t="e">
        <f>P50*#REF!</f>
        <v>#REF!</v>
      </c>
    </row>
    <row r="51" spans="1:65" s="250" customFormat="1" ht="35.1" customHeight="1" x14ac:dyDescent="0.25">
      <c r="A51" s="83" t="str">
        <f t="shared" si="3"/>
        <v>BH20DT_D3+1</v>
      </c>
      <c r="B51" s="83" t="str">
        <f t="shared" si="4"/>
        <v>BH20DT_D3+2</v>
      </c>
      <c r="C51" s="83" t="str">
        <f t="shared" si="5"/>
        <v>BH20DT_D3+3</v>
      </c>
      <c r="D51" s="83" t="str">
        <f t="shared" si="6"/>
        <v>BH20DT_D3+4</v>
      </c>
      <c r="E51" s="83" t="s">
        <v>344</v>
      </c>
      <c r="F51" s="85"/>
      <c r="G51" s="85"/>
      <c r="H51" s="93" t="s">
        <v>4327</v>
      </c>
      <c r="I51" s="84" t="s">
        <v>4328</v>
      </c>
      <c r="J51" s="84" t="s">
        <v>4329</v>
      </c>
      <c r="K51" s="84" t="str">
        <f t="shared" si="0"/>
        <v>BH20DT_D3</v>
      </c>
      <c r="L51" s="84" t="s">
        <v>4330</v>
      </c>
      <c r="M51" s="95">
        <v>30000</v>
      </c>
      <c r="N51" s="95">
        <v>13000</v>
      </c>
      <c r="O51" s="95">
        <v>8500</v>
      </c>
      <c r="P51" s="95">
        <v>5500</v>
      </c>
      <c r="Q51" s="95" t="e">
        <f>VLOOKUP(H51&amp;"Vị trí 1",#REF!,9,0)</f>
        <v>#REF!</v>
      </c>
      <c r="R51" s="95" t="e">
        <f>VLOOKUP(H51&amp;"Vị trí 2",#REF!,9,0)</f>
        <v>#REF!</v>
      </c>
      <c r="S51" s="95" t="e">
        <f>VLOOKUP(H51&amp;"Vị trí 3",#REF!,9,0)</f>
        <v>#REF!</v>
      </c>
      <c r="T51" s="95" t="e">
        <f>VLOOKUP(H51&amp;"Vị trí 4",#REF!,9,0)</f>
        <v>#REF!</v>
      </c>
      <c r="U51" s="253" t="e">
        <f>VLOOKUP(A51,#REF!,32,0)</f>
        <v>#REF!</v>
      </c>
      <c r="V51" s="253" t="e">
        <f>VLOOKUP(B51,#REF!,32,0)</f>
        <v>#REF!</v>
      </c>
      <c r="W51" s="253" t="e">
        <f>VLOOKUP(C51,#REF!,32,0)</f>
        <v>#REF!</v>
      </c>
      <c r="X51" s="253" t="e">
        <f>VLOOKUP(D51,#REF!,32,0)</f>
        <v>#REF!</v>
      </c>
      <c r="Y51" s="254" t="e">
        <f>U51/M51</f>
        <v>#REF!</v>
      </c>
      <c r="Z51" s="254" t="e">
        <f t="shared" si="31"/>
        <v>#REF!</v>
      </c>
      <c r="AA51" s="254" t="e">
        <f t="shared" si="31"/>
        <v>#REF!</v>
      </c>
      <c r="AB51" s="254" t="e">
        <f>X51/P51</f>
        <v>#REF!</v>
      </c>
      <c r="AC51" s="253" t="e">
        <f>VLOOKUP(H51,#REF!,5,0)</f>
        <v>#REF!</v>
      </c>
      <c r="AD51" s="253"/>
      <c r="AE51" s="253"/>
      <c r="AF51" s="253"/>
      <c r="AG51" s="254" t="e">
        <f>AC51/M51</f>
        <v>#REF!</v>
      </c>
      <c r="AH51" s="254"/>
      <c r="AI51" s="254"/>
      <c r="AJ51" s="254"/>
      <c r="AK51" s="86">
        <v>3.4848757302482238</v>
      </c>
      <c r="AL51" s="86"/>
      <c r="AM51" s="255" t="e">
        <f>AVERAGE(AG51:AJ51)</f>
        <v>#REF!</v>
      </c>
      <c r="AN51" s="255">
        <f>ROUNDDOWN(AK51*$AN$10/$AK$10,1)</f>
        <v>2</v>
      </c>
      <c r="AO51" s="98">
        <f t="shared" si="24"/>
        <v>60000</v>
      </c>
      <c r="AP51" s="98">
        <f t="shared" si="25"/>
        <v>26000</v>
      </c>
      <c r="AQ51" s="98">
        <f t="shared" si="26"/>
        <v>17000</v>
      </c>
      <c r="AR51" s="98">
        <f t="shared" si="27"/>
        <v>11000</v>
      </c>
      <c r="AS51" s="99">
        <f t="shared" si="28"/>
        <v>60000</v>
      </c>
      <c r="AT51" s="99">
        <f t="shared" si="28"/>
        <v>26000</v>
      </c>
      <c r="AU51" s="99">
        <f t="shared" si="28"/>
        <v>17000</v>
      </c>
      <c r="AV51" s="99">
        <f t="shared" si="28"/>
        <v>11000</v>
      </c>
      <c r="AW51" s="100">
        <f t="shared" si="29"/>
        <v>9000</v>
      </c>
      <c r="AX51" s="260" t="s">
        <v>344</v>
      </c>
      <c r="AY51" s="101">
        <v>17500</v>
      </c>
      <c r="AZ51" s="102">
        <v>9100</v>
      </c>
      <c r="BA51" s="102">
        <v>5600</v>
      </c>
      <c r="BB51" s="102">
        <v>3500</v>
      </c>
      <c r="BC51" s="253">
        <v>15000</v>
      </c>
      <c r="BD51" s="253">
        <v>7800</v>
      </c>
      <c r="BE51" s="253">
        <v>4800</v>
      </c>
      <c r="BF51" s="253">
        <v>3000</v>
      </c>
      <c r="BG51" s="103">
        <f t="shared" si="30"/>
        <v>2000</v>
      </c>
      <c r="BJ51" s="251" t="e">
        <f>M51*#REF!</f>
        <v>#REF!</v>
      </c>
      <c r="BK51" s="251" t="e">
        <f>N51*#REF!</f>
        <v>#REF!</v>
      </c>
      <c r="BL51" s="251" t="e">
        <f>O51*#REF!</f>
        <v>#REF!</v>
      </c>
      <c r="BM51" s="251" t="e">
        <f>P51*#REF!</f>
        <v>#REF!</v>
      </c>
    </row>
    <row r="52" spans="1:65" s="83" customFormat="1" ht="54.75" customHeight="1" x14ac:dyDescent="0.25">
      <c r="A52" s="83" t="str">
        <f t="shared" si="3"/>
        <v>BH20DT_D4+1</v>
      </c>
      <c r="B52" s="83" t="str">
        <f t="shared" si="4"/>
        <v>BH20DT_D4+2</v>
      </c>
      <c r="C52" s="83" t="str">
        <f t="shared" si="5"/>
        <v>BH20DT_D4+3</v>
      </c>
      <c r="D52" s="83" t="str">
        <f t="shared" si="6"/>
        <v>BH20DT_D4+4</v>
      </c>
      <c r="E52" s="83" t="s">
        <v>344</v>
      </c>
      <c r="F52" s="85"/>
      <c r="G52" s="85"/>
      <c r="H52" s="93" t="s">
        <v>4331</v>
      </c>
      <c r="I52" s="84" t="s">
        <v>4332</v>
      </c>
      <c r="J52" s="84" t="s">
        <v>4333</v>
      </c>
      <c r="K52" s="84" t="str">
        <f t="shared" si="0"/>
        <v>BH20DT_D4</v>
      </c>
      <c r="L52" s="84" t="s">
        <v>4334</v>
      </c>
      <c r="M52" s="95">
        <v>27000</v>
      </c>
      <c r="N52" s="95">
        <v>13000</v>
      </c>
      <c r="O52" s="95">
        <v>8000</v>
      </c>
      <c r="P52" s="95">
        <v>6000</v>
      </c>
      <c r="Q52" s="95" t="e">
        <f>VLOOKUP(H52&amp;"Vị trí 1",#REF!,9,0)</f>
        <v>#REF!</v>
      </c>
      <c r="R52" s="95" t="e">
        <f>VLOOKUP(H52&amp;"Vị trí 2",#REF!,9,0)</f>
        <v>#REF!</v>
      </c>
      <c r="S52" s="95" t="e">
        <f>VLOOKUP(H52&amp;"Vị trí 3",#REF!,9,0)</f>
        <v>#REF!</v>
      </c>
      <c r="T52" s="95" t="e">
        <f>VLOOKUP(H52&amp;"Vị trí 4",#REF!,9,0)</f>
        <v>#REF!</v>
      </c>
      <c r="U52" s="253" t="e">
        <f>VLOOKUP(A52,#REF!,32,0)</f>
        <v>#REF!</v>
      </c>
      <c r="V52" s="253" t="e">
        <f>VLOOKUP(B52,#REF!,32,0)</f>
        <v>#REF!</v>
      </c>
      <c r="W52" s="253" t="e">
        <f>VLOOKUP(C52,#REF!,32,0)</f>
        <v>#REF!</v>
      </c>
      <c r="X52" s="253" t="e">
        <f>VLOOKUP(D52,#REF!,32,0)</f>
        <v>#REF!</v>
      </c>
      <c r="Y52" s="254" t="e">
        <f>U52/M52</f>
        <v>#REF!</v>
      </c>
      <c r="Z52" s="254" t="e">
        <f t="shared" si="31"/>
        <v>#REF!</v>
      </c>
      <c r="AA52" s="254" t="e">
        <f t="shared" si="31"/>
        <v>#REF!</v>
      </c>
      <c r="AB52" s="254" t="e">
        <f>X52/P52</f>
        <v>#REF!</v>
      </c>
      <c r="AC52" s="253"/>
      <c r="AD52" s="253"/>
      <c r="AE52" s="253"/>
      <c r="AF52" s="253"/>
      <c r="AG52" s="254"/>
      <c r="AH52" s="254"/>
      <c r="AI52" s="254"/>
      <c r="AJ52" s="254"/>
      <c r="AK52" s="86">
        <v>2.5087731090962015</v>
      </c>
      <c r="AL52" s="86"/>
      <c r="AM52" s="255"/>
      <c r="AN52" s="255">
        <v>1.45</v>
      </c>
      <c r="AO52" s="98">
        <f t="shared" si="24"/>
        <v>39150</v>
      </c>
      <c r="AP52" s="98">
        <f t="shared" si="25"/>
        <v>18850</v>
      </c>
      <c r="AQ52" s="98">
        <f t="shared" si="26"/>
        <v>11600</v>
      </c>
      <c r="AR52" s="98">
        <f t="shared" si="27"/>
        <v>8700</v>
      </c>
      <c r="AS52" s="99">
        <f t="shared" si="28"/>
        <v>39200</v>
      </c>
      <c r="AT52" s="99">
        <f t="shared" si="28"/>
        <v>18900</v>
      </c>
      <c r="AU52" s="99">
        <f t="shared" si="28"/>
        <v>11600</v>
      </c>
      <c r="AV52" s="99">
        <f t="shared" si="28"/>
        <v>8700</v>
      </c>
      <c r="AW52" s="100">
        <f t="shared" si="29"/>
        <v>5872.5</v>
      </c>
      <c r="AX52" s="256" t="s">
        <v>344</v>
      </c>
      <c r="AY52" s="101">
        <v>21000</v>
      </c>
      <c r="AZ52" s="102">
        <v>9100</v>
      </c>
      <c r="BA52" s="102">
        <v>5950</v>
      </c>
      <c r="BB52" s="102">
        <v>3849.9999999999995</v>
      </c>
      <c r="BC52" s="253">
        <v>18000</v>
      </c>
      <c r="BD52" s="253">
        <v>7800</v>
      </c>
      <c r="BE52" s="253">
        <v>5100</v>
      </c>
      <c r="BF52" s="253">
        <v>3300</v>
      </c>
      <c r="BG52" s="103">
        <f t="shared" si="30"/>
        <v>2827.5</v>
      </c>
      <c r="BJ52" s="251" t="e">
        <f>M52*#REF!</f>
        <v>#REF!</v>
      </c>
      <c r="BK52" s="251" t="e">
        <f>N52*#REF!</f>
        <v>#REF!</v>
      </c>
      <c r="BL52" s="251" t="e">
        <f>O52*#REF!</f>
        <v>#REF!</v>
      </c>
      <c r="BM52" s="251" t="e">
        <f>P52*#REF!</f>
        <v>#REF!</v>
      </c>
    </row>
    <row r="53" spans="1:65" s="83" customFormat="1" ht="35.1" customHeight="1" x14ac:dyDescent="0.25">
      <c r="A53" s="83" t="str">
        <f t="shared" si="3"/>
        <v>BH21DT+1</v>
      </c>
      <c r="B53" s="83" t="str">
        <f t="shared" si="4"/>
        <v>BH21DT+2</v>
      </c>
      <c r="C53" s="83" t="str">
        <f t="shared" si="5"/>
        <v>BH21DT+3</v>
      </c>
      <c r="D53" s="83" t="str">
        <f t="shared" si="6"/>
        <v>BH21DT+4</v>
      </c>
      <c r="E53" s="83" t="s">
        <v>344</v>
      </c>
      <c r="F53" s="85">
        <v>21</v>
      </c>
      <c r="G53" s="85"/>
      <c r="H53" s="93" t="s">
        <v>4335</v>
      </c>
      <c r="I53" s="84" t="s">
        <v>4336</v>
      </c>
      <c r="J53" s="84" t="s">
        <v>4337</v>
      </c>
      <c r="K53" s="84" t="str">
        <f t="shared" si="0"/>
        <v>BH21DT</v>
      </c>
      <c r="L53" s="84" t="s">
        <v>4338</v>
      </c>
      <c r="M53" s="95">
        <v>23000</v>
      </c>
      <c r="N53" s="95">
        <v>13000</v>
      </c>
      <c r="O53" s="95">
        <v>5900</v>
      </c>
      <c r="P53" s="95">
        <v>4200</v>
      </c>
      <c r="Q53" s="95" t="e">
        <f>VLOOKUP(H53&amp;"Vị trí 1",#REF!,9,0)</f>
        <v>#REF!</v>
      </c>
      <c r="R53" s="95" t="e">
        <f>VLOOKUP(H53&amp;"Vị trí 2",#REF!,9,0)</f>
        <v>#REF!</v>
      </c>
      <c r="S53" s="95" t="e">
        <f>VLOOKUP(H53&amp;"Vị trí 3",#REF!,9,0)</f>
        <v>#REF!</v>
      </c>
      <c r="T53" s="95" t="e">
        <f>VLOOKUP(H53&amp;"Vị trí 4",#REF!,9,0)</f>
        <v>#REF!</v>
      </c>
      <c r="U53" s="253"/>
      <c r="V53" s="253"/>
      <c r="W53" s="253"/>
      <c r="X53" s="253"/>
      <c r="Y53" s="254"/>
      <c r="Z53" s="254"/>
      <c r="AA53" s="254"/>
      <c r="AB53" s="254"/>
      <c r="AC53" s="253"/>
      <c r="AD53" s="253"/>
      <c r="AE53" s="253"/>
      <c r="AF53" s="253"/>
      <c r="AG53" s="254"/>
      <c r="AH53" s="254"/>
      <c r="AI53" s="254"/>
      <c r="AJ53" s="254"/>
      <c r="AK53" s="86">
        <v>3.05</v>
      </c>
      <c r="AL53" s="86"/>
      <c r="AM53" s="255"/>
      <c r="AN53" s="255">
        <f>AK53*$AN$10/$AK$10</f>
        <v>1.7993466864428302</v>
      </c>
      <c r="AO53" s="98">
        <f t="shared" si="24"/>
        <v>41384.973788185096</v>
      </c>
      <c r="AP53" s="98">
        <f t="shared" si="25"/>
        <v>23391.506923756795</v>
      </c>
      <c r="AQ53" s="98">
        <f t="shared" si="26"/>
        <v>10616.145450012698</v>
      </c>
      <c r="AR53" s="98">
        <f t="shared" si="27"/>
        <v>7557.2560830598868</v>
      </c>
      <c r="AS53" s="99">
        <f t="shared" si="28"/>
        <v>41400</v>
      </c>
      <c r="AT53" s="99">
        <f t="shared" si="28"/>
        <v>23400</v>
      </c>
      <c r="AU53" s="99">
        <f t="shared" si="28"/>
        <v>10600</v>
      </c>
      <c r="AV53" s="99">
        <f t="shared" si="28"/>
        <v>7600</v>
      </c>
      <c r="AW53" s="100">
        <f t="shared" si="29"/>
        <v>6207.7460682277642</v>
      </c>
      <c r="AX53" s="256" t="s">
        <v>344</v>
      </c>
      <c r="AY53" s="101">
        <v>18900</v>
      </c>
      <c r="AZ53" s="102">
        <v>9100</v>
      </c>
      <c r="BA53" s="102">
        <v>5600</v>
      </c>
      <c r="BB53" s="102">
        <v>4200</v>
      </c>
      <c r="BC53" s="253">
        <v>16200</v>
      </c>
      <c r="BD53" s="253">
        <v>7800</v>
      </c>
      <c r="BE53" s="253">
        <v>4800</v>
      </c>
      <c r="BF53" s="253">
        <v>3600</v>
      </c>
      <c r="BG53" s="103">
        <f t="shared" si="30"/>
        <v>1392.2539317722358</v>
      </c>
      <c r="BJ53" s="251" t="e">
        <f>M53*#REF!</f>
        <v>#REF!</v>
      </c>
      <c r="BK53" s="251" t="e">
        <f>N53*#REF!</f>
        <v>#REF!</v>
      </c>
      <c r="BL53" s="251" t="e">
        <f>O53*#REF!</f>
        <v>#REF!</v>
      </c>
      <c r="BM53" s="251" t="e">
        <f>P53*#REF!</f>
        <v>#REF!</v>
      </c>
    </row>
    <row r="54" spans="1:65" s="83" customFormat="1" ht="35.1" customHeight="1" x14ac:dyDescent="0.25">
      <c r="A54" s="83" t="str">
        <f t="shared" si="3"/>
        <v>BH22DT+1</v>
      </c>
      <c r="B54" s="83" t="str">
        <f t="shared" si="4"/>
        <v>BH22DT+2</v>
      </c>
      <c r="C54" s="83" t="str">
        <f t="shared" si="5"/>
        <v>BH22DT+3</v>
      </c>
      <c r="D54" s="83" t="str">
        <f t="shared" si="6"/>
        <v>BH22DT+4</v>
      </c>
      <c r="E54" s="83" t="s">
        <v>344</v>
      </c>
      <c r="F54" s="85">
        <v>22</v>
      </c>
      <c r="G54" s="85"/>
      <c r="H54" s="93" t="s">
        <v>4339</v>
      </c>
      <c r="I54" s="84" t="s">
        <v>4340</v>
      </c>
      <c r="J54" s="84" t="s">
        <v>239</v>
      </c>
      <c r="K54" s="84" t="str">
        <f t="shared" si="0"/>
        <v>BH22DT</v>
      </c>
      <c r="L54" s="84" t="s">
        <v>4251</v>
      </c>
      <c r="M54" s="95">
        <v>23000</v>
      </c>
      <c r="N54" s="95">
        <v>13000</v>
      </c>
      <c r="O54" s="95">
        <v>5900</v>
      </c>
      <c r="P54" s="95">
        <v>4200</v>
      </c>
      <c r="Q54" s="95" t="e">
        <f>VLOOKUP(H54&amp;"Vị trí 1",#REF!,9,0)</f>
        <v>#REF!</v>
      </c>
      <c r="R54" s="95" t="e">
        <f>VLOOKUP(H54&amp;"Vị trí 2",#REF!,9,0)</f>
        <v>#REF!</v>
      </c>
      <c r="S54" s="95" t="e">
        <f>VLOOKUP(H54&amp;"Vị trí 3",#REF!,9,0)</f>
        <v>#REF!</v>
      </c>
      <c r="T54" s="95" t="e">
        <f>VLOOKUP(H54&amp;"Vị trí 4",#REF!,9,0)</f>
        <v>#REF!</v>
      </c>
      <c r="U54" s="253"/>
      <c r="V54" s="253"/>
      <c r="W54" s="253"/>
      <c r="X54" s="253"/>
      <c r="Y54" s="254"/>
      <c r="Z54" s="254"/>
      <c r="AA54" s="254"/>
      <c r="AB54" s="254"/>
      <c r="AC54" s="253"/>
      <c r="AD54" s="253"/>
      <c r="AE54" s="253"/>
      <c r="AF54" s="253"/>
      <c r="AG54" s="254"/>
      <c r="AH54" s="254"/>
      <c r="AI54" s="254"/>
      <c r="AJ54" s="254"/>
      <c r="AK54" s="86">
        <v>3.05</v>
      </c>
      <c r="AL54" s="86"/>
      <c r="AM54" s="255"/>
      <c r="AN54" s="255">
        <f>AK54*$AN$10/$AK$10</f>
        <v>1.7993466864428302</v>
      </c>
      <c r="AO54" s="98">
        <f t="shared" si="24"/>
        <v>41384.973788185096</v>
      </c>
      <c r="AP54" s="98">
        <f t="shared" si="25"/>
        <v>23391.506923756795</v>
      </c>
      <c r="AQ54" s="98">
        <f t="shared" si="26"/>
        <v>10616.145450012698</v>
      </c>
      <c r="AR54" s="98">
        <f t="shared" si="27"/>
        <v>7557.2560830598868</v>
      </c>
      <c r="AS54" s="99">
        <f t="shared" si="28"/>
        <v>41400</v>
      </c>
      <c r="AT54" s="99">
        <f t="shared" si="28"/>
        <v>23400</v>
      </c>
      <c r="AU54" s="99">
        <f t="shared" si="28"/>
        <v>10600</v>
      </c>
      <c r="AV54" s="99">
        <f t="shared" si="28"/>
        <v>7600</v>
      </c>
      <c r="AW54" s="100">
        <f t="shared" si="29"/>
        <v>6207.7460682277642</v>
      </c>
      <c r="AX54" s="256" t="s">
        <v>344</v>
      </c>
      <c r="AY54" s="101">
        <v>16100</v>
      </c>
      <c r="AZ54" s="102">
        <v>9100</v>
      </c>
      <c r="BA54" s="102">
        <v>4130</v>
      </c>
      <c r="BB54" s="102">
        <v>2940</v>
      </c>
      <c r="BC54" s="253">
        <v>13800</v>
      </c>
      <c r="BD54" s="253">
        <v>7800</v>
      </c>
      <c r="BE54" s="253">
        <v>3540</v>
      </c>
      <c r="BF54" s="253">
        <v>2520</v>
      </c>
      <c r="BG54" s="103">
        <f t="shared" si="30"/>
        <v>1392.2539317722358</v>
      </c>
      <c r="BJ54" s="251" t="e">
        <f>M54*#REF!</f>
        <v>#REF!</v>
      </c>
      <c r="BK54" s="251" t="e">
        <f>N54*#REF!</f>
        <v>#REF!</v>
      </c>
      <c r="BL54" s="251" t="e">
        <f>O54*#REF!</f>
        <v>#REF!</v>
      </c>
      <c r="BM54" s="251" t="e">
        <f>P54*#REF!</f>
        <v>#REF!</v>
      </c>
    </row>
    <row r="55" spans="1:65" s="83" customFormat="1" ht="35.1" customHeight="1" x14ac:dyDescent="0.25">
      <c r="A55" s="83" t="str">
        <f t="shared" si="3"/>
        <v>BH23DT+1</v>
      </c>
      <c r="B55" s="83" t="str">
        <f t="shared" si="4"/>
        <v>BH23DT+2</v>
      </c>
      <c r="C55" s="83" t="str">
        <f t="shared" si="5"/>
        <v>BH23DT+3</v>
      </c>
      <c r="D55" s="83" t="str">
        <f t="shared" si="6"/>
        <v>BH23DT+4</v>
      </c>
      <c r="E55" s="83" t="s">
        <v>344</v>
      </c>
      <c r="F55" s="85">
        <v>23</v>
      </c>
      <c r="G55" s="85"/>
      <c r="H55" s="93" t="s">
        <v>4341</v>
      </c>
      <c r="I55" s="84" t="s">
        <v>290</v>
      </c>
      <c r="J55" s="84" t="s">
        <v>239</v>
      </c>
      <c r="K55" s="84" t="str">
        <f t="shared" si="0"/>
        <v>BH23DT</v>
      </c>
      <c r="L55" s="84" t="s">
        <v>4251</v>
      </c>
      <c r="M55" s="95">
        <v>21000</v>
      </c>
      <c r="N55" s="95">
        <v>13000</v>
      </c>
      <c r="O55" s="95">
        <v>5900</v>
      </c>
      <c r="P55" s="95">
        <v>3600</v>
      </c>
      <c r="Q55" s="95" t="e">
        <f>VLOOKUP(H55&amp;"Vị trí 1",#REF!,9,0)</f>
        <v>#REF!</v>
      </c>
      <c r="R55" s="95" t="e">
        <f>VLOOKUP(H55&amp;"Vị trí 2",#REF!,9,0)</f>
        <v>#REF!</v>
      </c>
      <c r="S55" s="95" t="e">
        <f>VLOOKUP(H55&amp;"Vị trí 3",#REF!,9,0)</f>
        <v>#REF!</v>
      </c>
      <c r="T55" s="95" t="e">
        <f>VLOOKUP(H55&amp;"Vị trí 4",#REF!,9,0)</f>
        <v>#REF!</v>
      </c>
      <c r="U55" s="253"/>
      <c r="V55" s="253"/>
      <c r="W55" s="253"/>
      <c r="X55" s="253"/>
      <c r="Y55" s="254"/>
      <c r="Z55" s="254"/>
      <c r="AA55" s="254"/>
      <c r="AB55" s="254"/>
      <c r="AC55" s="253"/>
      <c r="AD55" s="253"/>
      <c r="AE55" s="253"/>
      <c r="AF55" s="253"/>
      <c r="AG55" s="254"/>
      <c r="AH55" s="254"/>
      <c r="AI55" s="254"/>
      <c r="AJ55" s="254"/>
      <c r="AK55" s="86">
        <v>3.05</v>
      </c>
      <c r="AL55" s="86"/>
      <c r="AM55" s="255"/>
      <c r="AN55" s="255">
        <f>AK55*$AN$10/$AK$10</f>
        <v>1.7993466864428302</v>
      </c>
      <c r="AO55" s="98">
        <f t="shared" si="24"/>
        <v>37786.280415299436</v>
      </c>
      <c r="AP55" s="98">
        <f t="shared" si="25"/>
        <v>23391.506923756795</v>
      </c>
      <c r="AQ55" s="98">
        <f t="shared" si="26"/>
        <v>10616.145450012698</v>
      </c>
      <c r="AR55" s="98">
        <f t="shared" si="27"/>
        <v>6477.6480711941886</v>
      </c>
      <c r="AS55" s="99">
        <f t="shared" si="28"/>
        <v>37800</v>
      </c>
      <c r="AT55" s="99">
        <f t="shared" si="28"/>
        <v>23400</v>
      </c>
      <c r="AU55" s="99">
        <f t="shared" si="28"/>
        <v>10600</v>
      </c>
      <c r="AV55" s="99">
        <f t="shared" si="28"/>
        <v>6500</v>
      </c>
      <c r="AW55" s="100">
        <f t="shared" si="29"/>
        <v>5667.9420622949156</v>
      </c>
      <c r="AX55" s="256" t="s">
        <v>344</v>
      </c>
      <c r="AY55" s="101">
        <v>16100</v>
      </c>
      <c r="AZ55" s="102">
        <v>9100</v>
      </c>
      <c r="BA55" s="102">
        <v>4130</v>
      </c>
      <c r="BB55" s="102">
        <v>2940</v>
      </c>
      <c r="BC55" s="253">
        <v>13800</v>
      </c>
      <c r="BD55" s="253">
        <v>7800</v>
      </c>
      <c r="BE55" s="253">
        <v>3540</v>
      </c>
      <c r="BF55" s="253">
        <v>2520</v>
      </c>
      <c r="BG55" s="103">
        <f t="shared" si="30"/>
        <v>832.05793770508444</v>
      </c>
      <c r="BJ55" s="251" t="e">
        <f>M55*#REF!</f>
        <v>#REF!</v>
      </c>
      <c r="BK55" s="251" t="e">
        <f>N55*#REF!</f>
        <v>#REF!</v>
      </c>
      <c r="BL55" s="251" t="e">
        <f>O55*#REF!</f>
        <v>#REF!</v>
      </c>
      <c r="BM55" s="251" t="e">
        <f>P55*#REF!</f>
        <v>#REF!</v>
      </c>
    </row>
    <row r="56" spans="1:65" s="83" customFormat="1" ht="35.1" customHeight="1" x14ac:dyDescent="0.25">
      <c r="A56" s="83" t="str">
        <f t="shared" si="3"/>
        <v>BH24DT+1</v>
      </c>
      <c r="B56" s="83" t="str">
        <f t="shared" si="4"/>
        <v>BH24DT+2</v>
      </c>
      <c r="C56" s="83" t="str">
        <f t="shared" si="5"/>
        <v>BH24DT+3</v>
      </c>
      <c r="D56" s="83" t="str">
        <f t="shared" si="6"/>
        <v>BH24DT+4</v>
      </c>
      <c r="E56" s="83" t="s">
        <v>344</v>
      </c>
      <c r="F56" s="85">
        <v>24</v>
      </c>
      <c r="G56" s="85"/>
      <c r="H56" s="93" t="s">
        <v>4342</v>
      </c>
      <c r="I56" s="84" t="s">
        <v>4343</v>
      </c>
      <c r="J56" s="84" t="s">
        <v>4344</v>
      </c>
      <c r="K56" s="84" t="str">
        <f t="shared" si="0"/>
        <v>BH24DT</v>
      </c>
      <c r="L56" s="84" t="s">
        <v>4248</v>
      </c>
      <c r="M56" s="95">
        <v>29000</v>
      </c>
      <c r="N56" s="95">
        <v>11000</v>
      </c>
      <c r="O56" s="95">
        <v>6500</v>
      </c>
      <c r="P56" s="95">
        <v>4400</v>
      </c>
      <c r="Q56" s="95" t="e">
        <f>VLOOKUP(H56&amp;"Vị trí 1",#REF!,9,0)</f>
        <v>#REF!</v>
      </c>
      <c r="R56" s="95" t="e">
        <f>VLOOKUP(H56&amp;"Vị trí 2",#REF!,9,0)</f>
        <v>#REF!</v>
      </c>
      <c r="S56" s="95" t="e">
        <f>VLOOKUP(H56&amp;"Vị trí 3",#REF!,9,0)</f>
        <v>#REF!</v>
      </c>
      <c r="T56" s="95" t="e">
        <f>VLOOKUP(H56&amp;"Vị trí 4",#REF!,9,0)</f>
        <v>#REF!</v>
      </c>
      <c r="U56" s="253"/>
      <c r="V56" s="253"/>
      <c r="W56" s="253" t="e">
        <f>VLOOKUP(C56,#REF!,32,0)</f>
        <v>#REF!</v>
      </c>
      <c r="X56" s="253"/>
      <c r="Y56" s="254"/>
      <c r="Z56" s="254"/>
      <c r="AA56" s="254" t="e">
        <f>W56/O56</f>
        <v>#REF!</v>
      </c>
      <c r="AB56" s="254"/>
      <c r="AC56" s="253"/>
      <c r="AD56" s="253"/>
      <c r="AE56" s="253"/>
      <c r="AF56" s="253"/>
      <c r="AG56" s="254"/>
      <c r="AH56" s="254"/>
      <c r="AI56" s="254"/>
      <c r="AJ56" s="254"/>
      <c r="AK56" s="86">
        <v>3.6451006664996246</v>
      </c>
      <c r="AL56" s="86"/>
      <c r="AM56" s="255"/>
      <c r="AN56" s="255">
        <f>ROUNDDOWN(AK56*$AN$10/$AK$10,1)</f>
        <v>2.1</v>
      </c>
      <c r="AO56" s="98">
        <f t="shared" si="24"/>
        <v>60900</v>
      </c>
      <c r="AP56" s="98">
        <f t="shared" si="25"/>
        <v>23100</v>
      </c>
      <c r="AQ56" s="98">
        <f t="shared" si="26"/>
        <v>13650</v>
      </c>
      <c r="AR56" s="98">
        <f t="shared" si="27"/>
        <v>9240</v>
      </c>
      <c r="AS56" s="99">
        <f t="shared" si="28"/>
        <v>60900</v>
      </c>
      <c r="AT56" s="99">
        <f t="shared" si="28"/>
        <v>23100</v>
      </c>
      <c r="AU56" s="99">
        <f t="shared" si="28"/>
        <v>13700</v>
      </c>
      <c r="AV56" s="99">
        <f t="shared" si="28"/>
        <v>9200</v>
      </c>
      <c r="AW56" s="100">
        <f t="shared" si="29"/>
        <v>9135</v>
      </c>
      <c r="AX56" s="256" t="s">
        <v>344</v>
      </c>
      <c r="AY56" s="101">
        <v>14700</v>
      </c>
      <c r="AZ56" s="102">
        <v>9100</v>
      </c>
      <c r="BA56" s="102">
        <v>4130</v>
      </c>
      <c r="BB56" s="102">
        <v>2520</v>
      </c>
      <c r="BC56" s="253">
        <v>12600</v>
      </c>
      <c r="BD56" s="253">
        <v>7800</v>
      </c>
      <c r="BE56" s="253">
        <v>3540</v>
      </c>
      <c r="BF56" s="253">
        <v>2160</v>
      </c>
      <c r="BG56" s="103">
        <f t="shared" si="30"/>
        <v>65</v>
      </c>
      <c r="BJ56" s="251" t="e">
        <f>M56*#REF!</f>
        <v>#REF!</v>
      </c>
      <c r="BK56" s="251" t="e">
        <f>N56*#REF!</f>
        <v>#REF!</v>
      </c>
      <c r="BL56" s="251" t="e">
        <f>O56*#REF!</f>
        <v>#REF!</v>
      </c>
      <c r="BM56" s="251" t="e">
        <f>P56*#REF!</f>
        <v>#REF!</v>
      </c>
    </row>
    <row r="57" spans="1:65" s="83" customFormat="1" ht="78.75" customHeight="1" x14ac:dyDescent="0.25">
      <c r="A57" s="83" t="str">
        <f t="shared" si="3"/>
        <v>BH25DT+1</v>
      </c>
      <c r="B57" s="83" t="str">
        <f t="shared" si="4"/>
        <v>BH25DT+2</v>
      </c>
      <c r="C57" s="83" t="str">
        <f t="shared" si="5"/>
        <v>BH25DT+3</v>
      </c>
      <c r="D57" s="83" t="str">
        <f t="shared" si="6"/>
        <v>BH25DT+4</v>
      </c>
      <c r="E57" s="83" t="s">
        <v>344</v>
      </c>
      <c r="F57" s="55">
        <v>25</v>
      </c>
      <c r="G57" s="55"/>
      <c r="H57" s="56" t="s">
        <v>4345</v>
      </c>
      <c r="I57" s="84" t="s">
        <v>4346</v>
      </c>
      <c r="J57" s="84" t="s">
        <v>4248</v>
      </c>
      <c r="K57" s="84" t="str">
        <f t="shared" si="0"/>
        <v>BH25DT</v>
      </c>
      <c r="L57" s="84" t="s">
        <v>4238</v>
      </c>
      <c r="M57" s="95">
        <v>29000</v>
      </c>
      <c r="N57" s="95">
        <v>14000</v>
      </c>
      <c r="O57" s="95">
        <v>8500</v>
      </c>
      <c r="P57" s="95">
        <v>4500</v>
      </c>
      <c r="Q57" s="95" t="e">
        <f>VLOOKUP(H57&amp;"Vị trí 1",#REF!,9,0)</f>
        <v>#REF!</v>
      </c>
      <c r="R57" s="95" t="e">
        <f>VLOOKUP(H57&amp;"Vị trí 2",#REF!,9,0)</f>
        <v>#REF!</v>
      </c>
      <c r="S57" s="95" t="e">
        <f>VLOOKUP(H57&amp;"Vị trí 3",#REF!,9,0)</f>
        <v>#REF!</v>
      </c>
      <c r="T57" s="95" t="e">
        <f>VLOOKUP(H57&amp;"Vị trí 4",#REF!,9,0)</f>
        <v>#REF!</v>
      </c>
      <c r="U57" s="253" t="e">
        <f>VLOOKUP(A57,#REF!,32,0)</f>
        <v>#REF!</v>
      </c>
      <c r="V57" s="253" t="e">
        <f>VLOOKUP(B57,#REF!,32,0)</f>
        <v>#REF!</v>
      </c>
      <c r="W57" s="253"/>
      <c r="X57" s="253"/>
      <c r="Y57" s="254" t="e">
        <f>U57/M57</f>
        <v>#REF!</v>
      </c>
      <c r="Z57" s="254" t="e">
        <f>V57/N57</f>
        <v>#REF!</v>
      </c>
      <c r="AA57" s="254"/>
      <c r="AB57" s="254"/>
      <c r="AC57" s="253"/>
      <c r="AD57" s="253"/>
      <c r="AE57" s="253"/>
      <c r="AF57" s="253"/>
      <c r="AG57" s="254"/>
      <c r="AH57" s="254"/>
      <c r="AI57" s="254"/>
      <c r="AJ57" s="254"/>
      <c r="AK57" s="86">
        <v>2.3696623136289001</v>
      </c>
      <c r="AL57" s="86"/>
      <c r="AM57" s="255"/>
      <c r="AN57" s="255">
        <f>AK57*$AN$10/$AK$10</f>
        <v>1.3979816498415123</v>
      </c>
      <c r="AO57" s="98">
        <f t="shared" si="24"/>
        <v>40541.467845403859</v>
      </c>
      <c r="AP57" s="98">
        <f t="shared" si="25"/>
        <v>19571.743097781171</v>
      </c>
      <c r="AQ57" s="98">
        <f t="shared" si="26"/>
        <v>11882.844023652855</v>
      </c>
      <c r="AR57" s="98">
        <f t="shared" si="27"/>
        <v>6290.9174242868057</v>
      </c>
      <c r="AS57" s="99">
        <f t="shared" si="28"/>
        <v>40500</v>
      </c>
      <c r="AT57" s="99">
        <f t="shared" si="28"/>
        <v>19600</v>
      </c>
      <c r="AU57" s="99">
        <f t="shared" si="28"/>
        <v>11900</v>
      </c>
      <c r="AV57" s="99">
        <f t="shared" si="28"/>
        <v>6300</v>
      </c>
      <c r="AW57" s="100">
        <f t="shared" si="29"/>
        <v>6081.2201768105788</v>
      </c>
      <c r="AX57" s="256" t="s">
        <v>344</v>
      </c>
      <c r="AY57" s="101">
        <v>20300</v>
      </c>
      <c r="AZ57" s="102">
        <v>7700</v>
      </c>
      <c r="BA57" s="102">
        <v>4550</v>
      </c>
      <c r="BB57" s="102">
        <v>3080</v>
      </c>
      <c r="BC57" s="253">
        <v>17400</v>
      </c>
      <c r="BD57" s="253">
        <v>6600</v>
      </c>
      <c r="BE57" s="253">
        <v>3900</v>
      </c>
      <c r="BF57" s="253">
        <v>2640</v>
      </c>
      <c r="BG57" s="103">
        <f t="shared" si="30"/>
        <v>218.77982318942122</v>
      </c>
      <c r="BJ57" s="251" t="e">
        <f>M57*#REF!</f>
        <v>#REF!</v>
      </c>
      <c r="BK57" s="251" t="e">
        <f>N57*#REF!</f>
        <v>#REF!</v>
      </c>
      <c r="BL57" s="251" t="e">
        <f>O57*#REF!</f>
        <v>#REF!</v>
      </c>
      <c r="BM57" s="251" t="e">
        <f>P57*#REF!</f>
        <v>#REF!</v>
      </c>
    </row>
    <row r="58" spans="1:65" s="83" customFormat="1" ht="35.1" customHeight="1" x14ac:dyDescent="0.25">
      <c r="A58" s="83" t="str">
        <f t="shared" si="3"/>
        <v>BH26DT+1</v>
      </c>
      <c r="B58" s="83" t="str">
        <f t="shared" si="4"/>
        <v>BH26DT+2</v>
      </c>
      <c r="C58" s="83" t="str">
        <f t="shared" si="5"/>
        <v>BH26DT+3</v>
      </c>
      <c r="D58" s="83" t="str">
        <f t="shared" si="6"/>
        <v>BH26DT+4</v>
      </c>
      <c r="E58" s="83" t="s">
        <v>344</v>
      </c>
      <c r="F58" s="85">
        <v>26</v>
      </c>
      <c r="G58" s="85"/>
      <c r="H58" s="93" t="s">
        <v>4347</v>
      </c>
      <c r="I58" s="84" t="s">
        <v>4348</v>
      </c>
      <c r="J58" s="87" t="s">
        <v>93</v>
      </c>
      <c r="K58" s="84" t="str">
        <f t="shared" si="0"/>
        <v>BH26DT</v>
      </c>
      <c r="L58" s="87" t="s">
        <v>4349</v>
      </c>
      <c r="M58" s="95">
        <v>29000</v>
      </c>
      <c r="N58" s="95">
        <v>14000</v>
      </c>
      <c r="O58" s="95">
        <v>8500</v>
      </c>
      <c r="P58" s="95">
        <v>4500</v>
      </c>
      <c r="Q58" s="95" t="e">
        <f>VLOOKUP(H58&amp;"Vị trí 1",#REF!,9,0)</f>
        <v>#REF!</v>
      </c>
      <c r="R58" s="95" t="e">
        <f>VLOOKUP(H58&amp;"Vị trí 2",#REF!,9,0)</f>
        <v>#REF!</v>
      </c>
      <c r="S58" s="95" t="e">
        <f>VLOOKUP(H58&amp;"Vị trí 3",#REF!,9,0)</f>
        <v>#REF!</v>
      </c>
      <c r="T58" s="95" t="e">
        <f>VLOOKUP(H58&amp;"Vị trí 4",#REF!,9,0)</f>
        <v>#REF!</v>
      </c>
      <c r="U58" s="253"/>
      <c r="V58" s="253"/>
      <c r="W58" s="253"/>
      <c r="X58" s="253"/>
      <c r="Y58" s="254"/>
      <c r="Z58" s="254"/>
      <c r="AA58" s="254"/>
      <c r="AB58" s="254"/>
      <c r="AC58" s="253"/>
      <c r="AD58" s="253"/>
      <c r="AE58" s="253"/>
      <c r="AF58" s="253"/>
      <c r="AG58" s="254"/>
      <c r="AH58" s="254"/>
      <c r="AI58" s="254"/>
      <c r="AJ58" s="254"/>
      <c r="AK58" s="86">
        <v>3.05</v>
      </c>
      <c r="AL58" s="86"/>
      <c r="AM58" s="255"/>
      <c r="AN58" s="255">
        <f>AK58*$AN$10/$AK$10</f>
        <v>1.7993466864428302</v>
      </c>
      <c r="AO58" s="98">
        <f t="shared" si="24"/>
        <v>52181.053906842077</v>
      </c>
      <c r="AP58" s="98">
        <f t="shared" si="25"/>
        <v>25190.853610199625</v>
      </c>
      <c r="AQ58" s="98">
        <f t="shared" si="26"/>
        <v>15294.446834764058</v>
      </c>
      <c r="AR58" s="98">
        <f t="shared" si="27"/>
        <v>8097.0600889927364</v>
      </c>
      <c r="AS58" s="99">
        <f t="shared" si="28"/>
        <v>52200</v>
      </c>
      <c r="AT58" s="99">
        <f t="shared" si="28"/>
        <v>25200</v>
      </c>
      <c r="AU58" s="99">
        <f t="shared" si="28"/>
        <v>15300</v>
      </c>
      <c r="AV58" s="99">
        <f t="shared" si="28"/>
        <v>8100</v>
      </c>
      <c r="AW58" s="100">
        <f t="shared" si="29"/>
        <v>7827.1580860263111</v>
      </c>
      <c r="AX58" s="256" t="s">
        <v>344</v>
      </c>
      <c r="AY58" s="101">
        <v>20300</v>
      </c>
      <c r="AZ58" s="102">
        <v>9800</v>
      </c>
      <c r="BA58" s="102">
        <v>5950</v>
      </c>
      <c r="BB58" s="102">
        <v>3150</v>
      </c>
      <c r="BC58" s="261">
        <v>17400</v>
      </c>
      <c r="BD58" s="261">
        <v>8400</v>
      </c>
      <c r="BE58" s="261">
        <v>5100</v>
      </c>
      <c r="BF58" s="261">
        <v>2700</v>
      </c>
      <c r="BG58" s="103">
        <f t="shared" si="30"/>
        <v>272.84191397368886</v>
      </c>
      <c r="BJ58" s="251" t="e">
        <f>M58*#REF!</f>
        <v>#REF!</v>
      </c>
      <c r="BK58" s="251" t="e">
        <f>N58*#REF!</f>
        <v>#REF!</v>
      </c>
      <c r="BL58" s="251" t="e">
        <f>O58*#REF!</f>
        <v>#REF!</v>
      </c>
      <c r="BM58" s="251" t="e">
        <f>P58*#REF!</f>
        <v>#REF!</v>
      </c>
    </row>
    <row r="59" spans="1:65" s="83" customFormat="1" ht="35.1" customHeight="1" x14ac:dyDescent="0.25">
      <c r="A59" s="83" t="str">
        <f t="shared" si="3"/>
        <v>BH27DT+1</v>
      </c>
      <c r="B59" s="83" t="str">
        <f t="shared" si="4"/>
        <v>BH27DT+2</v>
      </c>
      <c r="C59" s="83" t="str">
        <f t="shared" si="5"/>
        <v>BH27DT+3</v>
      </c>
      <c r="D59" s="83" t="str">
        <f t="shared" si="6"/>
        <v>BH27DT+4</v>
      </c>
      <c r="E59" s="83" t="s">
        <v>344</v>
      </c>
      <c r="F59" s="85">
        <v>27</v>
      </c>
      <c r="G59" s="85"/>
      <c r="H59" s="93" t="s">
        <v>4350</v>
      </c>
      <c r="I59" s="84" t="s">
        <v>4351</v>
      </c>
      <c r="J59" s="84" t="s">
        <v>93</v>
      </c>
      <c r="K59" s="84"/>
      <c r="L59" s="84" t="s">
        <v>4352</v>
      </c>
      <c r="M59" s="96"/>
      <c r="N59" s="96"/>
      <c r="O59" s="96"/>
      <c r="P59" s="96"/>
      <c r="Q59" s="95"/>
      <c r="R59" s="95"/>
      <c r="S59" s="95"/>
      <c r="T59" s="95"/>
      <c r="U59" s="253"/>
      <c r="V59" s="253"/>
      <c r="W59" s="253"/>
      <c r="X59" s="253"/>
      <c r="Y59" s="254"/>
      <c r="Z59" s="254"/>
      <c r="AA59" s="254"/>
      <c r="AB59" s="254"/>
      <c r="AC59" s="253"/>
      <c r="AD59" s="253"/>
      <c r="AE59" s="253"/>
      <c r="AF59" s="253"/>
      <c r="AG59" s="254"/>
      <c r="AH59" s="254"/>
      <c r="AI59" s="254"/>
      <c r="AJ59" s="254"/>
      <c r="AK59" s="86"/>
      <c r="AL59" s="86"/>
      <c r="AM59" s="255"/>
      <c r="AN59" s="255"/>
      <c r="AO59" s="98"/>
      <c r="AP59" s="98"/>
      <c r="AQ59" s="98"/>
      <c r="AR59" s="98"/>
      <c r="AS59" s="98"/>
      <c r="AT59" s="98"/>
      <c r="AU59" s="98"/>
      <c r="AV59" s="98"/>
      <c r="AW59" s="60"/>
      <c r="AX59" s="256" t="s">
        <v>344</v>
      </c>
      <c r="AY59" s="101">
        <v>20300</v>
      </c>
      <c r="AZ59" s="102">
        <v>9800</v>
      </c>
      <c r="BA59" s="102">
        <v>5950</v>
      </c>
      <c r="BB59" s="102">
        <v>3150</v>
      </c>
      <c r="BC59" s="253">
        <v>17400</v>
      </c>
      <c r="BD59" s="253">
        <v>8400</v>
      </c>
      <c r="BE59" s="253">
        <v>5100</v>
      </c>
      <c r="BF59" s="253">
        <v>2700</v>
      </c>
    </row>
    <row r="60" spans="1:65" s="83" customFormat="1" ht="35.1" customHeight="1" x14ac:dyDescent="0.25">
      <c r="A60" s="83" t="str">
        <f t="shared" si="3"/>
        <v>BH27DT_D1+1</v>
      </c>
      <c r="B60" s="83" t="str">
        <f t="shared" si="4"/>
        <v>BH27DT_D1+2</v>
      </c>
      <c r="C60" s="83" t="str">
        <f t="shared" si="5"/>
        <v>BH27DT_D1+3</v>
      </c>
      <c r="D60" s="83" t="str">
        <f t="shared" si="6"/>
        <v>BH27DT_D1+4</v>
      </c>
      <c r="E60" s="83" t="s">
        <v>344</v>
      </c>
      <c r="F60" s="85"/>
      <c r="G60" s="85"/>
      <c r="H60" s="93" t="s">
        <v>4353</v>
      </c>
      <c r="I60" s="84" t="s">
        <v>4354</v>
      </c>
      <c r="J60" s="84" t="s">
        <v>4355</v>
      </c>
      <c r="K60" s="84" t="str">
        <f t="shared" si="0"/>
        <v>BH27DT_D1</v>
      </c>
      <c r="L60" s="84" t="s">
        <v>93</v>
      </c>
      <c r="M60" s="95">
        <v>21000</v>
      </c>
      <c r="N60" s="95">
        <v>11000</v>
      </c>
      <c r="O60" s="95">
        <v>6500</v>
      </c>
      <c r="P60" s="95">
        <v>4500</v>
      </c>
      <c r="Q60" s="95" t="e">
        <f>VLOOKUP(H60&amp;"Vị trí 1",#REF!,9,0)</f>
        <v>#REF!</v>
      </c>
      <c r="R60" s="95" t="e">
        <f>VLOOKUP(H60&amp;"Vị trí 2",#REF!,9,0)</f>
        <v>#REF!</v>
      </c>
      <c r="S60" s="95" t="e">
        <f>VLOOKUP(H60&amp;"Vị trí 3",#REF!,9,0)</f>
        <v>#REF!</v>
      </c>
      <c r="T60" s="95" t="e">
        <f>VLOOKUP(H60&amp;"Vị trí 4",#REF!,9,0)</f>
        <v>#REF!</v>
      </c>
      <c r="U60" s="253" t="e">
        <f>VLOOKUP(A60,#REF!,32,0)</f>
        <v>#REF!</v>
      </c>
      <c r="V60" s="253"/>
      <c r="W60" s="253" t="e">
        <f>VLOOKUP(C60,#REF!,32,0)</f>
        <v>#REF!</v>
      </c>
      <c r="X60" s="253"/>
      <c r="Y60" s="254" t="e">
        <f>U60/M60</f>
        <v>#REF!</v>
      </c>
      <c r="Z60" s="254"/>
      <c r="AA60" s="254" t="e">
        <f>W60/O60</f>
        <v>#REF!</v>
      </c>
      <c r="AB60" s="254"/>
      <c r="AC60" s="253"/>
      <c r="AD60" s="253"/>
      <c r="AE60" s="253"/>
      <c r="AF60" s="253"/>
      <c r="AG60" s="254"/>
      <c r="AH60" s="254"/>
      <c r="AI60" s="254"/>
      <c r="AJ60" s="254"/>
      <c r="AK60" s="86">
        <v>2.8018856262909928</v>
      </c>
      <c r="AL60" s="86"/>
      <c r="AM60" s="255"/>
      <c r="AN60" s="255">
        <f>AK60*$AN$10/$AK$10</f>
        <v>1.6529716778552432</v>
      </c>
      <c r="AO60" s="98">
        <f t="shared" ref="AO60:AR64" si="32">M60*$AN60</f>
        <v>34712.405234960112</v>
      </c>
      <c r="AP60" s="98">
        <f t="shared" si="32"/>
        <v>18182.688456407675</v>
      </c>
      <c r="AQ60" s="98">
        <f t="shared" si="32"/>
        <v>10744.315906059081</v>
      </c>
      <c r="AR60" s="98">
        <f t="shared" si="32"/>
        <v>7438.3725503485948</v>
      </c>
      <c r="AS60" s="99">
        <f t="shared" ref="AS60:AV64" si="33">IF(AO60&lt;1000,ROUND(AO60,-1),ROUND(AO60,-2))</f>
        <v>34700</v>
      </c>
      <c r="AT60" s="99">
        <f t="shared" si="33"/>
        <v>18200</v>
      </c>
      <c r="AU60" s="99">
        <f t="shared" si="33"/>
        <v>10700</v>
      </c>
      <c r="AV60" s="99">
        <f t="shared" si="33"/>
        <v>7400</v>
      </c>
      <c r="AW60" s="100">
        <f>AO60*0.15</f>
        <v>5206.8607852440164</v>
      </c>
      <c r="AX60" s="256" t="s">
        <v>344</v>
      </c>
      <c r="AY60" s="101"/>
      <c r="AZ60" s="102"/>
      <c r="BA60" s="102"/>
      <c r="BB60" s="102"/>
      <c r="BC60" s="253"/>
      <c r="BD60" s="253"/>
      <c r="BE60" s="253"/>
      <c r="BF60" s="253"/>
      <c r="BG60" s="103">
        <f>AV60-AW60</f>
        <v>2193.1392147559836</v>
      </c>
      <c r="BJ60" s="251" t="e">
        <f>M60*#REF!</f>
        <v>#REF!</v>
      </c>
      <c r="BK60" s="251" t="e">
        <f>N60*#REF!</f>
        <v>#REF!</v>
      </c>
      <c r="BL60" s="251" t="e">
        <f>O60*#REF!</f>
        <v>#REF!</v>
      </c>
      <c r="BM60" s="251" t="e">
        <f>P60*#REF!</f>
        <v>#REF!</v>
      </c>
    </row>
    <row r="61" spans="1:65" s="83" customFormat="1" ht="35.1" customHeight="1" x14ac:dyDescent="0.25">
      <c r="A61" s="83" t="str">
        <f t="shared" si="3"/>
        <v>BH27DT_D2+1</v>
      </c>
      <c r="B61" s="83" t="str">
        <f t="shared" si="4"/>
        <v>BH27DT_D2+2</v>
      </c>
      <c r="C61" s="83" t="str">
        <f t="shared" si="5"/>
        <v>BH27DT_D2+3</v>
      </c>
      <c r="D61" s="83" t="str">
        <f t="shared" si="6"/>
        <v>BH27DT_D2+4</v>
      </c>
      <c r="E61" s="83" t="s">
        <v>344</v>
      </c>
      <c r="F61" s="85"/>
      <c r="G61" s="85"/>
      <c r="H61" s="93" t="s">
        <v>4356</v>
      </c>
      <c r="I61" s="84" t="s">
        <v>4357</v>
      </c>
      <c r="J61" s="84" t="s">
        <v>4355</v>
      </c>
      <c r="K61" s="84" t="str">
        <f t="shared" si="0"/>
        <v>BH27DT_D2</v>
      </c>
      <c r="L61" s="84" t="s">
        <v>4358</v>
      </c>
      <c r="M61" s="95">
        <v>20000</v>
      </c>
      <c r="N61" s="95">
        <v>10000</v>
      </c>
      <c r="O61" s="95">
        <v>5900</v>
      </c>
      <c r="P61" s="95">
        <v>3900</v>
      </c>
      <c r="Q61" s="95" t="e">
        <f>VLOOKUP(H61&amp;"Vị trí 1",#REF!,9,0)</f>
        <v>#REF!</v>
      </c>
      <c r="R61" s="95" t="e">
        <f>VLOOKUP(H61&amp;"Vị trí 2",#REF!,9,0)</f>
        <v>#REF!</v>
      </c>
      <c r="S61" s="95" t="e">
        <f>VLOOKUP(H61&amp;"Vị trí 3",#REF!,9,0)</f>
        <v>#REF!</v>
      </c>
      <c r="T61" s="95" t="e">
        <f>VLOOKUP(H61&amp;"Vị trí 4",#REF!,9,0)</f>
        <v>#REF!</v>
      </c>
      <c r="U61" s="253"/>
      <c r="V61" s="253" t="e">
        <f>VLOOKUP(B61,#REF!,32,0)</f>
        <v>#REF!</v>
      </c>
      <c r="W61" s="253" t="e">
        <f>VLOOKUP(C61,#REF!,32,0)</f>
        <v>#REF!</v>
      </c>
      <c r="X61" s="253" t="e">
        <f>VLOOKUP(D61,#REF!,32,0)</f>
        <v>#REF!</v>
      </c>
      <c r="Y61" s="254"/>
      <c r="Z61" s="254" t="e">
        <f>V61/N61</f>
        <v>#REF!</v>
      </c>
      <c r="AA61" s="254" t="e">
        <f>W61/O61</f>
        <v>#REF!</v>
      </c>
      <c r="AB61" s="254" t="e">
        <f>X61/P61</f>
        <v>#REF!</v>
      </c>
      <c r="AC61" s="253"/>
      <c r="AD61" s="253"/>
      <c r="AE61" s="253"/>
      <c r="AF61" s="253"/>
      <c r="AG61" s="254"/>
      <c r="AH61" s="254"/>
      <c r="AI61" s="254"/>
      <c r="AJ61" s="254"/>
      <c r="AK61" s="86">
        <v>3.3917100807184917</v>
      </c>
      <c r="AL61" s="86"/>
      <c r="AM61" s="255"/>
      <c r="AN61" s="255">
        <f>ROUNDDOWN(AK61*$AN$10/$AK$10,1)</f>
        <v>2</v>
      </c>
      <c r="AO61" s="98">
        <f t="shared" si="32"/>
        <v>40000</v>
      </c>
      <c r="AP61" s="98">
        <f t="shared" si="32"/>
        <v>20000</v>
      </c>
      <c r="AQ61" s="98">
        <f t="shared" si="32"/>
        <v>11800</v>
      </c>
      <c r="AR61" s="98">
        <f t="shared" si="32"/>
        <v>7800</v>
      </c>
      <c r="AS61" s="99">
        <f t="shared" si="33"/>
        <v>40000</v>
      </c>
      <c r="AT61" s="99">
        <f t="shared" si="33"/>
        <v>20000</v>
      </c>
      <c r="AU61" s="99">
        <f t="shared" si="33"/>
        <v>11800</v>
      </c>
      <c r="AV61" s="99">
        <f t="shared" si="33"/>
        <v>7800</v>
      </c>
      <c r="AW61" s="100">
        <f>AO61*0.15</f>
        <v>6000</v>
      </c>
      <c r="AX61" s="256" t="s">
        <v>344</v>
      </c>
      <c r="AY61" s="101">
        <v>14700</v>
      </c>
      <c r="AZ61" s="102">
        <v>7700</v>
      </c>
      <c r="BA61" s="102">
        <v>4550</v>
      </c>
      <c r="BB61" s="102">
        <v>3150</v>
      </c>
      <c r="BC61" s="253">
        <v>12600</v>
      </c>
      <c r="BD61" s="253">
        <v>6600</v>
      </c>
      <c r="BE61" s="253">
        <v>3900</v>
      </c>
      <c r="BF61" s="253">
        <v>2700</v>
      </c>
      <c r="BG61" s="103">
        <f>AV61-AW61</f>
        <v>1800</v>
      </c>
      <c r="BJ61" s="251" t="e">
        <f>M61*#REF!</f>
        <v>#REF!</v>
      </c>
      <c r="BK61" s="251" t="e">
        <f>N61*#REF!</f>
        <v>#REF!</v>
      </c>
      <c r="BL61" s="251" t="e">
        <f>O61*#REF!</f>
        <v>#REF!</v>
      </c>
      <c r="BM61" s="251" t="e">
        <f>P61*#REF!</f>
        <v>#REF!</v>
      </c>
    </row>
    <row r="62" spans="1:65" s="83" customFormat="1" ht="85.5" customHeight="1" x14ac:dyDescent="0.25">
      <c r="A62" s="83" t="str">
        <f t="shared" si="3"/>
        <v>BH28DT+1</v>
      </c>
      <c r="B62" s="83" t="str">
        <f t="shared" si="4"/>
        <v>BH28DT+2</v>
      </c>
      <c r="C62" s="83" t="str">
        <f t="shared" si="5"/>
        <v>BH28DT+3</v>
      </c>
      <c r="D62" s="83" t="str">
        <f t="shared" si="6"/>
        <v>BH28DT+4</v>
      </c>
      <c r="E62" s="83" t="s">
        <v>344</v>
      </c>
      <c r="F62" s="85">
        <v>28</v>
      </c>
      <c r="G62" s="85"/>
      <c r="H62" s="56" t="s">
        <v>4359</v>
      </c>
      <c r="I62" s="84" t="s">
        <v>4360</v>
      </c>
      <c r="J62" s="84" t="s">
        <v>4361</v>
      </c>
      <c r="K62" s="84" t="str">
        <f t="shared" si="0"/>
        <v>BH28DT</v>
      </c>
      <c r="L62" s="84" t="s">
        <v>93</v>
      </c>
      <c r="M62" s="95">
        <v>29000</v>
      </c>
      <c r="N62" s="95">
        <v>14000</v>
      </c>
      <c r="O62" s="95">
        <v>8500</v>
      </c>
      <c r="P62" s="95">
        <v>4500</v>
      </c>
      <c r="Q62" s="95" t="e">
        <f>VLOOKUP(H62&amp;"Vị trí 1",#REF!,9,0)</f>
        <v>#REF!</v>
      </c>
      <c r="R62" s="95" t="e">
        <f>VLOOKUP(H62&amp;"Vị trí 2",#REF!,9,0)</f>
        <v>#REF!</v>
      </c>
      <c r="S62" s="95" t="e">
        <f>VLOOKUP(H62&amp;"Vị trí 3",#REF!,9,0)</f>
        <v>#REF!</v>
      </c>
      <c r="T62" s="95" t="e">
        <f>VLOOKUP(H62&amp;"Vị trí 4",#REF!,9,0)</f>
        <v>#REF!</v>
      </c>
      <c r="U62" s="253" t="e">
        <f>VLOOKUP(A62,#REF!,32,0)</f>
        <v>#REF!</v>
      </c>
      <c r="V62" s="253" t="e">
        <f>VLOOKUP(B62,#REF!,32,0)</f>
        <v>#REF!</v>
      </c>
      <c r="W62" s="253"/>
      <c r="X62" s="253"/>
      <c r="Y62" s="254" t="e">
        <f>U62/M62</f>
        <v>#REF!</v>
      </c>
      <c r="Z62" s="254" t="e">
        <f>V62/N62</f>
        <v>#REF!</v>
      </c>
      <c r="AA62" s="254"/>
      <c r="AB62" s="254"/>
      <c r="AC62" s="253"/>
      <c r="AD62" s="253"/>
      <c r="AE62" s="253"/>
      <c r="AF62" s="253"/>
      <c r="AG62" s="254"/>
      <c r="AH62" s="254"/>
      <c r="AI62" s="254"/>
      <c r="AJ62" s="254"/>
      <c r="AK62" s="86">
        <v>3.7000499507944515</v>
      </c>
      <c r="AL62" s="86"/>
      <c r="AM62" s="255"/>
      <c r="AN62" s="255">
        <f>ROUNDDOWN(AK62*$AN$10/$AK$10,1)</f>
        <v>2.1</v>
      </c>
      <c r="AO62" s="98">
        <f t="shared" si="32"/>
        <v>60900</v>
      </c>
      <c r="AP62" s="98">
        <f t="shared" si="32"/>
        <v>29400</v>
      </c>
      <c r="AQ62" s="98">
        <f t="shared" si="32"/>
        <v>17850</v>
      </c>
      <c r="AR62" s="98">
        <f t="shared" si="32"/>
        <v>9450</v>
      </c>
      <c r="AS62" s="99">
        <f t="shared" si="33"/>
        <v>60900</v>
      </c>
      <c r="AT62" s="99">
        <f t="shared" si="33"/>
        <v>29400</v>
      </c>
      <c r="AU62" s="99">
        <f t="shared" si="33"/>
        <v>17900</v>
      </c>
      <c r="AV62" s="99">
        <f t="shared" si="33"/>
        <v>9500</v>
      </c>
      <c r="AW62" s="100">
        <f>AO62*0.15</f>
        <v>9135</v>
      </c>
      <c r="AX62" s="256" t="s">
        <v>344</v>
      </c>
      <c r="AY62" s="101">
        <v>14000</v>
      </c>
      <c r="AZ62" s="102">
        <v>7000</v>
      </c>
      <c r="BA62" s="102">
        <v>4130</v>
      </c>
      <c r="BB62" s="102">
        <v>2730</v>
      </c>
      <c r="BC62" s="253">
        <v>12000</v>
      </c>
      <c r="BD62" s="253">
        <v>6000</v>
      </c>
      <c r="BE62" s="253">
        <v>3540</v>
      </c>
      <c r="BF62" s="253">
        <v>2340</v>
      </c>
      <c r="BG62" s="103">
        <f>AV62-AW62</f>
        <v>365</v>
      </c>
      <c r="BJ62" s="251" t="e">
        <f>M62*#REF!</f>
        <v>#REF!</v>
      </c>
      <c r="BK62" s="251" t="e">
        <f>N62*#REF!</f>
        <v>#REF!</v>
      </c>
      <c r="BL62" s="251" t="e">
        <f>O62*#REF!</f>
        <v>#REF!</v>
      </c>
      <c r="BM62" s="251" t="e">
        <f>P62*#REF!</f>
        <v>#REF!</v>
      </c>
    </row>
    <row r="63" spans="1:65" s="83" customFormat="1" ht="35.1" customHeight="1" x14ac:dyDescent="0.25">
      <c r="A63" s="83" t="str">
        <f t="shared" si="3"/>
        <v>BH29DT+1</v>
      </c>
      <c r="B63" s="83" t="str">
        <f t="shared" si="4"/>
        <v>BH29DT+2</v>
      </c>
      <c r="C63" s="83" t="str">
        <f t="shared" si="5"/>
        <v>BH29DT+3</v>
      </c>
      <c r="D63" s="83" t="str">
        <f t="shared" si="6"/>
        <v>BH29DT+4</v>
      </c>
      <c r="E63" s="83" t="s">
        <v>344</v>
      </c>
      <c r="F63" s="85">
        <v>29</v>
      </c>
      <c r="G63" s="85"/>
      <c r="H63" s="93" t="s">
        <v>4362</v>
      </c>
      <c r="I63" s="84" t="s">
        <v>4363</v>
      </c>
      <c r="J63" s="87" t="s">
        <v>4364</v>
      </c>
      <c r="K63" s="84" t="str">
        <f t="shared" si="0"/>
        <v>BH29DT</v>
      </c>
      <c r="L63" s="84" t="s">
        <v>4349</v>
      </c>
      <c r="M63" s="95">
        <v>23000</v>
      </c>
      <c r="N63" s="95">
        <v>13000</v>
      </c>
      <c r="O63" s="95">
        <v>8000</v>
      </c>
      <c r="P63" s="95">
        <v>4500</v>
      </c>
      <c r="Q63" s="95" t="e">
        <f>VLOOKUP(H63&amp;"Vị trí 1",#REF!,9,0)</f>
        <v>#REF!</v>
      </c>
      <c r="R63" s="95" t="e">
        <f>VLOOKUP(H63&amp;"Vị trí 2",#REF!,9,0)</f>
        <v>#REF!</v>
      </c>
      <c r="S63" s="95" t="e">
        <f>VLOOKUP(H63&amp;"Vị trí 3",#REF!,9,0)</f>
        <v>#REF!</v>
      </c>
      <c r="T63" s="95" t="e">
        <f>VLOOKUP(H63&amp;"Vị trí 4",#REF!,9,0)</f>
        <v>#REF!</v>
      </c>
      <c r="U63" s="253"/>
      <c r="V63" s="253"/>
      <c r="W63" s="253" t="e">
        <f>VLOOKUP(C63,#REF!,32,0)</f>
        <v>#REF!</v>
      </c>
      <c r="X63" s="253"/>
      <c r="Y63" s="254"/>
      <c r="Z63" s="254"/>
      <c r="AA63" s="254" t="e">
        <f>W63/O63</f>
        <v>#REF!</v>
      </c>
      <c r="AB63" s="254"/>
      <c r="AC63" s="253"/>
      <c r="AD63" s="253"/>
      <c r="AE63" s="253"/>
      <c r="AF63" s="253"/>
      <c r="AG63" s="254"/>
      <c r="AH63" s="254"/>
      <c r="AI63" s="254"/>
      <c r="AJ63" s="254"/>
      <c r="AK63" s="86">
        <v>3.2307506196054256</v>
      </c>
      <c r="AL63" s="86"/>
      <c r="AM63" s="255"/>
      <c r="AN63" s="255">
        <v>1.9</v>
      </c>
      <c r="AO63" s="98">
        <f t="shared" si="32"/>
        <v>43700</v>
      </c>
      <c r="AP63" s="98">
        <f t="shared" si="32"/>
        <v>24700</v>
      </c>
      <c r="AQ63" s="98">
        <f t="shared" si="32"/>
        <v>15200</v>
      </c>
      <c r="AR63" s="98">
        <f t="shared" si="32"/>
        <v>8550</v>
      </c>
      <c r="AS63" s="99">
        <f t="shared" si="33"/>
        <v>43700</v>
      </c>
      <c r="AT63" s="99">
        <f t="shared" si="33"/>
        <v>24700</v>
      </c>
      <c r="AU63" s="99">
        <f t="shared" si="33"/>
        <v>15200</v>
      </c>
      <c r="AV63" s="99">
        <f t="shared" si="33"/>
        <v>8600</v>
      </c>
      <c r="AW63" s="100">
        <f>AO63*0.15</f>
        <v>6555</v>
      </c>
      <c r="AX63" s="256" t="s">
        <v>344</v>
      </c>
      <c r="AY63" s="101">
        <v>20300</v>
      </c>
      <c r="AZ63" s="102">
        <v>9800</v>
      </c>
      <c r="BA63" s="102">
        <v>5950</v>
      </c>
      <c r="BB63" s="102">
        <v>3150</v>
      </c>
      <c r="BC63" s="253">
        <v>17400</v>
      </c>
      <c r="BD63" s="253">
        <v>8400</v>
      </c>
      <c r="BE63" s="253">
        <v>5100</v>
      </c>
      <c r="BF63" s="253">
        <v>2700</v>
      </c>
      <c r="BG63" s="103">
        <f>AV63-AW63</f>
        <v>2045</v>
      </c>
      <c r="BJ63" s="251" t="e">
        <f>M63*#REF!</f>
        <v>#REF!</v>
      </c>
      <c r="BK63" s="251" t="e">
        <f>N63*#REF!</f>
        <v>#REF!</v>
      </c>
      <c r="BL63" s="251" t="e">
        <f>O63*#REF!</f>
        <v>#REF!</v>
      </c>
      <c r="BM63" s="251" t="e">
        <f>P63*#REF!</f>
        <v>#REF!</v>
      </c>
    </row>
    <row r="64" spans="1:65" s="83" customFormat="1" ht="35.1" customHeight="1" x14ac:dyDescent="0.25">
      <c r="A64" s="83" t="str">
        <f t="shared" si="3"/>
        <v>BH30DT+1</v>
      </c>
      <c r="B64" s="83" t="str">
        <f t="shared" si="4"/>
        <v>BH30DT+2</v>
      </c>
      <c r="C64" s="83" t="str">
        <f t="shared" si="5"/>
        <v>BH30DT+3</v>
      </c>
      <c r="D64" s="83" t="str">
        <f t="shared" si="6"/>
        <v>BH30DT+4</v>
      </c>
      <c r="E64" s="83" t="s">
        <v>344</v>
      </c>
      <c r="F64" s="85">
        <v>30</v>
      </c>
      <c r="G64" s="85"/>
      <c r="H64" s="93" t="s">
        <v>4365</v>
      </c>
      <c r="I64" s="84" t="s">
        <v>4366</v>
      </c>
      <c r="J64" s="84" t="s">
        <v>4367</v>
      </c>
      <c r="K64" s="84" t="str">
        <f t="shared" si="0"/>
        <v>BH30DT</v>
      </c>
      <c r="L64" s="84" t="s">
        <v>4366</v>
      </c>
      <c r="M64" s="95">
        <v>23000</v>
      </c>
      <c r="N64" s="95">
        <v>13000</v>
      </c>
      <c r="O64" s="95">
        <v>8000</v>
      </c>
      <c r="P64" s="95">
        <v>4500</v>
      </c>
      <c r="Q64" s="95" t="e">
        <f>VLOOKUP(H64&amp;"Vị trí 1",#REF!,9,0)</f>
        <v>#REF!</v>
      </c>
      <c r="R64" s="95" t="e">
        <f>VLOOKUP(H64&amp;"Vị trí 2",#REF!,9,0)</f>
        <v>#REF!</v>
      </c>
      <c r="S64" s="95" t="e">
        <f>VLOOKUP(H64&amp;"Vị trí 3",#REF!,9,0)</f>
        <v>#REF!</v>
      </c>
      <c r="T64" s="95" t="e">
        <f>VLOOKUP(H64&amp;"Vị trí 4",#REF!,9,0)</f>
        <v>#REF!</v>
      </c>
      <c r="U64" s="253"/>
      <c r="V64" s="253"/>
      <c r="W64" s="253"/>
      <c r="X64" s="253"/>
      <c r="Y64" s="254"/>
      <c r="Z64" s="254"/>
      <c r="AA64" s="254"/>
      <c r="AB64" s="254"/>
      <c r="AC64" s="253"/>
      <c r="AD64" s="253"/>
      <c r="AE64" s="253"/>
      <c r="AF64" s="253"/>
      <c r="AG64" s="254"/>
      <c r="AH64" s="254"/>
      <c r="AI64" s="254"/>
      <c r="AJ64" s="254"/>
      <c r="AK64" s="86">
        <v>3.05</v>
      </c>
      <c r="AL64" s="86"/>
      <c r="AM64" s="255"/>
      <c r="AN64" s="255">
        <f>AK64*$AN$10/$AK$10</f>
        <v>1.7993466864428302</v>
      </c>
      <c r="AO64" s="98">
        <f t="shared" si="32"/>
        <v>41384.973788185096</v>
      </c>
      <c r="AP64" s="98">
        <f t="shared" si="32"/>
        <v>23391.506923756795</v>
      </c>
      <c r="AQ64" s="98">
        <f t="shared" si="32"/>
        <v>14394.773491542643</v>
      </c>
      <c r="AR64" s="98">
        <f t="shared" si="32"/>
        <v>8097.0600889927364</v>
      </c>
      <c r="AS64" s="99">
        <f t="shared" si="33"/>
        <v>41400</v>
      </c>
      <c r="AT64" s="99">
        <f t="shared" si="33"/>
        <v>23400</v>
      </c>
      <c r="AU64" s="99">
        <f t="shared" si="33"/>
        <v>14400</v>
      </c>
      <c r="AV64" s="99">
        <f t="shared" si="33"/>
        <v>8100</v>
      </c>
      <c r="AW64" s="100">
        <f>AO64*0.15</f>
        <v>6207.7460682277642</v>
      </c>
      <c r="AX64" s="256" t="s">
        <v>344</v>
      </c>
      <c r="AY64" s="101">
        <v>16100</v>
      </c>
      <c r="AZ64" s="102">
        <v>9100</v>
      </c>
      <c r="BA64" s="102">
        <v>5600</v>
      </c>
      <c r="BB64" s="102">
        <v>3150</v>
      </c>
      <c r="BC64" s="253">
        <v>13800</v>
      </c>
      <c r="BD64" s="253">
        <v>7800</v>
      </c>
      <c r="BE64" s="253">
        <v>4800</v>
      </c>
      <c r="BF64" s="253">
        <v>2700</v>
      </c>
      <c r="BG64" s="103">
        <f>AV64-AW64</f>
        <v>1892.2539317722358</v>
      </c>
      <c r="BJ64" s="251" t="e">
        <f>M64*#REF!</f>
        <v>#REF!</v>
      </c>
      <c r="BK64" s="251" t="e">
        <f>N64*#REF!</f>
        <v>#REF!</v>
      </c>
      <c r="BL64" s="251" t="e">
        <f>O64*#REF!</f>
        <v>#REF!</v>
      </c>
      <c r="BM64" s="251" t="e">
        <f>P64*#REF!</f>
        <v>#REF!</v>
      </c>
    </row>
    <row r="65" spans="1:65" s="83" customFormat="1" ht="35.1" customHeight="1" x14ac:dyDescent="0.25">
      <c r="A65" s="83" t="str">
        <f t="shared" si="3"/>
        <v>BH31DT+1</v>
      </c>
      <c r="B65" s="83" t="str">
        <f t="shared" si="4"/>
        <v>BH31DT+2</v>
      </c>
      <c r="C65" s="83" t="str">
        <f t="shared" si="5"/>
        <v>BH31DT+3</v>
      </c>
      <c r="D65" s="83" t="str">
        <f t="shared" si="6"/>
        <v>BH31DT+4</v>
      </c>
      <c r="E65" s="83" t="s">
        <v>344</v>
      </c>
      <c r="F65" s="85">
        <v>31</v>
      </c>
      <c r="G65" s="85"/>
      <c r="H65" s="93" t="s">
        <v>4368</v>
      </c>
      <c r="I65" s="84" t="s">
        <v>93</v>
      </c>
      <c r="J65" s="84" t="s">
        <v>4367</v>
      </c>
      <c r="K65" s="84"/>
      <c r="L65" s="84" t="s">
        <v>4363</v>
      </c>
      <c r="M65" s="96"/>
      <c r="N65" s="96"/>
      <c r="O65" s="96"/>
      <c r="P65" s="96"/>
      <c r="Q65" s="95"/>
      <c r="R65" s="95"/>
      <c r="S65" s="95"/>
      <c r="T65" s="95"/>
      <c r="U65" s="253"/>
      <c r="V65" s="253"/>
      <c r="W65" s="253"/>
      <c r="X65" s="253"/>
      <c r="Y65" s="254"/>
      <c r="Z65" s="254"/>
      <c r="AA65" s="254"/>
      <c r="AB65" s="254"/>
      <c r="AC65" s="253"/>
      <c r="AD65" s="253"/>
      <c r="AE65" s="253"/>
      <c r="AF65" s="253"/>
      <c r="AG65" s="254"/>
      <c r="AH65" s="254"/>
      <c r="AI65" s="254"/>
      <c r="AJ65" s="254"/>
      <c r="AK65" s="86"/>
      <c r="AL65" s="86"/>
      <c r="AM65" s="255"/>
      <c r="AN65" s="255"/>
      <c r="AO65" s="98"/>
      <c r="AP65" s="98"/>
      <c r="AQ65" s="98"/>
      <c r="AR65" s="98"/>
      <c r="AS65" s="98"/>
      <c r="AT65" s="98"/>
      <c r="AU65" s="98"/>
      <c r="AV65" s="98"/>
      <c r="AW65" s="60"/>
      <c r="AX65" s="256" t="s">
        <v>344</v>
      </c>
      <c r="AY65" s="101">
        <v>16100</v>
      </c>
      <c r="AZ65" s="102">
        <v>9100</v>
      </c>
      <c r="BA65" s="102">
        <v>5600</v>
      </c>
      <c r="BB65" s="102">
        <v>3150</v>
      </c>
      <c r="BC65" s="253">
        <v>13800</v>
      </c>
      <c r="BD65" s="253">
        <v>7800</v>
      </c>
      <c r="BE65" s="253">
        <v>4800</v>
      </c>
      <c r="BF65" s="253">
        <v>2700</v>
      </c>
    </row>
    <row r="66" spans="1:65" s="83" customFormat="1" ht="35.1" customHeight="1" x14ac:dyDescent="0.25">
      <c r="A66" s="83" t="str">
        <f t="shared" si="3"/>
        <v>BH31DT_D1+1</v>
      </c>
      <c r="B66" s="83" t="str">
        <f t="shared" si="4"/>
        <v>BH31DT_D1+2</v>
      </c>
      <c r="C66" s="83" t="str">
        <f t="shared" si="5"/>
        <v>BH31DT_D1+3</v>
      </c>
      <c r="D66" s="83" t="str">
        <f t="shared" si="6"/>
        <v>BH31DT_D1+4</v>
      </c>
      <c r="E66" s="83" t="s">
        <v>344</v>
      </c>
      <c r="F66" s="85"/>
      <c r="G66" s="85"/>
      <c r="H66" s="93" t="s">
        <v>4369</v>
      </c>
      <c r="I66" s="84" t="s">
        <v>4370</v>
      </c>
      <c r="J66" s="84" t="s">
        <v>4300</v>
      </c>
      <c r="K66" s="84" t="str">
        <f t="shared" si="0"/>
        <v>BH31DT_D1</v>
      </c>
      <c r="L66" s="84" t="s">
        <v>4355</v>
      </c>
      <c r="M66" s="95">
        <v>31000</v>
      </c>
      <c r="N66" s="95">
        <v>14000</v>
      </c>
      <c r="O66" s="95">
        <v>9000</v>
      </c>
      <c r="P66" s="95">
        <v>5500</v>
      </c>
      <c r="Q66" s="95" t="e">
        <f>VLOOKUP(H66&amp;"Vị trí 1",#REF!,9,0)</f>
        <v>#REF!</v>
      </c>
      <c r="R66" s="95" t="e">
        <f>VLOOKUP(H66&amp;"Vị trí 2",#REF!,9,0)</f>
        <v>#REF!</v>
      </c>
      <c r="S66" s="95" t="e">
        <f>VLOOKUP(H66&amp;"Vị trí 3",#REF!,9,0)</f>
        <v>#REF!</v>
      </c>
      <c r="T66" s="95" t="e">
        <f>VLOOKUP(H66&amp;"Vị trí 4",#REF!,9,0)</f>
        <v>#REF!</v>
      </c>
      <c r="U66" s="253" t="e">
        <f>VLOOKUP(A66,#REF!,32,0)</f>
        <v>#REF!</v>
      </c>
      <c r="V66" s="253"/>
      <c r="W66" s="253" t="e">
        <f>VLOOKUP(C66,#REF!,32,0)</f>
        <v>#REF!</v>
      </c>
      <c r="X66" s="253"/>
      <c r="Y66" s="254" t="e">
        <f>U66/M66</f>
        <v>#REF!</v>
      </c>
      <c r="Z66" s="254"/>
      <c r="AA66" s="254" t="e">
        <f>W66/O66</f>
        <v>#REF!</v>
      </c>
      <c r="AB66" s="254"/>
      <c r="AC66" s="253"/>
      <c r="AD66" s="253"/>
      <c r="AE66" s="253"/>
      <c r="AF66" s="253"/>
      <c r="AG66" s="254"/>
      <c r="AH66" s="254"/>
      <c r="AI66" s="254"/>
      <c r="AJ66" s="254"/>
      <c r="AK66" s="86">
        <v>2.6835628756028909</v>
      </c>
      <c r="AL66" s="86"/>
      <c r="AM66" s="255"/>
      <c r="AN66" s="255">
        <v>1.55</v>
      </c>
      <c r="AO66" s="98">
        <f t="shared" ref="AO66:AR67" si="34">M66*$AN66</f>
        <v>48050</v>
      </c>
      <c r="AP66" s="98">
        <f t="shared" si="34"/>
        <v>21700</v>
      </c>
      <c r="AQ66" s="98">
        <f t="shared" si="34"/>
        <v>13950</v>
      </c>
      <c r="AR66" s="98">
        <f t="shared" si="34"/>
        <v>8525</v>
      </c>
      <c r="AS66" s="99">
        <f t="shared" ref="AS66:AV67" si="35">IF(AO66&lt;1000,ROUND(AO66,-1),ROUND(AO66,-2))</f>
        <v>48100</v>
      </c>
      <c r="AT66" s="99">
        <f t="shared" si="35"/>
        <v>21700</v>
      </c>
      <c r="AU66" s="99">
        <f t="shared" si="35"/>
        <v>14000</v>
      </c>
      <c r="AV66" s="99">
        <f t="shared" si="35"/>
        <v>8500</v>
      </c>
      <c r="AW66" s="100">
        <f>AO66*0.15</f>
        <v>7207.5</v>
      </c>
      <c r="AX66" s="256" t="s">
        <v>344</v>
      </c>
      <c r="AY66" s="101"/>
      <c r="AZ66" s="102"/>
      <c r="BA66" s="102"/>
      <c r="BB66" s="102"/>
      <c r="BC66" s="253"/>
      <c r="BD66" s="253"/>
      <c r="BE66" s="253"/>
      <c r="BF66" s="253"/>
      <c r="BG66" s="103">
        <f>AV66-AW66</f>
        <v>1292.5</v>
      </c>
      <c r="BJ66" s="251" t="e">
        <f>M66*#REF!</f>
        <v>#REF!</v>
      </c>
      <c r="BK66" s="251" t="e">
        <f>N66*#REF!</f>
        <v>#REF!</v>
      </c>
      <c r="BL66" s="251" t="e">
        <f>O66*#REF!</f>
        <v>#REF!</v>
      </c>
      <c r="BM66" s="251" t="e">
        <f>P66*#REF!</f>
        <v>#REF!</v>
      </c>
    </row>
    <row r="67" spans="1:65" s="250" customFormat="1" ht="35.1" customHeight="1" x14ac:dyDescent="0.25">
      <c r="A67" s="83" t="str">
        <f t="shared" si="3"/>
        <v>BH31DT_D2+1</v>
      </c>
      <c r="B67" s="83" t="str">
        <f t="shared" si="4"/>
        <v>BH31DT_D2+2</v>
      </c>
      <c r="C67" s="83" t="str">
        <f t="shared" si="5"/>
        <v>BH31DT_D2+3</v>
      </c>
      <c r="D67" s="83" t="str">
        <f t="shared" si="6"/>
        <v>BH31DT_D2+4</v>
      </c>
      <c r="E67" s="83" t="s">
        <v>344</v>
      </c>
      <c r="F67" s="85"/>
      <c r="G67" s="85"/>
      <c r="H67" s="93" t="s">
        <v>4371</v>
      </c>
      <c r="I67" s="84" t="s">
        <v>4372</v>
      </c>
      <c r="J67" s="84" t="s">
        <v>4300</v>
      </c>
      <c r="K67" s="84" t="str">
        <f t="shared" si="0"/>
        <v>BH31DT_D2</v>
      </c>
      <c r="L67" s="84" t="s">
        <v>4367</v>
      </c>
      <c r="M67" s="95">
        <v>33000</v>
      </c>
      <c r="N67" s="95">
        <v>14000</v>
      </c>
      <c r="O67" s="95">
        <v>9000</v>
      </c>
      <c r="P67" s="95">
        <v>6000</v>
      </c>
      <c r="Q67" s="95" t="e">
        <f>VLOOKUP(H67&amp;"Vị trí 1",#REF!,9,0)</f>
        <v>#REF!</v>
      </c>
      <c r="R67" s="95" t="e">
        <f>VLOOKUP(H67&amp;"Vị trí 2",#REF!,9,0)</f>
        <v>#REF!</v>
      </c>
      <c r="S67" s="95" t="e">
        <f>VLOOKUP(H67&amp;"Vị trí 3",#REF!,9,0)</f>
        <v>#REF!</v>
      </c>
      <c r="T67" s="95" t="e">
        <f>VLOOKUP(H67&amp;"Vị trí 4",#REF!,9,0)</f>
        <v>#REF!</v>
      </c>
      <c r="U67" s="253" t="e">
        <f>VLOOKUP(A67,#REF!,32,0)</f>
        <v>#REF!</v>
      </c>
      <c r="V67" s="253" t="e">
        <f>VLOOKUP(B67,#REF!,32,0)</f>
        <v>#REF!</v>
      </c>
      <c r="W67" s="253"/>
      <c r="X67" s="253"/>
      <c r="Y67" s="254" t="e">
        <f>U67/M67</f>
        <v>#REF!</v>
      </c>
      <c r="Z67" s="254" t="e">
        <f>V67/N67</f>
        <v>#REF!</v>
      </c>
      <c r="AA67" s="254"/>
      <c r="AB67" s="254"/>
      <c r="AC67" s="253" t="e">
        <f>VLOOKUP(H67,#REF!,5,0)</f>
        <v>#REF!</v>
      </c>
      <c r="AD67" s="253"/>
      <c r="AE67" s="253"/>
      <c r="AF67" s="253"/>
      <c r="AG67" s="254" t="e">
        <f>AC67/M67</f>
        <v>#REF!</v>
      </c>
      <c r="AH67" s="254"/>
      <c r="AI67" s="254"/>
      <c r="AJ67" s="254"/>
      <c r="AK67" s="86">
        <v>2.677647345342713</v>
      </c>
      <c r="AL67" s="86"/>
      <c r="AM67" s="255" t="e">
        <f>AVERAGE(AG67:AJ67)</f>
        <v>#REF!</v>
      </c>
      <c r="AN67" s="255">
        <v>1.55</v>
      </c>
      <c r="AO67" s="98">
        <f t="shared" si="34"/>
        <v>51150</v>
      </c>
      <c r="AP67" s="98">
        <f t="shared" si="34"/>
        <v>21700</v>
      </c>
      <c r="AQ67" s="98">
        <f t="shared" si="34"/>
        <v>13950</v>
      </c>
      <c r="AR67" s="98">
        <f t="shared" si="34"/>
        <v>9300</v>
      </c>
      <c r="AS67" s="99">
        <f t="shared" si="35"/>
        <v>51200</v>
      </c>
      <c r="AT67" s="99">
        <f t="shared" si="35"/>
        <v>21700</v>
      </c>
      <c r="AU67" s="99">
        <f t="shared" si="35"/>
        <v>14000</v>
      </c>
      <c r="AV67" s="99">
        <f t="shared" si="35"/>
        <v>9300</v>
      </c>
      <c r="AW67" s="100">
        <f>AO67*0.15</f>
        <v>7672.5</v>
      </c>
      <c r="AX67" s="260" t="s">
        <v>344</v>
      </c>
      <c r="AY67" s="101">
        <v>21700</v>
      </c>
      <c r="AZ67" s="102">
        <v>9800</v>
      </c>
      <c r="BA67" s="102">
        <v>6300</v>
      </c>
      <c r="BB67" s="102">
        <v>3850</v>
      </c>
      <c r="BC67" s="253">
        <v>18600</v>
      </c>
      <c r="BD67" s="253">
        <v>8400</v>
      </c>
      <c r="BE67" s="253">
        <v>5400</v>
      </c>
      <c r="BF67" s="253">
        <v>3300</v>
      </c>
      <c r="BG67" s="103">
        <f>AV67-AW67</f>
        <v>1627.5</v>
      </c>
      <c r="BJ67" s="251" t="e">
        <f>M67*#REF!</f>
        <v>#REF!</v>
      </c>
      <c r="BK67" s="251" t="e">
        <f>N67*#REF!</f>
        <v>#REF!</v>
      </c>
      <c r="BL67" s="251" t="e">
        <f>O67*#REF!</f>
        <v>#REF!</v>
      </c>
      <c r="BM67" s="251" t="e">
        <f>P67*#REF!</f>
        <v>#REF!</v>
      </c>
    </row>
    <row r="68" spans="1:65" s="83" customFormat="1" ht="35.1" customHeight="1" x14ac:dyDescent="0.25">
      <c r="A68" s="83" t="str">
        <f t="shared" si="3"/>
        <v>BH32DT+1</v>
      </c>
      <c r="B68" s="83" t="str">
        <f t="shared" si="4"/>
        <v>BH32DT+2</v>
      </c>
      <c r="C68" s="83" t="str">
        <f t="shared" si="5"/>
        <v>BH32DT+3</v>
      </c>
      <c r="D68" s="83" t="str">
        <f t="shared" si="6"/>
        <v>BH32DT+4</v>
      </c>
      <c r="E68" s="83" t="s">
        <v>344</v>
      </c>
      <c r="F68" s="85">
        <v>32</v>
      </c>
      <c r="G68" s="85"/>
      <c r="H68" s="93" t="s">
        <v>4373</v>
      </c>
      <c r="I68" s="84" t="s">
        <v>4367</v>
      </c>
      <c r="J68" s="84" t="s">
        <v>4367</v>
      </c>
      <c r="K68" s="84"/>
      <c r="L68" s="84" t="s">
        <v>4355</v>
      </c>
      <c r="M68" s="96"/>
      <c r="N68" s="96"/>
      <c r="O68" s="96"/>
      <c r="P68" s="96"/>
      <c r="Q68" s="95"/>
      <c r="R68" s="95"/>
      <c r="S68" s="95"/>
      <c r="T68" s="95"/>
      <c r="U68" s="253"/>
      <c r="V68" s="253"/>
      <c r="W68" s="253"/>
      <c r="X68" s="253"/>
      <c r="Y68" s="254"/>
      <c r="Z68" s="254"/>
      <c r="AA68" s="254"/>
      <c r="AB68" s="254"/>
      <c r="AC68" s="253"/>
      <c r="AD68" s="253"/>
      <c r="AE68" s="253"/>
      <c r="AF68" s="253"/>
      <c r="AG68" s="254"/>
      <c r="AH68" s="254"/>
      <c r="AI68" s="254"/>
      <c r="AJ68" s="254"/>
      <c r="AK68" s="86"/>
      <c r="AL68" s="86"/>
      <c r="AM68" s="255"/>
      <c r="AN68" s="255"/>
      <c r="AO68" s="98"/>
      <c r="AP68" s="98"/>
      <c r="AQ68" s="98"/>
      <c r="AR68" s="98"/>
      <c r="AS68" s="98"/>
      <c r="AT68" s="98"/>
      <c r="AU68" s="98"/>
      <c r="AV68" s="98"/>
      <c r="AW68" s="100"/>
      <c r="AX68" s="256" t="s">
        <v>344</v>
      </c>
      <c r="AY68" s="101">
        <v>23100</v>
      </c>
      <c r="AZ68" s="102">
        <v>9800</v>
      </c>
      <c r="BA68" s="102">
        <v>6300</v>
      </c>
      <c r="BB68" s="102">
        <v>4200</v>
      </c>
      <c r="BC68" s="253">
        <v>19800</v>
      </c>
      <c r="BD68" s="253">
        <v>8400</v>
      </c>
      <c r="BE68" s="253">
        <v>5400</v>
      </c>
      <c r="BF68" s="253">
        <v>3600</v>
      </c>
    </row>
    <row r="69" spans="1:65" s="83" customFormat="1" ht="35.1" customHeight="1" x14ac:dyDescent="0.25">
      <c r="A69" s="83" t="str">
        <f t="shared" si="3"/>
        <v>BH32DT_D1+1</v>
      </c>
      <c r="B69" s="83" t="str">
        <f t="shared" si="4"/>
        <v>BH32DT_D1+2</v>
      </c>
      <c r="C69" s="83" t="str">
        <f t="shared" si="5"/>
        <v>BH32DT_D1+3</v>
      </c>
      <c r="D69" s="83" t="str">
        <f t="shared" si="6"/>
        <v>BH32DT_D1+4</v>
      </c>
      <c r="E69" s="83" t="s">
        <v>344</v>
      </c>
      <c r="F69" s="85"/>
      <c r="G69" s="85"/>
      <c r="H69" s="93" t="s">
        <v>4374</v>
      </c>
      <c r="I69" s="84" t="s">
        <v>4375</v>
      </c>
      <c r="J69" s="84" t="s">
        <v>4376</v>
      </c>
      <c r="K69" s="84" t="str">
        <f t="shared" si="0"/>
        <v>BH32DT_D1</v>
      </c>
      <c r="L69" s="84" t="s">
        <v>4234</v>
      </c>
      <c r="M69" s="95">
        <v>31000</v>
      </c>
      <c r="N69" s="95">
        <v>14000</v>
      </c>
      <c r="O69" s="95">
        <v>8500</v>
      </c>
      <c r="P69" s="95">
        <v>6000</v>
      </c>
      <c r="Q69" s="95" t="e">
        <f>VLOOKUP(H69&amp;"Vị trí 1",#REF!,9,0)</f>
        <v>#REF!</v>
      </c>
      <c r="R69" s="95" t="e">
        <f>VLOOKUP(H69&amp;"Vị trí 2",#REF!,9,0)</f>
        <v>#REF!</v>
      </c>
      <c r="S69" s="95" t="e">
        <f>VLOOKUP(H69&amp;"Vị trí 3",#REF!,9,0)</f>
        <v>#REF!</v>
      </c>
      <c r="T69" s="95" t="e">
        <f>VLOOKUP(H69&amp;"Vị trí 4",#REF!,9,0)</f>
        <v>#REF!</v>
      </c>
      <c r="U69" s="253" t="e">
        <f>VLOOKUP(A69,#REF!,32,0)</f>
        <v>#REF!</v>
      </c>
      <c r="V69" s="253" t="e">
        <f>VLOOKUP(B69,#REF!,32,0)</f>
        <v>#REF!</v>
      </c>
      <c r="W69" s="253" t="e">
        <f>VLOOKUP(C69,#REF!,32,0)</f>
        <v>#REF!</v>
      </c>
      <c r="X69" s="253"/>
      <c r="Y69" s="254" t="e">
        <f t="shared" ref="Y69:AA70" si="36">U69/M69</f>
        <v>#REF!</v>
      </c>
      <c r="Z69" s="254" t="e">
        <f t="shared" si="36"/>
        <v>#REF!</v>
      </c>
      <c r="AA69" s="254" t="e">
        <f t="shared" si="36"/>
        <v>#REF!</v>
      </c>
      <c r="AB69" s="254"/>
      <c r="AC69" s="253"/>
      <c r="AD69" s="253"/>
      <c r="AE69" s="253"/>
      <c r="AF69" s="253"/>
      <c r="AG69" s="254"/>
      <c r="AH69" s="254"/>
      <c r="AI69" s="254"/>
      <c r="AJ69" s="254"/>
      <c r="AK69" s="86">
        <v>3.734311832060925</v>
      </c>
      <c r="AL69" s="86"/>
      <c r="AM69" s="255"/>
      <c r="AN69" s="255">
        <f>ROUNDDOWN(AK69*$AN$10/$AK$10,1)</f>
        <v>2.2000000000000002</v>
      </c>
      <c r="AO69" s="98">
        <f t="shared" ref="AO69:AR73" si="37">M69*$AN69</f>
        <v>68200</v>
      </c>
      <c r="AP69" s="98">
        <f t="shared" si="37"/>
        <v>30800.000000000004</v>
      </c>
      <c r="AQ69" s="98">
        <f t="shared" si="37"/>
        <v>18700</v>
      </c>
      <c r="AR69" s="98">
        <f t="shared" si="37"/>
        <v>13200.000000000002</v>
      </c>
      <c r="AS69" s="99">
        <f t="shared" ref="AS69:AV73" si="38">IF(AO69&lt;1000,ROUND(AO69,-1),ROUND(AO69,-2))</f>
        <v>68200</v>
      </c>
      <c r="AT69" s="99">
        <f t="shared" si="38"/>
        <v>30800</v>
      </c>
      <c r="AU69" s="99">
        <f t="shared" si="38"/>
        <v>18700</v>
      </c>
      <c r="AV69" s="99">
        <f t="shared" si="38"/>
        <v>13200</v>
      </c>
      <c r="AW69" s="100">
        <f>AO69*0.15</f>
        <v>10230</v>
      </c>
      <c r="AX69" s="256" t="s">
        <v>344</v>
      </c>
      <c r="AY69" s="101"/>
      <c r="AZ69" s="102"/>
      <c r="BA69" s="102"/>
      <c r="BB69" s="102"/>
      <c r="BC69" s="253"/>
      <c r="BD69" s="253"/>
      <c r="BE69" s="253"/>
      <c r="BF69" s="253"/>
      <c r="BG69" s="103">
        <f>AV69-AW69</f>
        <v>2970</v>
      </c>
      <c r="BJ69" s="251" t="e">
        <f>M69*#REF!</f>
        <v>#REF!</v>
      </c>
      <c r="BK69" s="251" t="e">
        <f>N69*#REF!</f>
        <v>#REF!</v>
      </c>
      <c r="BL69" s="251" t="e">
        <f>O69*#REF!</f>
        <v>#REF!</v>
      </c>
      <c r="BM69" s="251" t="e">
        <f>P69*#REF!</f>
        <v>#REF!</v>
      </c>
    </row>
    <row r="70" spans="1:65" s="250" customFormat="1" ht="35.1" customHeight="1" x14ac:dyDescent="0.25">
      <c r="A70" s="83" t="str">
        <f t="shared" si="3"/>
        <v>BH32DT_D2+1</v>
      </c>
      <c r="B70" s="83" t="str">
        <f t="shared" si="4"/>
        <v>BH32DT_D2+2</v>
      </c>
      <c r="C70" s="83" t="str">
        <f t="shared" si="5"/>
        <v>BH32DT_D2+3</v>
      </c>
      <c r="D70" s="83" t="str">
        <f t="shared" si="6"/>
        <v>BH32DT_D2+4</v>
      </c>
      <c r="E70" s="83" t="s">
        <v>344</v>
      </c>
      <c r="F70" s="85"/>
      <c r="G70" s="85"/>
      <c r="H70" s="93" t="s">
        <v>4377</v>
      </c>
      <c r="I70" s="84" t="s">
        <v>4378</v>
      </c>
      <c r="J70" s="84" t="s">
        <v>4376</v>
      </c>
      <c r="K70" s="84" t="str">
        <f t="shared" si="0"/>
        <v>BH32DT_D2</v>
      </c>
      <c r="L70" s="84" t="s">
        <v>93</v>
      </c>
      <c r="M70" s="95">
        <v>38000</v>
      </c>
      <c r="N70" s="95">
        <v>16000</v>
      </c>
      <c r="O70" s="95">
        <v>10000</v>
      </c>
      <c r="P70" s="95">
        <v>7000</v>
      </c>
      <c r="Q70" s="95" t="e">
        <f>VLOOKUP(H70&amp;"Vị trí 1",#REF!,9,0)</f>
        <v>#REF!</v>
      </c>
      <c r="R70" s="95" t="e">
        <f>VLOOKUP(H70&amp;"Vị trí 2",#REF!,9,0)</f>
        <v>#REF!</v>
      </c>
      <c r="S70" s="95" t="e">
        <f>VLOOKUP(H70&amp;"Vị trí 3",#REF!,9,0)</f>
        <v>#REF!</v>
      </c>
      <c r="T70" s="95" t="e">
        <f>VLOOKUP(H70&amp;"Vị trí 4",#REF!,9,0)</f>
        <v>#REF!</v>
      </c>
      <c r="U70" s="253" t="e">
        <f>VLOOKUP(A70,#REF!,32,0)</f>
        <v>#REF!</v>
      </c>
      <c r="V70" s="253" t="e">
        <f>VLOOKUP(B70,#REF!,32,0)</f>
        <v>#REF!</v>
      </c>
      <c r="W70" s="253" t="e">
        <f>VLOOKUP(C70,#REF!,32,0)</f>
        <v>#REF!</v>
      </c>
      <c r="X70" s="253"/>
      <c r="Y70" s="254" t="e">
        <f t="shared" si="36"/>
        <v>#REF!</v>
      </c>
      <c r="Z70" s="254" t="e">
        <f t="shared" si="36"/>
        <v>#REF!</v>
      </c>
      <c r="AA70" s="254" t="e">
        <f t="shared" si="36"/>
        <v>#REF!</v>
      </c>
      <c r="AB70" s="254"/>
      <c r="AC70" s="253"/>
      <c r="AD70" s="253" t="e">
        <f>VLOOKUP($H70,#REF!,6,0)</f>
        <v>#REF!</v>
      </c>
      <c r="AE70" s="253"/>
      <c r="AF70" s="253"/>
      <c r="AG70" s="254"/>
      <c r="AH70" s="254" t="e">
        <f>AD70/N70</f>
        <v>#REF!</v>
      </c>
      <c r="AI70" s="254"/>
      <c r="AJ70" s="254"/>
      <c r="AK70" s="86">
        <v>3.5248135218874883</v>
      </c>
      <c r="AL70" s="86"/>
      <c r="AM70" s="255" t="e">
        <f>AVERAGE(AG70:AJ70)</f>
        <v>#REF!</v>
      </c>
      <c r="AN70" s="255">
        <f>ROUNDDOWN(AK70*$AN$10/$AK$10,1)</f>
        <v>2</v>
      </c>
      <c r="AO70" s="98">
        <f t="shared" si="37"/>
        <v>76000</v>
      </c>
      <c r="AP70" s="98">
        <f t="shared" si="37"/>
        <v>32000</v>
      </c>
      <c r="AQ70" s="98">
        <f t="shared" si="37"/>
        <v>20000</v>
      </c>
      <c r="AR70" s="98">
        <f t="shared" si="37"/>
        <v>14000</v>
      </c>
      <c r="AS70" s="99">
        <f t="shared" si="38"/>
        <v>76000</v>
      </c>
      <c r="AT70" s="99">
        <f t="shared" si="38"/>
        <v>32000</v>
      </c>
      <c r="AU70" s="99">
        <f t="shared" si="38"/>
        <v>20000</v>
      </c>
      <c r="AV70" s="99">
        <f t="shared" si="38"/>
        <v>14000</v>
      </c>
      <c r="AW70" s="100">
        <f>AO70*0.15</f>
        <v>11400</v>
      </c>
      <c r="AX70" s="260" t="s">
        <v>344</v>
      </c>
      <c r="AY70" s="101">
        <v>21700</v>
      </c>
      <c r="AZ70" s="102">
        <v>9800</v>
      </c>
      <c r="BA70" s="102">
        <v>5950</v>
      </c>
      <c r="BB70" s="102">
        <v>4200</v>
      </c>
      <c r="BC70" s="253">
        <v>18600</v>
      </c>
      <c r="BD70" s="253">
        <v>8400</v>
      </c>
      <c r="BE70" s="253">
        <v>5100</v>
      </c>
      <c r="BF70" s="253">
        <v>3600</v>
      </c>
      <c r="BG70" s="103">
        <f>AV70-AW70</f>
        <v>2600</v>
      </c>
      <c r="BJ70" s="251" t="e">
        <f>M70*#REF!</f>
        <v>#REF!</v>
      </c>
      <c r="BK70" s="251" t="e">
        <f>N70*#REF!</f>
        <v>#REF!</v>
      </c>
      <c r="BL70" s="251" t="e">
        <f>O70*#REF!</f>
        <v>#REF!</v>
      </c>
      <c r="BM70" s="251" t="e">
        <f>P70*#REF!</f>
        <v>#REF!</v>
      </c>
    </row>
    <row r="71" spans="1:65" s="83" customFormat="1" ht="35.1" customHeight="1" x14ac:dyDescent="0.25">
      <c r="A71" s="83" t="str">
        <f t="shared" si="3"/>
        <v>BH33DT+1</v>
      </c>
      <c r="B71" s="83" t="str">
        <f t="shared" si="4"/>
        <v>BH33DT+2</v>
      </c>
      <c r="C71" s="83" t="str">
        <f t="shared" si="5"/>
        <v>BH33DT+3</v>
      </c>
      <c r="D71" s="83" t="str">
        <f t="shared" si="6"/>
        <v>BH33DT+4</v>
      </c>
      <c r="E71" s="83" t="s">
        <v>344</v>
      </c>
      <c r="F71" s="85">
        <v>33</v>
      </c>
      <c r="G71" s="85"/>
      <c r="H71" s="93" t="s">
        <v>4379</v>
      </c>
      <c r="I71" s="84" t="s">
        <v>176</v>
      </c>
      <c r="J71" s="84" t="s">
        <v>93</v>
      </c>
      <c r="K71" s="84" t="str">
        <f t="shared" si="0"/>
        <v>BH33DT</v>
      </c>
      <c r="L71" s="84" t="s">
        <v>4234</v>
      </c>
      <c r="M71" s="95">
        <v>31000</v>
      </c>
      <c r="N71" s="95">
        <v>13000</v>
      </c>
      <c r="O71" s="95">
        <v>9000</v>
      </c>
      <c r="P71" s="95">
        <v>7000</v>
      </c>
      <c r="Q71" s="95" t="e">
        <f>VLOOKUP(H71&amp;"Vị trí 1",#REF!,9,0)</f>
        <v>#REF!</v>
      </c>
      <c r="R71" s="95" t="e">
        <f>VLOOKUP(H71&amp;"Vị trí 2",#REF!,9,0)</f>
        <v>#REF!</v>
      </c>
      <c r="S71" s="95" t="e">
        <f>VLOOKUP(H71&amp;"Vị trí 3",#REF!,9,0)</f>
        <v>#REF!</v>
      </c>
      <c r="T71" s="95" t="e">
        <f>VLOOKUP(H71&amp;"Vị trí 4",#REF!,9,0)</f>
        <v>#REF!</v>
      </c>
      <c r="U71" s="253"/>
      <c r="V71" s="253"/>
      <c r="W71" s="253"/>
      <c r="X71" s="253"/>
      <c r="Y71" s="254"/>
      <c r="Z71" s="254"/>
      <c r="AA71" s="254"/>
      <c r="AB71" s="254"/>
      <c r="AC71" s="253"/>
      <c r="AD71" s="253"/>
      <c r="AE71" s="253"/>
      <c r="AF71" s="253"/>
      <c r="AG71" s="254"/>
      <c r="AH71" s="254"/>
      <c r="AI71" s="254"/>
      <c r="AJ71" s="254"/>
      <c r="AK71" s="86">
        <v>3.05</v>
      </c>
      <c r="AL71" s="86"/>
      <c r="AM71" s="255"/>
      <c r="AN71" s="255">
        <f>AK71*$AN$10/$AK$10</f>
        <v>1.7993466864428302</v>
      </c>
      <c r="AO71" s="98">
        <f t="shared" si="37"/>
        <v>55779.747279727737</v>
      </c>
      <c r="AP71" s="98">
        <f t="shared" si="37"/>
        <v>23391.506923756795</v>
      </c>
      <c r="AQ71" s="98">
        <f t="shared" si="37"/>
        <v>16194.120177985473</v>
      </c>
      <c r="AR71" s="98">
        <f t="shared" si="37"/>
        <v>12595.426805099813</v>
      </c>
      <c r="AS71" s="99">
        <f t="shared" si="38"/>
        <v>55800</v>
      </c>
      <c r="AT71" s="99">
        <f t="shared" si="38"/>
        <v>23400</v>
      </c>
      <c r="AU71" s="99">
        <f t="shared" si="38"/>
        <v>16200</v>
      </c>
      <c r="AV71" s="99">
        <f t="shared" si="38"/>
        <v>12600</v>
      </c>
      <c r="AW71" s="100">
        <f>AO71*0.15</f>
        <v>8366.9620919591598</v>
      </c>
      <c r="AX71" s="256" t="s">
        <v>344</v>
      </c>
      <c r="AY71" s="101">
        <v>26600</v>
      </c>
      <c r="AZ71" s="102">
        <v>11200</v>
      </c>
      <c r="BA71" s="102">
        <v>7000</v>
      </c>
      <c r="BB71" s="102">
        <v>4900</v>
      </c>
      <c r="BC71" s="253">
        <v>22800</v>
      </c>
      <c r="BD71" s="253">
        <v>9600</v>
      </c>
      <c r="BE71" s="253">
        <v>6000</v>
      </c>
      <c r="BF71" s="253">
        <v>4200</v>
      </c>
      <c r="BG71" s="103">
        <f>AV71-AW71</f>
        <v>4233.0379080408402</v>
      </c>
      <c r="BJ71" s="251" t="e">
        <f>M71*#REF!</f>
        <v>#REF!</v>
      </c>
      <c r="BK71" s="251" t="e">
        <f>N71*#REF!</f>
        <v>#REF!</v>
      </c>
      <c r="BL71" s="251" t="e">
        <f>O71*#REF!</f>
        <v>#REF!</v>
      </c>
      <c r="BM71" s="251" t="e">
        <f>P71*#REF!</f>
        <v>#REF!</v>
      </c>
    </row>
    <row r="72" spans="1:65" s="83" customFormat="1" ht="35.1" customHeight="1" x14ac:dyDescent="0.25">
      <c r="A72" s="83" t="str">
        <f t="shared" si="3"/>
        <v>BH34DT+1</v>
      </c>
      <c r="B72" s="83" t="str">
        <f t="shared" si="4"/>
        <v>BH34DT+2</v>
      </c>
      <c r="C72" s="83" t="str">
        <f t="shared" si="5"/>
        <v>BH34DT+3</v>
      </c>
      <c r="D72" s="83" t="str">
        <f t="shared" si="6"/>
        <v>BH34DT+4</v>
      </c>
      <c r="E72" s="83" t="s">
        <v>344</v>
      </c>
      <c r="F72" s="85">
        <v>34</v>
      </c>
      <c r="G72" s="85"/>
      <c r="H72" s="93" t="s">
        <v>4380</v>
      </c>
      <c r="I72" s="84" t="s">
        <v>4381</v>
      </c>
      <c r="J72" s="84" t="s">
        <v>4251</v>
      </c>
      <c r="K72" s="84" t="str">
        <f t="shared" si="0"/>
        <v>BH34DT</v>
      </c>
      <c r="L72" s="84" t="s">
        <v>4229</v>
      </c>
      <c r="M72" s="95">
        <v>22000</v>
      </c>
      <c r="N72" s="95">
        <v>13000</v>
      </c>
      <c r="O72" s="95">
        <v>5900</v>
      </c>
      <c r="P72" s="95">
        <v>3900</v>
      </c>
      <c r="Q72" s="95" t="e">
        <f>VLOOKUP(H72&amp;"Vị trí 1",#REF!,9,0)</f>
        <v>#REF!</v>
      </c>
      <c r="R72" s="95" t="e">
        <f>VLOOKUP(H72&amp;"Vị trí 2",#REF!,9,0)</f>
        <v>#REF!</v>
      </c>
      <c r="S72" s="95" t="e">
        <f>VLOOKUP(H72&amp;"Vị trí 3",#REF!,9,0)</f>
        <v>#REF!</v>
      </c>
      <c r="T72" s="95" t="e">
        <f>VLOOKUP(H72&amp;"Vị trí 4",#REF!,9,0)</f>
        <v>#REF!</v>
      </c>
      <c r="U72" s="253"/>
      <c r="V72" s="253" t="e">
        <f>VLOOKUP(B72,#REF!,32,0)</f>
        <v>#REF!</v>
      </c>
      <c r="W72" s="253"/>
      <c r="X72" s="253"/>
      <c r="Y72" s="254"/>
      <c r="Z72" s="254" t="e">
        <f>V72/N72</f>
        <v>#REF!</v>
      </c>
      <c r="AA72" s="254"/>
      <c r="AB72" s="254"/>
      <c r="AC72" s="253"/>
      <c r="AD72" s="253"/>
      <c r="AE72" s="253"/>
      <c r="AF72" s="253"/>
      <c r="AG72" s="254"/>
      <c r="AH72" s="254"/>
      <c r="AI72" s="254"/>
      <c r="AJ72" s="254"/>
      <c r="AK72" s="86">
        <v>3.4749958241758243</v>
      </c>
      <c r="AL72" s="86"/>
      <c r="AM72" s="255"/>
      <c r="AN72" s="255">
        <f>ROUNDDOWN(AK72*$AN$10/$AK$10,1)</f>
        <v>2</v>
      </c>
      <c r="AO72" s="98">
        <f t="shared" si="37"/>
        <v>44000</v>
      </c>
      <c r="AP72" s="98">
        <f t="shared" si="37"/>
        <v>26000</v>
      </c>
      <c r="AQ72" s="98">
        <f t="shared" si="37"/>
        <v>11800</v>
      </c>
      <c r="AR72" s="98">
        <f t="shared" si="37"/>
        <v>7800</v>
      </c>
      <c r="AS72" s="99">
        <f t="shared" si="38"/>
        <v>44000</v>
      </c>
      <c r="AT72" s="99">
        <f t="shared" si="38"/>
        <v>26000</v>
      </c>
      <c r="AU72" s="99">
        <f t="shared" si="38"/>
        <v>11800</v>
      </c>
      <c r="AV72" s="99">
        <f t="shared" si="38"/>
        <v>7800</v>
      </c>
      <c r="AW72" s="100">
        <f>AO72*0.15</f>
        <v>6600</v>
      </c>
      <c r="AX72" s="256" t="s">
        <v>344</v>
      </c>
      <c r="AY72" s="101">
        <v>21700</v>
      </c>
      <c r="AZ72" s="102">
        <v>9100</v>
      </c>
      <c r="BA72" s="102">
        <v>6300</v>
      </c>
      <c r="BB72" s="102">
        <v>4900</v>
      </c>
      <c r="BC72" s="253">
        <v>18600</v>
      </c>
      <c r="BD72" s="253">
        <v>7800</v>
      </c>
      <c r="BE72" s="253">
        <v>5400</v>
      </c>
      <c r="BF72" s="253">
        <v>4200</v>
      </c>
      <c r="BG72" s="103">
        <f>AV72-AW72</f>
        <v>1200</v>
      </c>
      <c r="BJ72" s="251" t="e">
        <f>M72*#REF!</f>
        <v>#REF!</v>
      </c>
      <c r="BK72" s="251" t="e">
        <f>N72*#REF!</f>
        <v>#REF!</v>
      </c>
      <c r="BL72" s="251" t="e">
        <f>O72*#REF!</f>
        <v>#REF!</v>
      </c>
      <c r="BM72" s="251" t="e">
        <f>P72*#REF!</f>
        <v>#REF!</v>
      </c>
    </row>
    <row r="73" spans="1:65" s="83" customFormat="1" ht="35.1" customHeight="1" x14ac:dyDescent="0.25">
      <c r="A73" s="83" t="str">
        <f t="shared" si="3"/>
        <v>BH35DT+1</v>
      </c>
      <c r="B73" s="83" t="str">
        <f t="shared" si="4"/>
        <v>BH35DT+2</v>
      </c>
      <c r="C73" s="83" t="str">
        <f t="shared" si="5"/>
        <v>BH35DT+3</v>
      </c>
      <c r="D73" s="83" t="str">
        <f t="shared" si="6"/>
        <v>BH35DT+4</v>
      </c>
      <c r="E73" s="83" t="s">
        <v>344</v>
      </c>
      <c r="F73" s="85">
        <v>35</v>
      </c>
      <c r="G73" s="85"/>
      <c r="H73" s="93" t="s">
        <v>4382</v>
      </c>
      <c r="I73" s="84" t="s">
        <v>4383</v>
      </c>
      <c r="J73" s="84" t="s">
        <v>4248</v>
      </c>
      <c r="K73" s="84" t="str">
        <f t="shared" si="0"/>
        <v>BH35DT</v>
      </c>
      <c r="L73" s="84" t="s">
        <v>4248</v>
      </c>
      <c r="M73" s="95">
        <v>20000</v>
      </c>
      <c r="N73" s="95">
        <v>11000</v>
      </c>
      <c r="O73" s="95">
        <v>8000</v>
      </c>
      <c r="P73" s="95">
        <v>4500</v>
      </c>
      <c r="Q73" s="95" t="e">
        <f>VLOOKUP(H73&amp;"Vị trí 1",#REF!,9,0)</f>
        <v>#REF!</v>
      </c>
      <c r="R73" s="95" t="e">
        <f>VLOOKUP(H73&amp;"Vị trí 2",#REF!,9,0)</f>
        <v>#REF!</v>
      </c>
      <c r="S73" s="95" t="e">
        <f>VLOOKUP(H73&amp;"Vị trí 3",#REF!,9,0)</f>
        <v>#REF!</v>
      </c>
      <c r="T73" s="95" t="e">
        <f>VLOOKUP(H73&amp;"Vị trí 4",#REF!,9,0)</f>
        <v>#REF!</v>
      </c>
      <c r="U73" s="253"/>
      <c r="V73" s="253" t="e">
        <f>VLOOKUP(B73,#REF!,32,0)</f>
        <v>#REF!</v>
      </c>
      <c r="W73" s="253" t="e">
        <f>VLOOKUP(C73,#REF!,32,0)</f>
        <v>#REF!</v>
      </c>
      <c r="X73" s="253"/>
      <c r="Y73" s="254"/>
      <c r="Z73" s="254" t="e">
        <f>V73/N73</f>
        <v>#REF!</v>
      </c>
      <c r="AA73" s="254" t="e">
        <f>W73/O73</f>
        <v>#REF!</v>
      </c>
      <c r="AB73" s="254"/>
      <c r="AC73" s="253"/>
      <c r="AD73" s="253"/>
      <c r="AE73" s="253"/>
      <c r="AF73" s="253"/>
      <c r="AG73" s="254"/>
      <c r="AH73" s="254"/>
      <c r="AI73" s="254"/>
      <c r="AJ73" s="254"/>
      <c r="AK73" s="86">
        <v>2.7797957848462076</v>
      </c>
      <c r="AL73" s="86"/>
      <c r="AM73" s="255"/>
      <c r="AN73" s="255">
        <v>1.6</v>
      </c>
      <c r="AO73" s="98">
        <f t="shared" si="37"/>
        <v>32000</v>
      </c>
      <c r="AP73" s="98">
        <f t="shared" si="37"/>
        <v>17600</v>
      </c>
      <c r="AQ73" s="98">
        <f t="shared" si="37"/>
        <v>12800</v>
      </c>
      <c r="AR73" s="98">
        <f t="shared" si="37"/>
        <v>7200</v>
      </c>
      <c r="AS73" s="99">
        <f t="shared" si="38"/>
        <v>32000</v>
      </c>
      <c r="AT73" s="99">
        <f t="shared" si="38"/>
        <v>17600</v>
      </c>
      <c r="AU73" s="99">
        <f t="shared" si="38"/>
        <v>12800</v>
      </c>
      <c r="AV73" s="99">
        <f t="shared" si="38"/>
        <v>7200</v>
      </c>
      <c r="AW73" s="100">
        <f>AO73*0.15</f>
        <v>4800</v>
      </c>
      <c r="AX73" s="256" t="s">
        <v>344</v>
      </c>
      <c r="AY73" s="101">
        <v>15400</v>
      </c>
      <c r="AZ73" s="102">
        <v>9100</v>
      </c>
      <c r="BA73" s="102">
        <v>4130</v>
      </c>
      <c r="BB73" s="102">
        <v>2730</v>
      </c>
      <c r="BC73" s="253">
        <v>13200</v>
      </c>
      <c r="BD73" s="253">
        <v>7800</v>
      </c>
      <c r="BE73" s="253">
        <v>3540</v>
      </c>
      <c r="BF73" s="253">
        <v>2340</v>
      </c>
      <c r="BG73" s="103">
        <f>AV73-AW73</f>
        <v>2400</v>
      </c>
      <c r="BJ73" s="251" t="e">
        <f>M73*#REF!</f>
        <v>#REF!</v>
      </c>
      <c r="BK73" s="251" t="e">
        <f>N73*#REF!</f>
        <v>#REF!</v>
      </c>
      <c r="BL73" s="251" t="e">
        <f>O73*#REF!</f>
        <v>#REF!</v>
      </c>
      <c r="BM73" s="251" t="e">
        <f>P73*#REF!</f>
        <v>#REF!</v>
      </c>
    </row>
    <row r="74" spans="1:65" s="83" customFormat="1" ht="35.1" customHeight="1" x14ac:dyDescent="0.25">
      <c r="A74" s="83" t="str">
        <f t="shared" si="3"/>
        <v>BH36DT+1</v>
      </c>
      <c r="B74" s="83" t="str">
        <f t="shared" si="4"/>
        <v>BH36DT+2</v>
      </c>
      <c r="C74" s="83" t="str">
        <f t="shared" si="5"/>
        <v>BH36DT+3</v>
      </c>
      <c r="D74" s="83" t="str">
        <f t="shared" si="6"/>
        <v>BH36DT+4</v>
      </c>
      <c r="E74" s="83" t="s">
        <v>344</v>
      </c>
      <c r="F74" s="85">
        <v>36</v>
      </c>
      <c r="G74" s="85"/>
      <c r="H74" s="93" t="s">
        <v>4384</v>
      </c>
      <c r="I74" s="84" t="s">
        <v>3946</v>
      </c>
      <c r="J74" s="84" t="s">
        <v>93</v>
      </c>
      <c r="K74" s="84"/>
      <c r="L74" s="84" t="s">
        <v>4355</v>
      </c>
      <c r="M74" s="96"/>
      <c r="N74" s="96"/>
      <c r="O74" s="96"/>
      <c r="P74" s="96"/>
      <c r="Q74" s="95"/>
      <c r="R74" s="95"/>
      <c r="S74" s="95"/>
      <c r="T74" s="95"/>
      <c r="U74" s="253"/>
      <c r="V74" s="253"/>
      <c r="W74" s="253"/>
      <c r="X74" s="253"/>
      <c r="Y74" s="254"/>
      <c r="Z74" s="254"/>
      <c r="AA74" s="254"/>
      <c r="AB74" s="254"/>
      <c r="AC74" s="253"/>
      <c r="AD74" s="253"/>
      <c r="AE74" s="253"/>
      <c r="AF74" s="253"/>
      <c r="AG74" s="254"/>
      <c r="AH74" s="254"/>
      <c r="AI74" s="254"/>
      <c r="AJ74" s="254"/>
      <c r="AK74" s="86"/>
      <c r="AL74" s="86"/>
      <c r="AM74" s="255"/>
      <c r="AN74" s="255"/>
      <c r="AO74" s="98"/>
      <c r="AP74" s="98"/>
      <c r="AQ74" s="98"/>
      <c r="AR74" s="98"/>
      <c r="AS74" s="98"/>
      <c r="AT74" s="98"/>
      <c r="AU74" s="98"/>
      <c r="AV74" s="98"/>
      <c r="AW74" s="60"/>
      <c r="AX74" s="256" t="s">
        <v>344</v>
      </c>
      <c r="AY74" s="101">
        <v>14000</v>
      </c>
      <c r="AZ74" s="102">
        <v>7700</v>
      </c>
      <c r="BA74" s="102">
        <v>5600</v>
      </c>
      <c r="BB74" s="102">
        <v>3150</v>
      </c>
      <c r="BC74" s="253">
        <v>12000</v>
      </c>
      <c r="BD74" s="253">
        <v>6600</v>
      </c>
      <c r="BE74" s="253">
        <v>4800</v>
      </c>
      <c r="BF74" s="253">
        <v>2700</v>
      </c>
    </row>
    <row r="75" spans="1:65" s="83" customFormat="1" ht="35.1" customHeight="1" x14ac:dyDescent="0.25">
      <c r="A75" s="83" t="str">
        <f t="shared" si="3"/>
        <v>BH36DT_D1+1</v>
      </c>
      <c r="B75" s="83" t="str">
        <f t="shared" si="4"/>
        <v>BH36DT_D1+2</v>
      </c>
      <c r="C75" s="83" t="str">
        <f t="shared" si="5"/>
        <v>BH36DT_D1+3</v>
      </c>
      <c r="D75" s="83" t="str">
        <f t="shared" si="6"/>
        <v>BH36DT_D1+4</v>
      </c>
      <c r="E75" s="83" t="s">
        <v>344</v>
      </c>
      <c r="F75" s="85"/>
      <c r="G75" s="85"/>
      <c r="H75" s="93" t="s">
        <v>4385</v>
      </c>
      <c r="I75" s="84" t="s">
        <v>4386</v>
      </c>
      <c r="J75" s="84" t="s">
        <v>4387</v>
      </c>
      <c r="K75" s="84" t="str">
        <f t="shared" si="0"/>
        <v>BH36DT_D1</v>
      </c>
      <c r="L75" s="84" t="s">
        <v>4388</v>
      </c>
      <c r="M75" s="95">
        <v>35000</v>
      </c>
      <c r="N75" s="95">
        <v>16000</v>
      </c>
      <c r="O75" s="95">
        <v>9000</v>
      </c>
      <c r="P75" s="95">
        <v>6000</v>
      </c>
      <c r="Q75" s="95" t="e">
        <f>VLOOKUP(H75&amp;"Vị trí 1",#REF!,9,0)</f>
        <v>#REF!</v>
      </c>
      <c r="R75" s="95" t="e">
        <f>VLOOKUP(H75&amp;"Vị trí 2",#REF!,9,0)</f>
        <v>#REF!</v>
      </c>
      <c r="S75" s="95" t="e">
        <f>VLOOKUP(H75&amp;"Vị trí 3",#REF!,9,0)</f>
        <v>#REF!</v>
      </c>
      <c r="T75" s="95" t="e">
        <f>VLOOKUP(H75&amp;"Vị trí 4",#REF!,9,0)</f>
        <v>#REF!</v>
      </c>
      <c r="U75" s="253" t="e">
        <f>VLOOKUP(A75,#REF!,32,0)</f>
        <v>#REF!</v>
      </c>
      <c r="V75" s="253" t="e">
        <f>VLOOKUP(B75,#REF!,32,0)</f>
        <v>#REF!</v>
      </c>
      <c r="W75" s="253"/>
      <c r="X75" s="253"/>
      <c r="Y75" s="254" t="e">
        <f>U75/M75</f>
        <v>#REF!</v>
      </c>
      <c r="Z75" s="254" t="e">
        <f>V75/N75</f>
        <v>#REF!</v>
      </c>
      <c r="AA75" s="254"/>
      <c r="AB75" s="254"/>
      <c r="AC75" s="253"/>
      <c r="AD75" s="253"/>
      <c r="AE75" s="253"/>
      <c r="AF75" s="253"/>
      <c r="AG75" s="254"/>
      <c r="AH75" s="254"/>
      <c r="AI75" s="254"/>
      <c r="AJ75" s="254"/>
      <c r="AK75" s="86">
        <v>2.7836527555168962</v>
      </c>
      <c r="AL75" s="86"/>
      <c r="AM75" s="255"/>
      <c r="AN75" s="255">
        <v>1.6</v>
      </c>
      <c r="AO75" s="98">
        <f t="shared" ref="AO75:AO83" si="39">M75*$AN75</f>
        <v>56000</v>
      </c>
      <c r="AP75" s="98">
        <f t="shared" ref="AP75:AP83" si="40">N75*$AN75</f>
        <v>25600</v>
      </c>
      <c r="AQ75" s="98">
        <f t="shared" ref="AQ75:AQ83" si="41">O75*$AN75</f>
        <v>14400</v>
      </c>
      <c r="AR75" s="98">
        <f t="shared" ref="AR75:AR83" si="42">P75*$AN75</f>
        <v>9600</v>
      </c>
      <c r="AS75" s="99">
        <f t="shared" ref="AS75:AV83" si="43">IF(AO75&lt;1000,ROUND(AO75,-1),ROUND(AO75,-2))</f>
        <v>56000</v>
      </c>
      <c r="AT75" s="99">
        <f t="shared" si="43"/>
        <v>25600</v>
      </c>
      <c r="AU75" s="99">
        <f t="shared" si="43"/>
        <v>14400</v>
      </c>
      <c r="AV75" s="99">
        <f t="shared" si="43"/>
        <v>9600</v>
      </c>
      <c r="AW75" s="100">
        <f t="shared" ref="AW75:AW83" si="44">AO75*0.15</f>
        <v>8400</v>
      </c>
      <c r="AX75" s="256" t="s">
        <v>344</v>
      </c>
      <c r="AY75" s="101"/>
      <c r="AZ75" s="102"/>
      <c r="BA75" s="102"/>
      <c r="BB75" s="102"/>
      <c r="BC75" s="253"/>
      <c r="BD75" s="253"/>
      <c r="BE75" s="253"/>
      <c r="BF75" s="253"/>
      <c r="BG75" s="103">
        <f t="shared" ref="BG75:BG83" si="45">AV75-AW75</f>
        <v>1200</v>
      </c>
      <c r="BJ75" s="251" t="e">
        <f>M75*#REF!</f>
        <v>#REF!</v>
      </c>
      <c r="BK75" s="251" t="e">
        <f>N75*#REF!</f>
        <v>#REF!</v>
      </c>
      <c r="BL75" s="251" t="e">
        <f>O75*#REF!</f>
        <v>#REF!</v>
      </c>
      <c r="BM75" s="251" t="e">
        <f>P75*#REF!</f>
        <v>#REF!</v>
      </c>
    </row>
    <row r="76" spans="1:65" s="83" customFormat="1" ht="35.1" customHeight="1" x14ac:dyDescent="0.25">
      <c r="A76" s="83" t="str">
        <f t="shared" si="3"/>
        <v>BH36DT_D2+1</v>
      </c>
      <c r="B76" s="83" t="str">
        <f t="shared" si="4"/>
        <v>BH36DT_D2+2</v>
      </c>
      <c r="C76" s="83" t="str">
        <f t="shared" si="5"/>
        <v>BH36DT_D2+3</v>
      </c>
      <c r="D76" s="83" t="str">
        <f t="shared" si="6"/>
        <v>BH36DT_D2+4</v>
      </c>
      <c r="E76" s="83" t="s">
        <v>344</v>
      </c>
      <c r="F76" s="85"/>
      <c r="G76" s="85"/>
      <c r="H76" s="93" t="s">
        <v>4389</v>
      </c>
      <c r="I76" s="84" t="s">
        <v>4390</v>
      </c>
      <c r="J76" s="84" t="s">
        <v>4387</v>
      </c>
      <c r="K76" s="84" t="str">
        <f t="shared" ref="K76:K139" si="46">H76</f>
        <v>BH36DT_D2</v>
      </c>
      <c r="L76" s="84" t="s">
        <v>4391</v>
      </c>
      <c r="M76" s="95">
        <v>31000</v>
      </c>
      <c r="N76" s="95">
        <v>13000</v>
      </c>
      <c r="O76" s="95">
        <v>9000</v>
      </c>
      <c r="P76" s="95">
        <v>5500</v>
      </c>
      <c r="Q76" s="95" t="e">
        <f>VLOOKUP(H76&amp;"Vị trí 1",#REF!,9,0)</f>
        <v>#REF!</v>
      </c>
      <c r="R76" s="95" t="e">
        <f>VLOOKUP(H76&amp;"Vị trí 2",#REF!,9,0)</f>
        <v>#REF!</v>
      </c>
      <c r="S76" s="95" t="e">
        <f>VLOOKUP(H76&amp;"Vị trí 3",#REF!,9,0)</f>
        <v>#REF!</v>
      </c>
      <c r="T76" s="95" t="e">
        <f>VLOOKUP(H76&amp;"Vị trí 4",#REF!,9,0)</f>
        <v>#REF!</v>
      </c>
      <c r="U76" s="253" t="e">
        <f>VLOOKUP(A76,#REF!,32,0)</f>
        <v>#REF!</v>
      </c>
      <c r="V76" s="253" t="e">
        <f>VLOOKUP(B76,#REF!,32,0)</f>
        <v>#REF!</v>
      </c>
      <c r="W76" s="253"/>
      <c r="X76" s="253" t="e">
        <f>VLOOKUP(D76,#REF!,32,0)</f>
        <v>#REF!</v>
      </c>
      <c r="Y76" s="254" t="e">
        <f>U76/M76</f>
        <v>#REF!</v>
      </c>
      <c r="Z76" s="254" t="e">
        <f>V76/N76</f>
        <v>#REF!</v>
      </c>
      <c r="AA76" s="254"/>
      <c r="AB76" s="254" t="e">
        <f>X76/P76</f>
        <v>#REF!</v>
      </c>
      <c r="AC76" s="253"/>
      <c r="AD76" s="253"/>
      <c r="AE76" s="253"/>
      <c r="AF76" s="253"/>
      <c r="AG76" s="254"/>
      <c r="AH76" s="254"/>
      <c r="AI76" s="254"/>
      <c r="AJ76" s="254"/>
      <c r="AK76" s="86">
        <v>2.8039414253648061</v>
      </c>
      <c r="AL76" s="86"/>
      <c r="AM76" s="255"/>
      <c r="AN76" s="255">
        <f>AK76*$AN$10/$AK$10</f>
        <v>1.6541844959704755</v>
      </c>
      <c r="AO76" s="98">
        <f t="shared" si="39"/>
        <v>51279.719375084736</v>
      </c>
      <c r="AP76" s="98">
        <f t="shared" si="40"/>
        <v>21504.398447616182</v>
      </c>
      <c r="AQ76" s="98">
        <f t="shared" si="41"/>
        <v>14887.660463734279</v>
      </c>
      <c r="AR76" s="98">
        <f t="shared" si="42"/>
        <v>9098.0147278376153</v>
      </c>
      <c r="AS76" s="99">
        <f t="shared" si="43"/>
        <v>51300</v>
      </c>
      <c r="AT76" s="99">
        <f t="shared" si="43"/>
        <v>21500</v>
      </c>
      <c r="AU76" s="99">
        <f t="shared" si="43"/>
        <v>14900</v>
      </c>
      <c r="AV76" s="99">
        <f t="shared" si="43"/>
        <v>9100</v>
      </c>
      <c r="AW76" s="100">
        <f t="shared" si="44"/>
        <v>7691.9579062627099</v>
      </c>
      <c r="AX76" s="256" t="s">
        <v>344</v>
      </c>
      <c r="AY76" s="101">
        <v>24500</v>
      </c>
      <c r="AZ76" s="102">
        <v>11200</v>
      </c>
      <c r="BA76" s="102">
        <v>6300</v>
      </c>
      <c r="BB76" s="102">
        <v>4200</v>
      </c>
      <c r="BC76" s="253">
        <v>21000</v>
      </c>
      <c r="BD76" s="253">
        <v>9600</v>
      </c>
      <c r="BE76" s="253">
        <v>5400</v>
      </c>
      <c r="BF76" s="253">
        <v>3600</v>
      </c>
      <c r="BG76" s="103">
        <f t="shared" si="45"/>
        <v>1408.0420937372901</v>
      </c>
      <c r="BJ76" s="251" t="e">
        <f>M76*#REF!</f>
        <v>#REF!</v>
      </c>
      <c r="BK76" s="251" t="e">
        <f>N76*#REF!</f>
        <v>#REF!</v>
      </c>
      <c r="BL76" s="251" t="e">
        <f>O76*#REF!</f>
        <v>#REF!</v>
      </c>
      <c r="BM76" s="251" t="e">
        <f>P76*#REF!</f>
        <v>#REF!</v>
      </c>
    </row>
    <row r="77" spans="1:65" s="83" customFormat="1" ht="35.1" customHeight="1" x14ac:dyDescent="0.25">
      <c r="A77" s="83" t="str">
        <f t="shared" ref="A77:A140" si="47">$H77&amp;"+1"</f>
        <v>BH36DT_D3+1</v>
      </c>
      <c r="B77" s="83" t="str">
        <f t="shared" ref="B77:B140" si="48">$H77&amp;"+2"</f>
        <v>BH36DT_D3+2</v>
      </c>
      <c r="C77" s="83" t="str">
        <f t="shared" ref="C77:C140" si="49">$H77&amp;"+3"</f>
        <v>BH36DT_D3+3</v>
      </c>
      <c r="D77" s="83" t="str">
        <f t="shared" ref="D77:D140" si="50">$H77&amp;"+4"</f>
        <v>BH36DT_D3+4</v>
      </c>
      <c r="E77" s="83" t="s">
        <v>344</v>
      </c>
      <c r="F77" s="85"/>
      <c r="G77" s="85"/>
      <c r="H77" s="93" t="s">
        <v>4392</v>
      </c>
      <c r="I77" s="84" t="s">
        <v>4393</v>
      </c>
      <c r="J77" s="84" t="s">
        <v>4391</v>
      </c>
      <c r="K77" s="84" t="str">
        <f t="shared" si="46"/>
        <v>BH36DT_D3</v>
      </c>
      <c r="L77" s="84" t="s">
        <v>4394</v>
      </c>
      <c r="M77" s="95">
        <v>26000</v>
      </c>
      <c r="N77" s="95">
        <v>10000</v>
      </c>
      <c r="O77" s="95">
        <v>5900</v>
      </c>
      <c r="P77" s="95">
        <v>3900</v>
      </c>
      <c r="Q77" s="95" t="e">
        <f>VLOOKUP(H77&amp;"Vị trí 1",#REF!,9,0)</f>
        <v>#REF!</v>
      </c>
      <c r="R77" s="95" t="e">
        <f>VLOOKUP(H77&amp;"Vị trí 2",#REF!,9,0)</f>
        <v>#REF!</v>
      </c>
      <c r="S77" s="95" t="e">
        <f>VLOOKUP(H77&amp;"Vị trí 3",#REF!,9,0)</f>
        <v>#REF!</v>
      </c>
      <c r="T77" s="95" t="e">
        <f>VLOOKUP(H77&amp;"Vị trí 4",#REF!,9,0)</f>
        <v>#REF!</v>
      </c>
      <c r="U77" s="253"/>
      <c r="V77" s="253" t="e">
        <f>VLOOKUP(B77,#REF!,32,0)</f>
        <v>#REF!</v>
      </c>
      <c r="W77" s="253" t="e">
        <f>VLOOKUP(C77,#REF!,32,0)</f>
        <v>#REF!</v>
      </c>
      <c r="X77" s="253"/>
      <c r="Y77" s="254"/>
      <c r="Z77" s="254" t="e">
        <f>V77/N77</f>
        <v>#REF!</v>
      </c>
      <c r="AA77" s="254" t="e">
        <f>W77/O77</f>
        <v>#REF!</v>
      </c>
      <c r="AB77" s="254"/>
      <c r="AC77" s="253"/>
      <c r="AD77" s="253"/>
      <c r="AE77" s="253"/>
      <c r="AF77" s="253"/>
      <c r="AG77" s="254"/>
      <c r="AH77" s="254"/>
      <c r="AI77" s="254"/>
      <c r="AJ77" s="254"/>
      <c r="AK77" s="86">
        <v>3.3251115063056575</v>
      </c>
      <c r="AL77" s="86"/>
      <c r="AM77" s="255"/>
      <c r="AN77" s="255">
        <v>1.95</v>
      </c>
      <c r="AO77" s="98">
        <f t="shared" si="39"/>
        <v>50700</v>
      </c>
      <c r="AP77" s="98">
        <f t="shared" si="40"/>
        <v>19500</v>
      </c>
      <c r="AQ77" s="98">
        <f t="shared" si="41"/>
        <v>11505</v>
      </c>
      <c r="AR77" s="98">
        <f t="shared" si="42"/>
        <v>7605</v>
      </c>
      <c r="AS77" s="99">
        <f t="shared" si="43"/>
        <v>50700</v>
      </c>
      <c r="AT77" s="99">
        <f t="shared" si="43"/>
        <v>19500</v>
      </c>
      <c r="AU77" s="99">
        <f t="shared" si="43"/>
        <v>11500</v>
      </c>
      <c r="AV77" s="99">
        <f t="shared" si="43"/>
        <v>7600</v>
      </c>
      <c r="AW77" s="100">
        <f t="shared" si="44"/>
        <v>7605</v>
      </c>
      <c r="AX77" s="256" t="s">
        <v>344</v>
      </c>
      <c r="AY77" s="101">
        <v>21700</v>
      </c>
      <c r="AZ77" s="102">
        <v>9100</v>
      </c>
      <c r="BA77" s="102">
        <v>6300</v>
      </c>
      <c r="BB77" s="102">
        <v>3850</v>
      </c>
      <c r="BC77" s="253">
        <v>18600</v>
      </c>
      <c r="BD77" s="253">
        <v>7800</v>
      </c>
      <c r="BE77" s="253">
        <v>5400</v>
      </c>
      <c r="BF77" s="253">
        <v>3300</v>
      </c>
      <c r="BG77" s="103">
        <f t="shared" si="45"/>
        <v>-5</v>
      </c>
      <c r="BJ77" s="251" t="e">
        <f>M77*#REF!</f>
        <v>#REF!</v>
      </c>
      <c r="BK77" s="251" t="e">
        <f>N77*#REF!</f>
        <v>#REF!</v>
      </c>
      <c r="BL77" s="251" t="e">
        <f>O77*#REF!</f>
        <v>#REF!</v>
      </c>
      <c r="BM77" s="251" t="e">
        <f>P77*#REF!</f>
        <v>#REF!</v>
      </c>
    </row>
    <row r="78" spans="1:65" s="83" customFormat="1" ht="35.1" customHeight="1" x14ac:dyDescent="0.25">
      <c r="A78" s="83" t="str">
        <f t="shared" si="47"/>
        <v>BH36DT_D4+1</v>
      </c>
      <c r="B78" s="83" t="str">
        <f t="shared" si="48"/>
        <v>BH36DT_D4+2</v>
      </c>
      <c r="C78" s="83" t="str">
        <f t="shared" si="49"/>
        <v>BH36DT_D4+3</v>
      </c>
      <c r="D78" s="83" t="str">
        <f t="shared" si="50"/>
        <v>BH36DT_D4+4</v>
      </c>
      <c r="E78" s="83" t="s">
        <v>344</v>
      </c>
      <c r="F78" s="85"/>
      <c r="G78" s="85"/>
      <c r="H78" s="93" t="s">
        <v>4395</v>
      </c>
      <c r="I78" s="84" t="s">
        <v>4396</v>
      </c>
      <c r="J78" s="84" t="s">
        <v>4397</v>
      </c>
      <c r="K78" s="84" t="str">
        <f t="shared" si="46"/>
        <v>BH36DT_D4</v>
      </c>
      <c r="L78" s="84" t="s">
        <v>4398</v>
      </c>
      <c r="M78" s="95">
        <v>21000</v>
      </c>
      <c r="N78" s="95">
        <v>10000</v>
      </c>
      <c r="O78" s="95">
        <v>5200</v>
      </c>
      <c r="P78" s="95">
        <v>3300</v>
      </c>
      <c r="Q78" s="95" t="e">
        <f>VLOOKUP(H78&amp;"Vị trí 1",#REF!,9,0)</f>
        <v>#REF!</v>
      </c>
      <c r="R78" s="95" t="e">
        <f>VLOOKUP(H78&amp;"Vị trí 2",#REF!,9,0)</f>
        <v>#REF!</v>
      </c>
      <c r="S78" s="95" t="e">
        <f>VLOOKUP(H78&amp;"Vị trí 3",#REF!,9,0)</f>
        <v>#REF!</v>
      </c>
      <c r="T78" s="95" t="e">
        <f>VLOOKUP(H78&amp;"Vị trí 4",#REF!,9,0)</f>
        <v>#REF!</v>
      </c>
      <c r="U78" s="253" t="e">
        <f>VLOOKUP(A78,#REF!,32,0)</f>
        <v>#REF!</v>
      </c>
      <c r="V78" s="253" t="e">
        <f>VLOOKUP(B78,#REF!,32,0)</f>
        <v>#REF!</v>
      </c>
      <c r="W78" s="253"/>
      <c r="X78" s="253"/>
      <c r="Y78" s="254" t="e">
        <f>U78/M78</f>
        <v>#REF!</v>
      </c>
      <c r="Z78" s="254" t="e">
        <f>V78/N78</f>
        <v>#REF!</v>
      </c>
      <c r="AA78" s="254"/>
      <c r="AB78" s="254"/>
      <c r="AC78" s="253"/>
      <c r="AD78" s="253"/>
      <c r="AE78" s="253"/>
      <c r="AF78" s="253"/>
      <c r="AG78" s="254"/>
      <c r="AH78" s="254"/>
      <c r="AI78" s="254"/>
      <c r="AJ78" s="254"/>
      <c r="AK78" s="86">
        <v>2.2234340625564912</v>
      </c>
      <c r="AL78" s="86"/>
      <c r="AM78" s="255"/>
      <c r="AN78" s="255">
        <v>1.3</v>
      </c>
      <c r="AO78" s="98">
        <f t="shared" si="39"/>
        <v>27300</v>
      </c>
      <c r="AP78" s="98">
        <f t="shared" si="40"/>
        <v>13000</v>
      </c>
      <c r="AQ78" s="98">
        <f t="shared" si="41"/>
        <v>6760</v>
      </c>
      <c r="AR78" s="98">
        <f t="shared" si="42"/>
        <v>4290</v>
      </c>
      <c r="AS78" s="99">
        <f t="shared" si="43"/>
        <v>27300</v>
      </c>
      <c r="AT78" s="99">
        <f t="shared" si="43"/>
        <v>13000</v>
      </c>
      <c r="AU78" s="99">
        <f t="shared" si="43"/>
        <v>6800</v>
      </c>
      <c r="AV78" s="99">
        <f t="shared" si="43"/>
        <v>4300</v>
      </c>
      <c r="AW78" s="100">
        <f t="shared" si="44"/>
        <v>4095</v>
      </c>
      <c r="AX78" s="256" t="s">
        <v>344</v>
      </c>
      <c r="AY78" s="101">
        <v>18200</v>
      </c>
      <c r="AZ78" s="102">
        <v>7000</v>
      </c>
      <c r="BA78" s="102">
        <v>4130</v>
      </c>
      <c r="BB78" s="102">
        <v>2730</v>
      </c>
      <c r="BC78" s="253">
        <v>15600</v>
      </c>
      <c r="BD78" s="253">
        <v>6000</v>
      </c>
      <c r="BE78" s="253">
        <v>3540</v>
      </c>
      <c r="BF78" s="253">
        <v>2340</v>
      </c>
      <c r="BG78" s="103">
        <f t="shared" si="45"/>
        <v>205</v>
      </c>
      <c r="BJ78" s="251" t="e">
        <f>M78*#REF!</f>
        <v>#REF!</v>
      </c>
      <c r="BK78" s="251" t="e">
        <f>N78*#REF!</f>
        <v>#REF!</v>
      </c>
      <c r="BL78" s="251" t="e">
        <f>O78*#REF!</f>
        <v>#REF!</v>
      </c>
      <c r="BM78" s="251" t="e">
        <f>P78*#REF!</f>
        <v>#REF!</v>
      </c>
    </row>
    <row r="79" spans="1:65" s="83" customFormat="1" ht="35.1" customHeight="1" x14ac:dyDescent="0.25">
      <c r="A79" s="83" t="str">
        <f t="shared" si="47"/>
        <v>BH36DT_D5+1</v>
      </c>
      <c r="B79" s="83" t="str">
        <f t="shared" si="48"/>
        <v>BH36DT_D5+2</v>
      </c>
      <c r="C79" s="83" t="str">
        <f t="shared" si="49"/>
        <v>BH36DT_D5+3</v>
      </c>
      <c r="D79" s="83" t="str">
        <f t="shared" si="50"/>
        <v>BH36DT_D5+4</v>
      </c>
      <c r="E79" s="83" t="s">
        <v>344</v>
      </c>
      <c r="F79" s="85"/>
      <c r="G79" s="85"/>
      <c r="H79" s="93" t="s">
        <v>4399</v>
      </c>
      <c r="I79" s="84" t="s">
        <v>4400</v>
      </c>
      <c r="J79" s="84" t="s">
        <v>4398</v>
      </c>
      <c r="K79" s="84" t="str">
        <f t="shared" si="46"/>
        <v>BH36DT_D5</v>
      </c>
      <c r="L79" s="84" t="s">
        <v>4401</v>
      </c>
      <c r="M79" s="95">
        <v>17000</v>
      </c>
      <c r="N79" s="95">
        <v>8000</v>
      </c>
      <c r="O79" s="95">
        <v>4600</v>
      </c>
      <c r="P79" s="95">
        <v>2600</v>
      </c>
      <c r="Q79" s="95" t="e">
        <f>VLOOKUP(H79&amp;"Vị trí 1",#REF!,9,0)</f>
        <v>#REF!</v>
      </c>
      <c r="R79" s="95" t="e">
        <f>VLOOKUP(H79&amp;"Vị trí 2",#REF!,9,0)</f>
        <v>#REF!</v>
      </c>
      <c r="S79" s="95" t="e">
        <f>VLOOKUP(H79&amp;"Vị trí 3",#REF!,9,0)</f>
        <v>#REF!</v>
      </c>
      <c r="T79" s="95" t="e">
        <f>VLOOKUP(H79&amp;"Vị trí 4",#REF!,9,0)</f>
        <v>#REF!</v>
      </c>
      <c r="U79" s="253"/>
      <c r="V79" s="253"/>
      <c r="W79" s="253"/>
      <c r="X79" s="253"/>
      <c r="Y79" s="254"/>
      <c r="Z79" s="254"/>
      <c r="AA79" s="254"/>
      <c r="AB79" s="254"/>
      <c r="AC79" s="253"/>
      <c r="AD79" s="253"/>
      <c r="AE79" s="253"/>
      <c r="AF79" s="253"/>
      <c r="AG79" s="254"/>
      <c r="AH79" s="254"/>
      <c r="AI79" s="254"/>
      <c r="AJ79" s="254"/>
      <c r="AK79" s="86">
        <v>3.05</v>
      </c>
      <c r="AL79" s="86"/>
      <c r="AM79" s="255"/>
      <c r="AN79" s="255">
        <f>AK79*$AN$10/$AK$10</f>
        <v>1.7993466864428302</v>
      </c>
      <c r="AO79" s="98">
        <f t="shared" si="39"/>
        <v>30588.893669528115</v>
      </c>
      <c r="AP79" s="98">
        <f t="shared" si="40"/>
        <v>14394.773491542643</v>
      </c>
      <c r="AQ79" s="98">
        <f t="shared" si="41"/>
        <v>8276.9947576370196</v>
      </c>
      <c r="AR79" s="98">
        <f t="shared" si="42"/>
        <v>4678.3013847513585</v>
      </c>
      <c r="AS79" s="99">
        <f t="shared" si="43"/>
        <v>30600</v>
      </c>
      <c r="AT79" s="99">
        <f t="shared" si="43"/>
        <v>14400</v>
      </c>
      <c r="AU79" s="99">
        <f t="shared" si="43"/>
        <v>8300</v>
      </c>
      <c r="AV79" s="99">
        <f t="shared" si="43"/>
        <v>4700</v>
      </c>
      <c r="AW79" s="100">
        <f t="shared" si="44"/>
        <v>4588.3340504292173</v>
      </c>
      <c r="AX79" s="256" t="s">
        <v>344</v>
      </c>
      <c r="AY79" s="101">
        <v>14700</v>
      </c>
      <c r="AZ79" s="102">
        <v>7000</v>
      </c>
      <c r="BA79" s="102">
        <v>3640</v>
      </c>
      <c r="BB79" s="102">
        <v>2310</v>
      </c>
      <c r="BC79" s="253">
        <v>12600</v>
      </c>
      <c r="BD79" s="253">
        <v>6000</v>
      </c>
      <c r="BE79" s="253">
        <v>3120</v>
      </c>
      <c r="BF79" s="253">
        <v>1980</v>
      </c>
      <c r="BG79" s="103">
        <f t="shared" si="45"/>
        <v>111.66594957078269</v>
      </c>
      <c r="BJ79" s="251" t="e">
        <f>M79*#REF!</f>
        <v>#REF!</v>
      </c>
      <c r="BK79" s="251" t="e">
        <f>N79*#REF!</f>
        <v>#REF!</v>
      </c>
      <c r="BL79" s="251" t="e">
        <f>O79*#REF!</f>
        <v>#REF!</v>
      </c>
      <c r="BM79" s="251" t="e">
        <f>P79*#REF!</f>
        <v>#REF!</v>
      </c>
    </row>
    <row r="80" spans="1:65" s="83" customFormat="1" ht="35.1" customHeight="1" x14ac:dyDescent="0.25">
      <c r="A80" s="83" t="str">
        <f t="shared" si="47"/>
        <v>BH37DT+1</v>
      </c>
      <c r="B80" s="83" t="str">
        <f t="shared" si="48"/>
        <v>BH37DT+2</v>
      </c>
      <c r="C80" s="83" t="str">
        <f t="shared" si="49"/>
        <v>BH37DT+3</v>
      </c>
      <c r="D80" s="83" t="str">
        <f t="shared" si="50"/>
        <v>BH37DT+4</v>
      </c>
      <c r="E80" s="83" t="s">
        <v>344</v>
      </c>
      <c r="F80" s="55">
        <v>37</v>
      </c>
      <c r="G80" s="55"/>
      <c r="H80" s="56" t="s">
        <v>4402</v>
      </c>
      <c r="I80" s="84" t="s">
        <v>4403</v>
      </c>
      <c r="J80" s="84" t="s">
        <v>4404</v>
      </c>
      <c r="K80" s="84" t="str">
        <f t="shared" si="46"/>
        <v>BH37DT</v>
      </c>
      <c r="L80" s="84" t="s">
        <v>4388</v>
      </c>
      <c r="M80" s="95">
        <v>22000</v>
      </c>
      <c r="N80" s="95">
        <v>11000</v>
      </c>
      <c r="O80" s="95">
        <v>5900</v>
      </c>
      <c r="P80" s="95">
        <v>3900</v>
      </c>
      <c r="Q80" s="95" t="e">
        <f>VLOOKUP(H80&amp;"Vị trí 1",#REF!,9,0)</f>
        <v>#REF!</v>
      </c>
      <c r="R80" s="95" t="e">
        <f>VLOOKUP(H80&amp;"Vị trí 2",#REF!,9,0)</f>
        <v>#REF!</v>
      </c>
      <c r="S80" s="95" t="e">
        <f>VLOOKUP(H80&amp;"Vị trí 3",#REF!,9,0)</f>
        <v>#REF!</v>
      </c>
      <c r="T80" s="95" t="e">
        <f>VLOOKUP(H80&amp;"Vị trí 4",#REF!,9,0)</f>
        <v>#REF!</v>
      </c>
      <c r="U80" s="253"/>
      <c r="V80" s="253"/>
      <c r="W80" s="253"/>
      <c r="X80" s="253"/>
      <c r="Y80" s="254"/>
      <c r="Z80" s="254"/>
      <c r="AA80" s="254"/>
      <c r="AB80" s="254"/>
      <c r="AC80" s="253"/>
      <c r="AD80" s="253"/>
      <c r="AE80" s="253"/>
      <c r="AF80" s="253"/>
      <c r="AG80" s="254"/>
      <c r="AH80" s="254"/>
      <c r="AI80" s="254"/>
      <c r="AJ80" s="254"/>
      <c r="AK80" s="86">
        <v>3.05</v>
      </c>
      <c r="AL80" s="86"/>
      <c r="AM80" s="255"/>
      <c r="AN80" s="255">
        <f>AK80*$AN$10/$AK$10</f>
        <v>1.7993466864428302</v>
      </c>
      <c r="AO80" s="98">
        <f t="shared" si="39"/>
        <v>39585.627101742262</v>
      </c>
      <c r="AP80" s="98">
        <f t="shared" si="40"/>
        <v>19792.813550871131</v>
      </c>
      <c r="AQ80" s="98">
        <f t="shared" si="41"/>
        <v>10616.145450012698</v>
      </c>
      <c r="AR80" s="98">
        <f t="shared" si="42"/>
        <v>7017.4520771270381</v>
      </c>
      <c r="AS80" s="99">
        <f t="shared" si="43"/>
        <v>39600</v>
      </c>
      <c r="AT80" s="99">
        <f t="shared" si="43"/>
        <v>19800</v>
      </c>
      <c r="AU80" s="99">
        <f t="shared" si="43"/>
        <v>10600</v>
      </c>
      <c r="AV80" s="99">
        <f t="shared" si="43"/>
        <v>7000</v>
      </c>
      <c r="AW80" s="100">
        <f t="shared" si="44"/>
        <v>5937.844065261339</v>
      </c>
      <c r="AX80" s="256" t="s">
        <v>344</v>
      </c>
      <c r="AY80" s="101">
        <v>11900</v>
      </c>
      <c r="AZ80" s="102">
        <v>5600</v>
      </c>
      <c r="BA80" s="102">
        <v>3220</v>
      </c>
      <c r="BB80" s="102">
        <v>1820</v>
      </c>
      <c r="BC80" s="253">
        <v>10200</v>
      </c>
      <c r="BD80" s="253">
        <v>4800</v>
      </c>
      <c r="BE80" s="253">
        <v>2760</v>
      </c>
      <c r="BF80" s="253">
        <v>1560</v>
      </c>
      <c r="BG80" s="103">
        <f t="shared" si="45"/>
        <v>1062.155934738661</v>
      </c>
      <c r="BJ80" s="251" t="e">
        <f>M80*#REF!</f>
        <v>#REF!</v>
      </c>
      <c r="BK80" s="251" t="e">
        <f>N80*#REF!</f>
        <v>#REF!</v>
      </c>
      <c r="BL80" s="251" t="e">
        <f>O80*#REF!</f>
        <v>#REF!</v>
      </c>
      <c r="BM80" s="251" t="e">
        <f>P80*#REF!</f>
        <v>#REF!</v>
      </c>
    </row>
    <row r="81" spans="1:65" s="83" customFormat="1" ht="47.25" x14ac:dyDescent="0.25">
      <c r="A81" s="83" t="str">
        <f t="shared" si="47"/>
        <v>BH38DT+1</v>
      </c>
      <c r="B81" s="83" t="str">
        <f t="shared" si="48"/>
        <v>BH38DT+2</v>
      </c>
      <c r="C81" s="83" t="str">
        <f t="shared" si="49"/>
        <v>BH38DT+3</v>
      </c>
      <c r="D81" s="83" t="str">
        <f t="shared" si="50"/>
        <v>BH38DT+4</v>
      </c>
      <c r="E81" s="83" t="s">
        <v>344</v>
      </c>
      <c r="F81" s="85">
        <v>38</v>
      </c>
      <c r="G81" s="85"/>
      <c r="H81" s="93" t="s">
        <v>4405</v>
      </c>
      <c r="I81" s="84" t="s">
        <v>4406</v>
      </c>
      <c r="J81" s="87" t="s">
        <v>3946</v>
      </c>
      <c r="K81" s="84" t="str">
        <f t="shared" si="46"/>
        <v>BH38DT</v>
      </c>
      <c r="L81" s="87" t="s">
        <v>4407</v>
      </c>
      <c r="M81" s="95">
        <v>21000</v>
      </c>
      <c r="N81" s="95">
        <v>11000</v>
      </c>
      <c r="O81" s="95">
        <v>5900</v>
      </c>
      <c r="P81" s="95">
        <v>3900</v>
      </c>
      <c r="Q81" s="95" t="e">
        <f>VLOOKUP(H81&amp;"Vị trí 1",#REF!,9,0)</f>
        <v>#REF!</v>
      </c>
      <c r="R81" s="95" t="e">
        <f>VLOOKUP(H81&amp;"Vị trí 2",#REF!,9,0)</f>
        <v>#REF!</v>
      </c>
      <c r="S81" s="95" t="e">
        <f>VLOOKUP(H81&amp;"Vị trí 3",#REF!,9,0)</f>
        <v>#REF!</v>
      </c>
      <c r="T81" s="95" t="e">
        <f>VLOOKUP(H81&amp;"Vị trí 4",#REF!,9,0)</f>
        <v>#REF!</v>
      </c>
      <c r="U81" s="253"/>
      <c r="V81" s="253"/>
      <c r="W81" s="253"/>
      <c r="X81" s="253"/>
      <c r="Y81" s="254"/>
      <c r="Z81" s="254"/>
      <c r="AA81" s="254"/>
      <c r="AB81" s="254"/>
      <c r="AC81" s="253"/>
      <c r="AD81" s="253"/>
      <c r="AE81" s="253"/>
      <c r="AF81" s="253"/>
      <c r="AG81" s="254"/>
      <c r="AH81" s="254"/>
      <c r="AI81" s="254"/>
      <c r="AJ81" s="254"/>
      <c r="AK81" s="86">
        <v>3.05</v>
      </c>
      <c r="AL81" s="86"/>
      <c r="AM81" s="255"/>
      <c r="AN81" s="255">
        <f>AK81*$AN$10/$AK$10</f>
        <v>1.7993466864428302</v>
      </c>
      <c r="AO81" s="98">
        <f t="shared" si="39"/>
        <v>37786.280415299436</v>
      </c>
      <c r="AP81" s="98">
        <f t="shared" si="40"/>
        <v>19792.813550871131</v>
      </c>
      <c r="AQ81" s="98">
        <f t="shared" si="41"/>
        <v>10616.145450012698</v>
      </c>
      <c r="AR81" s="98">
        <f t="shared" si="42"/>
        <v>7017.4520771270381</v>
      </c>
      <c r="AS81" s="99">
        <f t="shared" si="43"/>
        <v>37800</v>
      </c>
      <c r="AT81" s="99">
        <f t="shared" si="43"/>
        <v>19800</v>
      </c>
      <c r="AU81" s="99">
        <f t="shared" si="43"/>
        <v>10600</v>
      </c>
      <c r="AV81" s="99">
        <f t="shared" si="43"/>
        <v>7000</v>
      </c>
      <c r="AW81" s="100">
        <f t="shared" si="44"/>
        <v>5667.9420622949156</v>
      </c>
      <c r="AX81" s="256" t="s">
        <v>344</v>
      </c>
      <c r="AY81" s="101">
        <v>15400</v>
      </c>
      <c r="AZ81" s="102">
        <v>7700</v>
      </c>
      <c r="BA81" s="102">
        <v>4130</v>
      </c>
      <c r="BB81" s="102">
        <v>2730</v>
      </c>
      <c r="BC81" s="261">
        <v>13200</v>
      </c>
      <c r="BD81" s="261">
        <v>6600</v>
      </c>
      <c r="BE81" s="261">
        <v>3540</v>
      </c>
      <c r="BF81" s="261">
        <v>2340</v>
      </c>
      <c r="BG81" s="103">
        <f t="shared" si="45"/>
        <v>1332.0579377050844</v>
      </c>
      <c r="BJ81" s="251" t="e">
        <f>M81*#REF!</f>
        <v>#REF!</v>
      </c>
      <c r="BK81" s="251" t="e">
        <f>N81*#REF!</f>
        <v>#REF!</v>
      </c>
      <c r="BL81" s="251" t="e">
        <f>O81*#REF!</f>
        <v>#REF!</v>
      </c>
      <c r="BM81" s="251" t="e">
        <f>P81*#REF!</f>
        <v>#REF!</v>
      </c>
    </row>
    <row r="82" spans="1:65" s="83" customFormat="1" ht="63" x14ac:dyDescent="0.25">
      <c r="A82" s="83" t="str">
        <f t="shared" si="47"/>
        <v>BH39DT+1</v>
      </c>
      <c r="B82" s="83" t="str">
        <f t="shared" si="48"/>
        <v>BH39DT+2</v>
      </c>
      <c r="C82" s="83" t="str">
        <f t="shared" si="49"/>
        <v>BH39DT+3</v>
      </c>
      <c r="D82" s="83" t="str">
        <f t="shared" si="50"/>
        <v>BH39DT+4</v>
      </c>
      <c r="E82" s="83" t="s">
        <v>344</v>
      </c>
      <c r="F82" s="85">
        <v>39</v>
      </c>
      <c r="G82" s="85"/>
      <c r="H82" s="93" t="s">
        <v>4408</v>
      </c>
      <c r="I82" s="84" t="s">
        <v>4409</v>
      </c>
      <c r="J82" s="84" t="s">
        <v>3946</v>
      </c>
      <c r="K82" s="84" t="str">
        <f t="shared" si="46"/>
        <v>BH39DT</v>
      </c>
      <c r="L82" s="84" t="s">
        <v>4410</v>
      </c>
      <c r="M82" s="95">
        <v>20000</v>
      </c>
      <c r="N82" s="95">
        <v>10000</v>
      </c>
      <c r="O82" s="95">
        <v>6500</v>
      </c>
      <c r="P82" s="95">
        <v>3900</v>
      </c>
      <c r="Q82" s="95" t="e">
        <f>VLOOKUP(H82&amp;"Vị trí 1",#REF!,9,0)</f>
        <v>#REF!</v>
      </c>
      <c r="R82" s="95" t="e">
        <f>VLOOKUP(H82&amp;"Vị trí 2",#REF!,9,0)</f>
        <v>#REF!</v>
      </c>
      <c r="S82" s="95" t="e">
        <f>VLOOKUP(H82&amp;"Vị trí 3",#REF!,9,0)</f>
        <v>#REF!</v>
      </c>
      <c r="T82" s="95" t="e">
        <f>VLOOKUP(H82&amp;"Vị trí 4",#REF!,9,0)</f>
        <v>#REF!</v>
      </c>
      <c r="U82" s="253"/>
      <c r="V82" s="253"/>
      <c r="W82" s="253"/>
      <c r="X82" s="253"/>
      <c r="Y82" s="254"/>
      <c r="Z82" s="254"/>
      <c r="AA82" s="254"/>
      <c r="AB82" s="254"/>
      <c r="AC82" s="253"/>
      <c r="AD82" s="253"/>
      <c r="AE82" s="253"/>
      <c r="AF82" s="253"/>
      <c r="AG82" s="254"/>
      <c r="AH82" s="254"/>
      <c r="AI82" s="254"/>
      <c r="AJ82" s="254"/>
      <c r="AK82" s="86">
        <v>3.05</v>
      </c>
      <c r="AL82" s="86"/>
      <c r="AM82" s="255"/>
      <c r="AN82" s="255">
        <f>AK82*$AN$10/$AK$10</f>
        <v>1.7993466864428302</v>
      </c>
      <c r="AO82" s="98">
        <f t="shared" si="39"/>
        <v>35986.933728856602</v>
      </c>
      <c r="AP82" s="98">
        <f t="shared" si="40"/>
        <v>17993.466864428301</v>
      </c>
      <c r="AQ82" s="98">
        <f t="shared" si="41"/>
        <v>11695.753461878398</v>
      </c>
      <c r="AR82" s="98">
        <f t="shared" si="42"/>
        <v>7017.4520771270381</v>
      </c>
      <c r="AS82" s="99">
        <f t="shared" si="43"/>
        <v>36000</v>
      </c>
      <c r="AT82" s="99">
        <f t="shared" si="43"/>
        <v>18000</v>
      </c>
      <c r="AU82" s="99">
        <f t="shared" si="43"/>
        <v>11700</v>
      </c>
      <c r="AV82" s="99">
        <f t="shared" si="43"/>
        <v>7000</v>
      </c>
      <c r="AW82" s="100">
        <f t="shared" si="44"/>
        <v>5398.0400593284903</v>
      </c>
      <c r="AX82" s="256" t="s">
        <v>344</v>
      </c>
      <c r="AY82" s="101">
        <v>14700</v>
      </c>
      <c r="AZ82" s="102">
        <v>7700</v>
      </c>
      <c r="BA82" s="102">
        <v>4130</v>
      </c>
      <c r="BB82" s="102">
        <v>2730</v>
      </c>
      <c r="BC82" s="253">
        <v>12600</v>
      </c>
      <c r="BD82" s="253">
        <v>6600</v>
      </c>
      <c r="BE82" s="253">
        <v>3540</v>
      </c>
      <c r="BF82" s="253">
        <v>2340</v>
      </c>
      <c r="BG82" s="103">
        <f t="shared" si="45"/>
        <v>1601.9599406715097</v>
      </c>
      <c r="BJ82" s="251" t="e">
        <f>M82*#REF!</f>
        <v>#REF!</v>
      </c>
      <c r="BK82" s="251" t="e">
        <f>N82*#REF!</f>
        <v>#REF!</v>
      </c>
      <c r="BL82" s="251" t="e">
        <f>O82*#REF!</f>
        <v>#REF!</v>
      </c>
      <c r="BM82" s="251" t="e">
        <f>P82*#REF!</f>
        <v>#REF!</v>
      </c>
    </row>
    <row r="83" spans="1:65" s="83" customFormat="1" ht="35.1" customHeight="1" x14ac:dyDescent="0.25">
      <c r="A83" s="83" t="str">
        <f t="shared" si="47"/>
        <v>BH40DT+1</v>
      </c>
      <c r="B83" s="83" t="str">
        <f t="shared" si="48"/>
        <v>BH40DT+2</v>
      </c>
      <c r="C83" s="83" t="str">
        <f t="shared" si="49"/>
        <v>BH40DT+3</v>
      </c>
      <c r="D83" s="83" t="str">
        <f t="shared" si="50"/>
        <v>BH40DT+4</v>
      </c>
      <c r="E83" s="83" t="s">
        <v>344</v>
      </c>
      <c r="F83" s="85">
        <v>40</v>
      </c>
      <c r="G83" s="85"/>
      <c r="H83" s="93" t="s">
        <v>4411</v>
      </c>
      <c r="I83" s="84" t="s">
        <v>4412</v>
      </c>
      <c r="J83" s="84" t="s">
        <v>4413</v>
      </c>
      <c r="K83" s="84" t="str">
        <f t="shared" si="46"/>
        <v>BH40DT</v>
      </c>
      <c r="L83" s="84" t="s">
        <v>4414</v>
      </c>
      <c r="M83" s="95">
        <v>22000</v>
      </c>
      <c r="N83" s="95">
        <v>11000</v>
      </c>
      <c r="O83" s="95">
        <v>5900</v>
      </c>
      <c r="P83" s="95">
        <v>3900</v>
      </c>
      <c r="Q83" s="95" t="e">
        <f>VLOOKUP(H83&amp;"Vị trí 1",#REF!,9,0)</f>
        <v>#REF!</v>
      </c>
      <c r="R83" s="95" t="e">
        <f>VLOOKUP(H83&amp;"Vị trí 2",#REF!,9,0)</f>
        <v>#REF!</v>
      </c>
      <c r="S83" s="95" t="e">
        <f>VLOOKUP(H83&amp;"Vị trí 3",#REF!,9,0)</f>
        <v>#REF!</v>
      </c>
      <c r="T83" s="95" t="e">
        <f>VLOOKUP(H83&amp;"Vị trí 4",#REF!,9,0)</f>
        <v>#REF!</v>
      </c>
      <c r="U83" s="253"/>
      <c r="V83" s="253" t="e">
        <f>VLOOKUP(B83,#REF!,32,0)</f>
        <v>#REF!</v>
      </c>
      <c r="W83" s="253"/>
      <c r="X83" s="253"/>
      <c r="Y83" s="254"/>
      <c r="Z83" s="254" t="e">
        <f>V83/N83</f>
        <v>#REF!</v>
      </c>
      <c r="AA83" s="254"/>
      <c r="AB83" s="254"/>
      <c r="AC83" s="253"/>
      <c r="AD83" s="253"/>
      <c r="AE83" s="253"/>
      <c r="AF83" s="253"/>
      <c r="AG83" s="254"/>
      <c r="AH83" s="254"/>
      <c r="AI83" s="254"/>
      <c r="AJ83" s="254"/>
      <c r="AK83" s="86">
        <v>2.7629233511586451</v>
      </c>
      <c r="AL83" s="86"/>
      <c r="AM83" s="255"/>
      <c r="AN83" s="255">
        <v>1.6</v>
      </c>
      <c r="AO83" s="98">
        <f t="shared" si="39"/>
        <v>35200</v>
      </c>
      <c r="AP83" s="98">
        <f t="shared" si="40"/>
        <v>17600</v>
      </c>
      <c r="AQ83" s="98">
        <f t="shared" si="41"/>
        <v>9440</v>
      </c>
      <c r="AR83" s="98">
        <f t="shared" si="42"/>
        <v>6240</v>
      </c>
      <c r="AS83" s="99">
        <f t="shared" si="43"/>
        <v>35200</v>
      </c>
      <c r="AT83" s="99">
        <f t="shared" si="43"/>
        <v>17600</v>
      </c>
      <c r="AU83" s="99">
        <f t="shared" si="43"/>
        <v>9400</v>
      </c>
      <c r="AV83" s="99">
        <f t="shared" si="43"/>
        <v>6200</v>
      </c>
      <c r="AW83" s="100">
        <f t="shared" si="44"/>
        <v>5280</v>
      </c>
      <c r="AX83" s="256" t="s">
        <v>344</v>
      </c>
      <c r="AY83" s="101">
        <v>14000</v>
      </c>
      <c r="AZ83" s="102">
        <v>7000</v>
      </c>
      <c r="BA83" s="102">
        <v>4550</v>
      </c>
      <c r="BB83" s="102">
        <v>2730</v>
      </c>
      <c r="BC83" s="253">
        <v>12000</v>
      </c>
      <c r="BD83" s="253">
        <v>6000</v>
      </c>
      <c r="BE83" s="253">
        <v>3900</v>
      </c>
      <c r="BF83" s="253">
        <v>2340</v>
      </c>
      <c r="BG83" s="103">
        <f t="shared" si="45"/>
        <v>920</v>
      </c>
      <c r="BJ83" s="251" t="e">
        <f>M83*#REF!</f>
        <v>#REF!</v>
      </c>
      <c r="BK83" s="251" t="e">
        <f>N83*#REF!</f>
        <v>#REF!</v>
      </c>
      <c r="BL83" s="251" t="e">
        <f>O83*#REF!</f>
        <v>#REF!</v>
      </c>
      <c r="BM83" s="251" t="e">
        <f>P83*#REF!</f>
        <v>#REF!</v>
      </c>
    </row>
    <row r="84" spans="1:65" s="83" customFormat="1" ht="35.1" customHeight="1" x14ac:dyDescent="0.25">
      <c r="A84" s="83" t="str">
        <f t="shared" si="47"/>
        <v>BH41DT+1</v>
      </c>
      <c r="B84" s="83" t="str">
        <f t="shared" si="48"/>
        <v>BH41DT+2</v>
      </c>
      <c r="C84" s="83" t="str">
        <f t="shared" si="49"/>
        <v>BH41DT+3</v>
      </c>
      <c r="D84" s="83" t="str">
        <f t="shared" si="50"/>
        <v>BH41DT+4</v>
      </c>
      <c r="E84" s="83" t="s">
        <v>344</v>
      </c>
      <c r="F84" s="85">
        <v>41</v>
      </c>
      <c r="G84" s="85"/>
      <c r="H84" s="93" t="s">
        <v>4415</v>
      </c>
      <c r="I84" s="84" t="s">
        <v>4416</v>
      </c>
      <c r="J84" s="84" t="s">
        <v>3946</v>
      </c>
      <c r="K84" s="84"/>
      <c r="L84" s="84" t="s">
        <v>4407</v>
      </c>
      <c r="M84" s="96"/>
      <c r="N84" s="96"/>
      <c r="O84" s="96"/>
      <c r="P84" s="96"/>
      <c r="Q84" s="95"/>
      <c r="R84" s="95"/>
      <c r="S84" s="95"/>
      <c r="T84" s="95"/>
      <c r="U84" s="253"/>
      <c r="V84" s="253"/>
      <c r="W84" s="253"/>
      <c r="X84" s="253"/>
      <c r="Y84" s="254"/>
      <c r="Z84" s="254"/>
      <c r="AA84" s="254"/>
      <c r="AB84" s="254"/>
      <c r="AC84" s="253"/>
      <c r="AD84" s="253"/>
      <c r="AE84" s="253"/>
      <c r="AF84" s="253"/>
      <c r="AG84" s="254"/>
      <c r="AH84" s="254"/>
      <c r="AI84" s="254"/>
      <c r="AJ84" s="254"/>
      <c r="AK84" s="86"/>
      <c r="AL84" s="86"/>
      <c r="AM84" s="255"/>
      <c r="AN84" s="255"/>
      <c r="AO84" s="98"/>
      <c r="AP84" s="98"/>
      <c r="AQ84" s="98"/>
      <c r="AR84" s="98"/>
      <c r="AS84" s="98"/>
      <c r="AT84" s="98"/>
      <c r="AU84" s="98"/>
      <c r="AV84" s="98"/>
      <c r="AW84" s="60"/>
      <c r="AX84" s="256" t="s">
        <v>344</v>
      </c>
      <c r="AY84" s="101">
        <v>15400</v>
      </c>
      <c r="AZ84" s="102">
        <v>7700</v>
      </c>
      <c r="BA84" s="102">
        <v>4130</v>
      </c>
      <c r="BB84" s="102">
        <v>2730</v>
      </c>
      <c r="BC84" s="253">
        <v>13200</v>
      </c>
      <c r="BD84" s="253">
        <v>6600</v>
      </c>
      <c r="BE84" s="253">
        <v>3540</v>
      </c>
      <c r="BF84" s="253">
        <v>2340</v>
      </c>
    </row>
    <row r="85" spans="1:65" s="83" customFormat="1" ht="35.1" customHeight="1" x14ac:dyDescent="0.25">
      <c r="A85" s="83" t="str">
        <f t="shared" si="47"/>
        <v>BH41DT_D1+1</v>
      </c>
      <c r="B85" s="83" t="str">
        <f t="shared" si="48"/>
        <v>BH41DT_D1+2</v>
      </c>
      <c r="C85" s="83" t="str">
        <f t="shared" si="49"/>
        <v>BH41DT_D1+3</v>
      </c>
      <c r="D85" s="83" t="str">
        <f t="shared" si="50"/>
        <v>BH41DT_D1+4</v>
      </c>
      <c r="E85" s="83" t="s">
        <v>344</v>
      </c>
      <c r="F85" s="85"/>
      <c r="G85" s="85"/>
      <c r="H85" s="93" t="s">
        <v>4417</v>
      </c>
      <c r="I85" s="84" t="s">
        <v>4418</v>
      </c>
      <c r="J85" s="84" t="s">
        <v>4413</v>
      </c>
      <c r="K85" s="84" t="str">
        <f t="shared" si="46"/>
        <v>BH41DT_D1</v>
      </c>
      <c r="L85" s="84" t="s">
        <v>4419</v>
      </c>
      <c r="M85" s="95">
        <v>20000</v>
      </c>
      <c r="N85" s="95">
        <v>10000</v>
      </c>
      <c r="O85" s="95">
        <v>6500</v>
      </c>
      <c r="P85" s="95">
        <v>3900</v>
      </c>
      <c r="Q85" s="95" t="e">
        <f>VLOOKUP(H85&amp;"Vị trí 1",#REF!,9,0)</f>
        <v>#REF!</v>
      </c>
      <c r="R85" s="95" t="e">
        <f>VLOOKUP(H85&amp;"Vị trí 2",#REF!,9,0)</f>
        <v>#REF!</v>
      </c>
      <c r="S85" s="95" t="e">
        <f>VLOOKUP(H85&amp;"Vị trí 3",#REF!,9,0)</f>
        <v>#REF!</v>
      </c>
      <c r="T85" s="95" t="e">
        <f>VLOOKUP(H85&amp;"Vị trí 4",#REF!,9,0)</f>
        <v>#REF!</v>
      </c>
      <c r="U85" s="253"/>
      <c r="V85" s="253"/>
      <c r="W85" s="253"/>
      <c r="X85" s="253"/>
      <c r="Y85" s="254"/>
      <c r="Z85" s="254"/>
      <c r="AA85" s="254"/>
      <c r="AB85" s="254"/>
      <c r="AC85" s="253"/>
      <c r="AD85" s="253"/>
      <c r="AE85" s="253"/>
      <c r="AF85" s="253"/>
      <c r="AG85" s="254"/>
      <c r="AH85" s="254"/>
      <c r="AI85" s="254"/>
      <c r="AJ85" s="254"/>
      <c r="AK85" s="86">
        <v>3.05</v>
      </c>
      <c r="AL85" s="86"/>
      <c r="AM85" s="255"/>
      <c r="AN85" s="255">
        <f>AK85*$AN$10/$AK$10</f>
        <v>1.7993466864428302</v>
      </c>
      <c r="AO85" s="98">
        <f t="shared" ref="AO85:AR88" si="51">M85*$AN85</f>
        <v>35986.933728856602</v>
      </c>
      <c r="AP85" s="98">
        <f t="shared" si="51"/>
        <v>17993.466864428301</v>
      </c>
      <c r="AQ85" s="98">
        <f t="shared" si="51"/>
        <v>11695.753461878398</v>
      </c>
      <c r="AR85" s="98">
        <f t="shared" si="51"/>
        <v>7017.4520771270381</v>
      </c>
      <c r="AS85" s="99">
        <f t="shared" ref="AS85:AV88" si="52">IF(AO85&lt;1000,ROUND(AO85,-1),ROUND(AO85,-2))</f>
        <v>36000</v>
      </c>
      <c r="AT85" s="99">
        <f t="shared" si="52"/>
        <v>18000</v>
      </c>
      <c r="AU85" s="99">
        <f t="shared" si="52"/>
        <v>11700</v>
      </c>
      <c r="AV85" s="99">
        <f t="shared" si="52"/>
        <v>7000</v>
      </c>
      <c r="AW85" s="100">
        <f>AO85*0.15</f>
        <v>5398.0400593284903</v>
      </c>
      <c r="AX85" s="256" t="s">
        <v>344</v>
      </c>
      <c r="AY85" s="101"/>
      <c r="AZ85" s="102"/>
      <c r="BA85" s="102"/>
      <c r="BB85" s="102"/>
      <c r="BC85" s="253"/>
      <c r="BD85" s="253"/>
      <c r="BE85" s="253"/>
      <c r="BF85" s="253"/>
      <c r="BG85" s="103">
        <f>AV85-AW85</f>
        <v>1601.9599406715097</v>
      </c>
      <c r="BJ85" s="251" t="e">
        <f>M85*#REF!</f>
        <v>#REF!</v>
      </c>
      <c r="BK85" s="251" t="e">
        <f>N85*#REF!</f>
        <v>#REF!</v>
      </c>
      <c r="BL85" s="251" t="e">
        <f>O85*#REF!</f>
        <v>#REF!</v>
      </c>
      <c r="BM85" s="251" t="e">
        <f>P85*#REF!</f>
        <v>#REF!</v>
      </c>
    </row>
    <row r="86" spans="1:65" s="83" customFormat="1" ht="35.1" customHeight="1" x14ac:dyDescent="0.25">
      <c r="A86" s="83" t="str">
        <f t="shared" si="47"/>
        <v>BH41DT_D2+1</v>
      </c>
      <c r="B86" s="83" t="str">
        <f t="shared" si="48"/>
        <v>BH41DT_D2+2</v>
      </c>
      <c r="C86" s="83" t="str">
        <f t="shared" si="49"/>
        <v>BH41DT_D2+3</v>
      </c>
      <c r="D86" s="83" t="str">
        <f t="shared" si="50"/>
        <v>BH41DT_D2+4</v>
      </c>
      <c r="E86" s="83" t="s">
        <v>344</v>
      </c>
      <c r="F86" s="85"/>
      <c r="G86" s="85"/>
      <c r="H86" s="93" t="s">
        <v>4420</v>
      </c>
      <c r="I86" s="84" t="s">
        <v>4421</v>
      </c>
      <c r="J86" s="84" t="s">
        <v>4413</v>
      </c>
      <c r="K86" s="84" t="str">
        <f t="shared" si="46"/>
        <v>BH41DT_D2</v>
      </c>
      <c r="L86" s="84" t="s">
        <v>4422</v>
      </c>
      <c r="M86" s="95">
        <v>23000</v>
      </c>
      <c r="N86" s="95">
        <v>10000</v>
      </c>
      <c r="O86" s="95">
        <v>6500</v>
      </c>
      <c r="P86" s="95">
        <v>3900</v>
      </c>
      <c r="Q86" s="95" t="e">
        <f>VLOOKUP(H86&amp;"Vị trí 1",#REF!,9,0)</f>
        <v>#REF!</v>
      </c>
      <c r="R86" s="95" t="e">
        <f>VLOOKUP(H86&amp;"Vị trí 2",#REF!,9,0)</f>
        <v>#REF!</v>
      </c>
      <c r="S86" s="95" t="e">
        <f>VLOOKUP(H86&amp;"Vị trí 3",#REF!,9,0)</f>
        <v>#REF!</v>
      </c>
      <c r="T86" s="95" t="e">
        <f>VLOOKUP(H86&amp;"Vị trí 4",#REF!,9,0)</f>
        <v>#REF!</v>
      </c>
      <c r="U86" s="253" t="e">
        <f>VLOOKUP(A86,#REF!,32,0)</f>
        <v>#REF!</v>
      </c>
      <c r="V86" s="253" t="e">
        <f>VLOOKUP(B86,#REF!,32,0)</f>
        <v>#REF!</v>
      </c>
      <c r="W86" s="253"/>
      <c r="X86" s="253"/>
      <c r="Y86" s="254" t="e">
        <f>U86/M86</f>
        <v>#REF!</v>
      </c>
      <c r="Z86" s="254" t="e">
        <f>V86/N86</f>
        <v>#REF!</v>
      </c>
      <c r="AA86" s="254"/>
      <c r="AB86" s="254"/>
      <c r="AC86" s="253"/>
      <c r="AD86" s="253"/>
      <c r="AE86" s="253"/>
      <c r="AF86" s="253"/>
      <c r="AG86" s="254"/>
      <c r="AH86" s="254"/>
      <c r="AI86" s="254"/>
      <c r="AJ86" s="254"/>
      <c r="AK86" s="86">
        <v>3.0218153526570877</v>
      </c>
      <c r="AL86" s="86"/>
      <c r="AM86" s="255"/>
      <c r="AN86" s="255">
        <v>1.75</v>
      </c>
      <c r="AO86" s="98">
        <f t="shared" si="51"/>
        <v>40250</v>
      </c>
      <c r="AP86" s="98">
        <f t="shared" si="51"/>
        <v>17500</v>
      </c>
      <c r="AQ86" s="98">
        <f t="shared" si="51"/>
        <v>11375</v>
      </c>
      <c r="AR86" s="98">
        <f t="shared" si="51"/>
        <v>6825</v>
      </c>
      <c r="AS86" s="99">
        <f t="shared" si="52"/>
        <v>40300</v>
      </c>
      <c r="AT86" s="99">
        <f t="shared" si="52"/>
        <v>17500</v>
      </c>
      <c r="AU86" s="99">
        <f t="shared" si="52"/>
        <v>11400</v>
      </c>
      <c r="AV86" s="99">
        <f t="shared" si="52"/>
        <v>6800</v>
      </c>
      <c r="AW86" s="100">
        <f>AO86*0.15</f>
        <v>6037.5</v>
      </c>
      <c r="AX86" s="256" t="s">
        <v>344</v>
      </c>
      <c r="AY86" s="101">
        <v>14000</v>
      </c>
      <c r="AZ86" s="102">
        <v>7000</v>
      </c>
      <c r="BA86" s="102">
        <v>4550</v>
      </c>
      <c r="BB86" s="102">
        <v>2730</v>
      </c>
      <c r="BC86" s="253">
        <v>12000</v>
      </c>
      <c r="BD86" s="253">
        <v>6000</v>
      </c>
      <c r="BE86" s="253">
        <v>3900</v>
      </c>
      <c r="BF86" s="253">
        <v>2340</v>
      </c>
      <c r="BG86" s="103">
        <f>AV86-AW86</f>
        <v>762.5</v>
      </c>
      <c r="BJ86" s="251" t="e">
        <f>M86*#REF!</f>
        <v>#REF!</v>
      </c>
      <c r="BK86" s="251" t="e">
        <f>N86*#REF!</f>
        <v>#REF!</v>
      </c>
      <c r="BL86" s="251" t="e">
        <f>O86*#REF!</f>
        <v>#REF!</v>
      </c>
      <c r="BM86" s="251" t="e">
        <f>P86*#REF!</f>
        <v>#REF!</v>
      </c>
    </row>
    <row r="87" spans="1:65" s="83" customFormat="1" ht="35.1" customHeight="1" x14ac:dyDescent="0.25">
      <c r="A87" s="83" t="str">
        <f t="shared" si="47"/>
        <v>BH42DT+1</v>
      </c>
      <c r="B87" s="83" t="str">
        <f t="shared" si="48"/>
        <v>BH42DT+2</v>
      </c>
      <c r="C87" s="83" t="str">
        <f t="shared" si="49"/>
        <v>BH42DT+3</v>
      </c>
      <c r="D87" s="83" t="str">
        <f t="shared" si="50"/>
        <v>BH42DT+4</v>
      </c>
      <c r="E87" s="83" t="s">
        <v>344</v>
      </c>
      <c r="F87" s="85">
        <v>42</v>
      </c>
      <c r="G87" s="85"/>
      <c r="H87" s="93" t="s">
        <v>4423</v>
      </c>
      <c r="I87" s="84" t="s">
        <v>4424</v>
      </c>
      <c r="J87" s="84" t="s">
        <v>4425</v>
      </c>
      <c r="K87" s="84" t="str">
        <f t="shared" si="46"/>
        <v>BH42DT</v>
      </c>
      <c r="L87" s="84" t="s">
        <v>4419</v>
      </c>
      <c r="M87" s="95">
        <v>18000</v>
      </c>
      <c r="N87" s="95">
        <v>10000</v>
      </c>
      <c r="O87" s="95">
        <v>4600</v>
      </c>
      <c r="P87" s="95">
        <v>3500</v>
      </c>
      <c r="Q87" s="95" t="e">
        <f>VLOOKUP(H87&amp;"Vị trí 1",#REF!,9,0)</f>
        <v>#REF!</v>
      </c>
      <c r="R87" s="95" t="e">
        <f>VLOOKUP(H87&amp;"Vị trí 2",#REF!,9,0)</f>
        <v>#REF!</v>
      </c>
      <c r="S87" s="95" t="e">
        <f>VLOOKUP(H87&amp;"Vị trí 3",#REF!,9,0)</f>
        <v>#REF!</v>
      </c>
      <c r="T87" s="95" t="e">
        <f>VLOOKUP(H87&amp;"Vị trí 4",#REF!,9,0)</f>
        <v>#REF!</v>
      </c>
      <c r="U87" s="253"/>
      <c r="V87" s="253" t="e">
        <f>VLOOKUP(B87,#REF!,32,0)</f>
        <v>#REF!</v>
      </c>
      <c r="W87" s="253" t="e">
        <f>VLOOKUP(C87,#REF!,32,0)</f>
        <v>#REF!</v>
      </c>
      <c r="X87" s="253" t="e">
        <f>VLOOKUP(D87,#REF!,32,0)</f>
        <v>#REF!</v>
      </c>
      <c r="Y87" s="254"/>
      <c r="Z87" s="254" t="e">
        <f t="shared" ref="Z87:AB88" si="53">V87/N87</f>
        <v>#REF!</v>
      </c>
      <c r="AA87" s="254" t="e">
        <f t="shared" si="53"/>
        <v>#REF!</v>
      </c>
      <c r="AB87" s="254" t="e">
        <f t="shared" si="53"/>
        <v>#REF!</v>
      </c>
      <c r="AC87" s="253"/>
      <c r="AD87" s="253"/>
      <c r="AE87" s="253"/>
      <c r="AF87" s="253"/>
      <c r="AG87" s="254"/>
      <c r="AH87" s="254"/>
      <c r="AI87" s="254"/>
      <c r="AJ87" s="254"/>
      <c r="AK87" s="86">
        <v>2.270612093526823</v>
      </c>
      <c r="AL87" s="86"/>
      <c r="AM87" s="255"/>
      <c r="AN87" s="255">
        <v>1.3</v>
      </c>
      <c r="AO87" s="98">
        <f t="shared" si="51"/>
        <v>23400</v>
      </c>
      <c r="AP87" s="98">
        <f t="shared" si="51"/>
        <v>13000</v>
      </c>
      <c r="AQ87" s="98">
        <f t="shared" si="51"/>
        <v>5980</v>
      </c>
      <c r="AR87" s="98">
        <f t="shared" si="51"/>
        <v>4550</v>
      </c>
      <c r="AS87" s="99">
        <f t="shared" si="52"/>
        <v>23400</v>
      </c>
      <c r="AT87" s="99">
        <f t="shared" si="52"/>
        <v>13000</v>
      </c>
      <c r="AU87" s="99">
        <f t="shared" si="52"/>
        <v>6000</v>
      </c>
      <c r="AV87" s="99">
        <f t="shared" si="52"/>
        <v>4600</v>
      </c>
      <c r="AW87" s="100">
        <f>AO87*0.15</f>
        <v>3510</v>
      </c>
      <c r="AX87" s="256" t="s">
        <v>344</v>
      </c>
      <c r="AY87" s="101">
        <v>16100</v>
      </c>
      <c r="AZ87" s="102">
        <v>7000</v>
      </c>
      <c r="BA87" s="102">
        <v>4550</v>
      </c>
      <c r="BB87" s="102">
        <v>2730</v>
      </c>
      <c r="BC87" s="253">
        <v>13800</v>
      </c>
      <c r="BD87" s="253">
        <v>6000</v>
      </c>
      <c r="BE87" s="253">
        <v>3900</v>
      </c>
      <c r="BF87" s="253">
        <v>2340</v>
      </c>
      <c r="BG87" s="103">
        <f>AV87-AW87</f>
        <v>1090</v>
      </c>
      <c r="BJ87" s="251" t="e">
        <f>M87*#REF!</f>
        <v>#REF!</v>
      </c>
      <c r="BK87" s="251" t="e">
        <f>N87*#REF!</f>
        <v>#REF!</v>
      </c>
      <c r="BL87" s="251" t="e">
        <f>O87*#REF!</f>
        <v>#REF!</v>
      </c>
      <c r="BM87" s="251" t="e">
        <f>P87*#REF!</f>
        <v>#REF!</v>
      </c>
    </row>
    <row r="88" spans="1:65" s="83" customFormat="1" ht="35.1" customHeight="1" x14ac:dyDescent="0.25">
      <c r="A88" s="83" t="str">
        <f t="shared" si="47"/>
        <v>BH43DT+1</v>
      </c>
      <c r="B88" s="83" t="str">
        <f t="shared" si="48"/>
        <v>BH43DT+2</v>
      </c>
      <c r="C88" s="83" t="str">
        <f t="shared" si="49"/>
        <v>BH43DT+3</v>
      </c>
      <c r="D88" s="83" t="str">
        <f t="shared" si="50"/>
        <v>BH43DT+4</v>
      </c>
      <c r="E88" s="83" t="s">
        <v>344</v>
      </c>
      <c r="F88" s="85">
        <v>43</v>
      </c>
      <c r="G88" s="85"/>
      <c r="H88" s="93" t="s">
        <v>4426</v>
      </c>
      <c r="I88" s="84" t="s">
        <v>4427</v>
      </c>
      <c r="J88" s="84" t="s">
        <v>4248</v>
      </c>
      <c r="K88" s="84" t="str">
        <f t="shared" si="46"/>
        <v>BH43DT</v>
      </c>
      <c r="L88" s="84" t="s">
        <v>4428</v>
      </c>
      <c r="M88" s="95">
        <v>19000</v>
      </c>
      <c r="N88" s="95">
        <v>9000</v>
      </c>
      <c r="O88" s="95">
        <v>5900</v>
      </c>
      <c r="P88" s="95">
        <v>3900</v>
      </c>
      <c r="Q88" s="95" t="e">
        <f>VLOOKUP(H88&amp;"Vị trí 1",#REF!,9,0)</f>
        <v>#REF!</v>
      </c>
      <c r="R88" s="95" t="e">
        <f>VLOOKUP(H88&amp;"Vị trí 2",#REF!,9,0)</f>
        <v>#REF!</v>
      </c>
      <c r="S88" s="95" t="e">
        <f>VLOOKUP(H88&amp;"Vị trí 3",#REF!,9,0)</f>
        <v>#REF!</v>
      </c>
      <c r="T88" s="95" t="e">
        <f>VLOOKUP(H88&amp;"Vị trí 4",#REF!,9,0)</f>
        <v>#REF!</v>
      </c>
      <c r="U88" s="253" t="e">
        <f>VLOOKUP(A88,#REF!,32,0)</f>
        <v>#REF!</v>
      </c>
      <c r="V88" s="253" t="e">
        <f>VLOOKUP(B88,#REF!,32,0)</f>
        <v>#REF!</v>
      </c>
      <c r="W88" s="253" t="e">
        <f>VLOOKUP(C88,#REF!,32,0)</f>
        <v>#REF!</v>
      </c>
      <c r="X88" s="253" t="e">
        <f>VLOOKUP(D88,#REF!,32,0)</f>
        <v>#REF!</v>
      </c>
      <c r="Y88" s="254" t="e">
        <f>U88/M88</f>
        <v>#REF!</v>
      </c>
      <c r="Z88" s="254" t="e">
        <f t="shared" si="53"/>
        <v>#REF!</v>
      </c>
      <c r="AA88" s="254" t="e">
        <f t="shared" si="53"/>
        <v>#REF!</v>
      </c>
      <c r="AB88" s="254" t="e">
        <f t="shared" si="53"/>
        <v>#REF!</v>
      </c>
      <c r="AC88" s="253"/>
      <c r="AD88" s="253"/>
      <c r="AE88" s="253"/>
      <c r="AF88" s="253"/>
      <c r="AG88" s="254"/>
      <c r="AH88" s="254"/>
      <c r="AI88" s="254"/>
      <c r="AJ88" s="254"/>
      <c r="AK88" s="86">
        <v>3.3992017120750018</v>
      </c>
      <c r="AL88" s="86"/>
      <c r="AM88" s="255"/>
      <c r="AN88" s="255">
        <f>ROUNDDOWN(AK88*$AN$10/$AK$10,1)</f>
        <v>2</v>
      </c>
      <c r="AO88" s="98">
        <f t="shared" si="51"/>
        <v>38000</v>
      </c>
      <c r="AP88" s="98">
        <f t="shared" si="51"/>
        <v>18000</v>
      </c>
      <c r="AQ88" s="98">
        <f t="shared" si="51"/>
        <v>11800</v>
      </c>
      <c r="AR88" s="98">
        <f t="shared" si="51"/>
        <v>7800</v>
      </c>
      <c r="AS88" s="99">
        <f t="shared" si="52"/>
        <v>38000</v>
      </c>
      <c r="AT88" s="99">
        <f t="shared" si="52"/>
        <v>18000</v>
      </c>
      <c r="AU88" s="99">
        <f t="shared" si="52"/>
        <v>11800</v>
      </c>
      <c r="AV88" s="99">
        <f t="shared" si="52"/>
        <v>7800</v>
      </c>
      <c r="AW88" s="100">
        <f>AO88*0.15</f>
        <v>5700</v>
      </c>
      <c r="AX88" s="256" t="s">
        <v>344</v>
      </c>
      <c r="AY88" s="101">
        <v>12600</v>
      </c>
      <c r="AZ88" s="102">
        <v>7000</v>
      </c>
      <c r="BA88" s="102">
        <v>3220</v>
      </c>
      <c r="BB88" s="102">
        <v>2450</v>
      </c>
      <c r="BC88" s="253">
        <v>10800</v>
      </c>
      <c r="BD88" s="253">
        <v>6000</v>
      </c>
      <c r="BE88" s="253">
        <v>2760</v>
      </c>
      <c r="BF88" s="253">
        <v>2100</v>
      </c>
      <c r="BG88" s="103">
        <f>AV88-AW88</f>
        <v>2100</v>
      </c>
      <c r="BJ88" s="251" t="e">
        <f>M88*#REF!</f>
        <v>#REF!</v>
      </c>
      <c r="BK88" s="251" t="e">
        <f>N88*#REF!</f>
        <v>#REF!</v>
      </c>
      <c r="BL88" s="251" t="e">
        <f>O88*#REF!</f>
        <v>#REF!</v>
      </c>
      <c r="BM88" s="251" t="e">
        <f>P88*#REF!</f>
        <v>#REF!</v>
      </c>
    </row>
    <row r="89" spans="1:65" s="83" customFormat="1" ht="35.1" customHeight="1" x14ac:dyDescent="0.25">
      <c r="A89" s="83" t="str">
        <f t="shared" si="47"/>
        <v>BH44DT+1</v>
      </c>
      <c r="B89" s="83" t="str">
        <f t="shared" si="48"/>
        <v>BH44DT+2</v>
      </c>
      <c r="C89" s="83" t="str">
        <f t="shared" si="49"/>
        <v>BH44DT+3</v>
      </c>
      <c r="D89" s="83" t="str">
        <f t="shared" si="50"/>
        <v>BH44DT+4</v>
      </c>
      <c r="E89" s="83" t="s">
        <v>344</v>
      </c>
      <c r="F89" s="85">
        <v>44</v>
      </c>
      <c r="G89" s="85"/>
      <c r="H89" s="93" t="s">
        <v>4429</v>
      </c>
      <c r="I89" s="84" t="s">
        <v>4430</v>
      </c>
      <c r="J89" s="84" t="s">
        <v>4248</v>
      </c>
      <c r="K89" s="84"/>
      <c r="L89" s="84" t="s">
        <v>4431</v>
      </c>
      <c r="M89" s="96"/>
      <c r="N89" s="96"/>
      <c r="O89" s="96"/>
      <c r="P89" s="96"/>
      <c r="Q89" s="95"/>
      <c r="R89" s="95"/>
      <c r="S89" s="95"/>
      <c r="T89" s="95"/>
      <c r="U89" s="253"/>
      <c r="V89" s="253"/>
      <c r="W89" s="253"/>
      <c r="X89" s="253"/>
      <c r="Y89" s="254"/>
      <c r="Z89" s="254"/>
      <c r="AA89" s="254"/>
      <c r="AB89" s="254"/>
      <c r="AC89" s="253"/>
      <c r="AD89" s="253"/>
      <c r="AE89" s="253"/>
      <c r="AF89" s="253"/>
      <c r="AG89" s="254"/>
      <c r="AH89" s="254"/>
      <c r="AI89" s="254"/>
      <c r="AJ89" s="254"/>
      <c r="AK89" s="86"/>
      <c r="AL89" s="86"/>
      <c r="AM89" s="255"/>
      <c r="AN89" s="255"/>
      <c r="AO89" s="98"/>
      <c r="AP89" s="98"/>
      <c r="AQ89" s="98"/>
      <c r="AR89" s="98"/>
      <c r="AS89" s="98"/>
      <c r="AT89" s="98"/>
      <c r="AU89" s="98"/>
      <c r="AV89" s="98"/>
      <c r="AW89" s="60"/>
      <c r="AX89" s="256" t="s">
        <v>344</v>
      </c>
      <c r="AY89" s="101">
        <v>13300</v>
      </c>
      <c r="AZ89" s="102">
        <v>6300</v>
      </c>
      <c r="BA89" s="102">
        <v>4130</v>
      </c>
      <c r="BB89" s="102">
        <v>2730</v>
      </c>
      <c r="BC89" s="253">
        <v>11400</v>
      </c>
      <c r="BD89" s="253">
        <v>5400</v>
      </c>
      <c r="BE89" s="253">
        <v>3540</v>
      </c>
      <c r="BF89" s="253">
        <v>2340</v>
      </c>
    </row>
    <row r="90" spans="1:65" s="83" customFormat="1" ht="35.1" customHeight="1" x14ac:dyDescent="0.25">
      <c r="A90" s="83" t="str">
        <f t="shared" si="47"/>
        <v>BH44DT_D1+1</v>
      </c>
      <c r="B90" s="83" t="str">
        <f t="shared" si="48"/>
        <v>BH44DT_D1+2</v>
      </c>
      <c r="C90" s="83" t="str">
        <f t="shared" si="49"/>
        <v>BH44DT_D1+3</v>
      </c>
      <c r="D90" s="83" t="str">
        <f t="shared" si="50"/>
        <v>BH44DT_D1+4</v>
      </c>
      <c r="E90" s="83" t="s">
        <v>344</v>
      </c>
      <c r="F90" s="85"/>
      <c r="G90" s="85"/>
      <c r="H90" s="93" t="s">
        <v>4432</v>
      </c>
      <c r="I90" s="84" t="s">
        <v>4433</v>
      </c>
      <c r="J90" s="84" t="s">
        <v>4248</v>
      </c>
      <c r="K90" s="84" t="str">
        <f t="shared" si="46"/>
        <v>BH44DT_D1</v>
      </c>
      <c r="L90" s="84" t="s">
        <v>4434</v>
      </c>
      <c r="M90" s="95">
        <v>19000</v>
      </c>
      <c r="N90" s="95">
        <v>9000</v>
      </c>
      <c r="O90" s="95">
        <v>5900</v>
      </c>
      <c r="P90" s="95">
        <v>3900</v>
      </c>
      <c r="Q90" s="95" t="e">
        <f>VLOOKUP(H90&amp;"Vị trí 1",#REF!,9,0)</f>
        <v>#REF!</v>
      </c>
      <c r="R90" s="95" t="e">
        <f>VLOOKUP(H90&amp;"Vị trí 2",#REF!,9,0)</f>
        <v>#REF!</v>
      </c>
      <c r="S90" s="95" t="e">
        <f>VLOOKUP(H90&amp;"Vị trí 3",#REF!,9,0)</f>
        <v>#REF!</v>
      </c>
      <c r="T90" s="95" t="e">
        <f>VLOOKUP(H90&amp;"Vị trí 4",#REF!,9,0)</f>
        <v>#REF!</v>
      </c>
      <c r="U90" s="253"/>
      <c r="V90" s="253"/>
      <c r="W90" s="253"/>
      <c r="X90" s="253"/>
      <c r="Y90" s="254"/>
      <c r="Z90" s="254"/>
      <c r="AA90" s="254"/>
      <c r="AB90" s="254"/>
      <c r="AC90" s="253"/>
      <c r="AD90" s="253"/>
      <c r="AE90" s="253"/>
      <c r="AF90" s="253"/>
      <c r="AG90" s="254"/>
      <c r="AH90" s="254"/>
      <c r="AI90" s="254"/>
      <c r="AJ90" s="254"/>
      <c r="AK90" s="86">
        <v>3.05</v>
      </c>
      <c r="AL90" s="86"/>
      <c r="AM90" s="255"/>
      <c r="AN90" s="255">
        <f>AK90*$AN$10/$AK$10</f>
        <v>1.7993466864428302</v>
      </c>
      <c r="AO90" s="98">
        <f t="shared" ref="AO90:AR92" si="54">M90*$AN90</f>
        <v>34187.587042413776</v>
      </c>
      <c r="AP90" s="98">
        <f t="shared" si="54"/>
        <v>16194.120177985473</v>
      </c>
      <c r="AQ90" s="98">
        <f t="shared" si="54"/>
        <v>10616.145450012698</v>
      </c>
      <c r="AR90" s="98">
        <f t="shared" si="54"/>
        <v>7017.4520771270381</v>
      </c>
      <c r="AS90" s="99">
        <f t="shared" ref="AS90:AV92" si="55">IF(AO90&lt;1000,ROUND(AO90,-1),ROUND(AO90,-2))</f>
        <v>34200</v>
      </c>
      <c r="AT90" s="99">
        <f t="shared" si="55"/>
        <v>16200</v>
      </c>
      <c r="AU90" s="99">
        <f t="shared" si="55"/>
        <v>10600</v>
      </c>
      <c r="AV90" s="99">
        <f t="shared" si="55"/>
        <v>7000</v>
      </c>
      <c r="AW90" s="100">
        <f>AO90*0.15</f>
        <v>5128.138056362066</v>
      </c>
      <c r="AX90" s="256" t="s">
        <v>344</v>
      </c>
      <c r="AY90" s="101"/>
      <c r="AZ90" s="102"/>
      <c r="BA90" s="102"/>
      <c r="BB90" s="102"/>
      <c r="BC90" s="253"/>
      <c r="BD90" s="253"/>
      <c r="BE90" s="253"/>
      <c r="BF90" s="253"/>
      <c r="BG90" s="103">
        <f>AV90-AW90</f>
        <v>1871.861943637934</v>
      </c>
      <c r="BJ90" s="251" t="e">
        <f>M90*#REF!</f>
        <v>#REF!</v>
      </c>
      <c r="BK90" s="251" t="e">
        <f>N90*#REF!</f>
        <v>#REF!</v>
      </c>
      <c r="BL90" s="251" t="e">
        <f>O90*#REF!</f>
        <v>#REF!</v>
      </c>
      <c r="BM90" s="251" t="e">
        <f>P90*#REF!</f>
        <v>#REF!</v>
      </c>
    </row>
    <row r="91" spans="1:65" s="83" customFormat="1" ht="35.1" customHeight="1" x14ac:dyDescent="0.25">
      <c r="A91" s="83" t="str">
        <f t="shared" si="47"/>
        <v>BH44DT_D2+1</v>
      </c>
      <c r="B91" s="83" t="str">
        <f t="shared" si="48"/>
        <v>BH44DT_D2+2</v>
      </c>
      <c r="C91" s="83" t="str">
        <f t="shared" si="49"/>
        <v>BH44DT_D2+3</v>
      </c>
      <c r="D91" s="83" t="str">
        <f t="shared" si="50"/>
        <v>BH44DT_D2+4</v>
      </c>
      <c r="E91" s="83" t="s">
        <v>344</v>
      </c>
      <c r="F91" s="85"/>
      <c r="G91" s="85"/>
      <c r="H91" s="93" t="s">
        <v>4435</v>
      </c>
      <c r="I91" s="84" t="s">
        <v>4436</v>
      </c>
      <c r="J91" s="84" t="s">
        <v>4248</v>
      </c>
      <c r="K91" s="84" t="str">
        <f t="shared" si="46"/>
        <v>BH44DT_D2</v>
      </c>
      <c r="L91" s="84" t="s">
        <v>4437</v>
      </c>
      <c r="M91" s="95">
        <v>17000</v>
      </c>
      <c r="N91" s="95">
        <v>8000</v>
      </c>
      <c r="O91" s="95">
        <v>5200</v>
      </c>
      <c r="P91" s="95">
        <v>3500</v>
      </c>
      <c r="Q91" s="95" t="e">
        <f>VLOOKUP(H91&amp;"Vị trí 1",#REF!,9,0)</f>
        <v>#REF!</v>
      </c>
      <c r="R91" s="95" t="e">
        <f>VLOOKUP(H91&amp;"Vị trí 2",#REF!,9,0)</f>
        <v>#REF!</v>
      </c>
      <c r="S91" s="95" t="e">
        <f>VLOOKUP(H91&amp;"Vị trí 3",#REF!,9,0)</f>
        <v>#REF!</v>
      </c>
      <c r="T91" s="95" t="e">
        <f>VLOOKUP(H91&amp;"Vị trí 4",#REF!,9,0)</f>
        <v>#REF!</v>
      </c>
      <c r="U91" s="253"/>
      <c r="V91" s="253"/>
      <c r="W91" s="253"/>
      <c r="X91" s="253"/>
      <c r="Y91" s="254"/>
      <c r="Z91" s="254"/>
      <c r="AA91" s="254"/>
      <c r="AB91" s="254"/>
      <c r="AC91" s="253"/>
      <c r="AD91" s="253"/>
      <c r="AE91" s="253"/>
      <c r="AF91" s="253"/>
      <c r="AG91" s="254"/>
      <c r="AH91" s="254"/>
      <c r="AI91" s="254"/>
      <c r="AJ91" s="254"/>
      <c r="AK91" s="86">
        <v>3.05</v>
      </c>
      <c r="AL91" s="86"/>
      <c r="AM91" s="255"/>
      <c r="AN91" s="255">
        <f>AK91*$AN$10/$AK$10</f>
        <v>1.7993466864428302</v>
      </c>
      <c r="AO91" s="98">
        <f t="shared" si="54"/>
        <v>30588.893669528115</v>
      </c>
      <c r="AP91" s="98">
        <f t="shared" si="54"/>
        <v>14394.773491542643</v>
      </c>
      <c r="AQ91" s="98">
        <f t="shared" si="54"/>
        <v>9356.6027695027169</v>
      </c>
      <c r="AR91" s="98">
        <f t="shared" si="54"/>
        <v>6297.7134025499063</v>
      </c>
      <c r="AS91" s="99">
        <f t="shared" si="55"/>
        <v>30600</v>
      </c>
      <c r="AT91" s="99">
        <f t="shared" si="55"/>
        <v>14400</v>
      </c>
      <c r="AU91" s="99">
        <f t="shared" si="55"/>
        <v>9400</v>
      </c>
      <c r="AV91" s="99">
        <f t="shared" si="55"/>
        <v>6300</v>
      </c>
      <c r="AW91" s="100">
        <f>AO91*0.15</f>
        <v>4588.3340504292173</v>
      </c>
      <c r="AX91" s="256" t="s">
        <v>344</v>
      </c>
      <c r="AY91" s="101">
        <v>13300</v>
      </c>
      <c r="AZ91" s="102">
        <v>6300</v>
      </c>
      <c r="BA91" s="102">
        <v>4130</v>
      </c>
      <c r="BB91" s="102">
        <v>2730</v>
      </c>
      <c r="BC91" s="253">
        <v>11400</v>
      </c>
      <c r="BD91" s="253">
        <v>5400</v>
      </c>
      <c r="BE91" s="253">
        <v>3540</v>
      </c>
      <c r="BF91" s="253">
        <v>2340</v>
      </c>
      <c r="BG91" s="103">
        <f>AV91-AW91</f>
        <v>1711.6659495707827</v>
      </c>
      <c r="BJ91" s="251" t="e">
        <f>M91*#REF!</f>
        <v>#REF!</v>
      </c>
      <c r="BK91" s="251" t="e">
        <f>N91*#REF!</f>
        <v>#REF!</v>
      </c>
      <c r="BL91" s="251" t="e">
        <f>O91*#REF!</f>
        <v>#REF!</v>
      </c>
      <c r="BM91" s="251" t="e">
        <f>P91*#REF!</f>
        <v>#REF!</v>
      </c>
    </row>
    <row r="92" spans="1:65" s="83" customFormat="1" ht="47.25" x14ac:dyDescent="0.25">
      <c r="A92" s="83" t="str">
        <f t="shared" si="47"/>
        <v>BH45DT+1</v>
      </c>
      <c r="B92" s="83" t="str">
        <f t="shared" si="48"/>
        <v>BH45DT+2</v>
      </c>
      <c r="C92" s="83" t="str">
        <f t="shared" si="49"/>
        <v>BH45DT+3</v>
      </c>
      <c r="D92" s="83" t="str">
        <f t="shared" si="50"/>
        <v>BH45DT+4</v>
      </c>
      <c r="E92" s="83" t="s">
        <v>344</v>
      </c>
      <c r="F92" s="85">
        <v>45</v>
      </c>
      <c r="G92" s="85"/>
      <c r="H92" s="93" t="s">
        <v>4438</v>
      </c>
      <c r="I92" s="84" t="s">
        <v>4439</v>
      </c>
      <c r="J92" s="84" t="s">
        <v>4440</v>
      </c>
      <c r="K92" s="84" t="str">
        <f t="shared" si="46"/>
        <v>BH45DT</v>
      </c>
      <c r="L92" s="84" t="s">
        <v>4434</v>
      </c>
      <c r="M92" s="95">
        <v>18000</v>
      </c>
      <c r="N92" s="95">
        <v>9000</v>
      </c>
      <c r="O92" s="95">
        <v>5200</v>
      </c>
      <c r="P92" s="95">
        <v>3900</v>
      </c>
      <c r="Q92" s="95" t="e">
        <f>VLOOKUP(H92&amp;"Vị trí 1",#REF!,9,0)</f>
        <v>#REF!</v>
      </c>
      <c r="R92" s="95" t="e">
        <f>VLOOKUP(H92&amp;"Vị trí 2",#REF!,9,0)</f>
        <v>#REF!</v>
      </c>
      <c r="S92" s="95" t="e">
        <f>VLOOKUP(H92&amp;"Vị trí 3",#REF!,9,0)</f>
        <v>#REF!</v>
      </c>
      <c r="T92" s="95" t="e">
        <f>VLOOKUP(H92&amp;"Vị trí 4",#REF!,9,0)</f>
        <v>#REF!</v>
      </c>
      <c r="U92" s="253"/>
      <c r="V92" s="253"/>
      <c r="W92" s="253"/>
      <c r="X92" s="253"/>
      <c r="Y92" s="254"/>
      <c r="Z92" s="254"/>
      <c r="AA92" s="254"/>
      <c r="AB92" s="254"/>
      <c r="AC92" s="253"/>
      <c r="AD92" s="253"/>
      <c r="AE92" s="253"/>
      <c r="AF92" s="253"/>
      <c r="AG92" s="254"/>
      <c r="AH92" s="254"/>
      <c r="AI92" s="254"/>
      <c r="AJ92" s="254"/>
      <c r="AK92" s="86">
        <v>3.05</v>
      </c>
      <c r="AL92" s="86"/>
      <c r="AM92" s="255"/>
      <c r="AN92" s="255">
        <f>AK92*$AN$10/$AK$10</f>
        <v>1.7993466864428302</v>
      </c>
      <c r="AO92" s="98">
        <f t="shared" si="54"/>
        <v>32388.240355970946</v>
      </c>
      <c r="AP92" s="98">
        <f t="shared" si="54"/>
        <v>16194.120177985473</v>
      </c>
      <c r="AQ92" s="98">
        <f t="shared" si="54"/>
        <v>9356.6027695027169</v>
      </c>
      <c r="AR92" s="98">
        <f t="shared" si="54"/>
        <v>7017.4520771270381</v>
      </c>
      <c r="AS92" s="99">
        <f t="shared" si="55"/>
        <v>32400</v>
      </c>
      <c r="AT92" s="99">
        <f t="shared" si="55"/>
        <v>16200</v>
      </c>
      <c r="AU92" s="99">
        <f t="shared" si="55"/>
        <v>9400</v>
      </c>
      <c r="AV92" s="99">
        <f t="shared" si="55"/>
        <v>7000</v>
      </c>
      <c r="AW92" s="100">
        <f>AO92*0.15</f>
        <v>4858.2360533956416</v>
      </c>
      <c r="AX92" s="256" t="s">
        <v>344</v>
      </c>
      <c r="AY92" s="101">
        <v>11900</v>
      </c>
      <c r="AZ92" s="102">
        <v>5600</v>
      </c>
      <c r="BA92" s="102">
        <v>3640</v>
      </c>
      <c r="BB92" s="102">
        <v>2450</v>
      </c>
      <c r="BC92" s="253">
        <v>10200</v>
      </c>
      <c r="BD92" s="253">
        <v>4800</v>
      </c>
      <c r="BE92" s="253">
        <v>3120</v>
      </c>
      <c r="BF92" s="253">
        <v>2100</v>
      </c>
      <c r="BG92" s="103">
        <f>AV92-AW92</f>
        <v>2141.7639466043584</v>
      </c>
      <c r="BJ92" s="251" t="e">
        <f>M92*#REF!</f>
        <v>#REF!</v>
      </c>
      <c r="BK92" s="251" t="e">
        <f>N92*#REF!</f>
        <v>#REF!</v>
      </c>
      <c r="BL92" s="251" t="e">
        <f>O92*#REF!</f>
        <v>#REF!</v>
      </c>
      <c r="BM92" s="251" t="e">
        <f>P92*#REF!</f>
        <v>#REF!</v>
      </c>
    </row>
    <row r="93" spans="1:65" s="83" customFormat="1" ht="35.1" customHeight="1" x14ac:dyDescent="0.25">
      <c r="A93" s="83" t="str">
        <f t="shared" si="47"/>
        <v>BH46DT+1</v>
      </c>
      <c r="B93" s="83" t="str">
        <f t="shared" si="48"/>
        <v>BH46DT+2</v>
      </c>
      <c r="C93" s="83" t="str">
        <f t="shared" si="49"/>
        <v>BH46DT+3</v>
      </c>
      <c r="D93" s="83" t="str">
        <f t="shared" si="50"/>
        <v>BH46DT+4</v>
      </c>
      <c r="E93" s="83" t="s">
        <v>344</v>
      </c>
      <c r="F93" s="85">
        <v>46</v>
      </c>
      <c r="G93" s="85"/>
      <c r="H93" s="93" t="s">
        <v>4441</v>
      </c>
      <c r="I93" s="84" t="s">
        <v>4398</v>
      </c>
      <c r="J93" s="84" t="s">
        <v>4248</v>
      </c>
      <c r="K93" s="84"/>
      <c r="L93" s="84" t="s">
        <v>4442</v>
      </c>
      <c r="M93" s="96"/>
      <c r="N93" s="96"/>
      <c r="O93" s="96"/>
      <c r="P93" s="96"/>
      <c r="Q93" s="95"/>
      <c r="R93" s="95"/>
      <c r="S93" s="95"/>
      <c r="T93" s="95"/>
      <c r="U93" s="253"/>
      <c r="V93" s="253"/>
      <c r="W93" s="253"/>
      <c r="X93" s="253"/>
      <c r="Y93" s="254"/>
      <c r="Z93" s="254"/>
      <c r="AA93" s="254"/>
      <c r="AB93" s="254"/>
      <c r="AC93" s="253"/>
      <c r="AD93" s="253"/>
      <c r="AE93" s="253"/>
      <c r="AF93" s="253"/>
      <c r="AG93" s="254"/>
      <c r="AH93" s="254"/>
      <c r="AI93" s="254"/>
      <c r="AJ93" s="254"/>
      <c r="AK93" s="86"/>
      <c r="AL93" s="86"/>
      <c r="AM93" s="255"/>
      <c r="AN93" s="255"/>
      <c r="AO93" s="98"/>
      <c r="AP93" s="98"/>
      <c r="AQ93" s="98"/>
      <c r="AR93" s="98"/>
      <c r="AS93" s="98"/>
      <c r="AT93" s="98"/>
      <c r="AU93" s="98"/>
      <c r="AV93" s="98"/>
      <c r="AW93" s="60"/>
      <c r="AX93" s="256" t="s">
        <v>344</v>
      </c>
      <c r="AY93" s="101">
        <v>12600</v>
      </c>
      <c r="AZ93" s="102">
        <v>6300</v>
      </c>
      <c r="BA93" s="102">
        <v>3640</v>
      </c>
      <c r="BB93" s="102">
        <v>2730</v>
      </c>
      <c r="BC93" s="253">
        <v>10800</v>
      </c>
      <c r="BD93" s="253">
        <v>5400</v>
      </c>
      <c r="BE93" s="253">
        <v>3120</v>
      </c>
      <c r="BF93" s="253">
        <v>2340</v>
      </c>
    </row>
    <row r="94" spans="1:65" s="83" customFormat="1" ht="35.1" customHeight="1" x14ac:dyDescent="0.25">
      <c r="A94" s="83" t="str">
        <f t="shared" si="47"/>
        <v>BH46DT_D1+1</v>
      </c>
      <c r="B94" s="83" t="str">
        <f t="shared" si="48"/>
        <v>BH46DT_D1+2</v>
      </c>
      <c r="C94" s="83" t="str">
        <f t="shared" si="49"/>
        <v>BH46DT_D1+3</v>
      </c>
      <c r="D94" s="83" t="str">
        <f t="shared" si="50"/>
        <v>BH46DT_D1+4</v>
      </c>
      <c r="E94" s="83" t="s">
        <v>344</v>
      </c>
      <c r="F94" s="85"/>
      <c r="G94" s="85"/>
      <c r="H94" s="93" t="s">
        <v>4443</v>
      </c>
      <c r="I94" s="84" t="s">
        <v>4444</v>
      </c>
      <c r="J94" s="84" t="s">
        <v>3946</v>
      </c>
      <c r="K94" s="84" t="str">
        <f t="shared" si="46"/>
        <v>BH46DT_D1</v>
      </c>
      <c r="L94" s="84" t="s">
        <v>4445</v>
      </c>
      <c r="M94" s="95">
        <v>14000</v>
      </c>
      <c r="N94" s="95">
        <v>7000</v>
      </c>
      <c r="O94" s="95">
        <v>4200</v>
      </c>
      <c r="P94" s="95">
        <v>3000</v>
      </c>
      <c r="Q94" s="95" t="e">
        <f>VLOOKUP(H94&amp;"Vị trí 1",#REF!,9,0)</f>
        <v>#REF!</v>
      </c>
      <c r="R94" s="95" t="e">
        <f>VLOOKUP(H94&amp;"Vị trí 2",#REF!,9,0)</f>
        <v>#REF!</v>
      </c>
      <c r="S94" s="95" t="e">
        <f>VLOOKUP(H94&amp;"Vị trí 3",#REF!,9,0)</f>
        <v>#REF!</v>
      </c>
      <c r="T94" s="95" t="e">
        <f>VLOOKUP(H94&amp;"Vị trí 4",#REF!,9,0)</f>
        <v>#REF!</v>
      </c>
      <c r="U94" s="253" t="e">
        <f>VLOOKUP(A94,#REF!,32,0)</f>
        <v>#REF!</v>
      </c>
      <c r="V94" s="253" t="e">
        <f>VLOOKUP(B94,#REF!,32,0)</f>
        <v>#REF!</v>
      </c>
      <c r="W94" s="253" t="e">
        <f>VLOOKUP(C94,#REF!,32,0)</f>
        <v>#REF!</v>
      </c>
      <c r="X94" s="253" t="e">
        <f>VLOOKUP(D94,#REF!,32,0)</f>
        <v>#REF!</v>
      </c>
      <c r="Y94" s="254" t="e">
        <f>U94/M94</f>
        <v>#REF!</v>
      </c>
      <c r="Z94" s="254" t="e">
        <f>V94/N94</f>
        <v>#REF!</v>
      </c>
      <c r="AA94" s="254" t="e">
        <f>W94/O94</f>
        <v>#REF!</v>
      </c>
      <c r="AB94" s="254" t="e">
        <f>X94/P94</f>
        <v>#REF!</v>
      </c>
      <c r="AC94" s="253"/>
      <c r="AD94" s="253"/>
      <c r="AE94" s="253"/>
      <c r="AF94" s="253"/>
      <c r="AG94" s="254"/>
      <c r="AH94" s="254"/>
      <c r="AI94" s="254"/>
      <c r="AJ94" s="254"/>
      <c r="AK94" s="86">
        <v>4.0541981851269924</v>
      </c>
      <c r="AL94" s="86"/>
      <c r="AM94" s="255"/>
      <c r="AN94" s="255">
        <f>ROUNDDOWN(AK94*$AN$10/$AK$10,1)</f>
        <v>2.2999999999999998</v>
      </c>
      <c r="AO94" s="98">
        <f t="shared" ref="AO94:AR95" si="56">M94*$AN94</f>
        <v>32199.999999999996</v>
      </c>
      <c r="AP94" s="98">
        <f t="shared" si="56"/>
        <v>16099.999999999998</v>
      </c>
      <c r="AQ94" s="98">
        <f t="shared" si="56"/>
        <v>9660</v>
      </c>
      <c r="AR94" s="98">
        <f t="shared" si="56"/>
        <v>6899.9999999999991</v>
      </c>
      <c r="AS94" s="99">
        <f t="shared" ref="AS94:AV95" si="57">IF(AO94&lt;1000,ROUND(AO94,-1),ROUND(AO94,-2))</f>
        <v>32200</v>
      </c>
      <c r="AT94" s="99">
        <f t="shared" si="57"/>
        <v>16100</v>
      </c>
      <c r="AU94" s="99">
        <f t="shared" si="57"/>
        <v>9700</v>
      </c>
      <c r="AV94" s="99">
        <f t="shared" si="57"/>
        <v>6900</v>
      </c>
      <c r="AW94" s="100">
        <f>AO94*0.15</f>
        <v>4829.9999999999991</v>
      </c>
      <c r="AX94" s="256" t="s">
        <v>344</v>
      </c>
      <c r="AY94" s="101"/>
      <c r="AZ94" s="102"/>
      <c r="BA94" s="102"/>
      <c r="BB94" s="102"/>
      <c r="BC94" s="253"/>
      <c r="BD94" s="253"/>
      <c r="BE94" s="253"/>
      <c r="BF94" s="253"/>
      <c r="BG94" s="103">
        <f>AV94-AW94</f>
        <v>2070.0000000000009</v>
      </c>
      <c r="BJ94" s="251" t="e">
        <f>M94*#REF!</f>
        <v>#REF!</v>
      </c>
      <c r="BK94" s="251" t="e">
        <f>N94*#REF!</f>
        <v>#REF!</v>
      </c>
      <c r="BL94" s="251" t="e">
        <f>O94*#REF!</f>
        <v>#REF!</v>
      </c>
      <c r="BM94" s="251" t="e">
        <f>P94*#REF!</f>
        <v>#REF!</v>
      </c>
    </row>
    <row r="95" spans="1:65" s="83" customFormat="1" ht="35.1" customHeight="1" x14ac:dyDescent="0.25">
      <c r="A95" s="83" t="str">
        <f t="shared" si="47"/>
        <v>BH46DT_D2+1</v>
      </c>
      <c r="B95" s="83" t="str">
        <f t="shared" si="48"/>
        <v>BH46DT_D2+2</v>
      </c>
      <c r="C95" s="83" t="str">
        <f t="shared" si="49"/>
        <v>BH46DT_D2+3</v>
      </c>
      <c r="D95" s="83" t="str">
        <f t="shared" si="50"/>
        <v>BH46DT_D2+4</v>
      </c>
      <c r="E95" s="83" t="s">
        <v>344</v>
      </c>
      <c r="F95" s="85"/>
      <c r="G95" s="85"/>
      <c r="H95" s="93" t="s">
        <v>4446</v>
      </c>
      <c r="I95" s="84" t="s">
        <v>4447</v>
      </c>
      <c r="J95" s="84" t="s">
        <v>3946</v>
      </c>
      <c r="K95" s="84" t="str">
        <f t="shared" si="46"/>
        <v>BH46DT_D2</v>
      </c>
      <c r="L95" s="84" t="s">
        <v>4448</v>
      </c>
      <c r="M95" s="95">
        <v>10000</v>
      </c>
      <c r="N95" s="95">
        <v>5000</v>
      </c>
      <c r="O95" s="95">
        <v>3900</v>
      </c>
      <c r="P95" s="95">
        <v>2600</v>
      </c>
      <c r="Q95" s="95" t="e">
        <f>VLOOKUP(H95&amp;"Vị trí 1",#REF!,9,0)</f>
        <v>#REF!</v>
      </c>
      <c r="R95" s="95" t="e">
        <f>VLOOKUP(H95&amp;"Vị trí 2",#REF!,9,0)</f>
        <v>#REF!</v>
      </c>
      <c r="S95" s="95" t="e">
        <f>VLOOKUP(H95&amp;"Vị trí 3",#REF!,9,0)</f>
        <v>#REF!</v>
      </c>
      <c r="T95" s="95" t="e">
        <f>VLOOKUP(H95&amp;"Vị trí 4",#REF!,9,0)</f>
        <v>#REF!</v>
      </c>
      <c r="U95" s="253"/>
      <c r="V95" s="253"/>
      <c r="W95" s="253"/>
      <c r="X95" s="253"/>
      <c r="Y95" s="254"/>
      <c r="Z95" s="254"/>
      <c r="AA95" s="254"/>
      <c r="AB95" s="254"/>
      <c r="AC95" s="253"/>
      <c r="AD95" s="253"/>
      <c r="AE95" s="253"/>
      <c r="AF95" s="253"/>
      <c r="AG95" s="254"/>
      <c r="AH95" s="254"/>
      <c r="AI95" s="254"/>
      <c r="AJ95" s="254"/>
      <c r="AK95" s="86">
        <v>3.05</v>
      </c>
      <c r="AL95" s="86"/>
      <c r="AM95" s="255"/>
      <c r="AN95" s="255">
        <f>AK95*$AN$10/$AK$10</f>
        <v>1.7993466864428302</v>
      </c>
      <c r="AO95" s="98">
        <f t="shared" si="56"/>
        <v>17993.466864428301</v>
      </c>
      <c r="AP95" s="98">
        <f t="shared" si="56"/>
        <v>8996.7334322141505</v>
      </c>
      <c r="AQ95" s="98">
        <f t="shared" si="56"/>
        <v>7017.4520771270381</v>
      </c>
      <c r="AR95" s="98">
        <f t="shared" si="56"/>
        <v>4678.3013847513585</v>
      </c>
      <c r="AS95" s="99">
        <f t="shared" si="57"/>
        <v>18000</v>
      </c>
      <c r="AT95" s="99">
        <f t="shared" si="57"/>
        <v>9000</v>
      </c>
      <c r="AU95" s="99">
        <f t="shared" si="57"/>
        <v>7000</v>
      </c>
      <c r="AV95" s="99">
        <f t="shared" si="57"/>
        <v>4700</v>
      </c>
      <c r="AW95" s="100">
        <f>AO95*0.15</f>
        <v>2699.0200296642452</v>
      </c>
      <c r="AX95" s="256" t="s">
        <v>344</v>
      </c>
      <c r="AY95" s="101">
        <v>9800</v>
      </c>
      <c r="AZ95" s="102">
        <v>4900</v>
      </c>
      <c r="BA95" s="102">
        <v>2940</v>
      </c>
      <c r="BB95" s="102">
        <v>2100</v>
      </c>
      <c r="BC95" s="253">
        <v>8400</v>
      </c>
      <c r="BD95" s="253">
        <v>4200</v>
      </c>
      <c r="BE95" s="253">
        <v>2520</v>
      </c>
      <c r="BF95" s="253">
        <v>1800</v>
      </c>
      <c r="BG95" s="103">
        <f>AV95-AW95</f>
        <v>2000.9799703357548</v>
      </c>
      <c r="BJ95" s="251" t="e">
        <f>M95*#REF!</f>
        <v>#REF!</v>
      </c>
      <c r="BK95" s="251" t="e">
        <f>N95*#REF!</f>
        <v>#REF!</v>
      </c>
      <c r="BL95" s="251" t="e">
        <f>O95*#REF!</f>
        <v>#REF!</v>
      </c>
      <c r="BM95" s="251" t="e">
        <f>P95*#REF!</f>
        <v>#REF!</v>
      </c>
    </row>
    <row r="96" spans="1:65" s="83" customFormat="1" ht="22.5" customHeight="1" x14ac:dyDescent="0.25">
      <c r="A96" s="83" t="str">
        <f t="shared" si="47"/>
        <v>BH47DT+1</v>
      </c>
      <c r="B96" s="83" t="str">
        <f t="shared" si="48"/>
        <v>BH47DT+2</v>
      </c>
      <c r="C96" s="83" t="str">
        <f t="shared" si="49"/>
        <v>BH47DT+3</v>
      </c>
      <c r="D96" s="83" t="str">
        <f t="shared" si="50"/>
        <v>BH47DT+4</v>
      </c>
      <c r="E96" s="83" t="s">
        <v>344</v>
      </c>
      <c r="F96" s="85">
        <v>47</v>
      </c>
      <c r="G96" s="85"/>
      <c r="H96" s="93" t="s">
        <v>4449</v>
      </c>
      <c r="I96" s="84" t="s">
        <v>4450</v>
      </c>
      <c r="J96" s="84" t="s">
        <v>4451</v>
      </c>
      <c r="K96" s="84"/>
      <c r="L96" s="84" t="s">
        <v>4445</v>
      </c>
      <c r="M96" s="96"/>
      <c r="N96" s="96"/>
      <c r="O96" s="96"/>
      <c r="P96" s="96"/>
      <c r="Q96" s="95"/>
      <c r="R96" s="95"/>
      <c r="S96" s="95"/>
      <c r="T96" s="95"/>
      <c r="U96" s="253"/>
      <c r="V96" s="253"/>
      <c r="W96" s="253"/>
      <c r="X96" s="253"/>
      <c r="Y96" s="254"/>
      <c r="Z96" s="254"/>
      <c r="AA96" s="254"/>
      <c r="AB96" s="254"/>
      <c r="AC96" s="253"/>
      <c r="AD96" s="253"/>
      <c r="AE96" s="253"/>
      <c r="AF96" s="253"/>
      <c r="AG96" s="254"/>
      <c r="AH96" s="254"/>
      <c r="AI96" s="254"/>
      <c r="AJ96" s="254"/>
      <c r="AK96" s="86"/>
      <c r="AL96" s="86"/>
      <c r="AM96" s="255"/>
      <c r="AN96" s="255"/>
      <c r="AO96" s="98"/>
      <c r="AP96" s="98"/>
      <c r="AQ96" s="98"/>
      <c r="AR96" s="98"/>
      <c r="AS96" s="98"/>
      <c r="AT96" s="98"/>
      <c r="AU96" s="98"/>
      <c r="AV96" s="98"/>
      <c r="AW96" s="60"/>
      <c r="AX96" s="256" t="s">
        <v>344</v>
      </c>
      <c r="AY96" s="101">
        <v>7000</v>
      </c>
      <c r="AZ96" s="102">
        <v>3500</v>
      </c>
      <c r="BA96" s="102">
        <v>2730</v>
      </c>
      <c r="BB96" s="102">
        <v>1820</v>
      </c>
      <c r="BC96" s="253">
        <v>6000</v>
      </c>
      <c r="BD96" s="253">
        <v>3000</v>
      </c>
      <c r="BE96" s="253">
        <v>2340</v>
      </c>
      <c r="BF96" s="253">
        <v>1560</v>
      </c>
    </row>
    <row r="97" spans="1:65" s="83" customFormat="1" ht="33.75" customHeight="1" x14ac:dyDescent="0.25">
      <c r="A97" s="83" t="str">
        <f t="shared" si="47"/>
        <v>BH47DT_D1+1</v>
      </c>
      <c r="B97" s="83" t="str">
        <f t="shared" si="48"/>
        <v>BH47DT_D1+2</v>
      </c>
      <c r="C97" s="83" t="str">
        <f t="shared" si="49"/>
        <v>BH47DT_D1+3</v>
      </c>
      <c r="D97" s="83" t="str">
        <f t="shared" si="50"/>
        <v>BH47DT_D1+4</v>
      </c>
      <c r="E97" s="83" t="s">
        <v>344</v>
      </c>
      <c r="F97" s="85"/>
      <c r="G97" s="85"/>
      <c r="H97" s="93" t="s">
        <v>4452</v>
      </c>
      <c r="I97" s="84" t="s">
        <v>4453</v>
      </c>
      <c r="J97" s="84" t="s">
        <v>3946</v>
      </c>
      <c r="K97" s="84" t="str">
        <f t="shared" si="46"/>
        <v>BH47DT_D1</v>
      </c>
      <c r="L97" s="84" t="s">
        <v>4454</v>
      </c>
      <c r="M97" s="95">
        <v>20000</v>
      </c>
      <c r="N97" s="95">
        <v>10000</v>
      </c>
      <c r="O97" s="95">
        <v>5200</v>
      </c>
      <c r="P97" s="95">
        <v>3500</v>
      </c>
      <c r="Q97" s="95" t="e">
        <f>VLOOKUP(H97&amp;"Vị trí 1",#REF!,9,0)</f>
        <v>#REF!</v>
      </c>
      <c r="R97" s="95" t="e">
        <f>VLOOKUP(H97&amp;"Vị trí 2",#REF!,9,0)</f>
        <v>#REF!</v>
      </c>
      <c r="S97" s="95" t="e">
        <f>VLOOKUP(H97&amp;"Vị trí 3",#REF!,9,0)</f>
        <v>#REF!</v>
      </c>
      <c r="T97" s="95" t="e">
        <f>VLOOKUP(H97&amp;"Vị trí 4",#REF!,9,0)</f>
        <v>#REF!</v>
      </c>
      <c r="U97" s="253"/>
      <c r="V97" s="253" t="e">
        <f>VLOOKUP(B97,#REF!,32,0)</f>
        <v>#REF!</v>
      </c>
      <c r="W97" s="253" t="e">
        <f>VLOOKUP(C97,#REF!,32,0)</f>
        <v>#REF!</v>
      </c>
      <c r="X97" s="253" t="e">
        <f>VLOOKUP(D97,#REF!,32,0)</f>
        <v>#REF!</v>
      </c>
      <c r="Y97" s="254"/>
      <c r="Z97" s="254" t="e">
        <f>V97/N97</f>
        <v>#REF!</v>
      </c>
      <c r="AA97" s="254" t="e">
        <f>W97/O97</f>
        <v>#REF!</v>
      </c>
      <c r="AB97" s="254" t="e">
        <f>X97/P97</f>
        <v>#REF!</v>
      </c>
      <c r="AC97" s="253"/>
      <c r="AD97" s="253"/>
      <c r="AE97" s="253"/>
      <c r="AF97" s="253"/>
      <c r="AG97" s="254"/>
      <c r="AH97" s="254"/>
      <c r="AI97" s="254"/>
      <c r="AJ97" s="254"/>
      <c r="AK97" s="86">
        <v>2.7762335005666441</v>
      </c>
      <c r="AL97" s="86"/>
      <c r="AM97" s="255"/>
      <c r="AN97" s="255">
        <v>1.6</v>
      </c>
      <c r="AO97" s="98">
        <f t="shared" ref="AO97:AR100" si="58">M97*$AN97</f>
        <v>32000</v>
      </c>
      <c r="AP97" s="98">
        <f t="shared" si="58"/>
        <v>16000</v>
      </c>
      <c r="AQ97" s="98">
        <f t="shared" si="58"/>
        <v>8320</v>
      </c>
      <c r="AR97" s="98">
        <f t="shared" si="58"/>
        <v>5600</v>
      </c>
      <c r="AS97" s="99">
        <f t="shared" ref="AS97:AV100" si="59">IF(AO97&lt;1000,ROUND(AO97,-1),ROUND(AO97,-2))</f>
        <v>32000</v>
      </c>
      <c r="AT97" s="99">
        <f t="shared" si="59"/>
        <v>16000</v>
      </c>
      <c r="AU97" s="99">
        <f t="shared" si="59"/>
        <v>8300</v>
      </c>
      <c r="AV97" s="99">
        <f t="shared" si="59"/>
        <v>5600</v>
      </c>
      <c r="AW97" s="100">
        <f>AO97*0.15</f>
        <v>4800</v>
      </c>
      <c r="AX97" s="256" t="s">
        <v>344</v>
      </c>
      <c r="AY97" s="101"/>
      <c r="AZ97" s="102"/>
      <c r="BA97" s="102"/>
      <c r="BB97" s="102"/>
      <c r="BC97" s="253"/>
      <c r="BD97" s="253"/>
      <c r="BE97" s="253"/>
      <c r="BF97" s="253"/>
      <c r="BG97" s="103">
        <f>AV97-AW97</f>
        <v>800</v>
      </c>
      <c r="BJ97" s="251" t="e">
        <f>M97*#REF!</f>
        <v>#REF!</v>
      </c>
      <c r="BK97" s="251" t="e">
        <f>N97*#REF!</f>
        <v>#REF!</v>
      </c>
      <c r="BL97" s="251" t="e">
        <f>O97*#REF!</f>
        <v>#REF!</v>
      </c>
      <c r="BM97" s="251" t="e">
        <f>P97*#REF!</f>
        <v>#REF!</v>
      </c>
    </row>
    <row r="98" spans="1:65" s="83" customFormat="1" ht="35.1" customHeight="1" x14ac:dyDescent="0.25">
      <c r="A98" s="83" t="str">
        <f t="shared" si="47"/>
        <v>BH47DT_D2+1</v>
      </c>
      <c r="B98" s="83" t="str">
        <f t="shared" si="48"/>
        <v>BH47DT_D2+2</v>
      </c>
      <c r="C98" s="83" t="str">
        <f t="shared" si="49"/>
        <v>BH47DT_D2+3</v>
      </c>
      <c r="D98" s="83" t="str">
        <f t="shared" si="50"/>
        <v>BH47DT_D2+4</v>
      </c>
      <c r="E98" s="83" t="s">
        <v>344</v>
      </c>
      <c r="F98" s="85"/>
      <c r="G98" s="85"/>
      <c r="H98" s="93" t="s">
        <v>4455</v>
      </c>
      <c r="I98" s="84" t="s">
        <v>4456</v>
      </c>
      <c r="J98" s="84" t="s">
        <v>3946</v>
      </c>
      <c r="K98" s="84" t="str">
        <f t="shared" si="46"/>
        <v>BH47DT_D2</v>
      </c>
      <c r="L98" s="84" t="s">
        <v>4457</v>
      </c>
      <c r="M98" s="95">
        <v>17000</v>
      </c>
      <c r="N98" s="95">
        <v>8000</v>
      </c>
      <c r="O98" s="95">
        <v>4600</v>
      </c>
      <c r="P98" s="95">
        <v>3000</v>
      </c>
      <c r="Q98" s="95" t="e">
        <f>VLOOKUP(H98&amp;"Vị trí 1",#REF!,9,0)</f>
        <v>#REF!</v>
      </c>
      <c r="R98" s="95" t="e">
        <f>VLOOKUP(H98&amp;"Vị trí 2",#REF!,9,0)</f>
        <v>#REF!</v>
      </c>
      <c r="S98" s="95" t="e">
        <f>VLOOKUP(H98&amp;"Vị trí 3",#REF!,9,0)</f>
        <v>#REF!</v>
      </c>
      <c r="T98" s="95" t="e">
        <f>VLOOKUP(H98&amp;"Vị trí 4",#REF!,9,0)</f>
        <v>#REF!</v>
      </c>
      <c r="U98" s="253"/>
      <c r="V98" s="253" t="e">
        <f>VLOOKUP(B98,#REF!,32,0)</f>
        <v>#REF!</v>
      </c>
      <c r="W98" s="253"/>
      <c r="X98" s="253"/>
      <c r="Y98" s="254"/>
      <c r="Z98" s="254" t="e">
        <f>V98/N98</f>
        <v>#REF!</v>
      </c>
      <c r="AA98" s="254"/>
      <c r="AB98" s="254"/>
      <c r="AC98" s="253"/>
      <c r="AD98" s="253"/>
      <c r="AE98" s="253"/>
      <c r="AF98" s="253"/>
      <c r="AG98" s="254"/>
      <c r="AH98" s="254"/>
      <c r="AI98" s="254"/>
      <c r="AJ98" s="254"/>
      <c r="AK98" s="86">
        <v>1.9495211657032756</v>
      </c>
      <c r="AL98" s="86"/>
      <c r="AM98" s="255"/>
      <c r="AN98" s="255">
        <v>1.1000000000000001</v>
      </c>
      <c r="AO98" s="98">
        <f t="shared" si="58"/>
        <v>18700</v>
      </c>
      <c r="AP98" s="98">
        <f t="shared" si="58"/>
        <v>8800</v>
      </c>
      <c r="AQ98" s="98">
        <f t="shared" si="58"/>
        <v>5060</v>
      </c>
      <c r="AR98" s="98">
        <f t="shared" si="58"/>
        <v>3300.0000000000005</v>
      </c>
      <c r="AS98" s="99">
        <f t="shared" si="59"/>
        <v>18700</v>
      </c>
      <c r="AT98" s="99">
        <f t="shared" si="59"/>
        <v>8800</v>
      </c>
      <c r="AU98" s="99">
        <f t="shared" si="59"/>
        <v>5100</v>
      </c>
      <c r="AV98" s="99">
        <f t="shared" si="59"/>
        <v>3300</v>
      </c>
      <c r="AW98" s="100">
        <f>AO98*0.15</f>
        <v>2805</v>
      </c>
      <c r="AX98" s="256" t="s">
        <v>344</v>
      </c>
      <c r="AY98" s="101">
        <v>14000</v>
      </c>
      <c r="AZ98" s="102">
        <v>7000</v>
      </c>
      <c r="BA98" s="102">
        <v>3640</v>
      </c>
      <c r="BB98" s="102">
        <v>2450</v>
      </c>
      <c r="BC98" s="253">
        <v>12000</v>
      </c>
      <c r="BD98" s="253">
        <v>6000</v>
      </c>
      <c r="BE98" s="253">
        <v>3120</v>
      </c>
      <c r="BF98" s="253">
        <v>2100</v>
      </c>
      <c r="BG98" s="103">
        <f>AV98-AW98</f>
        <v>495</v>
      </c>
      <c r="BJ98" s="251" t="e">
        <f>M98*#REF!</f>
        <v>#REF!</v>
      </c>
      <c r="BK98" s="251" t="e">
        <f>N98*#REF!</f>
        <v>#REF!</v>
      </c>
      <c r="BL98" s="251" t="e">
        <f>O98*#REF!</f>
        <v>#REF!</v>
      </c>
      <c r="BM98" s="251" t="e">
        <f>P98*#REF!</f>
        <v>#REF!</v>
      </c>
    </row>
    <row r="99" spans="1:65" s="83" customFormat="1" ht="35.1" customHeight="1" x14ac:dyDescent="0.25">
      <c r="A99" s="83" t="str">
        <f t="shared" si="47"/>
        <v>BH48DT+1</v>
      </c>
      <c r="B99" s="83" t="str">
        <f t="shared" si="48"/>
        <v>BH48DT+2</v>
      </c>
      <c r="C99" s="83" t="str">
        <f t="shared" si="49"/>
        <v>BH48DT+3</v>
      </c>
      <c r="D99" s="83" t="str">
        <f t="shared" si="50"/>
        <v>BH48DT+4</v>
      </c>
      <c r="E99" s="83" t="s">
        <v>344</v>
      </c>
      <c r="F99" s="85">
        <v>48</v>
      </c>
      <c r="G99" s="85"/>
      <c r="H99" s="93" t="s">
        <v>4458</v>
      </c>
      <c r="I99" s="84" t="s">
        <v>4459</v>
      </c>
      <c r="J99" s="84" t="s">
        <v>4460</v>
      </c>
      <c r="K99" s="84" t="str">
        <f t="shared" si="46"/>
        <v>BH48DT</v>
      </c>
      <c r="L99" s="84" t="s">
        <v>4454</v>
      </c>
      <c r="M99" s="95">
        <v>19000</v>
      </c>
      <c r="N99" s="95">
        <v>9000</v>
      </c>
      <c r="O99" s="95">
        <v>4600</v>
      </c>
      <c r="P99" s="95">
        <v>3300</v>
      </c>
      <c r="Q99" s="95" t="e">
        <f>VLOOKUP(H99&amp;"Vị trí 1",#REF!,9,0)</f>
        <v>#REF!</v>
      </c>
      <c r="R99" s="95" t="e">
        <f>VLOOKUP(H99&amp;"Vị trí 2",#REF!,9,0)</f>
        <v>#REF!</v>
      </c>
      <c r="S99" s="95" t="e">
        <f>VLOOKUP(H99&amp;"Vị trí 3",#REF!,9,0)</f>
        <v>#REF!</v>
      </c>
      <c r="T99" s="95" t="e">
        <f>VLOOKUP(H99&amp;"Vị trí 4",#REF!,9,0)</f>
        <v>#REF!</v>
      </c>
      <c r="U99" s="253"/>
      <c r="V99" s="253" t="e">
        <f>VLOOKUP(B99,#REF!,32,0)</f>
        <v>#REF!</v>
      </c>
      <c r="W99" s="253"/>
      <c r="X99" s="253"/>
      <c r="Y99" s="254"/>
      <c r="Z99" s="254" t="e">
        <f>V99/N99</f>
        <v>#REF!</v>
      </c>
      <c r="AA99" s="254"/>
      <c r="AB99" s="254"/>
      <c r="AC99" s="253"/>
      <c r="AD99" s="253"/>
      <c r="AE99" s="253"/>
      <c r="AF99" s="253"/>
      <c r="AG99" s="254"/>
      <c r="AH99" s="254"/>
      <c r="AI99" s="254"/>
      <c r="AJ99" s="254"/>
      <c r="AK99" s="86">
        <v>1.6958619650391804</v>
      </c>
      <c r="AL99" s="86"/>
      <c r="AM99" s="255"/>
      <c r="AN99" s="255">
        <v>1.1000000000000001</v>
      </c>
      <c r="AO99" s="98">
        <f t="shared" si="58"/>
        <v>20900</v>
      </c>
      <c r="AP99" s="98">
        <f t="shared" si="58"/>
        <v>9900</v>
      </c>
      <c r="AQ99" s="98">
        <f t="shared" si="58"/>
        <v>5060</v>
      </c>
      <c r="AR99" s="98">
        <f t="shared" si="58"/>
        <v>3630.0000000000005</v>
      </c>
      <c r="AS99" s="99">
        <f t="shared" si="59"/>
        <v>20900</v>
      </c>
      <c r="AT99" s="99">
        <f t="shared" si="59"/>
        <v>9900</v>
      </c>
      <c r="AU99" s="99">
        <f t="shared" si="59"/>
        <v>5100</v>
      </c>
      <c r="AV99" s="99">
        <f t="shared" si="59"/>
        <v>3600</v>
      </c>
      <c r="AW99" s="100">
        <f>AO99*0.15</f>
        <v>3135</v>
      </c>
      <c r="AX99" s="256" t="s">
        <v>344</v>
      </c>
      <c r="AY99" s="101">
        <v>11900</v>
      </c>
      <c r="AZ99" s="102">
        <v>5600</v>
      </c>
      <c r="BA99" s="102">
        <v>3220</v>
      </c>
      <c r="BB99" s="102">
        <v>2100</v>
      </c>
      <c r="BC99" s="253">
        <v>10200</v>
      </c>
      <c r="BD99" s="253">
        <v>4800</v>
      </c>
      <c r="BE99" s="253">
        <v>2760</v>
      </c>
      <c r="BF99" s="253">
        <v>1800</v>
      </c>
      <c r="BG99" s="103">
        <f>AV99-AW99</f>
        <v>465</v>
      </c>
      <c r="BJ99" s="251" t="e">
        <f>M99*#REF!</f>
        <v>#REF!</v>
      </c>
      <c r="BK99" s="251" t="e">
        <f>N99*#REF!</f>
        <v>#REF!</v>
      </c>
      <c r="BL99" s="251" t="e">
        <f>O99*#REF!</f>
        <v>#REF!</v>
      </c>
      <c r="BM99" s="251" t="e">
        <f>P99*#REF!</f>
        <v>#REF!</v>
      </c>
    </row>
    <row r="100" spans="1:65" s="83" customFormat="1" ht="35.1" customHeight="1" x14ac:dyDescent="0.25">
      <c r="A100" s="83" t="str">
        <f t="shared" si="47"/>
        <v>BH49DT+1</v>
      </c>
      <c r="B100" s="83" t="str">
        <f t="shared" si="48"/>
        <v>BH49DT+2</v>
      </c>
      <c r="C100" s="83" t="str">
        <f t="shared" si="49"/>
        <v>BH49DT+3</v>
      </c>
      <c r="D100" s="83" t="str">
        <f t="shared" si="50"/>
        <v>BH49DT+4</v>
      </c>
      <c r="E100" s="83" t="s">
        <v>344</v>
      </c>
      <c r="F100" s="85">
        <v>49</v>
      </c>
      <c r="G100" s="85"/>
      <c r="H100" s="93" t="s">
        <v>4461</v>
      </c>
      <c r="I100" s="84" t="s">
        <v>4462</v>
      </c>
      <c r="J100" s="84" t="s">
        <v>4450</v>
      </c>
      <c r="K100" s="84" t="str">
        <f t="shared" si="46"/>
        <v>BH49DT</v>
      </c>
      <c r="L100" s="84" t="s">
        <v>4463</v>
      </c>
      <c r="M100" s="95">
        <v>15000</v>
      </c>
      <c r="N100" s="95">
        <v>7000</v>
      </c>
      <c r="O100" s="95">
        <v>4200</v>
      </c>
      <c r="P100" s="95">
        <v>3000</v>
      </c>
      <c r="Q100" s="95" t="e">
        <f>VLOOKUP(H100&amp;"Vị trí 1",#REF!,9,0)</f>
        <v>#REF!</v>
      </c>
      <c r="R100" s="95" t="e">
        <f>VLOOKUP(H100&amp;"Vị trí 2",#REF!,9,0)</f>
        <v>#REF!</v>
      </c>
      <c r="S100" s="95" t="e">
        <f>VLOOKUP(H100&amp;"Vị trí 3",#REF!,9,0)</f>
        <v>#REF!</v>
      </c>
      <c r="T100" s="95" t="e">
        <f>VLOOKUP(H100&amp;"Vị trí 4",#REF!,9,0)</f>
        <v>#REF!</v>
      </c>
      <c r="U100" s="253"/>
      <c r="V100" s="253"/>
      <c r="W100" s="253"/>
      <c r="X100" s="253"/>
      <c r="Y100" s="254"/>
      <c r="Z100" s="254"/>
      <c r="AA100" s="254"/>
      <c r="AB100" s="254"/>
      <c r="AC100" s="253"/>
      <c r="AD100" s="253"/>
      <c r="AE100" s="253"/>
      <c r="AF100" s="253"/>
      <c r="AG100" s="254"/>
      <c r="AH100" s="254"/>
      <c r="AI100" s="254"/>
      <c r="AJ100" s="254"/>
      <c r="AK100" s="86">
        <v>3.05</v>
      </c>
      <c r="AL100" s="86"/>
      <c r="AM100" s="255"/>
      <c r="AN100" s="255">
        <f>AK100*$AN$10/$AK$10</f>
        <v>1.7993466864428302</v>
      </c>
      <c r="AO100" s="98">
        <f t="shared" si="58"/>
        <v>26990.200296642455</v>
      </c>
      <c r="AP100" s="98">
        <f t="shared" si="58"/>
        <v>12595.426805099813</v>
      </c>
      <c r="AQ100" s="98">
        <f t="shared" si="58"/>
        <v>7557.2560830598868</v>
      </c>
      <c r="AR100" s="98">
        <f t="shared" si="58"/>
        <v>5398.0400593284903</v>
      </c>
      <c r="AS100" s="99">
        <f t="shared" si="59"/>
        <v>27000</v>
      </c>
      <c r="AT100" s="99">
        <f t="shared" si="59"/>
        <v>12600</v>
      </c>
      <c r="AU100" s="99">
        <f t="shared" si="59"/>
        <v>7600</v>
      </c>
      <c r="AV100" s="99">
        <f t="shared" si="59"/>
        <v>5400</v>
      </c>
      <c r="AW100" s="100">
        <f>AO100*0.15</f>
        <v>4048.5300444963682</v>
      </c>
      <c r="AX100" s="256" t="s">
        <v>344</v>
      </c>
      <c r="AY100" s="101">
        <v>13300</v>
      </c>
      <c r="AZ100" s="102">
        <v>6300</v>
      </c>
      <c r="BA100" s="102">
        <v>3220</v>
      </c>
      <c r="BB100" s="102">
        <v>2310</v>
      </c>
      <c r="BC100" s="253">
        <v>11400</v>
      </c>
      <c r="BD100" s="253">
        <v>5400</v>
      </c>
      <c r="BE100" s="253">
        <v>2760</v>
      </c>
      <c r="BF100" s="253">
        <v>1980</v>
      </c>
      <c r="BG100" s="103">
        <f>AV100-AW100</f>
        <v>1351.4699555036318</v>
      </c>
      <c r="BJ100" s="251" t="e">
        <f>M100*#REF!</f>
        <v>#REF!</v>
      </c>
      <c r="BK100" s="251" t="e">
        <f>N100*#REF!</f>
        <v>#REF!</v>
      </c>
      <c r="BL100" s="251" t="e">
        <f>O100*#REF!</f>
        <v>#REF!</v>
      </c>
      <c r="BM100" s="251" t="e">
        <f>P100*#REF!</f>
        <v>#REF!</v>
      </c>
    </row>
    <row r="101" spans="1:65" s="83" customFormat="1" ht="24.75" customHeight="1" x14ac:dyDescent="0.25">
      <c r="A101" s="83" t="str">
        <f t="shared" si="47"/>
        <v>BH50DT+1</v>
      </c>
      <c r="B101" s="83" t="str">
        <f t="shared" si="48"/>
        <v>BH50DT+2</v>
      </c>
      <c r="C101" s="83" t="str">
        <f t="shared" si="49"/>
        <v>BH50DT+3</v>
      </c>
      <c r="D101" s="83" t="str">
        <f t="shared" si="50"/>
        <v>BH50DT+4</v>
      </c>
      <c r="E101" s="83" t="s">
        <v>344</v>
      </c>
      <c r="F101" s="85">
        <v>50</v>
      </c>
      <c r="G101" s="85"/>
      <c r="H101" s="93" t="s">
        <v>4464</v>
      </c>
      <c r="I101" s="84" t="s">
        <v>4465</v>
      </c>
      <c r="J101" s="84" t="s">
        <v>4466</v>
      </c>
      <c r="K101" s="84"/>
      <c r="L101" s="84" t="s">
        <v>4467</v>
      </c>
      <c r="M101" s="96"/>
      <c r="N101" s="96"/>
      <c r="O101" s="96"/>
      <c r="P101" s="96"/>
      <c r="Q101" s="95"/>
      <c r="R101" s="95"/>
      <c r="S101" s="95"/>
      <c r="T101" s="95"/>
      <c r="U101" s="253"/>
      <c r="V101" s="253"/>
      <c r="W101" s="253"/>
      <c r="X101" s="253"/>
      <c r="Y101" s="254"/>
      <c r="Z101" s="254"/>
      <c r="AA101" s="254"/>
      <c r="AB101" s="254"/>
      <c r="AC101" s="253"/>
      <c r="AD101" s="253"/>
      <c r="AE101" s="253"/>
      <c r="AF101" s="253"/>
      <c r="AG101" s="254"/>
      <c r="AH101" s="254"/>
      <c r="AI101" s="254"/>
      <c r="AJ101" s="254"/>
      <c r="AK101" s="86"/>
      <c r="AL101" s="86"/>
      <c r="AM101" s="255"/>
      <c r="AN101" s="255"/>
      <c r="AO101" s="98"/>
      <c r="AP101" s="98"/>
      <c r="AQ101" s="98"/>
      <c r="AR101" s="98"/>
      <c r="AS101" s="98"/>
      <c r="AT101" s="98"/>
      <c r="AU101" s="98"/>
      <c r="AV101" s="98"/>
      <c r="AW101" s="60"/>
      <c r="AX101" s="256" t="s">
        <v>344</v>
      </c>
      <c r="AY101" s="101">
        <v>10500</v>
      </c>
      <c r="AZ101" s="102">
        <v>4900</v>
      </c>
      <c r="BA101" s="102">
        <v>2940</v>
      </c>
      <c r="BB101" s="102">
        <v>2100</v>
      </c>
      <c r="BC101" s="253">
        <v>9000</v>
      </c>
      <c r="BD101" s="253">
        <v>4200</v>
      </c>
      <c r="BE101" s="253">
        <v>2520</v>
      </c>
      <c r="BF101" s="253">
        <v>1800</v>
      </c>
    </row>
    <row r="102" spans="1:65" s="83" customFormat="1" ht="35.1" customHeight="1" x14ac:dyDescent="0.25">
      <c r="A102" s="83" t="str">
        <f t="shared" si="47"/>
        <v>BH50DT_D1+1</v>
      </c>
      <c r="B102" s="83" t="str">
        <f t="shared" si="48"/>
        <v>BH50DT_D1+2</v>
      </c>
      <c r="C102" s="83" t="str">
        <f t="shared" si="49"/>
        <v>BH50DT_D1+3</v>
      </c>
      <c r="D102" s="83" t="str">
        <f t="shared" si="50"/>
        <v>BH50DT_D1+4</v>
      </c>
      <c r="E102" s="83" t="s">
        <v>344</v>
      </c>
      <c r="F102" s="85"/>
      <c r="G102" s="85"/>
      <c r="H102" s="93" t="s">
        <v>4468</v>
      </c>
      <c r="I102" s="84" t="s">
        <v>4469</v>
      </c>
      <c r="J102" s="84" t="s">
        <v>4470</v>
      </c>
      <c r="K102" s="84" t="str">
        <f t="shared" si="46"/>
        <v>BH50DT_D1</v>
      </c>
      <c r="L102" s="84" t="s">
        <v>4471</v>
      </c>
      <c r="M102" s="95">
        <v>18000</v>
      </c>
      <c r="N102" s="95">
        <v>8000</v>
      </c>
      <c r="O102" s="95">
        <v>4600</v>
      </c>
      <c r="P102" s="95">
        <v>3300</v>
      </c>
      <c r="Q102" s="95" t="e">
        <f>VLOOKUP(H102&amp;"Vị trí 1",#REF!,9,0)</f>
        <v>#REF!</v>
      </c>
      <c r="R102" s="95" t="e">
        <f>VLOOKUP(H102&amp;"Vị trí 2",#REF!,9,0)</f>
        <v>#REF!</v>
      </c>
      <c r="S102" s="95" t="e">
        <f>VLOOKUP(H102&amp;"Vị trí 3",#REF!,9,0)</f>
        <v>#REF!</v>
      </c>
      <c r="T102" s="95" t="e">
        <f>VLOOKUP(H102&amp;"Vị trí 4",#REF!,9,0)</f>
        <v>#REF!</v>
      </c>
      <c r="U102" s="253" t="e">
        <f>VLOOKUP(A102,#REF!,32,0)</f>
        <v>#REF!</v>
      </c>
      <c r="V102" s="253" t="e">
        <f>VLOOKUP(B102,#REF!,32,0)</f>
        <v>#REF!</v>
      </c>
      <c r="W102" s="253"/>
      <c r="X102" s="253"/>
      <c r="Y102" s="254" t="e">
        <f>U102/M102</f>
        <v>#REF!</v>
      </c>
      <c r="Z102" s="254" t="e">
        <f>V102/N102</f>
        <v>#REF!</v>
      </c>
      <c r="AA102" s="254"/>
      <c r="AB102" s="254"/>
      <c r="AC102" s="253"/>
      <c r="AD102" s="253"/>
      <c r="AE102" s="253"/>
      <c r="AF102" s="253"/>
      <c r="AG102" s="254"/>
      <c r="AH102" s="254"/>
      <c r="AI102" s="254"/>
      <c r="AJ102" s="254"/>
      <c r="AK102" s="86">
        <v>1.5683163942261988</v>
      </c>
      <c r="AL102" s="86"/>
      <c r="AM102" s="255"/>
      <c r="AN102" s="255">
        <v>1.1000000000000001</v>
      </c>
      <c r="AO102" s="98">
        <f t="shared" ref="AO102:AR104" si="60">M102*$AN102</f>
        <v>19800</v>
      </c>
      <c r="AP102" s="98">
        <f t="shared" si="60"/>
        <v>8800</v>
      </c>
      <c r="AQ102" s="98">
        <f t="shared" si="60"/>
        <v>5060</v>
      </c>
      <c r="AR102" s="98">
        <f t="shared" si="60"/>
        <v>3630.0000000000005</v>
      </c>
      <c r="AS102" s="99">
        <f t="shared" ref="AS102:AV104" si="61">IF(AO102&lt;1000,ROUND(AO102,-1),ROUND(AO102,-2))</f>
        <v>19800</v>
      </c>
      <c r="AT102" s="99">
        <f t="shared" si="61"/>
        <v>8800</v>
      </c>
      <c r="AU102" s="99">
        <f t="shared" si="61"/>
        <v>5100</v>
      </c>
      <c r="AV102" s="99">
        <f t="shared" si="61"/>
        <v>3600</v>
      </c>
      <c r="AW102" s="100">
        <f>AO102*0.15</f>
        <v>2970</v>
      </c>
      <c r="AX102" s="256" t="s">
        <v>344</v>
      </c>
      <c r="AY102" s="101"/>
      <c r="AZ102" s="102"/>
      <c r="BA102" s="102"/>
      <c r="BB102" s="102"/>
      <c r="BC102" s="253"/>
      <c r="BD102" s="253"/>
      <c r="BE102" s="253"/>
      <c r="BF102" s="253"/>
      <c r="BG102" s="103">
        <f>AV102-AW102</f>
        <v>630</v>
      </c>
      <c r="BJ102" s="251" t="e">
        <f>M102*#REF!</f>
        <v>#REF!</v>
      </c>
      <c r="BK102" s="251" t="e">
        <f>N102*#REF!</f>
        <v>#REF!</v>
      </c>
      <c r="BL102" s="251" t="e">
        <f>O102*#REF!</f>
        <v>#REF!</v>
      </c>
      <c r="BM102" s="251" t="e">
        <f>P102*#REF!</f>
        <v>#REF!</v>
      </c>
    </row>
    <row r="103" spans="1:65" s="83" customFormat="1" ht="35.1" customHeight="1" x14ac:dyDescent="0.25">
      <c r="A103" s="83" t="str">
        <f t="shared" si="47"/>
        <v>BH50DT_D2+1</v>
      </c>
      <c r="B103" s="83" t="str">
        <f t="shared" si="48"/>
        <v>BH50DT_D2+2</v>
      </c>
      <c r="C103" s="83" t="str">
        <f t="shared" si="49"/>
        <v>BH50DT_D2+3</v>
      </c>
      <c r="D103" s="83" t="str">
        <f t="shared" si="50"/>
        <v>BH50DT_D2+4</v>
      </c>
      <c r="E103" s="83" t="s">
        <v>344</v>
      </c>
      <c r="F103" s="85"/>
      <c r="G103" s="85"/>
      <c r="H103" s="93" t="s">
        <v>4472</v>
      </c>
      <c r="I103" s="84" t="s">
        <v>4473</v>
      </c>
      <c r="J103" s="84" t="s">
        <v>4470</v>
      </c>
      <c r="K103" s="84" t="str">
        <f t="shared" si="46"/>
        <v>BH50DT_D2</v>
      </c>
      <c r="L103" s="84" t="s">
        <v>4474</v>
      </c>
      <c r="M103" s="95">
        <v>17000</v>
      </c>
      <c r="N103" s="95">
        <v>8000</v>
      </c>
      <c r="O103" s="95">
        <v>4600</v>
      </c>
      <c r="P103" s="95">
        <v>3300</v>
      </c>
      <c r="Q103" s="95" t="e">
        <f>VLOOKUP(H103&amp;"Vị trí 1",#REF!,9,0)</f>
        <v>#REF!</v>
      </c>
      <c r="R103" s="95" t="e">
        <f>VLOOKUP(H103&amp;"Vị trí 2",#REF!,9,0)</f>
        <v>#REF!</v>
      </c>
      <c r="S103" s="95" t="e">
        <f>VLOOKUP(H103&amp;"Vị trí 3",#REF!,9,0)</f>
        <v>#REF!</v>
      </c>
      <c r="T103" s="95" t="e">
        <f>VLOOKUP(H103&amp;"Vị trí 4",#REF!,9,0)</f>
        <v>#REF!</v>
      </c>
      <c r="U103" s="253"/>
      <c r="V103" s="253"/>
      <c r="W103" s="253"/>
      <c r="X103" s="253"/>
      <c r="Y103" s="254"/>
      <c r="Z103" s="254"/>
      <c r="AA103" s="254"/>
      <c r="AB103" s="254"/>
      <c r="AC103" s="253"/>
      <c r="AD103" s="253"/>
      <c r="AE103" s="253"/>
      <c r="AF103" s="253"/>
      <c r="AG103" s="254"/>
      <c r="AH103" s="254"/>
      <c r="AI103" s="254"/>
      <c r="AJ103" s="254"/>
      <c r="AK103" s="86">
        <v>3.05</v>
      </c>
      <c r="AL103" s="86"/>
      <c r="AM103" s="255"/>
      <c r="AN103" s="255">
        <f>AK103*$AN$10/$AK$10</f>
        <v>1.7993466864428302</v>
      </c>
      <c r="AO103" s="98">
        <f t="shared" si="60"/>
        <v>30588.893669528115</v>
      </c>
      <c r="AP103" s="98">
        <f t="shared" si="60"/>
        <v>14394.773491542643</v>
      </c>
      <c r="AQ103" s="98">
        <f t="shared" si="60"/>
        <v>8276.9947576370196</v>
      </c>
      <c r="AR103" s="98">
        <f t="shared" si="60"/>
        <v>5937.8440652613399</v>
      </c>
      <c r="AS103" s="99">
        <f t="shared" si="61"/>
        <v>30600</v>
      </c>
      <c r="AT103" s="99">
        <f t="shared" si="61"/>
        <v>14400</v>
      </c>
      <c r="AU103" s="99">
        <f t="shared" si="61"/>
        <v>8300</v>
      </c>
      <c r="AV103" s="99">
        <f t="shared" si="61"/>
        <v>5900</v>
      </c>
      <c r="AW103" s="100">
        <f>AO103*0.15</f>
        <v>4588.3340504292173</v>
      </c>
      <c r="AX103" s="256" t="s">
        <v>344</v>
      </c>
      <c r="AY103" s="101">
        <v>12600</v>
      </c>
      <c r="AZ103" s="102">
        <v>5600</v>
      </c>
      <c r="BA103" s="102">
        <v>3220</v>
      </c>
      <c r="BB103" s="102">
        <v>2310</v>
      </c>
      <c r="BC103" s="253">
        <v>10800</v>
      </c>
      <c r="BD103" s="253">
        <v>4800</v>
      </c>
      <c r="BE103" s="253">
        <v>2760</v>
      </c>
      <c r="BF103" s="253">
        <v>1980</v>
      </c>
      <c r="BG103" s="103">
        <f>AV103-AW103</f>
        <v>1311.6659495707827</v>
      </c>
      <c r="BJ103" s="251" t="e">
        <f>M103*#REF!</f>
        <v>#REF!</v>
      </c>
      <c r="BK103" s="251" t="e">
        <f>N103*#REF!</f>
        <v>#REF!</v>
      </c>
      <c r="BL103" s="251" t="e">
        <f>O103*#REF!</f>
        <v>#REF!</v>
      </c>
      <c r="BM103" s="251" t="e">
        <f>P103*#REF!</f>
        <v>#REF!</v>
      </c>
    </row>
    <row r="104" spans="1:65" s="83" customFormat="1" ht="35.1" customHeight="1" x14ac:dyDescent="0.25">
      <c r="A104" s="83" t="str">
        <f t="shared" si="47"/>
        <v>BH50DT_D3+1</v>
      </c>
      <c r="B104" s="83" t="str">
        <f t="shared" si="48"/>
        <v>BH50DT_D3+2</v>
      </c>
      <c r="C104" s="83" t="str">
        <f t="shared" si="49"/>
        <v>BH50DT_D3+3</v>
      </c>
      <c r="D104" s="83" t="str">
        <f t="shared" si="50"/>
        <v>BH50DT_D3+4</v>
      </c>
      <c r="E104" s="83" t="s">
        <v>344</v>
      </c>
      <c r="F104" s="85"/>
      <c r="G104" s="85"/>
      <c r="H104" s="93" t="s">
        <v>4475</v>
      </c>
      <c r="I104" s="84" t="s">
        <v>4476</v>
      </c>
      <c r="J104" s="84" t="s">
        <v>4477</v>
      </c>
      <c r="K104" s="84" t="str">
        <f t="shared" si="46"/>
        <v>BH50DT_D3</v>
      </c>
      <c r="L104" s="84" t="s">
        <v>4478</v>
      </c>
      <c r="M104" s="95">
        <v>12000</v>
      </c>
      <c r="N104" s="95">
        <v>6000</v>
      </c>
      <c r="O104" s="95">
        <v>4000</v>
      </c>
      <c r="P104" s="95">
        <v>2500</v>
      </c>
      <c r="Q104" s="95" t="e">
        <f>VLOOKUP(H104&amp;"Vị trí 1",#REF!,9,0)</f>
        <v>#REF!</v>
      </c>
      <c r="R104" s="95" t="e">
        <f>VLOOKUP(H104&amp;"Vị trí 2",#REF!,9,0)</f>
        <v>#REF!</v>
      </c>
      <c r="S104" s="95" t="e">
        <f>VLOOKUP(H104&amp;"Vị trí 3",#REF!,9,0)</f>
        <v>#REF!</v>
      </c>
      <c r="T104" s="95" t="e">
        <f>VLOOKUP(H104&amp;"Vị trí 4",#REF!,9,0)</f>
        <v>#REF!</v>
      </c>
      <c r="U104" s="253"/>
      <c r="V104" s="253"/>
      <c r="W104" s="253"/>
      <c r="X104" s="253"/>
      <c r="Y104" s="254"/>
      <c r="Z104" s="254"/>
      <c r="AA104" s="254"/>
      <c r="AB104" s="254"/>
      <c r="AC104" s="253"/>
      <c r="AD104" s="253"/>
      <c r="AE104" s="253"/>
      <c r="AF104" s="253"/>
      <c r="AG104" s="254"/>
      <c r="AH104" s="254"/>
      <c r="AI104" s="254"/>
      <c r="AJ104" s="254"/>
      <c r="AK104" s="86">
        <v>3.05</v>
      </c>
      <c r="AL104" s="86"/>
      <c r="AM104" s="255"/>
      <c r="AN104" s="255">
        <f>AK104*$AN$10/$AK$10</f>
        <v>1.7993466864428302</v>
      </c>
      <c r="AO104" s="98">
        <f t="shared" si="60"/>
        <v>21592.160237313961</v>
      </c>
      <c r="AP104" s="98">
        <f t="shared" si="60"/>
        <v>10796.080118656981</v>
      </c>
      <c r="AQ104" s="98">
        <f t="shared" si="60"/>
        <v>7197.3867457713213</v>
      </c>
      <c r="AR104" s="98">
        <f t="shared" si="60"/>
        <v>4498.3667161070753</v>
      </c>
      <c r="AS104" s="99">
        <f t="shared" si="61"/>
        <v>21600</v>
      </c>
      <c r="AT104" s="99">
        <f t="shared" si="61"/>
        <v>10800</v>
      </c>
      <c r="AU104" s="99">
        <f t="shared" si="61"/>
        <v>7200</v>
      </c>
      <c r="AV104" s="99">
        <f t="shared" si="61"/>
        <v>4500</v>
      </c>
      <c r="AW104" s="100">
        <f>AO104*0.15</f>
        <v>3238.8240355970943</v>
      </c>
      <c r="AX104" s="256" t="s">
        <v>344</v>
      </c>
      <c r="AY104" s="101">
        <v>11900</v>
      </c>
      <c r="AZ104" s="102">
        <v>5600</v>
      </c>
      <c r="BA104" s="102">
        <v>3220</v>
      </c>
      <c r="BB104" s="102">
        <v>2310</v>
      </c>
      <c r="BC104" s="253">
        <v>10200</v>
      </c>
      <c r="BD104" s="253">
        <v>4800</v>
      </c>
      <c r="BE104" s="253">
        <v>2760</v>
      </c>
      <c r="BF104" s="253">
        <v>1980</v>
      </c>
      <c r="BG104" s="103">
        <f>AV104-AW104</f>
        <v>1261.1759644029057</v>
      </c>
      <c r="BJ104" s="251" t="e">
        <f>M104*#REF!</f>
        <v>#REF!</v>
      </c>
      <c r="BK104" s="251" t="e">
        <f>N104*#REF!</f>
        <v>#REF!</v>
      </c>
      <c r="BL104" s="251" t="e">
        <f>O104*#REF!</f>
        <v>#REF!</v>
      </c>
      <c r="BM104" s="251" t="e">
        <f>P104*#REF!</f>
        <v>#REF!</v>
      </c>
    </row>
    <row r="105" spans="1:65" s="83" customFormat="1" ht="30" customHeight="1" x14ac:dyDescent="0.25">
      <c r="A105" s="83" t="str">
        <f t="shared" si="47"/>
        <v>BH51DT+1</v>
      </c>
      <c r="B105" s="83" t="str">
        <f t="shared" si="48"/>
        <v>BH51DT+2</v>
      </c>
      <c r="C105" s="83" t="str">
        <f t="shared" si="49"/>
        <v>BH51DT+3</v>
      </c>
      <c r="D105" s="83" t="str">
        <f t="shared" si="50"/>
        <v>BH51DT+4</v>
      </c>
      <c r="E105" s="83" t="s">
        <v>344</v>
      </c>
      <c r="F105" s="85">
        <v>51</v>
      </c>
      <c r="G105" s="85"/>
      <c r="H105" s="93" t="s">
        <v>4479</v>
      </c>
      <c r="I105" s="84" t="s">
        <v>4480</v>
      </c>
      <c r="J105" s="84" t="s">
        <v>4481</v>
      </c>
      <c r="K105" s="84"/>
      <c r="L105" s="84" t="s">
        <v>4471</v>
      </c>
      <c r="M105" s="96"/>
      <c r="N105" s="96"/>
      <c r="O105" s="96"/>
      <c r="P105" s="96"/>
      <c r="Q105" s="95"/>
      <c r="R105" s="95"/>
      <c r="S105" s="95"/>
      <c r="T105" s="95"/>
      <c r="U105" s="253"/>
      <c r="V105" s="253"/>
      <c r="W105" s="253"/>
      <c r="X105" s="253"/>
      <c r="Y105" s="254"/>
      <c r="Z105" s="254"/>
      <c r="AA105" s="254"/>
      <c r="AB105" s="254"/>
      <c r="AC105" s="253"/>
      <c r="AD105" s="253"/>
      <c r="AE105" s="253"/>
      <c r="AF105" s="253"/>
      <c r="AG105" s="254"/>
      <c r="AH105" s="254"/>
      <c r="AI105" s="254"/>
      <c r="AJ105" s="254"/>
      <c r="AK105" s="86"/>
      <c r="AL105" s="86"/>
      <c r="AM105" s="255"/>
      <c r="AN105" s="255"/>
      <c r="AO105" s="98"/>
      <c r="AP105" s="98"/>
      <c r="AQ105" s="98"/>
      <c r="AR105" s="98"/>
      <c r="AS105" s="98"/>
      <c r="AT105" s="98"/>
      <c r="AU105" s="98"/>
      <c r="AV105" s="98"/>
      <c r="AW105" s="60"/>
      <c r="AX105" s="256" t="s">
        <v>344</v>
      </c>
      <c r="AY105" s="101">
        <v>8400</v>
      </c>
      <c r="AZ105" s="102">
        <v>4200</v>
      </c>
      <c r="BA105" s="102">
        <v>2800</v>
      </c>
      <c r="BB105" s="102">
        <v>1750</v>
      </c>
      <c r="BC105" s="253">
        <v>7200</v>
      </c>
      <c r="BD105" s="253">
        <v>3600</v>
      </c>
      <c r="BE105" s="253">
        <v>2400</v>
      </c>
      <c r="BF105" s="253">
        <v>1500</v>
      </c>
    </row>
    <row r="106" spans="1:65" s="83" customFormat="1" ht="34.5" customHeight="1" x14ac:dyDescent="0.25">
      <c r="A106" s="83" t="str">
        <f t="shared" si="47"/>
        <v>BH51DT_D1+1</v>
      </c>
      <c r="B106" s="83" t="str">
        <f t="shared" si="48"/>
        <v>BH51DT_D1+2</v>
      </c>
      <c r="C106" s="83" t="str">
        <f t="shared" si="49"/>
        <v>BH51DT_D1+3</v>
      </c>
      <c r="D106" s="83" t="str">
        <f t="shared" si="50"/>
        <v>BH51DT_D1+4</v>
      </c>
      <c r="E106" s="83" t="s">
        <v>344</v>
      </c>
      <c r="F106" s="85"/>
      <c r="G106" s="85"/>
      <c r="H106" s="93" t="s">
        <v>4482</v>
      </c>
      <c r="I106" s="84" t="s">
        <v>4483</v>
      </c>
      <c r="J106" s="84" t="s">
        <v>4248</v>
      </c>
      <c r="K106" s="84" t="str">
        <f t="shared" si="46"/>
        <v>BH51DT_D1</v>
      </c>
      <c r="L106" s="84" t="s">
        <v>4484</v>
      </c>
      <c r="M106" s="95">
        <v>17000</v>
      </c>
      <c r="N106" s="95">
        <v>8000</v>
      </c>
      <c r="O106" s="95">
        <v>4600</v>
      </c>
      <c r="P106" s="95">
        <v>3300</v>
      </c>
      <c r="Q106" s="95" t="e">
        <f>VLOOKUP(H106&amp;"Vị trí 1",#REF!,9,0)</f>
        <v>#REF!</v>
      </c>
      <c r="R106" s="95" t="e">
        <f>VLOOKUP(H106&amp;"Vị trí 2",#REF!,9,0)</f>
        <v>#REF!</v>
      </c>
      <c r="S106" s="95" t="e">
        <f>VLOOKUP(H106&amp;"Vị trí 3",#REF!,9,0)</f>
        <v>#REF!</v>
      </c>
      <c r="T106" s="95" t="e">
        <f>VLOOKUP(H106&amp;"Vị trí 4",#REF!,9,0)</f>
        <v>#REF!</v>
      </c>
      <c r="U106" s="253"/>
      <c r="V106" s="253" t="e">
        <f>VLOOKUP(B106,#REF!,32,0)</f>
        <v>#REF!</v>
      </c>
      <c r="W106" s="253"/>
      <c r="X106" s="253"/>
      <c r="Y106" s="254"/>
      <c r="Z106" s="254" t="e">
        <f>V106/N106</f>
        <v>#REF!</v>
      </c>
      <c r="AA106" s="254"/>
      <c r="AB106" s="254"/>
      <c r="AC106" s="253"/>
      <c r="AD106" s="253"/>
      <c r="AE106" s="253"/>
      <c r="AF106" s="253"/>
      <c r="AG106" s="254"/>
      <c r="AH106" s="254"/>
      <c r="AI106" s="254"/>
      <c r="AJ106" s="254"/>
      <c r="AK106" s="86">
        <v>2.2727272727272729</v>
      </c>
      <c r="AL106" s="86"/>
      <c r="AM106" s="255"/>
      <c r="AN106" s="255">
        <v>1.3</v>
      </c>
      <c r="AO106" s="98">
        <f t="shared" ref="AO106:AR107" si="62">M106*$AN106</f>
        <v>22100</v>
      </c>
      <c r="AP106" s="98">
        <f t="shared" si="62"/>
        <v>10400</v>
      </c>
      <c r="AQ106" s="98">
        <f t="shared" si="62"/>
        <v>5980</v>
      </c>
      <c r="AR106" s="98">
        <f t="shared" si="62"/>
        <v>4290</v>
      </c>
      <c r="AS106" s="99">
        <f t="shared" ref="AS106:AV107" si="63">IF(AO106&lt;1000,ROUND(AO106,-1),ROUND(AO106,-2))</f>
        <v>22100</v>
      </c>
      <c r="AT106" s="99">
        <f t="shared" si="63"/>
        <v>10400</v>
      </c>
      <c r="AU106" s="99">
        <f t="shared" si="63"/>
        <v>6000</v>
      </c>
      <c r="AV106" s="99">
        <f t="shared" si="63"/>
        <v>4300</v>
      </c>
      <c r="AW106" s="100">
        <f>AO106*0.15</f>
        <v>3315</v>
      </c>
      <c r="AX106" s="256" t="s">
        <v>344</v>
      </c>
      <c r="AY106" s="101"/>
      <c r="AZ106" s="102"/>
      <c r="BA106" s="102"/>
      <c r="BB106" s="102"/>
      <c r="BC106" s="253"/>
      <c r="BD106" s="253"/>
      <c r="BE106" s="253"/>
      <c r="BF106" s="253"/>
      <c r="BG106" s="103">
        <f>AV106-AW106</f>
        <v>985</v>
      </c>
      <c r="BJ106" s="251" t="e">
        <f>M106*#REF!</f>
        <v>#REF!</v>
      </c>
      <c r="BK106" s="251" t="e">
        <f>N106*#REF!</f>
        <v>#REF!</v>
      </c>
      <c r="BL106" s="251" t="e">
        <f>O106*#REF!</f>
        <v>#REF!</v>
      </c>
      <c r="BM106" s="251" t="e">
        <f>P106*#REF!</f>
        <v>#REF!</v>
      </c>
    </row>
    <row r="107" spans="1:65" s="83" customFormat="1" ht="35.1" customHeight="1" x14ac:dyDescent="0.25">
      <c r="A107" s="83" t="str">
        <f t="shared" si="47"/>
        <v>BH51DT_D2+1</v>
      </c>
      <c r="B107" s="83" t="str">
        <f t="shared" si="48"/>
        <v>BH51DT_D2+2</v>
      </c>
      <c r="C107" s="83" t="str">
        <f t="shared" si="49"/>
        <v>BH51DT_D2+3</v>
      </c>
      <c r="D107" s="83" t="str">
        <f t="shared" si="50"/>
        <v>BH51DT_D2+4</v>
      </c>
      <c r="E107" s="83" t="s">
        <v>344</v>
      </c>
      <c r="F107" s="85"/>
      <c r="G107" s="85"/>
      <c r="H107" s="93" t="s">
        <v>4485</v>
      </c>
      <c r="I107" s="84" t="s">
        <v>4486</v>
      </c>
      <c r="J107" s="84" t="s">
        <v>4487</v>
      </c>
      <c r="K107" s="84" t="str">
        <f t="shared" si="46"/>
        <v>BH51DT_D2</v>
      </c>
      <c r="L107" s="84" t="s">
        <v>4488</v>
      </c>
      <c r="M107" s="95">
        <v>16000</v>
      </c>
      <c r="N107" s="95">
        <v>7000</v>
      </c>
      <c r="O107" s="95">
        <v>4200</v>
      </c>
      <c r="P107" s="95">
        <v>3300</v>
      </c>
      <c r="Q107" s="95" t="e">
        <f>VLOOKUP(H107&amp;"Vị trí 1",#REF!,9,0)</f>
        <v>#REF!</v>
      </c>
      <c r="R107" s="95" t="e">
        <f>VLOOKUP(H107&amp;"Vị trí 2",#REF!,9,0)</f>
        <v>#REF!</v>
      </c>
      <c r="S107" s="95" t="e">
        <f>VLOOKUP(H107&amp;"Vị trí 3",#REF!,9,0)</f>
        <v>#REF!</v>
      </c>
      <c r="T107" s="95" t="e">
        <f>VLOOKUP(H107&amp;"Vị trí 4",#REF!,9,0)</f>
        <v>#REF!</v>
      </c>
      <c r="U107" s="253" t="e">
        <f>VLOOKUP(A107,#REF!,32,0)</f>
        <v>#REF!</v>
      </c>
      <c r="V107" s="253" t="e">
        <f>VLOOKUP(B107,#REF!,32,0)</f>
        <v>#REF!</v>
      </c>
      <c r="W107" s="253"/>
      <c r="X107" s="253"/>
      <c r="Y107" s="254" t="e">
        <f>U107/M107</f>
        <v>#REF!</v>
      </c>
      <c r="Z107" s="254" t="e">
        <f>V107/N107</f>
        <v>#REF!</v>
      </c>
      <c r="AA107" s="254"/>
      <c r="AB107" s="254"/>
      <c r="AC107" s="253"/>
      <c r="AD107" s="253"/>
      <c r="AE107" s="253"/>
      <c r="AF107" s="253"/>
      <c r="AG107" s="254"/>
      <c r="AH107" s="254"/>
      <c r="AI107" s="254"/>
      <c r="AJ107" s="254"/>
      <c r="AK107" s="86">
        <v>2.0073892913768971</v>
      </c>
      <c r="AL107" s="86"/>
      <c r="AM107" s="255"/>
      <c r="AN107" s="255">
        <v>1.1000000000000001</v>
      </c>
      <c r="AO107" s="98">
        <f t="shared" si="62"/>
        <v>17600</v>
      </c>
      <c r="AP107" s="98">
        <f t="shared" si="62"/>
        <v>7700.0000000000009</v>
      </c>
      <c r="AQ107" s="98">
        <f t="shared" si="62"/>
        <v>4620</v>
      </c>
      <c r="AR107" s="98">
        <f t="shared" si="62"/>
        <v>3630.0000000000005</v>
      </c>
      <c r="AS107" s="99">
        <f t="shared" si="63"/>
        <v>17600</v>
      </c>
      <c r="AT107" s="99">
        <f t="shared" si="63"/>
        <v>7700</v>
      </c>
      <c r="AU107" s="99">
        <f t="shared" si="63"/>
        <v>4600</v>
      </c>
      <c r="AV107" s="99">
        <f t="shared" si="63"/>
        <v>3600</v>
      </c>
      <c r="AW107" s="100">
        <f>AO107*0.15</f>
        <v>2640</v>
      </c>
      <c r="AX107" s="256" t="s">
        <v>344</v>
      </c>
      <c r="AY107" s="101">
        <v>11900</v>
      </c>
      <c r="AZ107" s="102">
        <v>5600</v>
      </c>
      <c r="BA107" s="102">
        <v>3220</v>
      </c>
      <c r="BB107" s="102">
        <v>2310</v>
      </c>
      <c r="BC107" s="253">
        <v>10200</v>
      </c>
      <c r="BD107" s="253">
        <v>4800</v>
      </c>
      <c r="BE107" s="253">
        <v>2760</v>
      </c>
      <c r="BF107" s="253">
        <v>1980</v>
      </c>
      <c r="BG107" s="103">
        <f>AV107-AW107</f>
        <v>960</v>
      </c>
      <c r="BJ107" s="251" t="e">
        <f>M107*#REF!</f>
        <v>#REF!</v>
      </c>
      <c r="BK107" s="251" t="e">
        <f>N107*#REF!</f>
        <v>#REF!</v>
      </c>
      <c r="BL107" s="251" t="e">
        <f>O107*#REF!</f>
        <v>#REF!</v>
      </c>
      <c r="BM107" s="251" t="e">
        <f>P107*#REF!</f>
        <v>#REF!</v>
      </c>
    </row>
    <row r="108" spans="1:65" s="83" customFormat="1" ht="47.25" x14ac:dyDescent="0.25">
      <c r="A108" s="83" t="str">
        <f t="shared" si="47"/>
        <v>BH52DT+1</v>
      </c>
      <c r="B108" s="83" t="str">
        <f t="shared" si="48"/>
        <v>BH52DT+2</v>
      </c>
      <c r="C108" s="83" t="str">
        <f t="shared" si="49"/>
        <v>BH52DT+3</v>
      </c>
      <c r="D108" s="83" t="str">
        <f t="shared" si="50"/>
        <v>BH52DT+4</v>
      </c>
      <c r="E108" s="83" t="s">
        <v>344</v>
      </c>
      <c r="F108" s="85">
        <v>52</v>
      </c>
      <c r="G108" s="85"/>
      <c r="H108" s="93" t="s">
        <v>4489</v>
      </c>
      <c r="I108" s="84" t="s">
        <v>4490</v>
      </c>
      <c r="J108" s="84" t="s">
        <v>4248</v>
      </c>
      <c r="K108" s="84"/>
      <c r="L108" s="84" t="s">
        <v>4484</v>
      </c>
      <c r="M108" s="96"/>
      <c r="N108" s="96"/>
      <c r="O108" s="96"/>
      <c r="P108" s="96"/>
      <c r="Q108" s="95"/>
      <c r="R108" s="95"/>
      <c r="S108" s="95"/>
      <c r="T108" s="95"/>
      <c r="U108" s="253"/>
      <c r="V108" s="253"/>
      <c r="W108" s="253"/>
      <c r="X108" s="253"/>
      <c r="Y108" s="254"/>
      <c r="Z108" s="254"/>
      <c r="AA108" s="254"/>
      <c r="AB108" s="254"/>
      <c r="AC108" s="253"/>
      <c r="AD108" s="253"/>
      <c r="AE108" s="253"/>
      <c r="AF108" s="253"/>
      <c r="AG108" s="254"/>
      <c r="AH108" s="254"/>
      <c r="AI108" s="254"/>
      <c r="AJ108" s="254"/>
      <c r="AK108" s="86"/>
      <c r="AL108" s="86"/>
      <c r="AM108" s="255"/>
      <c r="AN108" s="255"/>
      <c r="AO108" s="98"/>
      <c r="AP108" s="98"/>
      <c r="AQ108" s="98"/>
      <c r="AR108" s="98"/>
      <c r="AS108" s="98"/>
      <c r="AT108" s="98"/>
      <c r="AU108" s="98"/>
      <c r="AV108" s="98"/>
      <c r="AW108" s="60"/>
      <c r="AX108" s="256" t="s">
        <v>344</v>
      </c>
      <c r="AY108" s="101">
        <v>11200</v>
      </c>
      <c r="AZ108" s="102">
        <v>4900</v>
      </c>
      <c r="BA108" s="102">
        <v>2940</v>
      </c>
      <c r="BB108" s="102">
        <v>2310</v>
      </c>
      <c r="BC108" s="253">
        <v>9600</v>
      </c>
      <c r="BD108" s="253">
        <v>4200</v>
      </c>
      <c r="BE108" s="253">
        <v>2520</v>
      </c>
      <c r="BF108" s="253">
        <v>1980</v>
      </c>
    </row>
    <row r="109" spans="1:65" s="83" customFormat="1" ht="35.1" customHeight="1" x14ac:dyDescent="0.25">
      <c r="A109" s="83" t="str">
        <f t="shared" si="47"/>
        <v>BH52DT_D1+1</v>
      </c>
      <c r="B109" s="83" t="str">
        <f t="shared" si="48"/>
        <v>BH52DT_D1+2</v>
      </c>
      <c r="C109" s="83" t="str">
        <f t="shared" si="49"/>
        <v>BH52DT_D1+3</v>
      </c>
      <c r="D109" s="83" t="str">
        <f t="shared" si="50"/>
        <v>BH52DT_D1+4</v>
      </c>
      <c r="E109" s="83" t="s">
        <v>344</v>
      </c>
      <c r="F109" s="85"/>
      <c r="G109" s="85"/>
      <c r="H109" s="93" t="s">
        <v>4491</v>
      </c>
      <c r="I109" s="84" t="s">
        <v>4492</v>
      </c>
      <c r="J109" s="84" t="s">
        <v>4484</v>
      </c>
      <c r="K109" s="84" t="str">
        <f t="shared" si="46"/>
        <v>BH52DT_D1</v>
      </c>
      <c r="L109" s="84" t="s">
        <v>4493</v>
      </c>
      <c r="M109" s="95">
        <v>16000</v>
      </c>
      <c r="N109" s="95">
        <v>8000</v>
      </c>
      <c r="O109" s="95">
        <v>4200</v>
      </c>
      <c r="P109" s="95">
        <v>3000</v>
      </c>
      <c r="Q109" s="95" t="e">
        <f>VLOOKUP(H109&amp;"Vị trí 1",#REF!,9,0)</f>
        <v>#REF!</v>
      </c>
      <c r="R109" s="95" t="e">
        <f>VLOOKUP(H109&amp;"Vị trí 2",#REF!,9,0)</f>
        <v>#REF!</v>
      </c>
      <c r="S109" s="95" t="e">
        <f>VLOOKUP(H109&amp;"Vị trí 3",#REF!,9,0)</f>
        <v>#REF!</v>
      </c>
      <c r="T109" s="95" t="e">
        <f>VLOOKUP(H109&amp;"Vị trí 4",#REF!,9,0)</f>
        <v>#REF!</v>
      </c>
      <c r="U109" s="253"/>
      <c r="V109" s="253"/>
      <c r="W109" s="253"/>
      <c r="X109" s="253"/>
      <c r="Y109" s="254"/>
      <c r="Z109" s="254"/>
      <c r="AA109" s="254"/>
      <c r="AB109" s="254"/>
      <c r="AC109" s="253"/>
      <c r="AD109" s="253"/>
      <c r="AE109" s="253"/>
      <c r="AF109" s="253"/>
      <c r="AG109" s="254"/>
      <c r="AH109" s="254"/>
      <c r="AI109" s="254"/>
      <c r="AJ109" s="254"/>
      <c r="AK109" s="86">
        <v>3.05</v>
      </c>
      <c r="AL109" s="86"/>
      <c r="AM109" s="255"/>
      <c r="AN109" s="255">
        <f>AK109*$AN$10/$AK$10</f>
        <v>1.7993466864428302</v>
      </c>
      <c r="AO109" s="98">
        <f t="shared" ref="AO109:AR111" si="64">M109*$AN109</f>
        <v>28789.546983085285</v>
      </c>
      <c r="AP109" s="98">
        <f t="shared" si="64"/>
        <v>14394.773491542643</v>
      </c>
      <c r="AQ109" s="98">
        <f t="shared" si="64"/>
        <v>7557.2560830598868</v>
      </c>
      <c r="AR109" s="98">
        <f t="shared" si="64"/>
        <v>5398.0400593284903</v>
      </c>
      <c r="AS109" s="99">
        <f t="shared" ref="AS109:AV111" si="65">IF(AO109&lt;1000,ROUND(AO109,-1),ROUND(AO109,-2))</f>
        <v>28800</v>
      </c>
      <c r="AT109" s="99">
        <f t="shared" si="65"/>
        <v>14400</v>
      </c>
      <c r="AU109" s="99">
        <f t="shared" si="65"/>
        <v>7600</v>
      </c>
      <c r="AV109" s="99">
        <f t="shared" si="65"/>
        <v>5400</v>
      </c>
      <c r="AW109" s="100">
        <f>AO109*0.15</f>
        <v>4318.432047462793</v>
      </c>
      <c r="AX109" s="256" t="s">
        <v>344</v>
      </c>
      <c r="AY109" s="101"/>
      <c r="AZ109" s="102"/>
      <c r="BA109" s="102"/>
      <c r="BB109" s="102"/>
      <c r="BC109" s="253"/>
      <c r="BD109" s="253"/>
      <c r="BE109" s="253"/>
      <c r="BF109" s="253"/>
      <c r="BG109" s="103">
        <f>AV109-AW109</f>
        <v>1081.567952537207</v>
      </c>
      <c r="BJ109" s="251" t="e">
        <f>M109*#REF!</f>
        <v>#REF!</v>
      </c>
      <c r="BK109" s="251" t="e">
        <f>N109*#REF!</f>
        <v>#REF!</v>
      </c>
      <c r="BL109" s="251" t="e">
        <f>O109*#REF!</f>
        <v>#REF!</v>
      </c>
      <c r="BM109" s="251" t="e">
        <f>P109*#REF!</f>
        <v>#REF!</v>
      </c>
    </row>
    <row r="110" spans="1:65" s="83" customFormat="1" ht="35.1" customHeight="1" x14ac:dyDescent="0.25">
      <c r="A110" s="83" t="str">
        <f t="shared" si="47"/>
        <v>BH52DT_D2+1</v>
      </c>
      <c r="B110" s="83" t="str">
        <f t="shared" si="48"/>
        <v>BH52DT_D2+2</v>
      </c>
      <c r="C110" s="83" t="str">
        <f t="shared" si="49"/>
        <v>BH52DT_D2+3</v>
      </c>
      <c r="D110" s="83" t="str">
        <f t="shared" si="50"/>
        <v>BH52DT_D2+4</v>
      </c>
      <c r="E110" s="83" t="s">
        <v>344</v>
      </c>
      <c r="F110" s="85"/>
      <c r="G110" s="85"/>
      <c r="H110" s="93" t="s">
        <v>4494</v>
      </c>
      <c r="I110" s="84" t="s">
        <v>4495</v>
      </c>
      <c r="J110" s="84" t="s">
        <v>4484</v>
      </c>
      <c r="K110" s="84" t="str">
        <f t="shared" si="46"/>
        <v>BH52DT_D2</v>
      </c>
      <c r="L110" s="84" t="s">
        <v>4496</v>
      </c>
      <c r="M110" s="95">
        <v>15000</v>
      </c>
      <c r="N110" s="95">
        <v>8000</v>
      </c>
      <c r="O110" s="95">
        <v>4200</v>
      </c>
      <c r="P110" s="95">
        <v>3000</v>
      </c>
      <c r="Q110" s="95" t="e">
        <f>VLOOKUP(H110&amp;"Vị trí 1",#REF!,9,0)</f>
        <v>#REF!</v>
      </c>
      <c r="R110" s="95" t="e">
        <f>VLOOKUP(H110&amp;"Vị trí 2",#REF!,9,0)</f>
        <v>#REF!</v>
      </c>
      <c r="S110" s="95" t="e">
        <f>VLOOKUP(H110&amp;"Vị trí 3",#REF!,9,0)</f>
        <v>#REF!</v>
      </c>
      <c r="T110" s="95" t="e">
        <f>VLOOKUP(H110&amp;"Vị trí 4",#REF!,9,0)</f>
        <v>#REF!</v>
      </c>
      <c r="U110" s="253"/>
      <c r="V110" s="253"/>
      <c r="W110" s="253"/>
      <c r="X110" s="253"/>
      <c r="Y110" s="254"/>
      <c r="Z110" s="254"/>
      <c r="AA110" s="254"/>
      <c r="AB110" s="254"/>
      <c r="AC110" s="253"/>
      <c r="AD110" s="253"/>
      <c r="AE110" s="253"/>
      <c r="AF110" s="253"/>
      <c r="AG110" s="254"/>
      <c r="AH110" s="254"/>
      <c r="AI110" s="254"/>
      <c r="AJ110" s="254"/>
      <c r="AK110" s="86">
        <v>3.05</v>
      </c>
      <c r="AL110" s="86"/>
      <c r="AM110" s="255"/>
      <c r="AN110" s="255">
        <f>AK110*$AN$10/$AK$10</f>
        <v>1.7993466864428302</v>
      </c>
      <c r="AO110" s="98">
        <f t="shared" si="64"/>
        <v>26990.200296642455</v>
      </c>
      <c r="AP110" s="98">
        <f t="shared" si="64"/>
        <v>14394.773491542643</v>
      </c>
      <c r="AQ110" s="98">
        <f t="shared" si="64"/>
        <v>7557.2560830598868</v>
      </c>
      <c r="AR110" s="98">
        <f t="shared" si="64"/>
        <v>5398.0400593284903</v>
      </c>
      <c r="AS110" s="99">
        <f t="shared" si="65"/>
        <v>27000</v>
      </c>
      <c r="AT110" s="99">
        <f t="shared" si="65"/>
        <v>14400</v>
      </c>
      <c r="AU110" s="99">
        <f t="shared" si="65"/>
        <v>7600</v>
      </c>
      <c r="AV110" s="99">
        <f t="shared" si="65"/>
        <v>5400</v>
      </c>
      <c r="AW110" s="100">
        <f>AO110*0.15</f>
        <v>4048.5300444963682</v>
      </c>
      <c r="AX110" s="256" t="s">
        <v>344</v>
      </c>
      <c r="AY110" s="101">
        <v>11200</v>
      </c>
      <c r="AZ110" s="102">
        <v>5600</v>
      </c>
      <c r="BA110" s="102">
        <v>2940</v>
      </c>
      <c r="BB110" s="102">
        <v>2100</v>
      </c>
      <c r="BC110" s="253">
        <v>9600</v>
      </c>
      <c r="BD110" s="253">
        <v>4800</v>
      </c>
      <c r="BE110" s="253">
        <v>2520</v>
      </c>
      <c r="BF110" s="253">
        <v>1800</v>
      </c>
      <c r="BG110" s="103">
        <f>AV110-AW110</f>
        <v>1351.4699555036318</v>
      </c>
      <c r="BJ110" s="251" t="e">
        <f>M110*#REF!</f>
        <v>#REF!</v>
      </c>
      <c r="BK110" s="251" t="e">
        <f>N110*#REF!</f>
        <v>#REF!</v>
      </c>
      <c r="BL110" s="251" t="e">
        <f>O110*#REF!</f>
        <v>#REF!</v>
      </c>
      <c r="BM110" s="251" t="e">
        <f>P110*#REF!</f>
        <v>#REF!</v>
      </c>
    </row>
    <row r="111" spans="1:65" s="83" customFormat="1" ht="47.25" x14ac:dyDescent="0.25">
      <c r="A111" s="83" t="str">
        <f t="shared" si="47"/>
        <v>BH53DT+1</v>
      </c>
      <c r="B111" s="83" t="str">
        <f t="shared" si="48"/>
        <v>BH53DT+2</v>
      </c>
      <c r="C111" s="83" t="str">
        <f t="shared" si="49"/>
        <v>BH53DT+3</v>
      </c>
      <c r="D111" s="83" t="str">
        <f t="shared" si="50"/>
        <v>BH53DT+4</v>
      </c>
      <c r="E111" s="83" t="s">
        <v>344</v>
      </c>
      <c r="F111" s="85">
        <v>53</v>
      </c>
      <c r="G111" s="85"/>
      <c r="H111" s="93" t="s">
        <v>4497</v>
      </c>
      <c r="I111" s="84" t="s">
        <v>4498</v>
      </c>
      <c r="J111" s="84" t="s">
        <v>4499</v>
      </c>
      <c r="K111" s="84" t="str">
        <f t="shared" si="46"/>
        <v>BH53DT</v>
      </c>
      <c r="L111" s="84" t="s">
        <v>4493</v>
      </c>
      <c r="M111" s="95">
        <v>15000</v>
      </c>
      <c r="N111" s="95">
        <v>8000</v>
      </c>
      <c r="O111" s="95">
        <v>4200</v>
      </c>
      <c r="P111" s="95">
        <v>3000</v>
      </c>
      <c r="Q111" s="95" t="e">
        <f>VLOOKUP(H111&amp;"Vị trí 1",#REF!,9,0)</f>
        <v>#REF!</v>
      </c>
      <c r="R111" s="95" t="e">
        <f>VLOOKUP(H111&amp;"Vị trí 2",#REF!,9,0)</f>
        <v>#REF!</v>
      </c>
      <c r="S111" s="95" t="e">
        <f>VLOOKUP(H111&amp;"Vị trí 3",#REF!,9,0)</f>
        <v>#REF!</v>
      </c>
      <c r="T111" s="95" t="e">
        <f>VLOOKUP(H111&amp;"Vị trí 4",#REF!,9,0)</f>
        <v>#REF!</v>
      </c>
      <c r="U111" s="253"/>
      <c r="V111" s="253"/>
      <c r="W111" s="253"/>
      <c r="X111" s="253"/>
      <c r="Y111" s="254"/>
      <c r="Z111" s="254"/>
      <c r="AA111" s="254"/>
      <c r="AB111" s="254"/>
      <c r="AC111" s="253"/>
      <c r="AD111" s="253"/>
      <c r="AE111" s="253"/>
      <c r="AF111" s="253"/>
      <c r="AG111" s="254"/>
      <c r="AH111" s="254"/>
      <c r="AI111" s="254"/>
      <c r="AJ111" s="254"/>
      <c r="AK111" s="86">
        <v>3.05</v>
      </c>
      <c r="AL111" s="86"/>
      <c r="AM111" s="255"/>
      <c r="AN111" s="255">
        <f>AK111*$AN$10/$AK$10</f>
        <v>1.7993466864428302</v>
      </c>
      <c r="AO111" s="98">
        <f t="shared" si="64"/>
        <v>26990.200296642455</v>
      </c>
      <c r="AP111" s="98">
        <f t="shared" si="64"/>
        <v>14394.773491542643</v>
      </c>
      <c r="AQ111" s="98">
        <f t="shared" si="64"/>
        <v>7557.2560830598868</v>
      </c>
      <c r="AR111" s="98">
        <f t="shared" si="64"/>
        <v>5398.0400593284903</v>
      </c>
      <c r="AS111" s="99">
        <f t="shared" si="65"/>
        <v>27000</v>
      </c>
      <c r="AT111" s="99">
        <f t="shared" si="65"/>
        <v>14400</v>
      </c>
      <c r="AU111" s="99">
        <f t="shared" si="65"/>
        <v>7600</v>
      </c>
      <c r="AV111" s="99">
        <f t="shared" si="65"/>
        <v>5400</v>
      </c>
      <c r="AW111" s="100">
        <f>AO111*0.15</f>
        <v>4048.5300444963682</v>
      </c>
      <c r="AX111" s="256" t="s">
        <v>344</v>
      </c>
      <c r="AY111" s="101">
        <v>10500</v>
      </c>
      <c r="AZ111" s="102">
        <v>5600</v>
      </c>
      <c r="BA111" s="102">
        <v>2940</v>
      </c>
      <c r="BB111" s="102">
        <v>2100</v>
      </c>
      <c r="BC111" s="253">
        <v>9000</v>
      </c>
      <c r="BD111" s="253">
        <v>4800</v>
      </c>
      <c r="BE111" s="253">
        <v>2520</v>
      </c>
      <c r="BF111" s="253">
        <v>1800</v>
      </c>
      <c r="BG111" s="103">
        <f>AV111-AW111</f>
        <v>1351.4699555036318</v>
      </c>
      <c r="BJ111" s="251" t="e">
        <f>M111*#REF!</f>
        <v>#REF!</v>
      </c>
      <c r="BK111" s="251" t="e">
        <f>N111*#REF!</f>
        <v>#REF!</v>
      </c>
      <c r="BL111" s="251" t="e">
        <f>O111*#REF!</f>
        <v>#REF!</v>
      </c>
      <c r="BM111" s="251" t="e">
        <f>P111*#REF!</f>
        <v>#REF!</v>
      </c>
    </row>
    <row r="112" spans="1:65" s="83" customFormat="1" ht="35.1" customHeight="1" x14ac:dyDescent="0.25">
      <c r="A112" s="83" t="str">
        <f t="shared" si="47"/>
        <v>BH54DT+1</v>
      </c>
      <c r="B112" s="83" t="str">
        <f t="shared" si="48"/>
        <v>BH54DT+2</v>
      </c>
      <c r="C112" s="83" t="str">
        <f t="shared" si="49"/>
        <v>BH54DT+3</v>
      </c>
      <c r="D112" s="83" t="str">
        <f t="shared" si="50"/>
        <v>BH54DT+4</v>
      </c>
      <c r="E112" s="83" t="s">
        <v>344</v>
      </c>
      <c r="F112" s="85">
        <v>54</v>
      </c>
      <c r="G112" s="85"/>
      <c r="H112" s="93" t="s">
        <v>4500</v>
      </c>
      <c r="I112" s="84" t="s">
        <v>4501</v>
      </c>
      <c r="J112" s="84" t="s">
        <v>4502</v>
      </c>
      <c r="K112" s="84"/>
      <c r="L112" s="84" t="s">
        <v>4467</v>
      </c>
      <c r="M112" s="96"/>
      <c r="N112" s="96"/>
      <c r="O112" s="96"/>
      <c r="P112" s="96"/>
      <c r="Q112" s="95"/>
      <c r="R112" s="95"/>
      <c r="S112" s="95"/>
      <c r="T112" s="95"/>
      <c r="U112" s="253"/>
      <c r="V112" s="253"/>
      <c r="W112" s="253"/>
      <c r="X112" s="253"/>
      <c r="Y112" s="254"/>
      <c r="Z112" s="254"/>
      <c r="AA112" s="254"/>
      <c r="AB112" s="254"/>
      <c r="AC112" s="253"/>
      <c r="AD112" s="253"/>
      <c r="AE112" s="253"/>
      <c r="AF112" s="253"/>
      <c r="AG112" s="254"/>
      <c r="AH112" s="254"/>
      <c r="AI112" s="254"/>
      <c r="AJ112" s="254"/>
      <c r="AK112" s="86"/>
      <c r="AL112" s="86"/>
      <c r="AM112" s="255"/>
      <c r="AN112" s="255"/>
      <c r="AO112" s="98"/>
      <c r="AP112" s="98"/>
      <c r="AQ112" s="98"/>
      <c r="AR112" s="98"/>
      <c r="AS112" s="98"/>
      <c r="AT112" s="98"/>
      <c r="AU112" s="98"/>
      <c r="AV112" s="98"/>
      <c r="AW112" s="60"/>
      <c r="AX112" s="256" t="s">
        <v>344</v>
      </c>
      <c r="AY112" s="101">
        <v>10500</v>
      </c>
      <c r="AZ112" s="102">
        <v>5600</v>
      </c>
      <c r="BA112" s="102">
        <v>2940</v>
      </c>
      <c r="BB112" s="102">
        <v>2100</v>
      </c>
      <c r="BC112" s="253">
        <v>9000</v>
      </c>
      <c r="BD112" s="253">
        <v>4800</v>
      </c>
      <c r="BE112" s="253">
        <v>2520</v>
      </c>
      <c r="BF112" s="253">
        <v>1800</v>
      </c>
    </row>
    <row r="113" spans="1:65" s="83" customFormat="1" ht="35.1" customHeight="1" x14ac:dyDescent="0.25">
      <c r="A113" s="83" t="str">
        <f t="shared" si="47"/>
        <v>BH54DT_D1+1</v>
      </c>
      <c r="B113" s="83" t="str">
        <f t="shared" si="48"/>
        <v>BH54DT_D1+2</v>
      </c>
      <c r="C113" s="83" t="str">
        <f t="shared" si="49"/>
        <v>BH54DT_D1+3</v>
      </c>
      <c r="D113" s="83" t="str">
        <f t="shared" si="50"/>
        <v>BH54DT_D1+4</v>
      </c>
      <c r="E113" s="83" t="s">
        <v>344</v>
      </c>
      <c r="F113" s="85"/>
      <c r="G113" s="85"/>
      <c r="H113" s="93" t="s">
        <v>4503</v>
      </c>
      <c r="I113" s="84" t="s">
        <v>4504</v>
      </c>
      <c r="J113" s="84" t="s">
        <v>4248</v>
      </c>
      <c r="K113" s="84" t="str">
        <f t="shared" si="46"/>
        <v>BH54DT_D1</v>
      </c>
      <c r="L113" s="84" t="s">
        <v>4505</v>
      </c>
      <c r="M113" s="95">
        <v>16000</v>
      </c>
      <c r="N113" s="95">
        <v>7000</v>
      </c>
      <c r="O113" s="95">
        <v>4200</v>
      </c>
      <c r="P113" s="95">
        <v>3300</v>
      </c>
      <c r="Q113" s="95" t="e">
        <f>VLOOKUP(H113&amp;"Vị trí 1",#REF!,9,0)</f>
        <v>#REF!</v>
      </c>
      <c r="R113" s="95" t="e">
        <f>VLOOKUP(H113&amp;"Vị trí 2",#REF!,9,0)</f>
        <v>#REF!</v>
      </c>
      <c r="S113" s="95" t="e">
        <f>VLOOKUP(H113&amp;"Vị trí 3",#REF!,9,0)</f>
        <v>#REF!</v>
      </c>
      <c r="T113" s="95" t="e">
        <f>VLOOKUP(H113&amp;"Vị trí 4",#REF!,9,0)</f>
        <v>#REF!</v>
      </c>
      <c r="U113" s="253" t="e">
        <f>VLOOKUP(A113,#REF!,32,0)</f>
        <v>#REF!</v>
      </c>
      <c r="V113" s="253" t="e">
        <f>VLOOKUP(B113,#REF!,32,0)</f>
        <v>#REF!</v>
      </c>
      <c r="W113" s="253"/>
      <c r="X113" s="253" t="e">
        <f>VLOOKUP(D113,#REF!,32,0)</f>
        <v>#REF!</v>
      </c>
      <c r="Y113" s="254" t="e">
        <f>U113/M113</f>
        <v>#REF!</v>
      </c>
      <c r="Z113" s="254" t="e">
        <f>V113/N113</f>
        <v>#REF!</v>
      </c>
      <c r="AA113" s="254"/>
      <c r="AB113" s="254" t="e">
        <f>X113/P113</f>
        <v>#REF!</v>
      </c>
      <c r="AC113" s="253"/>
      <c r="AD113" s="253"/>
      <c r="AE113" s="253"/>
      <c r="AF113" s="253"/>
      <c r="AG113" s="254"/>
      <c r="AH113" s="254"/>
      <c r="AI113" s="254"/>
      <c r="AJ113" s="254"/>
      <c r="AK113" s="86">
        <v>2.8560625086878351</v>
      </c>
      <c r="AL113" s="86"/>
      <c r="AM113" s="255"/>
      <c r="AN113" s="255">
        <v>1.65</v>
      </c>
      <c r="AO113" s="98">
        <f t="shared" ref="AO113:AR114" si="66">M113*$AN113</f>
        <v>26400</v>
      </c>
      <c r="AP113" s="98">
        <f t="shared" si="66"/>
        <v>11550</v>
      </c>
      <c r="AQ113" s="98">
        <f t="shared" si="66"/>
        <v>6930</v>
      </c>
      <c r="AR113" s="98">
        <f t="shared" si="66"/>
        <v>5445</v>
      </c>
      <c r="AS113" s="99">
        <f t="shared" ref="AS113:AV114" si="67">IF(AO113&lt;1000,ROUND(AO113,-1),ROUND(AO113,-2))</f>
        <v>26400</v>
      </c>
      <c r="AT113" s="99">
        <f t="shared" si="67"/>
        <v>11600</v>
      </c>
      <c r="AU113" s="99">
        <f t="shared" si="67"/>
        <v>6900</v>
      </c>
      <c r="AV113" s="99">
        <f t="shared" si="67"/>
        <v>5400</v>
      </c>
      <c r="AW113" s="100">
        <f>AO113*0.15</f>
        <v>3960</v>
      </c>
      <c r="AX113" s="256" t="s">
        <v>344</v>
      </c>
      <c r="AY113" s="101"/>
      <c r="AZ113" s="102"/>
      <c r="BA113" s="102"/>
      <c r="BB113" s="102"/>
      <c r="BC113" s="253"/>
      <c r="BD113" s="253"/>
      <c r="BE113" s="253"/>
      <c r="BF113" s="253"/>
      <c r="BG113" s="103">
        <f>AV113-AW113</f>
        <v>1440</v>
      </c>
      <c r="BJ113" s="251" t="e">
        <f>M113*#REF!</f>
        <v>#REF!</v>
      </c>
      <c r="BK113" s="251" t="e">
        <f>N113*#REF!</f>
        <v>#REF!</v>
      </c>
      <c r="BL113" s="251" t="e">
        <f>O113*#REF!</f>
        <v>#REF!</v>
      </c>
      <c r="BM113" s="251" t="e">
        <f>P113*#REF!</f>
        <v>#REF!</v>
      </c>
    </row>
    <row r="114" spans="1:65" s="83" customFormat="1" ht="35.1" customHeight="1" x14ac:dyDescent="0.25">
      <c r="A114" s="83" t="str">
        <f t="shared" si="47"/>
        <v>BH54DT_D2+1</v>
      </c>
      <c r="B114" s="83" t="str">
        <f t="shared" si="48"/>
        <v>BH54DT_D2+2</v>
      </c>
      <c r="C114" s="83" t="str">
        <f t="shared" si="49"/>
        <v>BH54DT_D2+3</v>
      </c>
      <c r="D114" s="83" t="str">
        <f t="shared" si="50"/>
        <v>BH54DT_D2+4</v>
      </c>
      <c r="E114" s="83" t="s">
        <v>344</v>
      </c>
      <c r="F114" s="85"/>
      <c r="G114" s="85"/>
      <c r="H114" s="93" t="s">
        <v>4506</v>
      </c>
      <c r="I114" s="84" t="s">
        <v>4507</v>
      </c>
      <c r="J114" s="84" t="s">
        <v>4248</v>
      </c>
      <c r="K114" s="84" t="str">
        <f t="shared" si="46"/>
        <v>BH54DT_D2</v>
      </c>
      <c r="L114" s="84" t="s">
        <v>4508</v>
      </c>
      <c r="M114" s="95">
        <v>15000</v>
      </c>
      <c r="N114" s="95">
        <v>7000</v>
      </c>
      <c r="O114" s="95">
        <v>4200</v>
      </c>
      <c r="P114" s="95">
        <v>3000</v>
      </c>
      <c r="Q114" s="95" t="e">
        <f>VLOOKUP(H114&amp;"Vị trí 1",#REF!,9,0)</f>
        <v>#REF!</v>
      </c>
      <c r="R114" s="95" t="e">
        <f>VLOOKUP(H114&amp;"Vị trí 2",#REF!,9,0)</f>
        <v>#REF!</v>
      </c>
      <c r="S114" s="95" t="e">
        <f>VLOOKUP(H114&amp;"Vị trí 3",#REF!,9,0)</f>
        <v>#REF!</v>
      </c>
      <c r="T114" s="95" t="e">
        <f>VLOOKUP(H114&amp;"Vị trí 4",#REF!,9,0)</f>
        <v>#REF!</v>
      </c>
      <c r="U114" s="253"/>
      <c r="V114" s="253"/>
      <c r="W114" s="253"/>
      <c r="X114" s="253"/>
      <c r="Y114" s="254"/>
      <c r="Z114" s="254"/>
      <c r="AA114" s="254"/>
      <c r="AB114" s="254"/>
      <c r="AC114" s="253"/>
      <c r="AD114" s="253"/>
      <c r="AE114" s="253"/>
      <c r="AF114" s="253"/>
      <c r="AG114" s="254"/>
      <c r="AH114" s="254"/>
      <c r="AI114" s="254"/>
      <c r="AJ114" s="254"/>
      <c r="AK114" s="86">
        <v>3.05</v>
      </c>
      <c r="AL114" s="86"/>
      <c r="AM114" s="255"/>
      <c r="AN114" s="255">
        <f>AK114*$AN$10/$AK$10</f>
        <v>1.7993466864428302</v>
      </c>
      <c r="AO114" s="98">
        <f t="shared" si="66"/>
        <v>26990.200296642455</v>
      </c>
      <c r="AP114" s="98">
        <f t="shared" si="66"/>
        <v>12595.426805099813</v>
      </c>
      <c r="AQ114" s="98">
        <f t="shared" si="66"/>
        <v>7557.2560830598868</v>
      </c>
      <c r="AR114" s="98">
        <f t="shared" si="66"/>
        <v>5398.0400593284903</v>
      </c>
      <c r="AS114" s="99">
        <f t="shared" si="67"/>
        <v>27000</v>
      </c>
      <c r="AT114" s="99">
        <f t="shared" si="67"/>
        <v>12600</v>
      </c>
      <c r="AU114" s="99">
        <f t="shared" si="67"/>
        <v>7600</v>
      </c>
      <c r="AV114" s="99">
        <f t="shared" si="67"/>
        <v>5400</v>
      </c>
      <c r="AW114" s="100">
        <f>AO114*0.15</f>
        <v>4048.5300444963682</v>
      </c>
      <c r="AX114" s="256" t="s">
        <v>344</v>
      </c>
      <c r="AY114" s="101">
        <v>11200</v>
      </c>
      <c r="AZ114" s="102">
        <v>4900</v>
      </c>
      <c r="BA114" s="102">
        <v>2940</v>
      </c>
      <c r="BB114" s="102">
        <v>2310</v>
      </c>
      <c r="BC114" s="253">
        <v>9600</v>
      </c>
      <c r="BD114" s="253">
        <v>4200</v>
      </c>
      <c r="BE114" s="253">
        <v>2520</v>
      </c>
      <c r="BF114" s="253">
        <v>1980</v>
      </c>
      <c r="BG114" s="103">
        <f>AV114-AW114</f>
        <v>1351.4699555036318</v>
      </c>
      <c r="BJ114" s="251" t="e">
        <f>M114*#REF!</f>
        <v>#REF!</v>
      </c>
      <c r="BK114" s="251" t="e">
        <f>N114*#REF!</f>
        <v>#REF!</v>
      </c>
      <c r="BL114" s="251" t="e">
        <f>O114*#REF!</f>
        <v>#REF!</v>
      </c>
      <c r="BM114" s="251" t="e">
        <f>P114*#REF!</f>
        <v>#REF!</v>
      </c>
    </row>
    <row r="115" spans="1:65" s="83" customFormat="1" ht="24.75" customHeight="1" x14ac:dyDescent="0.25">
      <c r="A115" s="83" t="str">
        <f t="shared" si="47"/>
        <v>BH55DT+1</v>
      </c>
      <c r="B115" s="83" t="str">
        <f t="shared" si="48"/>
        <v>BH55DT+2</v>
      </c>
      <c r="C115" s="83" t="str">
        <f t="shared" si="49"/>
        <v>BH55DT+3</v>
      </c>
      <c r="D115" s="83" t="str">
        <f t="shared" si="50"/>
        <v>BH55DT+4</v>
      </c>
      <c r="E115" s="83" t="s">
        <v>344</v>
      </c>
      <c r="F115" s="85">
        <v>55</v>
      </c>
      <c r="G115" s="85"/>
      <c r="H115" s="93" t="s">
        <v>4509</v>
      </c>
      <c r="I115" s="84" t="s">
        <v>4413</v>
      </c>
      <c r="J115" s="84" t="s">
        <v>4510</v>
      </c>
      <c r="K115" s="84"/>
      <c r="L115" s="84" t="s">
        <v>4511</v>
      </c>
      <c r="M115" s="96"/>
      <c r="N115" s="96"/>
      <c r="O115" s="96"/>
      <c r="P115" s="96"/>
      <c r="Q115" s="95"/>
      <c r="R115" s="95"/>
      <c r="S115" s="95"/>
      <c r="T115" s="95"/>
      <c r="U115" s="253"/>
      <c r="V115" s="253"/>
      <c r="W115" s="253"/>
      <c r="X115" s="253"/>
      <c r="Y115" s="254"/>
      <c r="Z115" s="254"/>
      <c r="AA115" s="254"/>
      <c r="AB115" s="254"/>
      <c r="AC115" s="253"/>
      <c r="AD115" s="253"/>
      <c r="AE115" s="253"/>
      <c r="AF115" s="253"/>
      <c r="AG115" s="254"/>
      <c r="AH115" s="254"/>
      <c r="AI115" s="254"/>
      <c r="AJ115" s="254"/>
      <c r="AK115" s="86"/>
      <c r="AL115" s="86"/>
      <c r="AM115" s="255"/>
      <c r="AN115" s="255"/>
      <c r="AO115" s="98"/>
      <c r="AP115" s="98"/>
      <c r="AQ115" s="98"/>
      <c r="AR115" s="98"/>
      <c r="AS115" s="98"/>
      <c r="AT115" s="98"/>
      <c r="AU115" s="98"/>
      <c r="AV115" s="98"/>
      <c r="AW115" s="60"/>
      <c r="AX115" s="256" t="s">
        <v>344</v>
      </c>
      <c r="AY115" s="101">
        <v>10500</v>
      </c>
      <c r="AZ115" s="102">
        <v>4900</v>
      </c>
      <c r="BA115" s="102">
        <v>2940</v>
      </c>
      <c r="BB115" s="102">
        <v>2100</v>
      </c>
      <c r="BC115" s="253">
        <v>9000</v>
      </c>
      <c r="BD115" s="253">
        <v>4200</v>
      </c>
      <c r="BE115" s="253">
        <v>2520</v>
      </c>
      <c r="BF115" s="253">
        <v>1800</v>
      </c>
    </row>
    <row r="116" spans="1:65" s="83" customFormat="1" ht="22.5" customHeight="1" x14ac:dyDescent="0.25">
      <c r="A116" s="83" t="str">
        <f t="shared" si="47"/>
        <v>BH55DT_D1+1</v>
      </c>
      <c r="B116" s="83" t="str">
        <f t="shared" si="48"/>
        <v>BH55DT_D1+2</v>
      </c>
      <c r="C116" s="83" t="str">
        <f t="shared" si="49"/>
        <v>BH55DT_D1+3</v>
      </c>
      <c r="D116" s="83" t="str">
        <f t="shared" si="50"/>
        <v>BH55DT_D1+4</v>
      </c>
      <c r="E116" s="83" t="s">
        <v>344</v>
      </c>
      <c r="F116" s="85"/>
      <c r="G116" s="85"/>
      <c r="H116" s="93" t="s">
        <v>4512</v>
      </c>
      <c r="I116" s="84" t="s">
        <v>4513</v>
      </c>
      <c r="J116" s="84" t="s">
        <v>4514</v>
      </c>
      <c r="K116" s="84" t="str">
        <f t="shared" si="46"/>
        <v>BH55DT_D1</v>
      </c>
      <c r="L116" s="84" t="s">
        <v>4515</v>
      </c>
      <c r="M116" s="95">
        <v>33000</v>
      </c>
      <c r="N116" s="95">
        <v>14000</v>
      </c>
      <c r="O116" s="95">
        <v>8500</v>
      </c>
      <c r="P116" s="95">
        <v>5000</v>
      </c>
      <c r="Q116" s="95" t="e">
        <f>VLOOKUP(H116&amp;"Vị trí 1",#REF!,9,0)</f>
        <v>#REF!</v>
      </c>
      <c r="R116" s="95" t="e">
        <f>VLOOKUP(H116&amp;"Vị trí 2",#REF!,9,0)</f>
        <v>#REF!</v>
      </c>
      <c r="S116" s="95" t="e">
        <f>VLOOKUP(H116&amp;"Vị trí 3",#REF!,9,0)</f>
        <v>#REF!</v>
      </c>
      <c r="T116" s="95" t="e">
        <f>VLOOKUP(H116&amp;"Vị trí 4",#REF!,9,0)</f>
        <v>#REF!</v>
      </c>
      <c r="U116" s="253" t="e">
        <f>VLOOKUP(A116,#REF!,32,0)</f>
        <v>#REF!</v>
      </c>
      <c r="V116" s="253" t="e">
        <f>VLOOKUP(B116,#REF!,32,0)</f>
        <v>#REF!</v>
      </c>
      <c r="W116" s="253"/>
      <c r="X116" s="253"/>
      <c r="Y116" s="254" t="e">
        <f>U116/M116</f>
        <v>#REF!</v>
      </c>
      <c r="Z116" s="254" t="e">
        <f>V116/N116</f>
        <v>#REF!</v>
      </c>
      <c r="AA116" s="254"/>
      <c r="AB116" s="254"/>
      <c r="AC116" s="253"/>
      <c r="AD116" s="253"/>
      <c r="AE116" s="253"/>
      <c r="AF116" s="253"/>
      <c r="AG116" s="254"/>
      <c r="AH116" s="254"/>
      <c r="AI116" s="254"/>
      <c r="AJ116" s="254"/>
      <c r="AK116" s="86">
        <v>2.1564154374715607</v>
      </c>
      <c r="AL116" s="86"/>
      <c r="AM116" s="255"/>
      <c r="AN116" s="255">
        <v>1.25</v>
      </c>
      <c r="AO116" s="98">
        <f t="shared" ref="AO116:AR121" si="68">M116*$AN116</f>
        <v>41250</v>
      </c>
      <c r="AP116" s="98">
        <f t="shared" si="68"/>
        <v>17500</v>
      </c>
      <c r="AQ116" s="98">
        <f t="shared" si="68"/>
        <v>10625</v>
      </c>
      <c r="AR116" s="98">
        <f t="shared" si="68"/>
        <v>6250</v>
      </c>
      <c r="AS116" s="99">
        <f t="shared" ref="AS116:AV121" si="69">IF(AO116&lt;1000,ROUND(AO116,-1),ROUND(AO116,-2))</f>
        <v>41300</v>
      </c>
      <c r="AT116" s="99">
        <f t="shared" si="69"/>
        <v>17500</v>
      </c>
      <c r="AU116" s="99">
        <f t="shared" si="69"/>
        <v>10600</v>
      </c>
      <c r="AV116" s="99">
        <f t="shared" si="69"/>
        <v>6300</v>
      </c>
      <c r="AW116" s="100">
        <f t="shared" ref="AW116:AW121" si="70">AO116*0.15</f>
        <v>6187.5</v>
      </c>
      <c r="AX116" s="256" t="s">
        <v>344</v>
      </c>
      <c r="AY116" s="101"/>
      <c r="AZ116" s="102"/>
      <c r="BA116" s="102"/>
      <c r="BB116" s="102"/>
      <c r="BC116" s="253"/>
      <c r="BD116" s="253"/>
      <c r="BE116" s="253"/>
      <c r="BF116" s="253"/>
      <c r="BG116" s="103">
        <f t="shared" ref="BG116:BG121" si="71">AV116-AW116</f>
        <v>112.5</v>
      </c>
      <c r="BJ116" s="251" t="e">
        <f>M116*#REF!</f>
        <v>#REF!</v>
      </c>
      <c r="BK116" s="251" t="e">
        <f>N116*#REF!</f>
        <v>#REF!</v>
      </c>
      <c r="BL116" s="251" t="e">
        <f>O116*#REF!</f>
        <v>#REF!</v>
      </c>
      <c r="BM116" s="251" t="e">
        <f>P116*#REF!</f>
        <v>#REF!</v>
      </c>
    </row>
    <row r="117" spans="1:65" s="83" customFormat="1" ht="25.5" customHeight="1" x14ac:dyDescent="0.25">
      <c r="A117" s="83" t="str">
        <f t="shared" si="47"/>
        <v>BH55DT_D2+1</v>
      </c>
      <c r="B117" s="83" t="str">
        <f t="shared" si="48"/>
        <v>BH55DT_D2+2</v>
      </c>
      <c r="C117" s="83" t="str">
        <f t="shared" si="49"/>
        <v>BH55DT_D2+3</v>
      </c>
      <c r="D117" s="83" t="str">
        <f t="shared" si="50"/>
        <v>BH55DT_D2+4</v>
      </c>
      <c r="E117" s="83" t="s">
        <v>344</v>
      </c>
      <c r="F117" s="85"/>
      <c r="G117" s="85"/>
      <c r="H117" s="93" t="s">
        <v>4516</v>
      </c>
      <c r="I117" s="84" t="s">
        <v>4517</v>
      </c>
      <c r="J117" s="84" t="s">
        <v>4518</v>
      </c>
      <c r="K117" s="84" t="str">
        <f t="shared" si="46"/>
        <v>BH55DT_D2</v>
      </c>
      <c r="L117" s="84" t="s">
        <v>4519</v>
      </c>
      <c r="M117" s="95">
        <v>31000</v>
      </c>
      <c r="N117" s="95">
        <v>13000</v>
      </c>
      <c r="O117" s="95">
        <v>6500</v>
      </c>
      <c r="P117" s="95">
        <v>5000</v>
      </c>
      <c r="Q117" s="95" t="e">
        <f>VLOOKUP(H117&amp;"Vị trí 1",#REF!,9,0)</f>
        <v>#REF!</v>
      </c>
      <c r="R117" s="95" t="e">
        <f>VLOOKUP(H117&amp;"Vị trí 2",#REF!,9,0)</f>
        <v>#REF!</v>
      </c>
      <c r="S117" s="95" t="e">
        <f>VLOOKUP(H117&amp;"Vị trí 3",#REF!,9,0)</f>
        <v>#REF!</v>
      </c>
      <c r="T117" s="95" t="e">
        <f>VLOOKUP(H117&amp;"Vị trí 4",#REF!,9,0)</f>
        <v>#REF!</v>
      </c>
      <c r="U117" s="253" t="e">
        <f>VLOOKUP(A117,#REF!,32,0)</f>
        <v>#REF!</v>
      </c>
      <c r="V117" s="253" t="e">
        <f>VLOOKUP(B117,#REF!,32,0)</f>
        <v>#REF!</v>
      </c>
      <c r="W117" s="253"/>
      <c r="X117" s="253"/>
      <c r="Y117" s="254" t="e">
        <f>U117/M117</f>
        <v>#REF!</v>
      </c>
      <c r="Z117" s="254" t="e">
        <f>V117/N117</f>
        <v>#REF!</v>
      </c>
      <c r="AA117" s="254"/>
      <c r="AB117" s="254"/>
      <c r="AC117" s="253"/>
      <c r="AD117" s="253"/>
      <c r="AE117" s="253"/>
      <c r="AF117" s="253"/>
      <c r="AG117" s="254"/>
      <c r="AH117" s="254"/>
      <c r="AI117" s="254"/>
      <c r="AJ117" s="254"/>
      <c r="AK117" s="86">
        <v>2.1981517139945899</v>
      </c>
      <c r="AL117" s="86"/>
      <c r="AM117" s="255"/>
      <c r="AN117" s="255">
        <f>AK117*$AN$10/$AK$10</f>
        <v>1.2967990173359978</v>
      </c>
      <c r="AO117" s="98">
        <f t="shared" si="68"/>
        <v>40200.76953741593</v>
      </c>
      <c r="AP117" s="98">
        <f t="shared" si="68"/>
        <v>16858.387225367973</v>
      </c>
      <c r="AQ117" s="98">
        <f t="shared" si="68"/>
        <v>8429.1936126839864</v>
      </c>
      <c r="AR117" s="98">
        <f t="shared" si="68"/>
        <v>6483.9950866799891</v>
      </c>
      <c r="AS117" s="99">
        <f t="shared" si="69"/>
        <v>40200</v>
      </c>
      <c r="AT117" s="99">
        <f t="shared" si="69"/>
        <v>16900</v>
      </c>
      <c r="AU117" s="99">
        <f t="shared" si="69"/>
        <v>8400</v>
      </c>
      <c r="AV117" s="99">
        <f t="shared" si="69"/>
        <v>6500</v>
      </c>
      <c r="AW117" s="100">
        <f t="shared" si="70"/>
        <v>6030.115430612389</v>
      </c>
      <c r="AX117" s="256" t="s">
        <v>344</v>
      </c>
      <c r="AY117" s="101">
        <v>23100</v>
      </c>
      <c r="AZ117" s="102">
        <v>9800</v>
      </c>
      <c r="BA117" s="102">
        <v>5950</v>
      </c>
      <c r="BB117" s="102">
        <v>3500</v>
      </c>
      <c r="BC117" s="253">
        <v>19800</v>
      </c>
      <c r="BD117" s="253">
        <v>8400</v>
      </c>
      <c r="BE117" s="253">
        <v>5100</v>
      </c>
      <c r="BF117" s="253">
        <v>3000</v>
      </c>
      <c r="BG117" s="103">
        <f t="shared" si="71"/>
        <v>469.88456938761101</v>
      </c>
      <c r="BJ117" s="251" t="e">
        <f>M117*#REF!</f>
        <v>#REF!</v>
      </c>
      <c r="BK117" s="251" t="e">
        <f>N117*#REF!</f>
        <v>#REF!</v>
      </c>
      <c r="BL117" s="251" t="e">
        <f>O117*#REF!</f>
        <v>#REF!</v>
      </c>
      <c r="BM117" s="251" t="e">
        <f>P117*#REF!</f>
        <v>#REF!</v>
      </c>
    </row>
    <row r="118" spans="1:65" s="83" customFormat="1" ht="35.1" customHeight="1" x14ac:dyDescent="0.25">
      <c r="A118" s="83" t="str">
        <f t="shared" si="47"/>
        <v>BH55DT_D3+1</v>
      </c>
      <c r="B118" s="83" t="str">
        <f t="shared" si="48"/>
        <v>BH55DT_D3+2</v>
      </c>
      <c r="C118" s="83" t="str">
        <f t="shared" si="49"/>
        <v>BH55DT_D3+3</v>
      </c>
      <c r="D118" s="83" t="str">
        <f t="shared" si="50"/>
        <v>BH55DT_D3+4</v>
      </c>
      <c r="E118" s="83" t="s">
        <v>344</v>
      </c>
      <c r="F118" s="85"/>
      <c r="G118" s="85"/>
      <c r="H118" s="93" t="s">
        <v>4520</v>
      </c>
      <c r="I118" s="84" t="s">
        <v>4521</v>
      </c>
      <c r="J118" s="84" t="s">
        <v>4522</v>
      </c>
      <c r="K118" s="84" t="str">
        <f t="shared" si="46"/>
        <v>BH55DT_D3</v>
      </c>
      <c r="L118" s="84" t="s">
        <v>4523</v>
      </c>
      <c r="M118" s="95">
        <v>26000</v>
      </c>
      <c r="N118" s="95">
        <v>10000</v>
      </c>
      <c r="O118" s="95">
        <v>6000</v>
      </c>
      <c r="P118" s="95">
        <v>4500</v>
      </c>
      <c r="Q118" s="95" t="e">
        <f>VLOOKUP(H118&amp;"Vị trí 1",#REF!,9,0)</f>
        <v>#REF!</v>
      </c>
      <c r="R118" s="95" t="e">
        <f>VLOOKUP(H118&amp;"Vị trí 2",#REF!,9,0)</f>
        <v>#REF!</v>
      </c>
      <c r="S118" s="95" t="e">
        <f>VLOOKUP(H118&amp;"Vị trí 3",#REF!,9,0)</f>
        <v>#REF!</v>
      </c>
      <c r="T118" s="95" t="e">
        <f>VLOOKUP(H118&amp;"Vị trí 4",#REF!,9,0)</f>
        <v>#REF!</v>
      </c>
      <c r="U118" s="253" t="e">
        <f>VLOOKUP(A118,#REF!,32,0)</f>
        <v>#REF!</v>
      </c>
      <c r="V118" s="253"/>
      <c r="W118" s="253"/>
      <c r="X118" s="253"/>
      <c r="Y118" s="254" t="e">
        <f>U118/M118</f>
        <v>#REF!</v>
      </c>
      <c r="Z118" s="254"/>
      <c r="AA118" s="254"/>
      <c r="AB118" s="254"/>
      <c r="AC118" s="253"/>
      <c r="AD118" s="253"/>
      <c r="AE118" s="253"/>
      <c r="AF118" s="253"/>
      <c r="AG118" s="254"/>
      <c r="AH118" s="254"/>
      <c r="AI118" s="254"/>
      <c r="AJ118" s="254"/>
      <c r="AK118" s="86">
        <v>1.7857359110747408</v>
      </c>
      <c r="AL118" s="86"/>
      <c r="AM118" s="255"/>
      <c r="AN118" s="255">
        <v>1.1000000000000001</v>
      </c>
      <c r="AO118" s="98">
        <f t="shared" si="68"/>
        <v>28600.000000000004</v>
      </c>
      <c r="AP118" s="98">
        <f t="shared" si="68"/>
        <v>11000</v>
      </c>
      <c r="AQ118" s="98">
        <f t="shared" si="68"/>
        <v>6600.0000000000009</v>
      </c>
      <c r="AR118" s="98">
        <f t="shared" si="68"/>
        <v>4950</v>
      </c>
      <c r="AS118" s="99">
        <f t="shared" si="69"/>
        <v>28600</v>
      </c>
      <c r="AT118" s="99">
        <f t="shared" si="69"/>
        <v>11000</v>
      </c>
      <c r="AU118" s="99">
        <f t="shared" si="69"/>
        <v>6600</v>
      </c>
      <c r="AV118" s="99">
        <f t="shared" si="69"/>
        <v>5000</v>
      </c>
      <c r="AW118" s="100">
        <f t="shared" si="70"/>
        <v>4290</v>
      </c>
      <c r="AX118" s="256" t="s">
        <v>344</v>
      </c>
      <c r="AY118" s="101">
        <v>21700</v>
      </c>
      <c r="AZ118" s="102">
        <v>9100</v>
      </c>
      <c r="BA118" s="102">
        <v>4550</v>
      </c>
      <c r="BB118" s="102">
        <v>3500</v>
      </c>
      <c r="BC118" s="253">
        <v>18600</v>
      </c>
      <c r="BD118" s="253">
        <v>7800</v>
      </c>
      <c r="BE118" s="253">
        <v>3900</v>
      </c>
      <c r="BF118" s="253">
        <v>3000</v>
      </c>
      <c r="BG118" s="103">
        <f t="shared" si="71"/>
        <v>710</v>
      </c>
      <c r="BJ118" s="251" t="e">
        <f>M118*#REF!</f>
        <v>#REF!</v>
      </c>
      <c r="BK118" s="251" t="e">
        <f>N118*#REF!</f>
        <v>#REF!</v>
      </c>
      <c r="BL118" s="251" t="e">
        <f>O118*#REF!</f>
        <v>#REF!</v>
      </c>
      <c r="BM118" s="251" t="e">
        <f>P118*#REF!</f>
        <v>#REF!</v>
      </c>
    </row>
    <row r="119" spans="1:65" s="83" customFormat="1" ht="47.25" x14ac:dyDescent="0.25">
      <c r="A119" s="83" t="str">
        <f t="shared" si="47"/>
        <v>BH56DT+1</v>
      </c>
      <c r="B119" s="83" t="str">
        <f t="shared" si="48"/>
        <v>BH56DT+2</v>
      </c>
      <c r="C119" s="83" t="str">
        <f t="shared" si="49"/>
        <v>BH56DT+3</v>
      </c>
      <c r="D119" s="83" t="str">
        <f t="shared" si="50"/>
        <v>BH56DT+4</v>
      </c>
      <c r="E119" s="83" t="s">
        <v>344</v>
      </c>
      <c r="F119" s="85">
        <v>56</v>
      </c>
      <c r="G119" s="85"/>
      <c r="H119" s="93" t="s">
        <v>4524</v>
      </c>
      <c r="I119" s="84" t="s">
        <v>4525</v>
      </c>
      <c r="J119" s="84" t="s">
        <v>4526</v>
      </c>
      <c r="K119" s="84" t="str">
        <f t="shared" si="46"/>
        <v>BH56DT</v>
      </c>
      <c r="L119" s="84" t="s">
        <v>4515</v>
      </c>
      <c r="M119" s="95">
        <v>20000</v>
      </c>
      <c r="N119" s="95">
        <v>10000</v>
      </c>
      <c r="O119" s="95">
        <v>8000</v>
      </c>
      <c r="P119" s="95">
        <v>5000</v>
      </c>
      <c r="Q119" s="95" t="e">
        <f>VLOOKUP(H119&amp;"Vị trí 1",#REF!,9,0)</f>
        <v>#REF!</v>
      </c>
      <c r="R119" s="95" t="e">
        <f>VLOOKUP(H119&amp;"Vị trí 2",#REF!,9,0)</f>
        <v>#REF!</v>
      </c>
      <c r="S119" s="95" t="e">
        <f>VLOOKUP(H119&amp;"Vị trí 3",#REF!,9,0)</f>
        <v>#REF!</v>
      </c>
      <c r="T119" s="95" t="e">
        <f>VLOOKUP(H119&amp;"Vị trí 4",#REF!,9,0)</f>
        <v>#REF!</v>
      </c>
      <c r="U119" s="253"/>
      <c r="V119" s="253" t="e">
        <f>VLOOKUP(B119,#REF!,32,0)</f>
        <v>#REF!</v>
      </c>
      <c r="W119" s="253"/>
      <c r="X119" s="253"/>
      <c r="Y119" s="254"/>
      <c r="Z119" s="254" t="e">
        <f>V119/N119</f>
        <v>#REF!</v>
      </c>
      <c r="AA119" s="254"/>
      <c r="AB119" s="254"/>
      <c r="AC119" s="253"/>
      <c r="AD119" s="253"/>
      <c r="AE119" s="253"/>
      <c r="AF119" s="253"/>
      <c r="AG119" s="254"/>
      <c r="AH119" s="254"/>
      <c r="AI119" s="254"/>
      <c r="AJ119" s="254"/>
      <c r="AK119" s="86">
        <v>2.8043775649794802</v>
      </c>
      <c r="AL119" s="86"/>
      <c r="AM119" s="255"/>
      <c r="AN119" s="255">
        <f>AK119*$AN$10/$AK$10</f>
        <v>1.6544417964198166</v>
      </c>
      <c r="AO119" s="98">
        <f t="shared" si="68"/>
        <v>33088.835928396329</v>
      </c>
      <c r="AP119" s="98">
        <f t="shared" si="68"/>
        <v>16544.417964198165</v>
      </c>
      <c r="AQ119" s="98">
        <f t="shared" si="68"/>
        <v>13235.534371358533</v>
      </c>
      <c r="AR119" s="98">
        <f t="shared" si="68"/>
        <v>8272.2089820990823</v>
      </c>
      <c r="AS119" s="99">
        <f t="shared" si="69"/>
        <v>33100</v>
      </c>
      <c r="AT119" s="99">
        <f t="shared" si="69"/>
        <v>16500</v>
      </c>
      <c r="AU119" s="99">
        <f t="shared" si="69"/>
        <v>13200</v>
      </c>
      <c r="AV119" s="99">
        <f t="shared" si="69"/>
        <v>8300</v>
      </c>
      <c r="AW119" s="100">
        <f t="shared" si="70"/>
        <v>4963.3253892594494</v>
      </c>
      <c r="AX119" s="256" t="s">
        <v>344</v>
      </c>
      <c r="AY119" s="101">
        <v>18200</v>
      </c>
      <c r="AZ119" s="102">
        <v>7000</v>
      </c>
      <c r="BA119" s="102">
        <v>4200</v>
      </c>
      <c r="BB119" s="102">
        <v>3150</v>
      </c>
      <c r="BC119" s="253">
        <v>15600</v>
      </c>
      <c r="BD119" s="253">
        <v>6000</v>
      </c>
      <c r="BE119" s="253">
        <v>3600</v>
      </c>
      <c r="BF119" s="253">
        <v>2700</v>
      </c>
      <c r="BG119" s="103">
        <f t="shared" si="71"/>
        <v>3336.6746107405506</v>
      </c>
      <c r="BJ119" s="251" t="e">
        <f>M119*#REF!</f>
        <v>#REF!</v>
      </c>
      <c r="BK119" s="251" t="e">
        <f>N119*#REF!</f>
        <v>#REF!</v>
      </c>
      <c r="BL119" s="251" t="e">
        <f>O119*#REF!</f>
        <v>#REF!</v>
      </c>
      <c r="BM119" s="251" t="e">
        <f>P119*#REF!</f>
        <v>#REF!</v>
      </c>
    </row>
    <row r="120" spans="1:65" s="83" customFormat="1" ht="35.1" customHeight="1" x14ac:dyDescent="0.25">
      <c r="A120" s="83" t="str">
        <f t="shared" si="47"/>
        <v>BH57DT+1</v>
      </c>
      <c r="B120" s="83" t="str">
        <f t="shared" si="48"/>
        <v>BH57DT+2</v>
      </c>
      <c r="C120" s="83" t="str">
        <f t="shared" si="49"/>
        <v>BH57DT+3</v>
      </c>
      <c r="D120" s="83" t="str">
        <f t="shared" si="50"/>
        <v>BH57DT+4</v>
      </c>
      <c r="E120" s="83" t="s">
        <v>344</v>
      </c>
      <c r="F120" s="85">
        <v>57</v>
      </c>
      <c r="G120" s="85"/>
      <c r="H120" s="93" t="s">
        <v>4527</v>
      </c>
      <c r="I120" s="84" t="s">
        <v>4528</v>
      </c>
      <c r="J120" s="84" t="s">
        <v>4413</v>
      </c>
      <c r="K120" s="84" t="str">
        <f t="shared" si="46"/>
        <v>BH57DT</v>
      </c>
      <c r="L120" s="84" t="s">
        <v>4529</v>
      </c>
      <c r="M120" s="95">
        <v>19000</v>
      </c>
      <c r="N120" s="95">
        <v>10000</v>
      </c>
      <c r="O120" s="95">
        <v>8500</v>
      </c>
      <c r="P120" s="95">
        <v>5000</v>
      </c>
      <c r="Q120" s="95" t="e">
        <f>VLOOKUP(H120&amp;"Vị trí 1",#REF!,9,0)</f>
        <v>#REF!</v>
      </c>
      <c r="R120" s="95" t="e">
        <f>VLOOKUP(H120&amp;"Vị trí 2",#REF!,9,0)</f>
        <v>#REF!</v>
      </c>
      <c r="S120" s="95" t="e">
        <f>VLOOKUP(H120&amp;"Vị trí 3",#REF!,9,0)</f>
        <v>#REF!</v>
      </c>
      <c r="T120" s="95" t="e">
        <f>VLOOKUP(H120&amp;"Vị trí 4",#REF!,9,0)</f>
        <v>#REF!</v>
      </c>
      <c r="U120" s="253" t="e">
        <f>VLOOKUP(A120,#REF!,32,0)</f>
        <v>#REF!</v>
      </c>
      <c r="V120" s="253" t="e">
        <f>VLOOKUP(B120,#REF!,32,0)</f>
        <v>#REF!</v>
      </c>
      <c r="W120" s="253"/>
      <c r="X120" s="253"/>
      <c r="Y120" s="254" t="e">
        <f>U120/M120</f>
        <v>#REF!</v>
      </c>
      <c r="Z120" s="254" t="e">
        <f>V120/N120</f>
        <v>#REF!</v>
      </c>
      <c r="AA120" s="254"/>
      <c r="AB120" s="254"/>
      <c r="AC120" s="253"/>
      <c r="AD120" s="253"/>
      <c r="AE120" s="253"/>
      <c r="AF120" s="253"/>
      <c r="AG120" s="254"/>
      <c r="AH120" s="254"/>
      <c r="AI120" s="254"/>
      <c r="AJ120" s="254"/>
      <c r="AK120" s="86">
        <v>3.5311759999062544</v>
      </c>
      <c r="AL120" s="86"/>
      <c r="AM120" s="255"/>
      <c r="AN120" s="255">
        <f>ROUNDDOWN(AK120*$AN$10/$AK$10,1)</f>
        <v>2</v>
      </c>
      <c r="AO120" s="98">
        <f t="shared" si="68"/>
        <v>38000</v>
      </c>
      <c r="AP120" s="98">
        <f t="shared" si="68"/>
        <v>20000</v>
      </c>
      <c r="AQ120" s="98">
        <f t="shared" si="68"/>
        <v>17000</v>
      </c>
      <c r="AR120" s="98">
        <f t="shared" si="68"/>
        <v>10000</v>
      </c>
      <c r="AS120" s="99">
        <f t="shared" si="69"/>
        <v>38000</v>
      </c>
      <c r="AT120" s="99">
        <f t="shared" si="69"/>
        <v>20000</v>
      </c>
      <c r="AU120" s="99">
        <f t="shared" si="69"/>
        <v>17000</v>
      </c>
      <c r="AV120" s="99">
        <f t="shared" si="69"/>
        <v>10000</v>
      </c>
      <c r="AW120" s="100">
        <f t="shared" si="70"/>
        <v>5700</v>
      </c>
      <c r="AX120" s="256" t="s">
        <v>344</v>
      </c>
      <c r="AY120" s="101">
        <v>14000</v>
      </c>
      <c r="AZ120" s="102">
        <v>7000</v>
      </c>
      <c r="BA120" s="102">
        <v>5600</v>
      </c>
      <c r="BB120" s="102">
        <v>3500</v>
      </c>
      <c r="BC120" s="253">
        <v>12000</v>
      </c>
      <c r="BD120" s="253">
        <v>6000</v>
      </c>
      <c r="BE120" s="253">
        <v>4800</v>
      </c>
      <c r="BF120" s="253">
        <v>3000</v>
      </c>
      <c r="BG120" s="103">
        <f t="shared" si="71"/>
        <v>4300</v>
      </c>
      <c r="BJ120" s="251" t="e">
        <f>M120*#REF!</f>
        <v>#REF!</v>
      </c>
      <c r="BK120" s="251" t="e">
        <f>N120*#REF!</f>
        <v>#REF!</v>
      </c>
      <c r="BL120" s="251" t="e">
        <f>O120*#REF!</f>
        <v>#REF!</v>
      </c>
      <c r="BM120" s="251" t="e">
        <f>P120*#REF!</f>
        <v>#REF!</v>
      </c>
    </row>
    <row r="121" spans="1:65" s="250" customFormat="1" ht="35.1" customHeight="1" x14ac:dyDescent="0.25">
      <c r="A121" s="83" t="str">
        <f t="shared" si="47"/>
        <v>BH58DT+1</v>
      </c>
      <c r="B121" s="83" t="str">
        <f t="shared" si="48"/>
        <v>BH58DT+2</v>
      </c>
      <c r="C121" s="83" t="str">
        <f t="shared" si="49"/>
        <v>BH58DT+3</v>
      </c>
      <c r="D121" s="83" t="str">
        <f t="shared" si="50"/>
        <v>BH58DT+4</v>
      </c>
      <c r="E121" s="83" t="s">
        <v>344</v>
      </c>
      <c r="F121" s="85">
        <v>58</v>
      </c>
      <c r="G121" s="85"/>
      <c r="H121" s="93" t="s">
        <v>4530</v>
      </c>
      <c r="I121" s="84" t="s">
        <v>4531</v>
      </c>
      <c r="J121" s="84" t="s">
        <v>4248</v>
      </c>
      <c r="K121" s="84" t="str">
        <f t="shared" si="46"/>
        <v>BH58DT</v>
      </c>
      <c r="L121" s="84" t="s">
        <v>4532</v>
      </c>
      <c r="M121" s="95">
        <v>22000</v>
      </c>
      <c r="N121" s="95">
        <v>9000</v>
      </c>
      <c r="O121" s="95">
        <v>6000</v>
      </c>
      <c r="P121" s="95">
        <v>3900</v>
      </c>
      <c r="Q121" s="95" t="e">
        <f>VLOOKUP(H121&amp;"Vị trí 1",#REF!,9,0)</f>
        <v>#REF!</v>
      </c>
      <c r="R121" s="95" t="e">
        <f>VLOOKUP(H121&amp;"Vị trí 2",#REF!,9,0)</f>
        <v>#REF!</v>
      </c>
      <c r="S121" s="95" t="e">
        <f>VLOOKUP(H121&amp;"Vị trí 3",#REF!,9,0)</f>
        <v>#REF!</v>
      </c>
      <c r="T121" s="95" t="e">
        <f>VLOOKUP(H121&amp;"Vị trí 4",#REF!,9,0)</f>
        <v>#REF!</v>
      </c>
      <c r="U121" s="253"/>
      <c r="V121" s="253" t="e">
        <f>VLOOKUP(B121,#REF!,32,0)</f>
        <v>#REF!</v>
      </c>
      <c r="W121" s="253"/>
      <c r="X121" s="253"/>
      <c r="Y121" s="254"/>
      <c r="Z121" s="254" t="e">
        <f>V121/N121</f>
        <v>#REF!</v>
      </c>
      <c r="AA121" s="254"/>
      <c r="AB121" s="254"/>
      <c r="AC121" s="253"/>
      <c r="AD121" s="253" t="e">
        <f>VLOOKUP($H121,#REF!,6,0)</f>
        <v>#REF!</v>
      </c>
      <c r="AE121" s="253"/>
      <c r="AF121" s="253"/>
      <c r="AG121" s="254"/>
      <c r="AH121" s="254" t="e">
        <f>AD121/N121</f>
        <v>#REF!</v>
      </c>
      <c r="AI121" s="254"/>
      <c r="AJ121" s="254"/>
      <c r="AK121" s="86">
        <v>4.5535711305555555</v>
      </c>
      <c r="AL121" s="86"/>
      <c r="AM121" s="255" t="e">
        <f>AVERAGE(AG121:AJ121)</f>
        <v>#REF!</v>
      </c>
      <c r="AN121" s="255">
        <f>ROUNDDOWN(AK121*$AN$10/$AK$10,1)</f>
        <v>2.6</v>
      </c>
      <c r="AO121" s="98">
        <f t="shared" si="68"/>
        <v>57200</v>
      </c>
      <c r="AP121" s="98">
        <f t="shared" si="68"/>
        <v>23400</v>
      </c>
      <c r="AQ121" s="98">
        <f t="shared" si="68"/>
        <v>15600</v>
      </c>
      <c r="AR121" s="98">
        <f t="shared" si="68"/>
        <v>10140</v>
      </c>
      <c r="AS121" s="99">
        <f t="shared" si="69"/>
        <v>57200</v>
      </c>
      <c r="AT121" s="99">
        <f t="shared" si="69"/>
        <v>23400</v>
      </c>
      <c r="AU121" s="99">
        <f t="shared" si="69"/>
        <v>15600</v>
      </c>
      <c r="AV121" s="99">
        <f t="shared" si="69"/>
        <v>10100</v>
      </c>
      <c r="AW121" s="100">
        <f t="shared" si="70"/>
        <v>8580</v>
      </c>
      <c r="AX121" s="260" t="s">
        <v>344</v>
      </c>
      <c r="AY121" s="101">
        <v>13300</v>
      </c>
      <c r="AZ121" s="102">
        <v>7000</v>
      </c>
      <c r="BA121" s="102">
        <v>5950</v>
      </c>
      <c r="BB121" s="102">
        <v>3500</v>
      </c>
      <c r="BC121" s="253">
        <v>11400</v>
      </c>
      <c r="BD121" s="253">
        <v>6000</v>
      </c>
      <c r="BE121" s="253">
        <v>5100</v>
      </c>
      <c r="BF121" s="253">
        <v>3000</v>
      </c>
      <c r="BG121" s="103">
        <f t="shared" si="71"/>
        <v>1520</v>
      </c>
      <c r="BJ121" s="251" t="e">
        <f>M121*#REF!</f>
        <v>#REF!</v>
      </c>
      <c r="BK121" s="251" t="e">
        <f>N121*#REF!</f>
        <v>#REF!</v>
      </c>
      <c r="BL121" s="251" t="e">
        <f>O121*#REF!</f>
        <v>#REF!</v>
      </c>
      <c r="BM121" s="251" t="e">
        <f>P121*#REF!</f>
        <v>#REF!</v>
      </c>
    </row>
    <row r="122" spans="1:65" s="83" customFormat="1" ht="35.1" customHeight="1" x14ac:dyDescent="0.25">
      <c r="A122" s="83" t="str">
        <f t="shared" si="47"/>
        <v>BH59DT+1</v>
      </c>
      <c r="B122" s="83" t="str">
        <f t="shared" si="48"/>
        <v>BH59DT+2</v>
      </c>
      <c r="C122" s="83" t="str">
        <f t="shared" si="49"/>
        <v>BH59DT+3</v>
      </c>
      <c r="D122" s="83" t="str">
        <f t="shared" si="50"/>
        <v>BH59DT+4</v>
      </c>
      <c r="E122" s="83" t="s">
        <v>344</v>
      </c>
      <c r="F122" s="85">
        <v>59</v>
      </c>
      <c r="G122" s="85"/>
      <c r="H122" s="93" t="s">
        <v>4533</v>
      </c>
      <c r="I122" s="84" t="s">
        <v>144</v>
      </c>
      <c r="J122" s="84" t="s">
        <v>4413</v>
      </c>
      <c r="K122" s="84"/>
      <c r="L122" s="84" t="s">
        <v>4534</v>
      </c>
      <c r="M122" s="96"/>
      <c r="N122" s="96"/>
      <c r="O122" s="96"/>
      <c r="P122" s="96"/>
      <c r="Q122" s="95"/>
      <c r="R122" s="95"/>
      <c r="S122" s="95"/>
      <c r="T122" s="95"/>
      <c r="U122" s="253"/>
      <c r="V122" s="253"/>
      <c r="W122" s="253"/>
      <c r="X122" s="253"/>
      <c r="Y122" s="254"/>
      <c r="Z122" s="254"/>
      <c r="AA122" s="254"/>
      <c r="AB122" s="254"/>
      <c r="AC122" s="253"/>
      <c r="AD122" s="253"/>
      <c r="AE122" s="253"/>
      <c r="AF122" s="253"/>
      <c r="AG122" s="254"/>
      <c r="AH122" s="254"/>
      <c r="AI122" s="254"/>
      <c r="AJ122" s="254"/>
      <c r="AK122" s="86"/>
      <c r="AL122" s="86"/>
      <c r="AM122" s="255"/>
      <c r="AN122" s="255"/>
      <c r="AO122" s="98"/>
      <c r="AP122" s="98"/>
      <c r="AQ122" s="98"/>
      <c r="AR122" s="98"/>
      <c r="AS122" s="98"/>
      <c r="AT122" s="98"/>
      <c r="AU122" s="98"/>
      <c r="AV122" s="98"/>
      <c r="AW122" s="100"/>
      <c r="AX122" s="256" t="s">
        <v>344</v>
      </c>
      <c r="AY122" s="101">
        <v>15400</v>
      </c>
      <c r="AZ122" s="102">
        <v>6300</v>
      </c>
      <c r="BA122" s="102">
        <v>4200</v>
      </c>
      <c r="BB122" s="102">
        <v>2730</v>
      </c>
      <c r="BC122" s="253">
        <v>13200</v>
      </c>
      <c r="BD122" s="253">
        <v>5400</v>
      </c>
      <c r="BE122" s="253">
        <v>3600</v>
      </c>
      <c r="BF122" s="253">
        <v>2340</v>
      </c>
    </row>
    <row r="123" spans="1:65" s="83" customFormat="1" ht="63" customHeight="1" x14ac:dyDescent="0.25">
      <c r="A123" s="83" t="str">
        <f t="shared" si="47"/>
        <v>BH59DT_D1+1</v>
      </c>
      <c r="B123" s="83" t="str">
        <f t="shared" si="48"/>
        <v>BH59DT_D1+2</v>
      </c>
      <c r="C123" s="83" t="str">
        <f t="shared" si="49"/>
        <v>BH59DT_D1+3</v>
      </c>
      <c r="D123" s="83" t="str">
        <f t="shared" si="50"/>
        <v>BH59DT_D1+4</v>
      </c>
      <c r="E123" s="83" t="s">
        <v>344</v>
      </c>
      <c r="F123" s="85"/>
      <c r="G123" s="85"/>
      <c r="H123" s="93" t="s">
        <v>4535</v>
      </c>
      <c r="I123" s="84" t="s">
        <v>4536</v>
      </c>
      <c r="J123" s="84" t="s">
        <v>4537</v>
      </c>
      <c r="K123" s="84" t="str">
        <f t="shared" si="46"/>
        <v>BH59DT_D1</v>
      </c>
      <c r="L123" s="84" t="s">
        <v>4538</v>
      </c>
      <c r="M123" s="95">
        <v>33000</v>
      </c>
      <c r="N123" s="95">
        <v>14000</v>
      </c>
      <c r="O123" s="95">
        <v>6500</v>
      </c>
      <c r="P123" s="95">
        <v>5000</v>
      </c>
      <c r="Q123" s="95" t="e">
        <f>VLOOKUP(H123&amp;"Vị trí 1",#REF!,9,0)</f>
        <v>#REF!</v>
      </c>
      <c r="R123" s="95" t="e">
        <f>VLOOKUP(H123&amp;"Vị trí 2",#REF!,9,0)</f>
        <v>#REF!</v>
      </c>
      <c r="S123" s="95" t="e">
        <f>VLOOKUP(H123&amp;"Vị trí 3",#REF!,9,0)</f>
        <v>#REF!</v>
      </c>
      <c r="T123" s="95" t="e">
        <f>VLOOKUP(H123&amp;"Vị trí 4",#REF!,9,0)</f>
        <v>#REF!</v>
      </c>
      <c r="U123" s="253" t="e">
        <f>VLOOKUP(A123,#REF!,32,0)</f>
        <v>#REF!</v>
      </c>
      <c r="V123" s="253" t="e">
        <f>VLOOKUP(B123,#REF!,32,0)</f>
        <v>#REF!</v>
      </c>
      <c r="W123" s="253" t="e">
        <f>VLOOKUP(C123,#REF!,32,0)</f>
        <v>#REF!</v>
      </c>
      <c r="X123" s="253"/>
      <c r="Y123" s="254" t="e">
        <f t="shared" ref="Y123:AA124" si="72">U123/M123</f>
        <v>#REF!</v>
      </c>
      <c r="Z123" s="254" t="e">
        <f t="shared" si="72"/>
        <v>#REF!</v>
      </c>
      <c r="AA123" s="254" t="e">
        <f t="shared" si="72"/>
        <v>#REF!</v>
      </c>
      <c r="AB123" s="254"/>
      <c r="AC123" s="253"/>
      <c r="AD123" s="253"/>
      <c r="AE123" s="253"/>
      <c r="AF123" s="253"/>
      <c r="AG123" s="254"/>
      <c r="AH123" s="254"/>
      <c r="AI123" s="254"/>
      <c r="AJ123" s="254"/>
      <c r="AK123" s="86">
        <v>2.8760840633119735</v>
      </c>
      <c r="AL123" s="86"/>
      <c r="AM123" s="255"/>
      <c r="AN123" s="255">
        <f>AK123*$AN$10/$AK$10</f>
        <v>1.6967450259840757</v>
      </c>
      <c r="AO123" s="98">
        <f t="shared" ref="AO123:AR127" si="73">M123*$AN123</f>
        <v>55992.5858574745</v>
      </c>
      <c r="AP123" s="98">
        <f t="shared" si="73"/>
        <v>23754.430363777061</v>
      </c>
      <c r="AQ123" s="98">
        <f t="shared" si="73"/>
        <v>11028.842668896492</v>
      </c>
      <c r="AR123" s="98">
        <f t="shared" si="73"/>
        <v>8483.7251299203781</v>
      </c>
      <c r="AS123" s="99">
        <f t="shared" ref="AS123:AV127" si="74">IF(AO123&lt;1000,ROUND(AO123,-1),ROUND(AO123,-2))</f>
        <v>56000</v>
      </c>
      <c r="AT123" s="99">
        <f t="shared" si="74"/>
        <v>23800</v>
      </c>
      <c r="AU123" s="99">
        <f t="shared" si="74"/>
        <v>11000</v>
      </c>
      <c r="AV123" s="99">
        <f t="shared" si="74"/>
        <v>8500</v>
      </c>
      <c r="AW123" s="100">
        <f>AO123*0.15</f>
        <v>8398.8878786211753</v>
      </c>
      <c r="AX123" s="256" t="s">
        <v>344</v>
      </c>
      <c r="AY123" s="101"/>
      <c r="AZ123" s="102"/>
      <c r="BA123" s="102"/>
      <c r="BB123" s="102"/>
      <c r="BC123" s="253"/>
      <c r="BD123" s="253"/>
      <c r="BE123" s="253"/>
      <c r="BF123" s="253"/>
      <c r="BG123" s="103">
        <f>AV123-AW123</f>
        <v>101.11212137882467</v>
      </c>
      <c r="BJ123" s="251" t="e">
        <f>M123*#REF!</f>
        <v>#REF!</v>
      </c>
      <c r="BK123" s="251" t="e">
        <f>N123*#REF!</f>
        <v>#REF!</v>
      </c>
      <c r="BL123" s="251" t="e">
        <f>O123*#REF!</f>
        <v>#REF!</v>
      </c>
      <c r="BM123" s="251" t="e">
        <f>P123*#REF!</f>
        <v>#REF!</v>
      </c>
    </row>
    <row r="124" spans="1:65" s="83" customFormat="1" ht="35.1" customHeight="1" x14ac:dyDescent="0.25">
      <c r="A124" s="83" t="str">
        <f t="shared" si="47"/>
        <v>BH59DT_D2+1</v>
      </c>
      <c r="B124" s="83" t="str">
        <f t="shared" si="48"/>
        <v>BH59DT_D2+2</v>
      </c>
      <c r="C124" s="83" t="str">
        <f t="shared" si="49"/>
        <v>BH59DT_D2+3</v>
      </c>
      <c r="D124" s="83" t="str">
        <f t="shared" si="50"/>
        <v>BH59DT_D2+4</v>
      </c>
      <c r="E124" s="83" t="s">
        <v>344</v>
      </c>
      <c r="F124" s="85"/>
      <c r="G124" s="85"/>
      <c r="H124" s="93" t="s">
        <v>4539</v>
      </c>
      <c r="I124" s="84" t="s">
        <v>4540</v>
      </c>
      <c r="J124" s="84" t="s">
        <v>4537</v>
      </c>
      <c r="K124" s="84" t="str">
        <f t="shared" si="46"/>
        <v>BH59DT_D2</v>
      </c>
      <c r="L124" s="84" t="s">
        <v>4541</v>
      </c>
      <c r="M124" s="95">
        <v>25000</v>
      </c>
      <c r="N124" s="95">
        <v>12000</v>
      </c>
      <c r="O124" s="95">
        <v>8000</v>
      </c>
      <c r="P124" s="95">
        <v>5000</v>
      </c>
      <c r="Q124" s="95" t="e">
        <f>VLOOKUP(H124&amp;"Vị trí 1",#REF!,9,0)</f>
        <v>#REF!</v>
      </c>
      <c r="R124" s="95" t="e">
        <f>VLOOKUP(H124&amp;"Vị trí 2",#REF!,9,0)</f>
        <v>#REF!</v>
      </c>
      <c r="S124" s="95" t="e">
        <f>VLOOKUP(H124&amp;"Vị trí 3",#REF!,9,0)</f>
        <v>#REF!</v>
      </c>
      <c r="T124" s="95" t="e">
        <f>VLOOKUP(H124&amp;"Vị trí 4",#REF!,9,0)</f>
        <v>#REF!</v>
      </c>
      <c r="U124" s="253" t="e">
        <f>VLOOKUP(A124,#REF!,32,0)</f>
        <v>#REF!</v>
      </c>
      <c r="V124" s="253" t="e">
        <f>VLOOKUP(B124,#REF!,32,0)</f>
        <v>#REF!</v>
      </c>
      <c r="W124" s="253" t="e">
        <f>VLOOKUP(C124,#REF!,32,0)</f>
        <v>#REF!</v>
      </c>
      <c r="X124" s="253"/>
      <c r="Y124" s="254" t="e">
        <f t="shared" si="72"/>
        <v>#REF!</v>
      </c>
      <c r="Z124" s="254" t="e">
        <f t="shared" si="72"/>
        <v>#REF!</v>
      </c>
      <c r="AA124" s="254" t="e">
        <f t="shared" si="72"/>
        <v>#REF!</v>
      </c>
      <c r="AB124" s="254"/>
      <c r="AC124" s="253"/>
      <c r="AD124" s="253"/>
      <c r="AE124" s="253"/>
      <c r="AF124" s="253"/>
      <c r="AG124" s="254"/>
      <c r="AH124" s="254"/>
      <c r="AI124" s="254"/>
      <c r="AJ124" s="254"/>
      <c r="AK124" s="86">
        <v>2.3552230632724647</v>
      </c>
      <c r="AL124" s="86"/>
      <c r="AM124" s="255"/>
      <c r="AN124" s="255">
        <v>1.35</v>
      </c>
      <c r="AO124" s="98">
        <f t="shared" si="73"/>
        <v>33750</v>
      </c>
      <c r="AP124" s="98">
        <f t="shared" si="73"/>
        <v>16200.000000000002</v>
      </c>
      <c r="AQ124" s="98">
        <f t="shared" si="73"/>
        <v>10800</v>
      </c>
      <c r="AR124" s="98">
        <f t="shared" si="73"/>
        <v>6750</v>
      </c>
      <c r="AS124" s="99">
        <f t="shared" si="74"/>
        <v>33800</v>
      </c>
      <c r="AT124" s="99">
        <f t="shared" si="74"/>
        <v>16200</v>
      </c>
      <c r="AU124" s="99">
        <f t="shared" si="74"/>
        <v>10800</v>
      </c>
      <c r="AV124" s="99">
        <f t="shared" si="74"/>
        <v>6800</v>
      </c>
      <c r="AW124" s="100">
        <f>AO124*0.15</f>
        <v>5062.5</v>
      </c>
      <c r="AX124" s="256" t="s">
        <v>344</v>
      </c>
      <c r="AY124" s="101">
        <v>25900</v>
      </c>
      <c r="AZ124" s="102">
        <v>9800</v>
      </c>
      <c r="BA124" s="102">
        <v>5600</v>
      </c>
      <c r="BB124" s="102">
        <v>3500</v>
      </c>
      <c r="BC124" s="253">
        <v>22200</v>
      </c>
      <c r="BD124" s="253">
        <v>8400</v>
      </c>
      <c r="BE124" s="253">
        <v>4800</v>
      </c>
      <c r="BF124" s="253">
        <v>3000</v>
      </c>
      <c r="BG124" s="103">
        <f>AV124-AW124</f>
        <v>1737.5</v>
      </c>
      <c r="BJ124" s="251" t="e">
        <f>M124*#REF!</f>
        <v>#REF!</v>
      </c>
      <c r="BK124" s="251" t="e">
        <f>N124*#REF!</f>
        <v>#REF!</v>
      </c>
      <c r="BL124" s="251" t="e">
        <f>O124*#REF!</f>
        <v>#REF!</v>
      </c>
      <c r="BM124" s="251" t="e">
        <f>P124*#REF!</f>
        <v>#REF!</v>
      </c>
    </row>
    <row r="125" spans="1:65" s="83" customFormat="1" ht="35.1" customHeight="1" x14ac:dyDescent="0.25">
      <c r="A125" s="83" t="str">
        <f t="shared" si="47"/>
        <v>BH59DT_D3+1</v>
      </c>
      <c r="B125" s="83" t="str">
        <f t="shared" si="48"/>
        <v>BH59DT_D3+2</v>
      </c>
      <c r="C125" s="83" t="str">
        <f t="shared" si="49"/>
        <v>BH59DT_D3+3</v>
      </c>
      <c r="D125" s="83" t="str">
        <f t="shared" si="50"/>
        <v>BH59DT_D3+4</v>
      </c>
      <c r="E125" s="83" t="s">
        <v>344</v>
      </c>
      <c r="F125" s="85"/>
      <c r="G125" s="85"/>
      <c r="H125" s="93" t="s">
        <v>4542</v>
      </c>
      <c r="I125" s="84" t="s">
        <v>4543</v>
      </c>
      <c r="J125" s="84" t="s">
        <v>4544</v>
      </c>
      <c r="K125" s="84" t="str">
        <f t="shared" si="46"/>
        <v>BH59DT_D3</v>
      </c>
      <c r="L125" s="84" t="s">
        <v>4545</v>
      </c>
      <c r="M125" s="95">
        <v>21000</v>
      </c>
      <c r="N125" s="95">
        <v>9000</v>
      </c>
      <c r="O125" s="95">
        <v>5200</v>
      </c>
      <c r="P125" s="95">
        <v>3900</v>
      </c>
      <c r="Q125" s="95" t="e">
        <f>VLOOKUP(H125&amp;"Vị trí 1",#REF!,9,0)</f>
        <v>#REF!</v>
      </c>
      <c r="R125" s="95" t="e">
        <f>VLOOKUP(H125&amp;"Vị trí 2",#REF!,9,0)</f>
        <v>#REF!</v>
      </c>
      <c r="S125" s="95" t="e">
        <f>VLOOKUP(H125&amp;"Vị trí 3",#REF!,9,0)</f>
        <v>#REF!</v>
      </c>
      <c r="T125" s="95" t="e">
        <f>VLOOKUP(H125&amp;"Vị trí 4",#REF!,9,0)</f>
        <v>#REF!</v>
      </c>
      <c r="U125" s="253" t="e">
        <f>VLOOKUP(A125,#REF!,32,0)</f>
        <v>#REF!</v>
      </c>
      <c r="V125" s="253" t="e">
        <f>VLOOKUP(B125,#REF!,32,0)</f>
        <v>#REF!</v>
      </c>
      <c r="W125" s="253"/>
      <c r="X125" s="253"/>
      <c r="Y125" s="254" t="e">
        <f>U125/M125</f>
        <v>#REF!</v>
      </c>
      <c r="Z125" s="254" t="e">
        <f>V125/N125</f>
        <v>#REF!</v>
      </c>
      <c r="AA125" s="254"/>
      <c r="AB125" s="254"/>
      <c r="AC125" s="253"/>
      <c r="AD125" s="253"/>
      <c r="AE125" s="253"/>
      <c r="AF125" s="253"/>
      <c r="AG125" s="254"/>
      <c r="AH125" s="254"/>
      <c r="AI125" s="254"/>
      <c r="AJ125" s="254"/>
      <c r="AK125" s="86">
        <v>2.2774289447294946</v>
      </c>
      <c r="AL125" s="86"/>
      <c r="AM125" s="255"/>
      <c r="AN125" s="255">
        <v>1.3</v>
      </c>
      <c r="AO125" s="98">
        <f t="shared" si="73"/>
        <v>27300</v>
      </c>
      <c r="AP125" s="98">
        <f t="shared" si="73"/>
        <v>11700</v>
      </c>
      <c r="AQ125" s="98">
        <f t="shared" si="73"/>
        <v>6760</v>
      </c>
      <c r="AR125" s="98">
        <f t="shared" si="73"/>
        <v>5070</v>
      </c>
      <c r="AS125" s="99">
        <f t="shared" si="74"/>
        <v>27300</v>
      </c>
      <c r="AT125" s="99">
        <f t="shared" si="74"/>
        <v>11700</v>
      </c>
      <c r="AU125" s="99">
        <f t="shared" si="74"/>
        <v>6800</v>
      </c>
      <c r="AV125" s="99">
        <f t="shared" si="74"/>
        <v>5100</v>
      </c>
      <c r="AW125" s="100">
        <f>AO125*0.15</f>
        <v>4095</v>
      </c>
      <c r="AX125" s="256" t="s">
        <v>344</v>
      </c>
      <c r="AY125" s="101">
        <v>21700</v>
      </c>
      <c r="AZ125" s="102">
        <v>8400</v>
      </c>
      <c r="BA125" s="102">
        <v>5600</v>
      </c>
      <c r="BB125" s="102">
        <v>3500</v>
      </c>
      <c r="BC125" s="253">
        <v>18600</v>
      </c>
      <c r="BD125" s="253">
        <v>7200</v>
      </c>
      <c r="BE125" s="253">
        <v>4800</v>
      </c>
      <c r="BF125" s="253">
        <v>3000</v>
      </c>
      <c r="BG125" s="103">
        <f>AV125-AW125</f>
        <v>1005</v>
      </c>
      <c r="BJ125" s="251" t="e">
        <f>M125*#REF!</f>
        <v>#REF!</v>
      </c>
      <c r="BK125" s="251" t="e">
        <f>N125*#REF!</f>
        <v>#REF!</v>
      </c>
      <c r="BL125" s="251" t="e">
        <f>O125*#REF!</f>
        <v>#REF!</v>
      </c>
      <c r="BM125" s="251" t="e">
        <f>P125*#REF!</f>
        <v>#REF!</v>
      </c>
    </row>
    <row r="126" spans="1:65" s="83" customFormat="1" ht="35.1" customHeight="1" x14ac:dyDescent="0.25">
      <c r="A126" s="83" t="str">
        <f t="shared" si="47"/>
        <v>BH60DT+1</v>
      </c>
      <c r="B126" s="83" t="str">
        <f t="shared" si="48"/>
        <v>BH60DT+2</v>
      </c>
      <c r="C126" s="83" t="str">
        <f t="shared" si="49"/>
        <v>BH60DT+3</v>
      </c>
      <c r="D126" s="83" t="str">
        <f t="shared" si="50"/>
        <v>BH60DT+4</v>
      </c>
      <c r="E126" s="83" t="s">
        <v>344</v>
      </c>
      <c r="F126" s="85">
        <v>60</v>
      </c>
      <c r="G126" s="85"/>
      <c r="H126" s="93" t="s">
        <v>4546</v>
      </c>
      <c r="I126" s="84" t="s">
        <v>4547</v>
      </c>
      <c r="J126" s="84" t="s">
        <v>4548</v>
      </c>
      <c r="K126" s="84" t="str">
        <f t="shared" si="46"/>
        <v>BH60DT</v>
      </c>
      <c r="L126" s="84" t="s">
        <v>4538</v>
      </c>
      <c r="M126" s="95">
        <v>17000</v>
      </c>
      <c r="N126" s="95">
        <v>8000</v>
      </c>
      <c r="O126" s="95">
        <v>4200</v>
      </c>
      <c r="P126" s="95">
        <v>2600</v>
      </c>
      <c r="Q126" s="95" t="e">
        <f>VLOOKUP(H126&amp;"Vị trí 1",#REF!,9,0)</f>
        <v>#REF!</v>
      </c>
      <c r="R126" s="95" t="e">
        <f>VLOOKUP(H126&amp;"Vị trí 2",#REF!,9,0)</f>
        <v>#REF!</v>
      </c>
      <c r="S126" s="95" t="e">
        <f>VLOOKUP(H126&amp;"Vị trí 3",#REF!,9,0)</f>
        <v>#REF!</v>
      </c>
      <c r="T126" s="95" t="e">
        <f>VLOOKUP(H126&amp;"Vị trí 4",#REF!,9,0)</f>
        <v>#REF!</v>
      </c>
      <c r="U126" s="253"/>
      <c r="V126" s="253" t="e">
        <f>VLOOKUP(B126,#REF!,32,0)</f>
        <v>#REF!</v>
      </c>
      <c r="W126" s="253" t="e">
        <f>VLOOKUP(C126,#REF!,32,0)</f>
        <v>#REF!</v>
      </c>
      <c r="X126" s="253" t="e">
        <f>VLOOKUP(D126,#REF!,32,0)</f>
        <v>#REF!</v>
      </c>
      <c r="Y126" s="254"/>
      <c r="Z126" s="254" t="e">
        <f>V126/N126</f>
        <v>#REF!</v>
      </c>
      <c r="AA126" s="254" t="e">
        <f>W126/O126</f>
        <v>#REF!</v>
      </c>
      <c r="AB126" s="254" t="e">
        <f>X126/P126</f>
        <v>#REF!</v>
      </c>
      <c r="AC126" s="253"/>
      <c r="AD126" s="253"/>
      <c r="AE126" s="253"/>
      <c r="AF126" s="253"/>
      <c r="AG126" s="254"/>
      <c r="AH126" s="254"/>
      <c r="AI126" s="254"/>
      <c r="AJ126" s="254"/>
      <c r="AK126" s="86">
        <v>3.8819030159675365</v>
      </c>
      <c r="AL126" s="86"/>
      <c r="AM126" s="255"/>
      <c r="AN126" s="255">
        <f>ROUNDDOWN(AK126*$AN$10/$AK$10,1)</f>
        <v>2.2000000000000002</v>
      </c>
      <c r="AO126" s="98">
        <f t="shared" si="73"/>
        <v>37400</v>
      </c>
      <c r="AP126" s="98">
        <f t="shared" si="73"/>
        <v>17600</v>
      </c>
      <c r="AQ126" s="98">
        <f t="shared" si="73"/>
        <v>9240</v>
      </c>
      <c r="AR126" s="98">
        <f t="shared" si="73"/>
        <v>5720.0000000000009</v>
      </c>
      <c r="AS126" s="99">
        <f t="shared" si="74"/>
        <v>37400</v>
      </c>
      <c r="AT126" s="99">
        <f t="shared" si="74"/>
        <v>17600</v>
      </c>
      <c r="AU126" s="99">
        <f t="shared" si="74"/>
        <v>9200</v>
      </c>
      <c r="AV126" s="99">
        <f t="shared" si="74"/>
        <v>5700</v>
      </c>
      <c r="AW126" s="100">
        <f>AO126*0.15</f>
        <v>5610</v>
      </c>
      <c r="AX126" s="256" t="s">
        <v>344</v>
      </c>
      <c r="AY126" s="101">
        <v>15399.999999999998</v>
      </c>
      <c r="AZ126" s="102">
        <v>6300</v>
      </c>
      <c r="BA126" s="102">
        <v>3639.9999999999995</v>
      </c>
      <c r="BB126" s="102">
        <v>2730</v>
      </c>
      <c r="BC126" s="253">
        <v>13200</v>
      </c>
      <c r="BD126" s="253">
        <v>5400</v>
      </c>
      <c r="BE126" s="253">
        <v>3120</v>
      </c>
      <c r="BF126" s="253">
        <v>2340</v>
      </c>
      <c r="BG126" s="103">
        <f>AV126-AW126</f>
        <v>90</v>
      </c>
      <c r="BJ126" s="251" t="e">
        <f>M126*#REF!</f>
        <v>#REF!</v>
      </c>
      <c r="BK126" s="251" t="e">
        <f>N126*#REF!</f>
        <v>#REF!</v>
      </c>
      <c r="BL126" s="251" t="e">
        <f>O126*#REF!</f>
        <v>#REF!</v>
      </c>
      <c r="BM126" s="251" t="e">
        <f>P126*#REF!</f>
        <v>#REF!</v>
      </c>
    </row>
    <row r="127" spans="1:65" s="83" customFormat="1" ht="47.25" x14ac:dyDescent="0.25">
      <c r="A127" s="83" t="str">
        <f t="shared" si="47"/>
        <v>BH61DT+1</v>
      </c>
      <c r="B127" s="83" t="str">
        <f t="shared" si="48"/>
        <v>BH61DT+2</v>
      </c>
      <c r="C127" s="83" t="str">
        <f t="shared" si="49"/>
        <v>BH61DT+3</v>
      </c>
      <c r="D127" s="83" t="str">
        <f t="shared" si="50"/>
        <v>BH61DT+4</v>
      </c>
      <c r="E127" s="83" t="s">
        <v>344</v>
      </c>
      <c r="F127" s="85">
        <v>61</v>
      </c>
      <c r="G127" s="85"/>
      <c r="H127" s="93" t="s">
        <v>4549</v>
      </c>
      <c r="I127" s="84" t="s">
        <v>4550</v>
      </c>
      <c r="J127" s="84" t="s">
        <v>144</v>
      </c>
      <c r="K127" s="84" t="str">
        <f t="shared" si="46"/>
        <v>BH61DT</v>
      </c>
      <c r="L127" s="84" t="s">
        <v>4551</v>
      </c>
      <c r="M127" s="95">
        <v>17000</v>
      </c>
      <c r="N127" s="95">
        <v>8000</v>
      </c>
      <c r="O127" s="95">
        <v>4600</v>
      </c>
      <c r="P127" s="95">
        <v>3300</v>
      </c>
      <c r="Q127" s="95" t="e">
        <f>VLOOKUP(H127&amp;"Vị trí 1",#REF!,9,0)</f>
        <v>#REF!</v>
      </c>
      <c r="R127" s="95" t="e">
        <f>VLOOKUP(H127&amp;"Vị trí 2",#REF!,9,0)</f>
        <v>#REF!</v>
      </c>
      <c r="S127" s="95" t="e">
        <f>VLOOKUP(H127&amp;"Vị trí 3",#REF!,9,0)</f>
        <v>#REF!</v>
      </c>
      <c r="T127" s="95" t="e">
        <f>VLOOKUP(H127&amp;"Vị trí 4",#REF!,9,0)</f>
        <v>#REF!</v>
      </c>
      <c r="U127" s="253"/>
      <c r="V127" s="253" t="e">
        <f>VLOOKUP(B127,#REF!,32,0)</f>
        <v>#REF!</v>
      </c>
      <c r="W127" s="253"/>
      <c r="X127" s="253"/>
      <c r="Y127" s="254"/>
      <c r="Z127" s="254" t="e">
        <f>V127/N127</f>
        <v>#REF!</v>
      </c>
      <c r="AA127" s="254"/>
      <c r="AB127" s="254"/>
      <c r="AC127" s="253"/>
      <c r="AD127" s="253"/>
      <c r="AE127" s="253"/>
      <c r="AF127" s="253"/>
      <c r="AG127" s="254"/>
      <c r="AH127" s="254"/>
      <c r="AI127" s="254"/>
      <c r="AJ127" s="254"/>
      <c r="AK127" s="86">
        <v>3.030916819852941</v>
      </c>
      <c r="AL127" s="86"/>
      <c r="AM127" s="255"/>
      <c r="AN127" s="255">
        <v>1.75</v>
      </c>
      <c r="AO127" s="98">
        <f t="shared" si="73"/>
        <v>29750</v>
      </c>
      <c r="AP127" s="98">
        <f t="shared" si="73"/>
        <v>14000</v>
      </c>
      <c r="AQ127" s="98">
        <f t="shared" si="73"/>
        <v>8050</v>
      </c>
      <c r="AR127" s="98">
        <f t="shared" si="73"/>
        <v>5775</v>
      </c>
      <c r="AS127" s="99">
        <f t="shared" si="74"/>
        <v>29800</v>
      </c>
      <c r="AT127" s="99">
        <f t="shared" si="74"/>
        <v>14000</v>
      </c>
      <c r="AU127" s="99">
        <f t="shared" si="74"/>
        <v>8100</v>
      </c>
      <c r="AV127" s="99">
        <f t="shared" si="74"/>
        <v>5800</v>
      </c>
      <c r="AW127" s="100">
        <f>AO127*0.15</f>
        <v>4462.5</v>
      </c>
      <c r="AX127" s="256" t="s">
        <v>344</v>
      </c>
      <c r="AY127" s="101">
        <v>11900</v>
      </c>
      <c r="AZ127" s="102">
        <v>5600</v>
      </c>
      <c r="BA127" s="102">
        <v>2940</v>
      </c>
      <c r="BB127" s="102">
        <v>1820</v>
      </c>
      <c r="BC127" s="253">
        <v>10200</v>
      </c>
      <c r="BD127" s="253">
        <v>4800</v>
      </c>
      <c r="BE127" s="253">
        <v>2520</v>
      </c>
      <c r="BF127" s="253">
        <v>1560</v>
      </c>
      <c r="BG127" s="103">
        <f>AV127-AW127</f>
        <v>1337.5</v>
      </c>
      <c r="BJ127" s="251" t="e">
        <f>M127*#REF!</f>
        <v>#REF!</v>
      </c>
      <c r="BK127" s="251" t="e">
        <f>N127*#REF!</f>
        <v>#REF!</v>
      </c>
      <c r="BL127" s="251" t="e">
        <f>O127*#REF!</f>
        <v>#REF!</v>
      </c>
      <c r="BM127" s="251" t="e">
        <f>P127*#REF!</f>
        <v>#REF!</v>
      </c>
    </row>
    <row r="128" spans="1:65" s="83" customFormat="1" ht="35.1" customHeight="1" x14ac:dyDescent="0.25">
      <c r="A128" s="83" t="str">
        <f t="shared" si="47"/>
        <v>BH62DT+1</v>
      </c>
      <c r="B128" s="83" t="str">
        <f t="shared" si="48"/>
        <v>BH62DT+2</v>
      </c>
      <c r="C128" s="83" t="str">
        <f t="shared" si="49"/>
        <v>BH62DT+3</v>
      </c>
      <c r="D128" s="83" t="str">
        <f t="shared" si="50"/>
        <v>BH62DT+4</v>
      </c>
      <c r="E128" s="83" t="s">
        <v>344</v>
      </c>
      <c r="F128" s="85">
        <v>62</v>
      </c>
      <c r="G128" s="85"/>
      <c r="H128" s="93" t="s">
        <v>4552</v>
      </c>
      <c r="I128" s="84" t="s">
        <v>4553</v>
      </c>
      <c r="J128" s="84" t="s">
        <v>144</v>
      </c>
      <c r="K128" s="84"/>
      <c r="L128" s="84" t="s">
        <v>4554</v>
      </c>
      <c r="M128" s="96"/>
      <c r="N128" s="96"/>
      <c r="O128" s="96"/>
      <c r="P128" s="96"/>
      <c r="Q128" s="95"/>
      <c r="R128" s="95"/>
      <c r="S128" s="95"/>
      <c r="T128" s="95"/>
      <c r="U128" s="253"/>
      <c r="V128" s="253"/>
      <c r="W128" s="253"/>
      <c r="X128" s="253"/>
      <c r="Y128" s="254"/>
      <c r="Z128" s="254"/>
      <c r="AA128" s="254"/>
      <c r="AB128" s="254"/>
      <c r="AC128" s="253"/>
      <c r="AD128" s="253"/>
      <c r="AE128" s="253"/>
      <c r="AF128" s="253"/>
      <c r="AG128" s="254"/>
      <c r="AH128" s="254"/>
      <c r="AI128" s="254"/>
      <c r="AJ128" s="254"/>
      <c r="AK128" s="86"/>
      <c r="AL128" s="86"/>
      <c r="AM128" s="255"/>
      <c r="AN128" s="255"/>
      <c r="AO128" s="98"/>
      <c r="AP128" s="98"/>
      <c r="AQ128" s="98"/>
      <c r="AR128" s="98"/>
      <c r="AS128" s="98"/>
      <c r="AT128" s="98"/>
      <c r="AU128" s="98"/>
      <c r="AV128" s="98"/>
      <c r="AW128" s="60"/>
      <c r="AX128" s="256" t="s">
        <v>344</v>
      </c>
      <c r="AY128" s="101">
        <v>11900</v>
      </c>
      <c r="AZ128" s="102">
        <v>5600</v>
      </c>
      <c r="BA128" s="102">
        <v>3220</v>
      </c>
      <c r="BB128" s="102">
        <v>2310</v>
      </c>
      <c r="BC128" s="253">
        <v>10200</v>
      </c>
      <c r="BD128" s="253">
        <v>4800</v>
      </c>
      <c r="BE128" s="253">
        <v>2760</v>
      </c>
      <c r="BF128" s="253">
        <v>1980</v>
      </c>
    </row>
    <row r="129" spans="1:65" s="83" customFormat="1" ht="35.1" customHeight="1" x14ac:dyDescent="0.25">
      <c r="A129" s="83" t="str">
        <f t="shared" si="47"/>
        <v>BH62DT_D1+1</v>
      </c>
      <c r="B129" s="83" t="str">
        <f t="shared" si="48"/>
        <v>BH62DT_D1+2</v>
      </c>
      <c r="C129" s="83" t="str">
        <f t="shared" si="49"/>
        <v>BH62DT_D1+3</v>
      </c>
      <c r="D129" s="83" t="str">
        <f t="shared" si="50"/>
        <v>BH62DT_D1+4</v>
      </c>
      <c r="E129" s="83" t="s">
        <v>344</v>
      </c>
      <c r="F129" s="85"/>
      <c r="G129" s="85"/>
      <c r="H129" s="93" t="s">
        <v>4555</v>
      </c>
      <c r="I129" s="84" t="s">
        <v>4556</v>
      </c>
      <c r="J129" s="84" t="s">
        <v>144</v>
      </c>
      <c r="K129" s="84" t="str">
        <f t="shared" si="46"/>
        <v>BH62DT_D1</v>
      </c>
      <c r="L129" s="84" t="s">
        <v>4557</v>
      </c>
      <c r="M129" s="95">
        <v>16000</v>
      </c>
      <c r="N129" s="95">
        <v>8000</v>
      </c>
      <c r="O129" s="95">
        <v>4200</v>
      </c>
      <c r="P129" s="95">
        <v>2600</v>
      </c>
      <c r="Q129" s="95" t="e">
        <f>VLOOKUP(H129&amp;"Vị trí 1",#REF!,9,0)</f>
        <v>#REF!</v>
      </c>
      <c r="R129" s="95" t="e">
        <f>VLOOKUP(H129&amp;"Vị trí 2",#REF!,9,0)</f>
        <v>#REF!</v>
      </c>
      <c r="S129" s="95" t="e">
        <f>VLOOKUP(H129&amp;"Vị trí 3",#REF!,9,0)</f>
        <v>#REF!</v>
      </c>
      <c r="T129" s="95" t="e">
        <f>VLOOKUP(H129&amp;"Vị trí 4",#REF!,9,0)</f>
        <v>#REF!</v>
      </c>
      <c r="U129" s="253"/>
      <c r="V129" s="253" t="e">
        <f>VLOOKUP(B129,#REF!,32,0)</f>
        <v>#REF!</v>
      </c>
      <c r="W129" s="253"/>
      <c r="X129" s="253"/>
      <c r="Y129" s="254"/>
      <c r="Z129" s="254" t="e">
        <f>V129/N129</f>
        <v>#REF!</v>
      </c>
      <c r="AA129" s="254"/>
      <c r="AB129" s="254"/>
      <c r="AC129" s="253"/>
      <c r="AD129" s="253"/>
      <c r="AE129" s="253"/>
      <c r="AF129" s="253"/>
      <c r="AG129" s="254"/>
      <c r="AH129" s="254"/>
      <c r="AI129" s="254"/>
      <c r="AJ129" s="254"/>
      <c r="AK129" s="86">
        <v>3.1572241234390006</v>
      </c>
      <c r="AL129" s="86"/>
      <c r="AM129" s="255"/>
      <c r="AN129" s="255">
        <v>1.85</v>
      </c>
      <c r="AO129" s="98">
        <f t="shared" ref="AO129:AR134" si="75">M129*$AN129</f>
        <v>29600</v>
      </c>
      <c r="AP129" s="98">
        <f t="shared" si="75"/>
        <v>14800</v>
      </c>
      <c r="AQ129" s="98">
        <f t="shared" si="75"/>
        <v>7770</v>
      </c>
      <c r="AR129" s="98">
        <f t="shared" si="75"/>
        <v>4810</v>
      </c>
      <c r="AS129" s="99">
        <f t="shared" ref="AS129:AV134" si="76">IF(AO129&lt;1000,ROUND(AO129,-1),ROUND(AO129,-2))</f>
        <v>29600</v>
      </c>
      <c r="AT129" s="99">
        <f t="shared" si="76"/>
        <v>14800</v>
      </c>
      <c r="AU129" s="99">
        <f t="shared" si="76"/>
        <v>7800</v>
      </c>
      <c r="AV129" s="99">
        <f t="shared" si="76"/>
        <v>4800</v>
      </c>
      <c r="AW129" s="100">
        <f t="shared" ref="AW129:AW134" si="77">AO129*0.15</f>
        <v>4440</v>
      </c>
      <c r="AX129" s="256" t="s">
        <v>344</v>
      </c>
      <c r="AY129" s="101"/>
      <c r="AZ129" s="102"/>
      <c r="BA129" s="102"/>
      <c r="BB129" s="102"/>
      <c r="BC129" s="253"/>
      <c r="BD129" s="253"/>
      <c r="BE129" s="253"/>
      <c r="BF129" s="253"/>
      <c r="BG129" s="103">
        <f t="shared" ref="BG129:BG134" si="78">AV129-AW129</f>
        <v>360</v>
      </c>
      <c r="BJ129" s="251" t="e">
        <f>M129*#REF!</f>
        <v>#REF!</v>
      </c>
      <c r="BK129" s="251" t="e">
        <f>N129*#REF!</f>
        <v>#REF!</v>
      </c>
      <c r="BL129" s="251" t="e">
        <f>O129*#REF!</f>
        <v>#REF!</v>
      </c>
      <c r="BM129" s="251" t="e">
        <f>P129*#REF!</f>
        <v>#REF!</v>
      </c>
    </row>
    <row r="130" spans="1:65" s="83" customFormat="1" ht="35.1" customHeight="1" x14ac:dyDescent="0.25">
      <c r="A130" s="83" t="str">
        <f t="shared" si="47"/>
        <v>BH62DT_D2+1</v>
      </c>
      <c r="B130" s="83" t="str">
        <f t="shared" si="48"/>
        <v>BH62DT_D2+2</v>
      </c>
      <c r="C130" s="83" t="str">
        <f t="shared" si="49"/>
        <v>BH62DT_D2+3</v>
      </c>
      <c r="D130" s="83" t="str">
        <f t="shared" si="50"/>
        <v>BH62DT_D2+4</v>
      </c>
      <c r="E130" s="83" t="s">
        <v>344</v>
      </c>
      <c r="F130" s="85"/>
      <c r="G130" s="85"/>
      <c r="H130" s="93" t="s">
        <v>4558</v>
      </c>
      <c r="I130" s="84" t="s">
        <v>4559</v>
      </c>
      <c r="J130" s="84" t="s">
        <v>144</v>
      </c>
      <c r="K130" s="84" t="str">
        <f t="shared" si="46"/>
        <v>BH62DT_D2</v>
      </c>
      <c r="L130" s="84" t="s">
        <v>288</v>
      </c>
      <c r="M130" s="95">
        <v>12000</v>
      </c>
      <c r="N130" s="95">
        <v>6000</v>
      </c>
      <c r="O130" s="95">
        <v>3300</v>
      </c>
      <c r="P130" s="95">
        <v>2300</v>
      </c>
      <c r="Q130" s="95" t="e">
        <f>VLOOKUP(H130&amp;"Vị trí 1",#REF!,9,0)</f>
        <v>#REF!</v>
      </c>
      <c r="R130" s="95" t="e">
        <f>VLOOKUP(H130&amp;"Vị trí 2",#REF!,9,0)</f>
        <v>#REF!</v>
      </c>
      <c r="S130" s="95" t="e">
        <f>VLOOKUP(H130&amp;"Vị trí 3",#REF!,9,0)</f>
        <v>#REF!</v>
      </c>
      <c r="T130" s="95" t="e">
        <f>VLOOKUP(H130&amp;"Vị trí 4",#REF!,9,0)</f>
        <v>#REF!</v>
      </c>
      <c r="U130" s="253"/>
      <c r="V130" s="253"/>
      <c r="W130" s="253"/>
      <c r="X130" s="253"/>
      <c r="Y130" s="254"/>
      <c r="Z130" s="254"/>
      <c r="AA130" s="254"/>
      <c r="AB130" s="254"/>
      <c r="AC130" s="253"/>
      <c r="AD130" s="253"/>
      <c r="AE130" s="253"/>
      <c r="AF130" s="253"/>
      <c r="AG130" s="254"/>
      <c r="AH130" s="254"/>
      <c r="AI130" s="254"/>
      <c r="AJ130" s="254"/>
      <c r="AK130" s="86">
        <v>3.05</v>
      </c>
      <c r="AL130" s="86"/>
      <c r="AM130" s="255"/>
      <c r="AN130" s="255">
        <f>AK130*$AN$10/$AK$10</f>
        <v>1.7993466864428302</v>
      </c>
      <c r="AO130" s="98">
        <f t="shared" si="75"/>
        <v>21592.160237313961</v>
      </c>
      <c r="AP130" s="98">
        <f t="shared" si="75"/>
        <v>10796.080118656981</v>
      </c>
      <c r="AQ130" s="98">
        <f t="shared" si="75"/>
        <v>5937.8440652613399</v>
      </c>
      <c r="AR130" s="98">
        <f t="shared" si="75"/>
        <v>4138.4973788185098</v>
      </c>
      <c r="AS130" s="99">
        <f t="shared" si="76"/>
        <v>21600</v>
      </c>
      <c r="AT130" s="99">
        <f t="shared" si="76"/>
        <v>10800</v>
      </c>
      <c r="AU130" s="99">
        <f t="shared" si="76"/>
        <v>5900</v>
      </c>
      <c r="AV130" s="99">
        <f t="shared" si="76"/>
        <v>4100</v>
      </c>
      <c r="AW130" s="100">
        <f t="shared" si="77"/>
        <v>3238.8240355970943</v>
      </c>
      <c r="AX130" s="256" t="s">
        <v>344</v>
      </c>
      <c r="AY130" s="101">
        <v>11200</v>
      </c>
      <c r="AZ130" s="102">
        <v>5600</v>
      </c>
      <c r="BA130" s="102">
        <v>2940</v>
      </c>
      <c r="BB130" s="102">
        <v>1820</v>
      </c>
      <c r="BC130" s="253">
        <v>9600</v>
      </c>
      <c r="BD130" s="253">
        <v>4800</v>
      </c>
      <c r="BE130" s="253">
        <v>2520</v>
      </c>
      <c r="BF130" s="253">
        <v>1560</v>
      </c>
      <c r="BG130" s="103">
        <f t="shared" si="78"/>
        <v>861.17596440290572</v>
      </c>
      <c r="BJ130" s="251" t="e">
        <f>M130*#REF!</f>
        <v>#REF!</v>
      </c>
      <c r="BK130" s="251" t="e">
        <f>N130*#REF!</f>
        <v>#REF!</v>
      </c>
      <c r="BL130" s="251" t="e">
        <f>O130*#REF!</f>
        <v>#REF!</v>
      </c>
      <c r="BM130" s="251" t="e">
        <f>P130*#REF!</f>
        <v>#REF!</v>
      </c>
    </row>
    <row r="131" spans="1:65" s="83" customFormat="1" ht="35.1" customHeight="1" x14ac:dyDescent="0.25">
      <c r="A131" s="83" t="str">
        <f t="shared" si="47"/>
        <v>BH62DT_D3+1</v>
      </c>
      <c r="B131" s="83" t="str">
        <f t="shared" si="48"/>
        <v>BH62DT_D3+2</v>
      </c>
      <c r="C131" s="83" t="str">
        <f t="shared" si="49"/>
        <v>BH62DT_D3+3</v>
      </c>
      <c r="D131" s="83" t="str">
        <f t="shared" si="50"/>
        <v>BH62DT_D3+4</v>
      </c>
      <c r="E131" s="83" t="s">
        <v>344</v>
      </c>
      <c r="F131" s="85"/>
      <c r="G131" s="85"/>
      <c r="H131" s="93" t="s">
        <v>4560</v>
      </c>
      <c r="I131" s="84" t="s">
        <v>4561</v>
      </c>
      <c r="J131" s="84" t="s">
        <v>288</v>
      </c>
      <c r="K131" s="84" t="str">
        <f t="shared" si="46"/>
        <v>BH62DT_D3</v>
      </c>
      <c r="L131" s="84" t="s">
        <v>4562</v>
      </c>
      <c r="M131" s="95">
        <v>8000</v>
      </c>
      <c r="N131" s="95">
        <v>5000</v>
      </c>
      <c r="O131" s="95">
        <v>2900</v>
      </c>
      <c r="P131" s="95">
        <v>2000</v>
      </c>
      <c r="Q131" s="95" t="e">
        <f>VLOOKUP(H131&amp;"Vị trí 1",#REF!,9,0)</f>
        <v>#REF!</v>
      </c>
      <c r="R131" s="95" t="e">
        <f>VLOOKUP(H131&amp;"Vị trí 2",#REF!,9,0)</f>
        <v>#REF!</v>
      </c>
      <c r="S131" s="95" t="e">
        <f>VLOOKUP(H131&amp;"Vị trí 3",#REF!,9,0)</f>
        <v>#REF!</v>
      </c>
      <c r="T131" s="95" t="e">
        <f>VLOOKUP(H131&amp;"Vị trí 4",#REF!,9,0)</f>
        <v>#REF!</v>
      </c>
      <c r="U131" s="253"/>
      <c r="V131" s="253"/>
      <c r="W131" s="253"/>
      <c r="X131" s="253"/>
      <c r="Y131" s="254"/>
      <c r="Z131" s="254"/>
      <c r="AA131" s="254"/>
      <c r="AB131" s="254"/>
      <c r="AC131" s="253"/>
      <c r="AD131" s="253"/>
      <c r="AE131" s="253"/>
      <c r="AF131" s="253"/>
      <c r="AG131" s="254"/>
      <c r="AH131" s="254"/>
      <c r="AI131" s="254"/>
      <c r="AJ131" s="254"/>
      <c r="AK131" s="86">
        <v>3.05</v>
      </c>
      <c r="AL131" s="86"/>
      <c r="AM131" s="255"/>
      <c r="AN131" s="255">
        <f>AK131*$AN$10/$AK$10</f>
        <v>1.7993466864428302</v>
      </c>
      <c r="AO131" s="98">
        <f t="shared" si="75"/>
        <v>14394.773491542643</v>
      </c>
      <c r="AP131" s="98">
        <f t="shared" si="75"/>
        <v>8996.7334322141505</v>
      </c>
      <c r="AQ131" s="98">
        <f t="shared" si="75"/>
        <v>5218.105390684208</v>
      </c>
      <c r="AR131" s="98">
        <f t="shared" si="75"/>
        <v>3598.6933728856607</v>
      </c>
      <c r="AS131" s="99">
        <f t="shared" si="76"/>
        <v>14400</v>
      </c>
      <c r="AT131" s="99">
        <f t="shared" si="76"/>
        <v>9000</v>
      </c>
      <c r="AU131" s="99">
        <f t="shared" si="76"/>
        <v>5200</v>
      </c>
      <c r="AV131" s="99">
        <f t="shared" si="76"/>
        <v>3600</v>
      </c>
      <c r="AW131" s="100">
        <f t="shared" si="77"/>
        <v>2159.2160237313965</v>
      </c>
      <c r="AX131" s="256" t="s">
        <v>344</v>
      </c>
      <c r="AY131" s="101">
        <v>8400</v>
      </c>
      <c r="AZ131" s="102">
        <v>4200</v>
      </c>
      <c r="BA131" s="102">
        <v>2310</v>
      </c>
      <c r="BB131" s="102">
        <v>1610</v>
      </c>
      <c r="BC131" s="253">
        <v>7200</v>
      </c>
      <c r="BD131" s="253">
        <v>3600</v>
      </c>
      <c r="BE131" s="253">
        <v>1980</v>
      </c>
      <c r="BF131" s="253">
        <v>1380</v>
      </c>
      <c r="BG131" s="103">
        <f t="shared" si="78"/>
        <v>1440.7839762686035</v>
      </c>
      <c r="BJ131" s="251" t="e">
        <f>M131*#REF!</f>
        <v>#REF!</v>
      </c>
      <c r="BK131" s="251" t="e">
        <f>N131*#REF!</f>
        <v>#REF!</v>
      </c>
      <c r="BL131" s="251" t="e">
        <f>O131*#REF!</f>
        <v>#REF!</v>
      </c>
      <c r="BM131" s="251" t="e">
        <f>P131*#REF!</f>
        <v>#REF!</v>
      </c>
    </row>
    <row r="132" spans="1:65" s="83" customFormat="1" ht="35.1" customHeight="1" x14ac:dyDescent="0.25">
      <c r="A132" s="83" t="str">
        <f t="shared" si="47"/>
        <v>BH62DT_D4+1</v>
      </c>
      <c r="B132" s="83" t="str">
        <f t="shared" si="48"/>
        <v>BH62DT_D4+2</v>
      </c>
      <c r="C132" s="83" t="str">
        <f t="shared" si="49"/>
        <v>BH62DT_D4+3</v>
      </c>
      <c r="D132" s="83" t="str">
        <f t="shared" si="50"/>
        <v>BH62DT_D4+4</v>
      </c>
      <c r="E132" s="83" t="s">
        <v>344</v>
      </c>
      <c r="F132" s="85"/>
      <c r="G132" s="85"/>
      <c r="H132" s="93" t="s">
        <v>4563</v>
      </c>
      <c r="I132" s="84" t="s">
        <v>4564</v>
      </c>
      <c r="J132" s="84" t="s">
        <v>4565</v>
      </c>
      <c r="K132" s="84" t="str">
        <f t="shared" si="46"/>
        <v>BH62DT_D4</v>
      </c>
      <c r="L132" s="84" t="s">
        <v>4566</v>
      </c>
      <c r="M132" s="95">
        <v>6000</v>
      </c>
      <c r="N132" s="95">
        <v>3000</v>
      </c>
      <c r="O132" s="95">
        <v>2500</v>
      </c>
      <c r="P132" s="95">
        <v>1600</v>
      </c>
      <c r="Q132" s="95" t="e">
        <f>VLOOKUP(H132&amp;"Vị trí 1",#REF!,9,0)</f>
        <v>#REF!</v>
      </c>
      <c r="R132" s="95" t="e">
        <f>VLOOKUP(H132&amp;"Vị trí 2",#REF!,9,0)</f>
        <v>#REF!</v>
      </c>
      <c r="S132" s="95" t="e">
        <f>VLOOKUP(H132&amp;"Vị trí 3",#REF!,9,0)</f>
        <v>#REF!</v>
      </c>
      <c r="T132" s="95" t="e">
        <f>VLOOKUP(H132&amp;"Vị trí 4",#REF!,9,0)</f>
        <v>#REF!</v>
      </c>
      <c r="U132" s="253"/>
      <c r="V132" s="253"/>
      <c r="W132" s="253"/>
      <c r="X132" s="253"/>
      <c r="Y132" s="254"/>
      <c r="Z132" s="254"/>
      <c r="AA132" s="254"/>
      <c r="AB132" s="254"/>
      <c r="AC132" s="253"/>
      <c r="AD132" s="253"/>
      <c r="AE132" s="253"/>
      <c r="AF132" s="253"/>
      <c r="AG132" s="254"/>
      <c r="AH132" s="254"/>
      <c r="AI132" s="254"/>
      <c r="AJ132" s="254"/>
      <c r="AK132" s="86">
        <v>3.05</v>
      </c>
      <c r="AL132" s="86"/>
      <c r="AM132" s="255"/>
      <c r="AN132" s="255">
        <f>AK132*$AN$10/$AK$10</f>
        <v>1.7993466864428302</v>
      </c>
      <c r="AO132" s="98">
        <f t="shared" si="75"/>
        <v>10796.080118656981</v>
      </c>
      <c r="AP132" s="98">
        <f t="shared" si="75"/>
        <v>5398.0400593284903</v>
      </c>
      <c r="AQ132" s="98">
        <f t="shared" si="75"/>
        <v>4498.3667161070753</v>
      </c>
      <c r="AR132" s="98">
        <f t="shared" si="75"/>
        <v>2878.9546983085284</v>
      </c>
      <c r="AS132" s="99">
        <f t="shared" si="76"/>
        <v>10800</v>
      </c>
      <c r="AT132" s="99">
        <f t="shared" si="76"/>
        <v>5400</v>
      </c>
      <c r="AU132" s="99">
        <f t="shared" si="76"/>
        <v>4500</v>
      </c>
      <c r="AV132" s="99">
        <f t="shared" si="76"/>
        <v>2900</v>
      </c>
      <c r="AW132" s="100">
        <f t="shared" si="77"/>
        <v>1619.4120177985471</v>
      </c>
      <c r="AX132" s="256" t="s">
        <v>344</v>
      </c>
      <c r="AY132" s="101">
        <v>5600</v>
      </c>
      <c r="AZ132" s="102">
        <v>3500</v>
      </c>
      <c r="BA132" s="102">
        <v>2030</v>
      </c>
      <c r="BB132" s="102">
        <v>1400</v>
      </c>
      <c r="BC132" s="253">
        <v>4800</v>
      </c>
      <c r="BD132" s="253">
        <v>3000</v>
      </c>
      <c r="BE132" s="253">
        <v>1740</v>
      </c>
      <c r="BF132" s="253">
        <v>1200</v>
      </c>
      <c r="BG132" s="103">
        <f t="shared" si="78"/>
        <v>1280.5879822014529</v>
      </c>
      <c r="BJ132" s="251" t="e">
        <f>M132*#REF!</f>
        <v>#REF!</v>
      </c>
      <c r="BK132" s="251" t="e">
        <f>N132*#REF!</f>
        <v>#REF!</v>
      </c>
      <c r="BL132" s="251" t="e">
        <f>O132*#REF!</f>
        <v>#REF!</v>
      </c>
      <c r="BM132" s="251" t="e">
        <f>P132*#REF!</f>
        <v>#REF!</v>
      </c>
    </row>
    <row r="133" spans="1:65" s="83" customFormat="1" ht="35.1" customHeight="1" x14ac:dyDescent="0.25">
      <c r="A133" s="83" t="str">
        <f t="shared" si="47"/>
        <v>BH63DT+1</v>
      </c>
      <c r="B133" s="83" t="str">
        <f t="shared" si="48"/>
        <v>BH63DT+2</v>
      </c>
      <c r="C133" s="83" t="str">
        <f t="shared" si="49"/>
        <v>BH63DT+3</v>
      </c>
      <c r="D133" s="83" t="str">
        <f t="shared" si="50"/>
        <v>BH63DT+4</v>
      </c>
      <c r="E133" s="83" t="s">
        <v>344</v>
      </c>
      <c r="F133" s="85">
        <v>63</v>
      </c>
      <c r="G133" s="85"/>
      <c r="H133" s="93" t="s">
        <v>4567</v>
      </c>
      <c r="I133" s="84" t="s">
        <v>4568</v>
      </c>
      <c r="J133" s="84" t="s">
        <v>4569</v>
      </c>
      <c r="K133" s="84" t="str">
        <f t="shared" si="46"/>
        <v>BH63DT</v>
      </c>
      <c r="L133" s="84" t="s">
        <v>4557</v>
      </c>
      <c r="M133" s="95">
        <v>20000</v>
      </c>
      <c r="N133" s="95">
        <v>9000</v>
      </c>
      <c r="O133" s="95">
        <v>6000</v>
      </c>
      <c r="P133" s="95">
        <v>3300</v>
      </c>
      <c r="Q133" s="95" t="e">
        <f>VLOOKUP(H133&amp;"Vị trí 1",#REF!,9,0)</f>
        <v>#REF!</v>
      </c>
      <c r="R133" s="95" t="e">
        <f>VLOOKUP(H133&amp;"Vị trí 2",#REF!,9,0)</f>
        <v>#REF!</v>
      </c>
      <c r="S133" s="95" t="e">
        <f>VLOOKUP(H133&amp;"Vị trí 3",#REF!,9,0)</f>
        <v>#REF!</v>
      </c>
      <c r="T133" s="95" t="e">
        <f>VLOOKUP(H133&amp;"Vị trí 4",#REF!,9,0)</f>
        <v>#REF!</v>
      </c>
      <c r="U133" s="253" t="e">
        <f>VLOOKUP(A133,#REF!,32,0)</f>
        <v>#REF!</v>
      </c>
      <c r="V133" s="253" t="e">
        <f>VLOOKUP(B133,#REF!,32,0)</f>
        <v>#REF!</v>
      </c>
      <c r="W133" s="253"/>
      <c r="X133" s="253"/>
      <c r="Y133" s="254" t="e">
        <f>U133/M133</f>
        <v>#REF!</v>
      </c>
      <c r="Z133" s="254" t="e">
        <f>V133/N133</f>
        <v>#REF!</v>
      </c>
      <c r="AA133" s="254"/>
      <c r="AB133" s="254"/>
      <c r="AC133" s="253"/>
      <c r="AD133" s="253"/>
      <c r="AE133" s="253"/>
      <c r="AF133" s="253"/>
      <c r="AG133" s="254"/>
      <c r="AH133" s="254"/>
      <c r="AI133" s="254"/>
      <c r="AJ133" s="254"/>
      <c r="AK133" s="86">
        <v>2.7010673424669251</v>
      </c>
      <c r="AL133" s="86"/>
      <c r="AM133" s="255"/>
      <c r="AN133" s="255">
        <v>1.55</v>
      </c>
      <c r="AO133" s="98">
        <f t="shared" si="75"/>
        <v>31000</v>
      </c>
      <c r="AP133" s="98">
        <f t="shared" si="75"/>
        <v>13950</v>
      </c>
      <c r="AQ133" s="98">
        <f t="shared" si="75"/>
        <v>9300</v>
      </c>
      <c r="AR133" s="98">
        <f t="shared" si="75"/>
        <v>5115</v>
      </c>
      <c r="AS133" s="99">
        <f t="shared" si="76"/>
        <v>31000</v>
      </c>
      <c r="AT133" s="99">
        <f t="shared" si="76"/>
        <v>14000</v>
      </c>
      <c r="AU133" s="99">
        <f t="shared" si="76"/>
        <v>9300</v>
      </c>
      <c r="AV133" s="99">
        <f t="shared" si="76"/>
        <v>5100</v>
      </c>
      <c r="AW133" s="100">
        <f t="shared" si="77"/>
        <v>4650</v>
      </c>
      <c r="AX133" s="256" t="s">
        <v>344</v>
      </c>
      <c r="AY133" s="101">
        <v>4200</v>
      </c>
      <c r="AZ133" s="102">
        <v>2100</v>
      </c>
      <c r="BA133" s="102">
        <v>1750</v>
      </c>
      <c r="BB133" s="102">
        <v>1120</v>
      </c>
      <c r="BC133" s="253">
        <v>3600</v>
      </c>
      <c r="BD133" s="253">
        <v>1800</v>
      </c>
      <c r="BE133" s="253">
        <v>1500</v>
      </c>
      <c r="BF133" s="253">
        <v>960</v>
      </c>
      <c r="BG133" s="103">
        <f t="shared" si="78"/>
        <v>450</v>
      </c>
      <c r="BJ133" s="251" t="e">
        <f>M133*#REF!</f>
        <v>#REF!</v>
      </c>
      <c r="BK133" s="251" t="e">
        <f>N133*#REF!</f>
        <v>#REF!</v>
      </c>
      <c r="BL133" s="251" t="e">
        <f>O133*#REF!</f>
        <v>#REF!</v>
      </c>
      <c r="BM133" s="251" t="e">
        <f>P133*#REF!</f>
        <v>#REF!</v>
      </c>
    </row>
    <row r="134" spans="1:65" s="83" customFormat="1" ht="35.1" customHeight="1" x14ac:dyDescent="0.25">
      <c r="A134" s="83" t="str">
        <f t="shared" si="47"/>
        <v>BH64DT+1</v>
      </c>
      <c r="B134" s="83" t="str">
        <f t="shared" si="48"/>
        <v>BH64DT+2</v>
      </c>
      <c r="C134" s="83" t="str">
        <f t="shared" si="49"/>
        <v>BH64DT+3</v>
      </c>
      <c r="D134" s="83" t="str">
        <f t="shared" si="50"/>
        <v>BH64DT+4</v>
      </c>
      <c r="E134" s="83" t="s">
        <v>344</v>
      </c>
      <c r="F134" s="85">
        <v>64</v>
      </c>
      <c r="G134" s="85"/>
      <c r="H134" s="93" t="s">
        <v>4570</v>
      </c>
      <c r="I134" s="84" t="s">
        <v>4571</v>
      </c>
      <c r="J134" s="84" t="s">
        <v>4572</v>
      </c>
      <c r="K134" s="84" t="str">
        <f t="shared" si="46"/>
        <v>BH64DT</v>
      </c>
      <c r="L134" s="84" t="s">
        <v>4573</v>
      </c>
      <c r="M134" s="95">
        <v>18000</v>
      </c>
      <c r="N134" s="95">
        <v>9000</v>
      </c>
      <c r="O134" s="95">
        <v>6000</v>
      </c>
      <c r="P134" s="95">
        <v>3600</v>
      </c>
      <c r="Q134" s="95" t="e">
        <f>VLOOKUP(H134&amp;"Vị trí 1",#REF!,9,0)</f>
        <v>#REF!</v>
      </c>
      <c r="R134" s="95" t="e">
        <f>VLOOKUP(H134&amp;"Vị trí 2",#REF!,9,0)</f>
        <v>#REF!</v>
      </c>
      <c r="S134" s="95" t="e">
        <f>VLOOKUP(H134&amp;"Vị trí 3",#REF!,9,0)</f>
        <v>#REF!</v>
      </c>
      <c r="T134" s="95" t="e">
        <f>VLOOKUP(H134&amp;"Vị trí 4",#REF!,9,0)</f>
        <v>#REF!</v>
      </c>
      <c r="U134" s="253" t="e">
        <f>VLOOKUP(A134,#REF!,32,0)</f>
        <v>#REF!</v>
      </c>
      <c r="V134" s="253" t="e">
        <f>VLOOKUP(B134,#REF!,32,0)</f>
        <v>#REF!</v>
      </c>
      <c r="W134" s="253" t="e">
        <f>VLOOKUP(C134,#REF!,32,0)</f>
        <v>#REF!</v>
      </c>
      <c r="X134" s="253" t="e">
        <f>VLOOKUP(D134,#REF!,32,0)</f>
        <v>#REF!</v>
      </c>
      <c r="Y134" s="254" t="e">
        <f>U134/M134</f>
        <v>#REF!</v>
      </c>
      <c r="Z134" s="254" t="e">
        <f>V134/N134</f>
        <v>#REF!</v>
      </c>
      <c r="AA134" s="254" t="e">
        <f>W134/O134</f>
        <v>#REF!</v>
      </c>
      <c r="AB134" s="254" t="e">
        <f>X134/P134</f>
        <v>#REF!</v>
      </c>
      <c r="AC134" s="253"/>
      <c r="AD134" s="253"/>
      <c r="AE134" s="253"/>
      <c r="AF134" s="253"/>
      <c r="AG134" s="254"/>
      <c r="AH134" s="254"/>
      <c r="AI134" s="254"/>
      <c r="AJ134" s="254"/>
      <c r="AK134" s="86">
        <v>3.0153068121106243</v>
      </c>
      <c r="AL134" s="86"/>
      <c r="AM134" s="255"/>
      <c r="AN134" s="255">
        <v>1.75</v>
      </c>
      <c r="AO134" s="98">
        <f t="shared" si="75"/>
        <v>31500</v>
      </c>
      <c r="AP134" s="98">
        <f t="shared" si="75"/>
        <v>15750</v>
      </c>
      <c r="AQ134" s="98">
        <f t="shared" si="75"/>
        <v>10500</v>
      </c>
      <c r="AR134" s="98">
        <f t="shared" si="75"/>
        <v>6300</v>
      </c>
      <c r="AS134" s="99">
        <f t="shared" si="76"/>
        <v>31500</v>
      </c>
      <c r="AT134" s="99">
        <f t="shared" si="76"/>
        <v>15800</v>
      </c>
      <c r="AU134" s="99">
        <f t="shared" si="76"/>
        <v>10500</v>
      </c>
      <c r="AV134" s="99">
        <f t="shared" si="76"/>
        <v>6300</v>
      </c>
      <c r="AW134" s="100">
        <f t="shared" si="77"/>
        <v>4725</v>
      </c>
      <c r="AX134" s="256" t="s">
        <v>344</v>
      </c>
      <c r="AY134" s="101">
        <v>14000</v>
      </c>
      <c r="AZ134" s="102">
        <v>6300</v>
      </c>
      <c r="BA134" s="102">
        <v>4200</v>
      </c>
      <c r="BB134" s="102">
        <v>2310</v>
      </c>
      <c r="BC134" s="253">
        <v>12000</v>
      </c>
      <c r="BD134" s="253">
        <v>5400</v>
      </c>
      <c r="BE134" s="253">
        <v>3600</v>
      </c>
      <c r="BF134" s="253">
        <v>1980</v>
      </c>
      <c r="BG134" s="103">
        <f t="shared" si="78"/>
        <v>1575</v>
      </c>
      <c r="BJ134" s="251" t="e">
        <f>M134*#REF!</f>
        <v>#REF!</v>
      </c>
      <c r="BK134" s="251" t="e">
        <f>N134*#REF!</f>
        <v>#REF!</v>
      </c>
      <c r="BL134" s="251" t="e">
        <f>O134*#REF!</f>
        <v>#REF!</v>
      </c>
      <c r="BM134" s="251" t="e">
        <f>P134*#REF!</f>
        <v>#REF!</v>
      </c>
    </row>
    <row r="135" spans="1:65" s="83" customFormat="1" ht="35.1" customHeight="1" x14ac:dyDescent="0.25">
      <c r="A135" s="83" t="str">
        <f t="shared" si="47"/>
        <v>BH65DT+1</v>
      </c>
      <c r="B135" s="83" t="str">
        <f t="shared" si="48"/>
        <v>BH65DT+2</v>
      </c>
      <c r="C135" s="83" t="str">
        <f t="shared" si="49"/>
        <v>BH65DT+3</v>
      </c>
      <c r="D135" s="83" t="str">
        <f t="shared" si="50"/>
        <v>BH65DT+4</v>
      </c>
      <c r="E135" s="83" t="s">
        <v>344</v>
      </c>
      <c r="F135" s="85">
        <v>65</v>
      </c>
      <c r="G135" s="85"/>
      <c r="H135" s="93" t="s">
        <v>4574</v>
      </c>
      <c r="I135" s="84" t="s">
        <v>4575</v>
      </c>
      <c r="J135" s="84" t="s">
        <v>4576</v>
      </c>
      <c r="K135" s="84"/>
      <c r="L135" s="84" t="s">
        <v>144</v>
      </c>
      <c r="M135" s="96"/>
      <c r="N135" s="96"/>
      <c r="O135" s="96"/>
      <c r="P135" s="96"/>
      <c r="Q135" s="95"/>
      <c r="R135" s="95"/>
      <c r="S135" s="95"/>
      <c r="T135" s="95"/>
      <c r="U135" s="253"/>
      <c r="V135" s="253"/>
      <c r="W135" s="253"/>
      <c r="X135" s="253"/>
      <c r="Y135" s="254"/>
      <c r="Z135" s="254"/>
      <c r="AA135" s="254"/>
      <c r="AB135" s="254"/>
      <c r="AC135" s="253"/>
      <c r="AD135" s="253"/>
      <c r="AE135" s="253"/>
      <c r="AF135" s="253"/>
      <c r="AG135" s="254"/>
      <c r="AH135" s="254"/>
      <c r="AI135" s="254"/>
      <c r="AJ135" s="254"/>
      <c r="AK135" s="86"/>
      <c r="AL135" s="86"/>
      <c r="AM135" s="255"/>
      <c r="AN135" s="255"/>
      <c r="AO135" s="98"/>
      <c r="AP135" s="98"/>
      <c r="AQ135" s="98"/>
      <c r="AR135" s="98"/>
      <c r="AS135" s="98"/>
      <c r="AT135" s="98"/>
      <c r="AU135" s="98"/>
      <c r="AV135" s="98"/>
      <c r="AW135" s="60"/>
      <c r="AX135" s="256" t="s">
        <v>344</v>
      </c>
      <c r="AY135" s="101">
        <v>12600</v>
      </c>
      <c r="AZ135" s="102">
        <v>6300</v>
      </c>
      <c r="BA135" s="102">
        <v>4200</v>
      </c>
      <c r="BB135" s="102">
        <v>2520</v>
      </c>
      <c r="BC135" s="253">
        <v>10800</v>
      </c>
      <c r="BD135" s="253">
        <v>5400</v>
      </c>
      <c r="BE135" s="253">
        <v>3600</v>
      </c>
      <c r="BF135" s="253">
        <v>2160</v>
      </c>
    </row>
    <row r="136" spans="1:65" s="83" customFormat="1" ht="35.1" customHeight="1" x14ac:dyDescent="0.25">
      <c r="A136" s="83" t="str">
        <f t="shared" si="47"/>
        <v>BH65DT_D1+1</v>
      </c>
      <c r="B136" s="83" t="str">
        <f t="shared" si="48"/>
        <v>BH65DT_D1+2</v>
      </c>
      <c r="C136" s="83" t="str">
        <f t="shared" si="49"/>
        <v>BH65DT_D1+3</v>
      </c>
      <c r="D136" s="83" t="str">
        <f t="shared" si="50"/>
        <v>BH65DT_D1+4</v>
      </c>
      <c r="E136" s="83" t="s">
        <v>344</v>
      </c>
      <c r="F136" s="85"/>
      <c r="G136" s="85"/>
      <c r="H136" s="93" t="s">
        <v>4577</v>
      </c>
      <c r="I136" s="84" t="s">
        <v>4578</v>
      </c>
      <c r="J136" s="84" t="s">
        <v>4579</v>
      </c>
      <c r="K136" s="84" t="str">
        <f t="shared" si="46"/>
        <v>BH65DT_D1</v>
      </c>
      <c r="L136" s="84" t="s">
        <v>4580</v>
      </c>
      <c r="M136" s="95">
        <v>17000</v>
      </c>
      <c r="N136" s="95">
        <v>8000</v>
      </c>
      <c r="O136" s="95">
        <v>4600</v>
      </c>
      <c r="P136" s="95">
        <v>3300</v>
      </c>
      <c r="Q136" s="95" t="e">
        <f>VLOOKUP(H136&amp;"Vị trí 1",#REF!,9,0)</f>
        <v>#REF!</v>
      </c>
      <c r="R136" s="95" t="e">
        <f>VLOOKUP(H136&amp;"Vị trí 2",#REF!,9,0)</f>
        <v>#REF!</v>
      </c>
      <c r="S136" s="95" t="e">
        <f>VLOOKUP(H136&amp;"Vị trí 3",#REF!,9,0)</f>
        <v>#REF!</v>
      </c>
      <c r="T136" s="95" t="e">
        <f>VLOOKUP(H136&amp;"Vị trí 4",#REF!,9,0)</f>
        <v>#REF!</v>
      </c>
      <c r="U136" s="253"/>
      <c r="V136" s="253"/>
      <c r="W136" s="253" t="e">
        <f>VLOOKUP(C136,#REF!,32,0)</f>
        <v>#REF!</v>
      </c>
      <c r="X136" s="253"/>
      <c r="Y136" s="254"/>
      <c r="Z136" s="254"/>
      <c r="AA136" s="254" t="e">
        <f>W136/O136</f>
        <v>#REF!</v>
      </c>
      <c r="AB136" s="254"/>
      <c r="AC136" s="253"/>
      <c r="AD136" s="253"/>
      <c r="AE136" s="253"/>
      <c r="AF136" s="253"/>
      <c r="AG136" s="254"/>
      <c r="AH136" s="254"/>
      <c r="AI136" s="254"/>
      <c r="AJ136" s="254"/>
      <c r="AK136" s="86">
        <v>4.0117048586196411</v>
      </c>
      <c r="AL136" s="86"/>
      <c r="AM136" s="255"/>
      <c r="AN136" s="255">
        <f>ROUNDDOWN(AK136*$AN$10/$AK$10,1)</f>
        <v>2.2999999999999998</v>
      </c>
      <c r="AO136" s="98">
        <f t="shared" ref="AO136:AR140" si="79">M136*$AN136</f>
        <v>39100</v>
      </c>
      <c r="AP136" s="98">
        <f t="shared" si="79"/>
        <v>18400</v>
      </c>
      <c r="AQ136" s="98">
        <f t="shared" si="79"/>
        <v>10580</v>
      </c>
      <c r="AR136" s="98">
        <f t="shared" si="79"/>
        <v>7589.9999999999991</v>
      </c>
      <c r="AS136" s="99">
        <f t="shared" ref="AS136:AV140" si="80">IF(AO136&lt;1000,ROUND(AO136,-1),ROUND(AO136,-2))</f>
        <v>39100</v>
      </c>
      <c r="AT136" s="99">
        <f t="shared" si="80"/>
        <v>18400</v>
      </c>
      <c r="AU136" s="99">
        <f t="shared" si="80"/>
        <v>10600</v>
      </c>
      <c r="AV136" s="99">
        <f t="shared" si="80"/>
        <v>7600</v>
      </c>
      <c r="AW136" s="100">
        <f>AO136*0.15</f>
        <v>5865</v>
      </c>
      <c r="AX136" s="256" t="s">
        <v>344</v>
      </c>
      <c r="AY136" s="101"/>
      <c r="AZ136" s="102"/>
      <c r="BA136" s="102"/>
      <c r="BB136" s="102"/>
      <c r="BC136" s="253"/>
      <c r="BD136" s="253"/>
      <c r="BE136" s="253"/>
      <c r="BF136" s="253"/>
      <c r="BG136" s="103">
        <f>AV136-AW136</f>
        <v>1735</v>
      </c>
      <c r="BJ136" s="251" t="e">
        <f>M136*#REF!</f>
        <v>#REF!</v>
      </c>
      <c r="BK136" s="251" t="e">
        <f>N136*#REF!</f>
        <v>#REF!</v>
      </c>
      <c r="BL136" s="251" t="e">
        <f>O136*#REF!</f>
        <v>#REF!</v>
      </c>
      <c r="BM136" s="251" t="e">
        <f>P136*#REF!</f>
        <v>#REF!</v>
      </c>
    </row>
    <row r="137" spans="1:65" s="83" customFormat="1" ht="35.1" customHeight="1" x14ac:dyDescent="0.25">
      <c r="A137" s="83" t="str">
        <f t="shared" si="47"/>
        <v>BH65DT_D2+1</v>
      </c>
      <c r="B137" s="83" t="str">
        <f t="shared" si="48"/>
        <v>BH65DT_D2+2</v>
      </c>
      <c r="C137" s="83" t="str">
        <f t="shared" si="49"/>
        <v>BH65DT_D2+3</v>
      </c>
      <c r="D137" s="83" t="str">
        <f t="shared" si="50"/>
        <v>BH65DT_D2+4</v>
      </c>
      <c r="E137" s="83" t="s">
        <v>344</v>
      </c>
      <c r="F137" s="85"/>
      <c r="G137" s="85"/>
      <c r="H137" s="93" t="s">
        <v>4581</v>
      </c>
      <c r="I137" s="84" t="s">
        <v>4582</v>
      </c>
      <c r="J137" s="84" t="s">
        <v>144</v>
      </c>
      <c r="K137" s="84" t="str">
        <f t="shared" si="46"/>
        <v>BH65DT_D2</v>
      </c>
      <c r="L137" s="84" t="s">
        <v>4583</v>
      </c>
      <c r="M137" s="95">
        <v>12000</v>
      </c>
      <c r="N137" s="95">
        <v>6000</v>
      </c>
      <c r="O137" s="95">
        <v>3300</v>
      </c>
      <c r="P137" s="95">
        <v>2300</v>
      </c>
      <c r="Q137" s="95" t="e">
        <f>VLOOKUP(H137&amp;"Vị trí 1",#REF!,9,0)</f>
        <v>#REF!</v>
      </c>
      <c r="R137" s="95" t="e">
        <f>VLOOKUP(H137&amp;"Vị trí 2",#REF!,9,0)</f>
        <v>#REF!</v>
      </c>
      <c r="S137" s="95" t="e">
        <f>VLOOKUP(H137&amp;"Vị trí 3",#REF!,9,0)</f>
        <v>#REF!</v>
      </c>
      <c r="T137" s="95" t="e">
        <f>VLOOKUP(H137&amp;"Vị trí 4",#REF!,9,0)</f>
        <v>#REF!</v>
      </c>
      <c r="U137" s="253"/>
      <c r="V137" s="253" t="e">
        <f>VLOOKUP(B137,#REF!,32,0)</f>
        <v>#REF!</v>
      </c>
      <c r="W137" s="253" t="e">
        <f>VLOOKUP(C137,#REF!,32,0)</f>
        <v>#REF!</v>
      </c>
      <c r="X137" s="253"/>
      <c r="Y137" s="254"/>
      <c r="Z137" s="254" t="e">
        <f>V137/N137</f>
        <v>#REF!</v>
      </c>
      <c r="AA137" s="254" t="e">
        <f>W137/O137</f>
        <v>#REF!</v>
      </c>
      <c r="AB137" s="254"/>
      <c r="AC137" s="253"/>
      <c r="AD137" s="253"/>
      <c r="AE137" s="253"/>
      <c r="AF137" s="253"/>
      <c r="AG137" s="254"/>
      <c r="AH137" s="254"/>
      <c r="AI137" s="254"/>
      <c r="AJ137" s="254"/>
      <c r="AK137" s="86">
        <v>3.463429488380009</v>
      </c>
      <c r="AL137" s="86"/>
      <c r="AM137" s="255"/>
      <c r="AN137" s="255">
        <f>ROUNDDOWN(AK137*$AN$10/$AK$10,1)</f>
        <v>2</v>
      </c>
      <c r="AO137" s="98">
        <f t="shared" si="79"/>
        <v>24000</v>
      </c>
      <c r="AP137" s="98">
        <f t="shared" si="79"/>
        <v>12000</v>
      </c>
      <c r="AQ137" s="98">
        <f t="shared" si="79"/>
        <v>6600</v>
      </c>
      <c r="AR137" s="98">
        <f t="shared" si="79"/>
        <v>4600</v>
      </c>
      <c r="AS137" s="99">
        <f t="shared" si="80"/>
        <v>24000</v>
      </c>
      <c r="AT137" s="99">
        <f t="shared" si="80"/>
        <v>12000</v>
      </c>
      <c r="AU137" s="99">
        <f t="shared" si="80"/>
        <v>6600</v>
      </c>
      <c r="AV137" s="99">
        <f t="shared" si="80"/>
        <v>4600</v>
      </c>
      <c r="AW137" s="100">
        <f>AO137*0.15</f>
        <v>3600</v>
      </c>
      <c r="AX137" s="256" t="s">
        <v>344</v>
      </c>
      <c r="AY137" s="101">
        <v>11900</v>
      </c>
      <c r="AZ137" s="102">
        <v>5600</v>
      </c>
      <c r="BA137" s="102">
        <v>3220</v>
      </c>
      <c r="BB137" s="102">
        <v>2310</v>
      </c>
      <c r="BC137" s="253">
        <v>10200</v>
      </c>
      <c r="BD137" s="253">
        <v>4800</v>
      </c>
      <c r="BE137" s="253">
        <v>2760</v>
      </c>
      <c r="BF137" s="253">
        <v>1980</v>
      </c>
      <c r="BG137" s="103">
        <f>AV137-AW137</f>
        <v>1000</v>
      </c>
      <c r="BJ137" s="251" t="e">
        <f>M137*#REF!</f>
        <v>#REF!</v>
      </c>
      <c r="BK137" s="251" t="e">
        <f>N137*#REF!</f>
        <v>#REF!</v>
      </c>
      <c r="BL137" s="251" t="e">
        <f>O137*#REF!</f>
        <v>#REF!</v>
      </c>
      <c r="BM137" s="251" t="e">
        <f>P137*#REF!</f>
        <v>#REF!</v>
      </c>
    </row>
    <row r="138" spans="1:65" s="83" customFormat="1" ht="35.1" customHeight="1" x14ac:dyDescent="0.25">
      <c r="A138" s="83" t="str">
        <f t="shared" si="47"/>
        <v>BH65DT_D3+1</v>
      </c>
      <c r="B138" s="83" t="str">
        <f t="shared" si="48"/>
        <v>BH65DT_D3+2</v>
      </c>
      <c r="C138" s="83" t="str">
        <f t="shared" si="49"/>
        <v>BH65DT_D3+3</v>
      </c>
      <c r="D138" s="83" t="str">
        <f t="shared" si="50"/>
        <v>BH65DT_D3+4</v>
      </c>
      <c r="E138" s="83" t="s">
        <v>344</v>
      </c>
      <c r="F138" s="85"/>
      <c r="G138" s="85"/>
      <c r="H138" s="93" t="s">
        <v>4584</v>
      </c>
      <c r="I138" s="84" t="s">
        <v>4585</v>
      </c>
      <c r="J138" s="84" t="s">
        <v>4586</v>
      </c>
      <c r="K138" s="84" t="str">
        <f t="shared" si="46"/>
        <v>BH65DT_D3</v>
      </c>
      <c r="L138" s="84" t="s">
        <v>4587</v>
      </c>
      <c r="M138" s="95">
        <v>8000</v>
      </c>
      <c r="N138" s="95">
        <v>4000</v>
      </c>
      <c r="O138" s="95">
        <v>2700</v>
      </c>
      <c r="P138" s="95">
        <v>1600</v>
      </c>
      <c r="Q138" s="95" t="e">
        <f>VLOOKUP(H138&amp;"Vị trí 1",#REF!,9,0)</f>
        <v>#REF!</v>
      </c>
      <c r="R138" s="95" t="e">
        <f>VLOOKUP(H138&amp;"Vị trí 2",#REF!,9,0)</f>
        <v>#REF!</v>
      </c>
      <c r="S138" s="95" t="e">
        <f>VLOOKUP(H138&amp;"Vị trí 3",#REF!,9,0)</f>
        <v>#REF!</v>
      </c>
      <c r="T138" s="95" t="e">
        <f>VLOOKUP(H138&amp;"Vị trí 4",#REF!,9,0)</f>
        <v>#REF!</v>
      </c>
      <c r="U138" s="253"/>
      <c r="V138" s="253"/>
      <c r="W138" s="253"/>
      <c r="X138" s="253"/>
      <c r="Y138" s="254"/>
      <c r="Z138" s="254"/>
      <c r="AA138" s="254"/>
      <c r="AB138" s="254"/>
      <c r="AC138" s="253"/>
      <c r="AD138" s="253"/>
      <c r="AE138" s="253"/>
      <c r="AF138" s="253"/>
      <c r="AG138" s="254"/>
      <c r="AH138" s="254"/>
      <c r="AI138" s="254"/>
      <c r="AJ138" s="254"/>
      <c r="AK138" s="86">
        <v>3.05</v>
      </c>
      <c r="AL138" s="86"/>
      <c r="AM138" s="255"/>
      <c r="AN138" s="255">
        <f>AK138*$AN$10/$AK$10</f>
        <v>1.7993466864428302</v>
      </c>
      <c r="AO138" s="98">
        <f t="shared" si="79"/>
        <v>14394.773491542643</v>
      </c>
      <c r="AP138" s="98">
        <f t="shared" si="79"/>
        <v>7197.3867457713213</v>
      </c>
      <c r="AQ138" s="98">
        <f t="shared" si="79"/>
        <v>4858.2360533956416</v>
      </c>
      <c r="AR138" s="98">
        <f t="shared" si="79"/>
        <v>2878.9546983085284</v>
      </c>
      <c r="AS138" s="99">
        <f t="shared" si="80"/>
        <v>14400</v>
      </c>
      <c r="AT138" s="99">
        <f t="shared" si="80"/>
        <v>7200</v>
      </c>
      <c r="AU138" s="99">
        <f t="shared" si="80"/>
        <v>4900</v>
      </c>
      <c r="AV138" s="99">
        <f t="shared" si="80"/>
        <v>2900</v>
      </c>
      <c r="AW138" s="100">
        <f>AO138*0.15</f>
        <v>2159.2160237313965</v>
      </c>
      <c r="AX138" s="256" t="s">
        <v>344</v>
      </c>
      <c r="AY138" s="101">
        <v>8400</v>
      </c>
      <c r="AZ138" s="102">
        <v>4200</v>
      </c>
      <c r="BA138" s="102">
        <v>2310</v>
      </c>
      <c r="BB138" s="102">
        <v>1610</v>
      </c>
      <c r="BC138" s="253">
        <v>7200</v>
      </c>
      <c r="BD138" s="253">
        <v>3600</v>
      </c>
      <c r="BE138" s="253">
        <v>1980</v>
      </c>
      <c r="BF138" s="253">
        <v>1380</v>
      </c>
      <c r="BG138" s="103">
        <f>AV138-AW138</f>
        <v>740.78397626860351</v>
      </c>
      <c r="BJ138" s="251" t="e">
        <f>M138*#REF!</f>
        <v>#REF!</v>
      </c>
      <c r="BK138" s="251" t="e">
        <f>N138*#REF!</f>
        <v>#REF!</v>
      </c>
      <c r="BL138" s="251" t="e">
        <f>O138*#REF!</f>
        <v>#REF!</v>
      </c>
      <c r="BM138" s="251" t="e">
        <f>P138*#REF!</f>
        <v>#REF!</v>
      </c>
    </row>
    <row r="139" spans="1:65" s="83" customFormat="1" ht="35.1" customHeight="1" x14ac:dyDescent="0.25">
      <c r="A139" s="83" t="str">
        <f t="shared" si="47"/>
        <v>BH66DT+1</v>
      </c>
      <c r="B139" s="83" t="str">
        <f t="shared" si="48"/>
        <v>BH66DT+2</v>
      </c>
      <c r="C139" s="83" t="str">
        <f t="shared" si="49"/>
        <v>BH66DT+3</v>
      </c>
      <c r="D139" s="83" t="str">
        <f t="shared" si="50"/>
        <v>BH66DT+4</v>
      </c>
      <c r="E139" s="83" t="s">
        <v>344</v>
      </c>
      <c r="F139" s="85">
        <v>66</v>
      </c>
      <c r="G139" s="85"/>
      <c r="H139" s="93" t="s">
        <v>4588</v>
      </c>
      <c r="I139" s="84" t="s">
        <v>4544</v>
      </c>
      <c r="J139" s="84" t="s">
        <v>4589</v>
      </c>
      <c r="K139" s="84" t="str">
        <f t="shared" si="46"/>
        <v>BH66DT</v>
      </c>
      <c r="L139" s="84" t="s">
        <v>4580</v>
      </c>
      <c r="M139" s="95">
        <v>30000</v>
      </c>
      <c r="N139" s="95">
        <v>10000</v>
      </c>
      <c r="O139" s="95">
        <v>7200</v>
      </c>
      <c r="P139" s="95">
        <v>5000</v>
      </c>
      <c r="Q139" s="95" t="e">
        <f>VLOOKUP(H139&amp;"Vị trí 1",#REF!,9,0)</f>
        <v>#REF!</v>
      </c>
      <c r="R139" s="95" t="e">
        <f>VLOOKUP(H139&amp;"Vị trí 2",#REF!,9,0)</f>
        <v>#REF!</v>
      </c>
      <c r="S139" s="95" t="e">
        <f>VLOOKUP(H139&amp;"Vị trí 3",#REF!,9,0)</f>
        <v>#REF!</v>
      </c>
      <c r="T139" s="95" t="e">
        <f>VLOOKUP(H139&amp;"Vị trí 4",#REF!,9,0)</f>
        <v>#REF!</v>
      </c>
      <c r="U139" s="253" t="e">
        <f>VLOOKUP(A139,#REF!,32,0)</f>
        <v>#REF!</v>
      </c>
      <c r="V139" s="253" t="e">
        <f>VLOOKUP(B139,#REF!,32,0)</f>
        <v>#REF!</v>
      </c>
      <c r="W139" s="253"/>
      <c r="X139" s="253"/>
      <c r="Y139" s="254" t="e">
        <f>U139/M139</f>
        <v>#REF!</v>
      </c>
      <c r="Z139" s="254" t="e">
        <f>V139/N139</f>
        <v>#REF!</v>
      </c>
      <c r="AA139" s="254"/>
      <c r="AB139" s="254"/>
      <c r="AC139" s="253"/>
      <c r="AD139" s="253"/>
      <c r="AE139" s="253"/>
      <c r="AF139" s="253"/>
      <c r="AG139" s="254"/>
      <c r="AH139" s="254"/>
      <c r="AI139" s="254"/>
      <c r="AJ139" s="254"/>
      <c r="AK139" s="86">
        <v>2.1824694436937477</v>
      </c>
      <c r="AL139" s="86"/>
      <c r="AM139" s="255"/>
      <c r="AN139" s="255">
        <v>1.25</v>
      </c>
      <c r="AO139" s="98">
        <f t="shared" si="79"/>
        <v>37500</v>
      </c>
      <c r="AP139" s="98">
        <f t="shared" si="79"/>
        <v>12500</v>
      </c>
      <c r="AQ139" s="98">
        <f t="shared" si="79"/>
        <v>9000</v>
      </c>
      <c r="AR139" s="98">
        <f t="shared" si="79"/>
        <v>6250</v>
      </c>
      <c r="AS139" s="99">
        <f t="shared" si="80"/>
        <v>37500</v>
      </c>
      <c r="AT139" s="99">
        <f t="shared" si="80"/>
        <v>12500</v>
      </c>
      <c r="AU139" s="99">
        <f t="shared" si="80"/>
        <v>9000</v>
      </c>
      <c r="AV139" s="99">
        <f t="shared" si="80"/>
        <v>6300</v>
      </c>
      <c r="AW139" s="100">
        <f>AO139*0.15</f>
        <v>5625</v>
      </c>
      <c r="AX139" s="256" t="s">
        <v>344</v>
      </c>
      <c r="AY139" s="101">
        <v>5600</v>
      </c>
      <c r="AZ139" s="102">
        <v>2800</v>
      </c>
      <c r="BA139" s="102">
        <v>1890</v>
      </c>
      <c r="BB139" s="102">
        <v>1120</v>
      </c>
      <c r="BC139" s="253">
        <v>4800</v>
      </c>
      <c r="BD139" s="253">
        <v>2400</v>
      </c>
      <c r="BE139" s="253">
        <v>1620</v>
      </c>
      <c r="BF139" s="253">
        <v>960</v>
      </c>
      <c r="BG139" s="103">
        <f>AV139-AW139</f>
        <v>675</v>
      </c>
      <c r="BJ139" s="251" t="e">
        <f>M139*#REF!</f>
        <v>#REF!</v>
      </c>
      <c r="BK139" s="251" t="e">
        <f>N139*#REF!</f>
        <v>#REF!</v>
      </c>
      <c r="BL139" s="251" t="e">
        <f>O139*#REF!</f>
        <v>#REF!</v>
      </c>
      <c r="BM139" s="251" t="e">
        <f>P139*#REF!</f>
        <v>#REF!</v>
      </c>
    </row>
    <row r="140" spans="1:65" s="83" customFormat="1" ht="35.1" customHeight="1" x14ac:dyDescent="0.25">
      <c r="A140" s="83" t="str">
        <f t="shared" si="47"/>
        <v>BH67DT+1</v>
      </c>
      <c r="B140" s="83" t="str">
        <f t="shared" si="48"/>
        <v>BH67DT+2</v>
      </c>
      <c r="C140" s="83" t="str">
        <f t="shared" si="49"/>
        <v>BH67DT+3</v>
      </c>
      <c r="D140" s="83" t="str">
        <f t="shared" si="50"/>
        <v>BH67DT+4</v>
      </c>
      <c r="E140" s="83" t="s">
        <v>344</v>
      </c>
      <c r="F140" s="85">
        <v>67</v>
      </c>
      <c r="G140" s="85"/>
      <c r="H140" s="93" t="s">
        <v>4590</v>
      </c>
      <c r="I140" s="84" t="s">
        <v>4591</v>
      </c>
      <c r="J140" s="84" t="s">
        <v>144</v>
      </c>
      <c r="K140" s="84" t="str">
        <f t="shared" ref="K140:K203" si="81">H140</f>
        <v>BH67DT</v>
      </c>
      <c r="L140" s="84" t="s">
        <v>4592</v>
      </c>
      <c r="M140" s="95">
        <v>10000</v>
      </c>
      <c r="N140" s="95">
        <v>5000</v>
      </c>
      <c r="O140" s="95">
        <v>3000</v>
      </c>
      <c r="P140" s="95">
        <v>2100</v>
      </c>
      <c r="Q140" s="95" t="e">
        <f>VLOOKUP(H140&amp;"Vị trí 1",#REF!,9,0)</f>
        <v>#REF!</v>
      </c>
      <c r="R140" s="95" t="e">
        <f>VLOOKUP(H140&amp;"Vị trí 2",#REF!,9,0)</f>
        <v>#REF!</v>
      </c>
      <c r="S140" s="95" t="e">
        <f>VLOOKUP(H140&amp;"Vị trí 3",#REF!,9,0)</f>
        <v>#REF!</v>
      </c>
      <c r="T140" s="95" t="e">
        <f>VLOOKUP(H140&amp;"Vị trí 4",#REF!,9,0)</f>
        <v>#REF!</v>
      </c>
      <c r="U140" s="253"/>
      <c r="V140" s="253"/>
      <c r="W140" s="253"/>
      <c r="X140" s="253"/>
      <c r="Y140" s="254"/>
      <c r="Z140" s="254"/>
      <c r="AA140" s="254"/>
      <c r="AB140" s="254"/>
      <c r="AC140" s="253"/>
      <c r="AD140" s="253"/>
      <c r="AE140" s="253"/>
      <c r="AF140" s="253"/>
      <c r="AG140" s="254"/>
      <c r="AH140" s="254"/>
      <c r="AI140" s="254"/>
      <c r="AJ140" s="254"/>
      <c r="AK140" s="86">
        <v>3.05</v>
      </c>
      <c r="AL140" s="86"/>
      <c r="AM140" s="255"/>
      <c r="AN140" s="255">
        <f>AK140*$AN$10/$AK$10</f>
        <v>1.7993466864428302</v>
      </c>
      <c r="AO140" s="98">
        <f t="shared" si="79"/>
        <v>17993.466864428301</v>
      </c>
      <c r="AP140" s="98">
        <f t="shared" si="79"/>
        <v>8996.7334322141505</v>
      </c>
      <c r="AQ140" s="98">
        <f t="shared" si="79"/>
        <v>5398.0400593284903</v>
      </c>
      <c r="AR140" s="98">
        <f t="shared" si="79"/>
        <v>3778.6280415299434</v>
      </c>
      <c r="AS140" s="99">
        <f t="shared" si="80"/>
        <v>18000</v>
      </c>
      <c r="AT140" s="99">
        <f t="shared" si="80"/>
        <v>9000</v>
      </c>
      <c r="AU140" s="99">
        <f t="shared" si="80"/>
        <v>5400</v>
      </c>
      <c r="AV140" s="99">
        <f t="shared" si="80"/>
        <v>3800</v>
      </c>
      <c r="AW140" s="100">
        <f>AO140*0.15</f>
        <v>2699.0200296642452</v>
      </c>
      <c r="AX140" s="256" t="s">
        <v>344</v>
      </c>
      <c r="AY140" s="101">
        <v>21000</v>
      </c>
      <c r="AZ140" s="102">
        <v>7000</v>
      </c>
      <c r="BA140" s="102">
        <v>5040</v>
      </c>
      <c r="BB140" s="102">
        <v>3500</v>
      </c>
      <c r="BC140" s="253">
        <v>18000</v>
      </c>
      <c r="BD140" s="253">
        <v>6000</v>
      </c>
      <c r="BE140" s="253">
        <v>4320</v>
      </c>
      <c r="BF140" s="253">
        <v>3000</v>
      </c>
      <c r="BG140" s="103">
        <f>AV140-AW140</f>
        <v>1100.9799703357548</v>
      </c>
      <c r="BJ140" s="251" t="e">
        <f>M140*#REF!</f>
        <v>#REF!</v>
      </c>
      <c r="BK140" s="251" t="e">
        <f>N140*#REF!</f>
        <v>#REF!</v>
      </c>
      <c r="BL140" s="251" t="e">
        <f>O140*#REF!</f>
        <v>#REF!</v>
      </c>
      <c r="BM140" s="251" t="e">
        <f>P140*#REF!</f>
        <v>#REF!</v>
      </c>
    </row>
    <row r="141" spans="1:65" s="83" customFormat="1" ht="35.1" customHeight="1" x14ac:dyDescent="0.25">
      <c r="A141" s="83" t="str">
        <f t="shared" ref="A141:A204" si="82">$H141&amp;"+1"</f>
        <v>BH68DT+1</v>
      </c>
      <c r="B141" s="83" t="str">
        <f t="shared" ref="B141:B204" si="83">$H141&amp;"+2"</f>
        <v>BH68DT+2</v>
      </c>
      <c r="C141" s="83" t="str">
        <f t="shared" ref="C141:C204" si="84">$H141&amp;"+3"</f>
        <v>BH68DT+3</v>
      </c>
      <c r="D141" s="83" t="str">
        <f t="shared" ref="D141:D204" si="85">$H141&amp;"+4"</f>
        <v>BH68DT+4</v>
      </c>
      <c r="E141" s="83" t="s">
        <v>344</v>
      </c>
      <c r="F141" s="85">
        <v>68</v>
      </c>
      <c r="G141" s="85"/>
      <c r="H141" s="93" t="s">
        <v>4593</v>
      </c>
      <c r="I141" s="84" t="s">
        <v>208</v>
      </c>
      <c r="J141" s="84" t="s">
        <v>144</v>
      </c>
      <c r="K141" s="84"/>
      <c r="L141" s="84" t="s">
        <v>4592</v>
      </c>
      <c r="M141" s="96"/>
      <c r="N141" s="96"/>
      <c r="O141" s="96"/>
      <c r="P141" s="96"/>
      <c r="Q141" s="95"/>
      <c r="R141" s="95"/>
      <c r="S141" s="95"/>
      <c r="T141" s="95"/>
      <c r="U141" s="253"/>
      <c r="V141" s="253"/>
      <c r="W141" s="253"/>
      <c r="X141" s="253"/>
      <c r="Y141" s="254"/>
      <c r="Z141" s="254"/>
      <c r="AA141" s="254"/>
      <c r="AB141" s="254"/>
      <c r="AC141" s="253"/>
      <c r="AD141" s="253"/>
      <c r="AE141" s="253"/>
      <c r="AF141" s="253"/>
      <c r="AG141" s="254"/>
      <c r="AH141" s="254"/>
      <c r="AI141" s="254"/>
      <c r="AJ141" s="254"/>
      <c r="AK141" s="86"/>
      <c r="AL141" s="86"/>
      <c r="AM141" s="255"/>
      <c r="AN141" s="255"/>
      <c r="AO141" s="98"/>
      <c r="AP141" s="98"/>
      <c r="AQ141" s="98"/>
      <c r="AR141" s="98"/>
      <c r="AS141" s="98"/>
      <c r="AT141" s="98"/>
      <c r="AU141" s="98"/>
      <c r="AV141" s="98"/>
      <c r="AW141" s="60"/>
      <c r="AX141" s="256" t="s">
        <v>344</v>
      </c>
      <c r="AY141" s="101">
        <v>7000</v>
      </c>
      <c r="AZ141" s="102">
        <v>3500</v>
      </c>
      <c r="BA141" s="102">
        <v>2100</v>
      </c>
      <c r="BB141" s="102">
        <v>1470</v>
      </c>
      <c r="BC141" s="253">
        <v>6000</v>
      </c>
      <c r="BD141" s="253">
        <v>3000</v>
      </c>
      <c r="BE141" s="253">
        <v>1800</v>
      </c>
      <c r="BF141" s="253">
        <v>1260</v>
      </c>
    </row>
    <row r="142" spans="1:65" s="83" customFormat="1" ht="35.1" customHeight="1" x14ac:dyDescent="0.25">
      <c r="A142" s="83" t="str">
        <f t="shared" si="82"/>
        <v>BH68DT_D1+1</v>
      </c>
      <c r="B142" s="83" t="str">
        <f t="shared" si="83"/>
        <v>BH68DT_D1+2</v>
      </c>
      <c r="C142" s="83" t="str">
        <f t="shared" si="84"/>
        <v>BH68DT_D1+3</v>
      </c>
      <c r="D142" s="83" t="str">
        <f t="shared" si="85"/>
        <v>BH68DT_D1+4</v>
      </c>
      <c r="E142" s="83" t="s">
        <v>344</v>
      </c>
      <c r="F142" s="85"/>
      <c r="G142" s="85"/>
      <c r="H142" s="93" t="s">
        <v>4594</v>
      </c>
      <c r="I142" s="84" t="s">
        <v>4595</v>
      </c>
      <c r="J142" s="84" t="s">
        <v>4248</v>
      </c>
      <c r="K142" s="84" t="str">
        <f t="shared" si="81"/>
        <v>BH68DT_D1</v>
      </c>
      <c r="L142" s="84" t="s">
        <v>4388</v>
      </c>
      <c r="M142" s="95">
        <v>29000</v>
      </c>
      <c r="N142" s="95">
        <v>13000</v>
      </c>
      <c r="O142" s="95">
        <v>6500</v>
      </c>
      <c r="P142" s="95">
        <v>4500</v>
      </c>
      <c r="Q142" s="95" t="e">
        <f>VLOOKUP(H142&amp;"Vị trí 1",#REF!,9,0)</f>
        <v>#REF!</v>
      </c>
      <c r="R142" s="95" t="e">
        <f>VLOOKUP(H142&amp;"Vị trí 2",#REF!,9,0)</f>
        <v>#REF!</v>
      </c>
      <c r="S142" s="95" t="e">
        <f>VLOOKUP(H142&amp;"Vị trí 3",#REF!,9,0)</f>
        <v>#REF!</v>
      </c>
      <c r="T142" s="95" t="e">
        <f>VLOOKUP(H142&amp;"Vị trí 4",#REF!,9,0)</f>
        <v>#REF!</v>
      </c>
      <c r="U142" s="253"/>
      <c r="V142" s="253" t="e">
        <f>VLOOKUP(B142,#REF!,32,0)</f>
        <v>#REF!</v>
      </c>
      <c r="W142" s="253" t="e">
        <f>VLOOKUP(C142,#REF!,32,0)</f>
        <v>#REF!</v>
      </c>
      <c r="X142" s="253"/>
      <c r="Y142" s="254"/>
      <c r="Z142" s="254" t="e">
        <f t="shared" ref="Z142:AA144" si="86">V142/N142</f>
        <v>#REF!</v>
      </c>
      <c r="AA142" s="254" t="e">
        <f t="shared" si="86"/>
        <v>#REF!</v>
      </c>
      <c r="AB142" s="254"/>
      <c r="AC142" s="253"/>
      <c r="AD142" s="253"/>
      <c r="AE142" s="253"/>
      <c r="AF142" s="253"/>
      <c r="AG142" s="254"/>
      <c r="AH142" s="254"/>
      <c r="AI142" s="254"/>
      <c r="AJ142" s="254"/>
      <c r="AK142" s="86">
        <v>3.0534605464418325</v>
      </c>
      <c r="AL142" s="86"/>
      <c r="AM142" s="255"/>
      <c r="AN142" s="255">
        <f>AK142*$AN$10/$AK$10</f>
        <v>1.8013882348931232</v>
      </c>
      <c r="AO142" s="98">
        <f t="shared" ref="AO142:AO155" si="87">M142*$AN142</f>
        <v>52240.258811900574</v>
      </c>
      <c r="AP142" s="98">
        <f t="shared" ref="AP142:AP155" si="88">N142*$AN142</f>
        <v>23418.0470536106</v>
      </c>
      <c r="AQ142" s="98">
        <f t="shared" ref="AQ142:AQ155" si="89">O142*$AN142</f>
        <v>11709.0235268053</v>
      </c>
      <c r="AR142" s="98">
        <f t="shared" ref="AR142:AR155" si="90">P142*$AN142</f>
        <v>8106.2470570190544</v>
      </c>
      <c r="AS142" s="99">
        <f t="shared" ref="AS142:AV155" si="91">IF(AO142&lt;1000,ROUND(AO142,-1),ROUND(AO142,-2))</f>
        <v>52200</v>
      </c>
      <c r="AT142" s="99">
        <f t="shared" si="91"/>
        <v>23400</v>
      </c>
      <c r="AU142" s="99">
        <f t="shared" si="91"/>
        <v>11700</v>
      </c>
      <c r="AV142" s="99">
        <f t="shared" si="91"/>
        <v>8100</v>
      </c>
      <c r="AW142" s="100">
        <f t="shared" ref="AW142:AW155" si="92">AO142*0.15</f>
        <v>7836.0388217850859</v>
      </c>
      <c r="AX142" s="256" t="s">
        <v>344</v>
      </c>
      <c r="AY142" s="101"/>
      <c r="AZ142" s="102"/>
      <c r="BA142" s="102"/>
      <c r="BB142" s="102"/>
      <c r="BC142" s="253"/>
      <c r="BD142" s="253"/>
      <c r="BE142" s="253"/>
      <c r="BF142" s="253"/>
      <c r="BG142" s="103">
        <f t="shared" ref="BG142:BG155" si="93">AV142-AW142</f>
        <v>263.96117821491407</v>
      </c>
      <c r="BJ142" s="251" t="e">
        <f>M142*#REF!</f>
        <v>#REF!</v>
      </c>
      <c r="BK142" s="251" t="e">
        <f>N142*#REF!</f>
        <v>#REF!</v>
      </c>
      <c r="BL142" s="251" t="e">
        <f>O142*#REF!</f>
        <v>#REF!</v>
      </c>
      <c r="BM142" s="251" t="e">
        <f>P142*#REF!</f>
        <v>#REF!</v>
      </c>
    </row>
    <row r="143" spans="1:65" s="83" customFormat="1" ht="35.1" customHeight="1" x14ac:dyDescent="0.25">
      <c r="A143" s="83" t="str">
        <f t="shared" si="82"/>
        <v>BH68DT_D2+1</v>
      </c>
      <c r="B143" s="83" t="str">
        <f t="shared" si="83"/>
        <v>BH68DT_D2+2</v>
      </c>
      <c r="C143" s="83" t="str">
        <f t="shared" si="84"/>
        <v>BH68DT_D2+3</v>
      </c>
      <c r="D143" s="83" t="str">
        <f t="shared" si="85"/>
        <v>BH68DT_D2+4</v>
      </c>
      <c r="E143" s="83" t="s">
        <v>344</v>
      </c>
      <c r="F143" s="85"/>
      <c r="G143" s="85"/>
      <c r="H143" s="93" t="s">
        <v>4596</v>
      </c>
      <c r="I143" s="84" t="s">
        <v>4597</v>
      </c>
      <c r="J143" s="84" t="s">
        <v>4248</v>
      </c>
      <c r="K143" s="84" t="str">
        <f t="shared" si="81"/>
        <v>BH68DT_D2</v>
      </c>
      <c r="L143" s="84" t="s">
        <v>4598</v>
      </c>
      <c r="M143" s="95">
        <v>22000</v>
      </c>
      <c r="N143" s="95">
        <v>11000</v>
      </c>
      <c r="O143" s="95">
        <v>5200</v>
      </c>
      <c r="P143" s="95">
        <v>3500</v>
      </c>
      <c r="Q143" s="95" t="e">
        <f>VLOOKUP(H143&amp;"Vị trí 1",#REF!,9,0)</f>
        <v>#REF!</v>
      </c>
      <c r="R143" s="95" t="e">
        <f>VLOOKUP(H143&amp;"Vị trí 2",#REF!,9,0)</f>
        <v>#REF!</v>
      </c>
      <c r="S143" s="95" t="e">
        <f>VLOOKUP(H143&amp;"Vị trí 3",#REF!,9,0)</f>
        <v>#REF!</v>
      </c>
      <c r="T143" s="95" t="e">
        <f>VLOOKUP(H143&amp;"Vị trí 4",#REF!,9,0)</f>
        <v>#REF!</v>
      </c>
      <c r="U143" s="253" t="e">
        <f>VLOOKUP(A143,#REF!,32,0)</f>
        <v>#REF!</v>
      </c>
      <c r="V143" s="253" t="e">
        <f>VLOOKUP(B143,#REF!,32,0)</f>
        <v>#REF!</v>
      </c>
      <c r="W143" s="253" t="e">
        <f>VLOOKUP(C143,#REF!,32,0)</f>
        <v>#REF!</v>
      </c>
      <c r="X143" s="253" t="e">
        <f>VLOOKUP(D143,#REF!,32,0)</f>
        <v>#REF!</v>
      </c>
      <c r="Y143" s="254" t="e">
        <f>U143/M143</f>
        <v>#REF!</v>
      </c>
      <c r="Z143" s="254" t="e">
        <f t="shared" si="86"/>
        <v>#REF!</v>
      </c>
      <c r="AA143" s="254" t="e">
        <f t="shared" si="86"/>
        <v>#REF!</v>
      </c>
      <c r="AB143" s="254" t="e">
        <f>X143/P143</f>
        <v>#REF!</v>
      </c>
      <c r="AC143" s="253"/>
      <c r="AD143" s="253"/>
      <c r="AE143" s="253"/>
      <c r="AF143" s="253"/>
      <c r="AG143" s="254"/>
      <c r="AH143" s="254"/>
      <c r="AI143" s="254"/>
      <c r="AJ143" s="254"/>
      <c r="AK143" s="86">
        <v>4.350008850413575</v>
      </c>
      <c r="AL143" s="86"/>
      <c r="AM143" s="255"/>
      <c r="AN143" s="255">
        <f>ROUNDDOWN(AK143*$AN$10/$AK$10,1)</f>
        <v>2.5</v>
      </c>
      <c r="AO143" s="98">
        <f t="shared" si="87"/>
        <v>55000</v>
      </c>
      <c r="AP143" s="98">
        <f t="shared" si="88"/>
        <v>27500</v>
      </c>
      <c r="AQ143" s="98">
        <f t="shared" si="89"/>
        <v>13000</v>
      </c>
      <c r="AR143" s="98">
        <f t="shared" si="90"/>
        <v>8750</v>
      </c>
      <c r="AS143" s="99">
        <f t="shared" si="91"/>
        <v>55000</v>
      </c>
      <c r="AT143" s="99">
        <f t="shared" si="91"/>
        <v>27500</v>
      </c>
      <c r="AU143" s="99">
        <f t="shared" si="91"/>
        <v>13000</v>
      </c>
      <c r="AV143" s="99">
        <f t="shared" si="91"/>
        <v>8800</v>
      </c>
      <c r="AW143" s="100">
        <f t="shared" si="92"/>
        <v>8250</v>
      </c>
      <c r="AX143" s="256" t="s">
        <v>344</v>
      </c>
      <c r="AY143" s="101">
        <v>20300</v>
      </c>
      <c r="AZ143" s="102">
        <v>9100</v>
      </c>
      <c r="BA143" s="102">
        <v>4550</v>
      </c>
      <c r="BB143" s="102">
        <v>3150</v>
      </c>
      <c r="BC143" s="253">
        <v>17400</v>
      </c>
      <c r="BD143" s="253">
        <v>7800</v>
      </c>
      <c r="BE143" s="253">
        <v>3900</v>
      </c>
      <c r="BF143" s="253">
        <v>2700</v>
      </c>
      <c r="BG143" s="103">
        <f t="shared" si="93"/>
        <v>550</v>
      </c>
      <c r="BJ143" s="251" t="e">
        <f>M143*#REF!</f>
        <v>#REF!</v>
      </c>
      <c r="BK143" s="251" t="e">
        <f>N143*#REF!</f>
        <v>#REF!</v>
      </c>
      <c r="BL143" s="251" t="e">
        <f>O143*#REF!</f>
        <v>#REF!</v>
      </c>
      <c r="BM143" s="251" t="e">
        <f>P143*#REF!</f>
        <v>#REF!</v>
      </c>
    </row>
    <row r="144" spans="1:65" s="83" customFormat="1" ht="35.1" customHeight="1" x14ac:dyDescent="0.25">
      <c r="A144" s="83" t="str">
        <f t="shared" si="82"/>
        <v>BH68DT_D3+1</v>
      </c>
      <c r="B144" s="83" t="str">
        <f t="shared" si="83"/>
        <v>BH68DT_D3+2</v>
      </c>
      <c r="C144" s="83" t="str">
        <f t="shared" si="84"/>
        <v>BH68DT_D3+3</v>
      </c>
      <c r="D144" s="83" t="str">
        <f t="shared" si="85"/>
        <v>BH68DT_D3+4</v>
      </c>
      <c r="E144" s="83" t="s">
        <v>344</v>
      </c>
      <c r="F144" s="85"/>
      <c r="G144" s="85"/>
      <c r="H144" s="93" t="s">
        <v>4599</v>
      </c>
      <c r="I144" s="84" t="s">
        <v>4600</v>
      </c>
      <c r="J144" s="84" t="s">
        <v>4598</v>
      </c>
      <c r="K144" s="84" t="str">
        <f t="shared" si="81"/>
        <v>BH68DT_D3</v>
      </c>
      <c r="L144" s="84" t="s">
        <v>279</v>
      </c>
      <c r="M144" s="95">
        <v>17000</v>
      </c>
      <c r="N144" s="95">
        <v>8000</v>
      </c>
      <c r="O144" s="95">
        <v>3900</v>
      </c>
      <c r="P144" s="95">
        <v>3000</v>
      </c>
      <c r="Q144" s="95" t="e">
        <f>VLOOKUP(H144&amp;"Vị trí 1",#REF!,9,0)</f>
        <v>#REF!</v>
      </c>
      <c r="R144" s="95" t="e">
        <f>VLOOKUP(H144&amp;"Vị trí 2",#REF!,9,0)</f>
        <v>#REF!</v>
      </c>
      <c r="S144" s="95" t="e">
        <f>VLOOKUP(H144&amp;"Vị trí 3",#REF!,9,0)</f>
        <v>#REF!</v>
      </c>
      <c r="T144" s="95" t="e">
        <f>VLOOKUP(H144&amp;"Vị trí 4",#REF!,9,0)</f>
        <v>#REF!</v>
      </c>
      <c r="U144" s="253" t="e">
        <f>VLOOKUP(A144,#REF!,32,0)</f>
        <v>#REF!</v>
      </c>
      <c r="V144" s="253" t="e">
        <f>VLOOKUP(B144,#REF!,32,0)</f>
        <v>#REF!</v>
      </c>
      <c r="W144" s="253" t="e">
        <f>VLOOKUP(C144,#REF!,32,0)</f>
        <v>#REF!</v>
      </c>
      <c r="X144" s="253" t="e">
        <f>VLOOKUP(D144,#REF!,32,0)</f>
        <v>#REF!</v>
      </c>
      <c r="Y144" s="254" t="e">
        <f>U144/M144</f>
        <v>#REF!</v>
      </c>
      <c r="Z144" s="254" t="e">
        <f t="shared" si="86"/>
        <v>#REF!</v>
      </c>
      <c r="AA144" s="254" t="e">
        <f t="shared" si="86"/>
        <v>#REF!</v>
      </c>
      <c r="AB144" s="254" t="e">
        <f>X144/P144</f>
        <v>#REF!</v>
      </c>
      <c r="AC144" s="253"/>
      <c r="AD144" s="253"/>
      <c r="AE144" s="253"/>
      <c r="AF144" s="253"/>
      <c r="AG144" s="254"/>
      <c r="AH144" s="254"/>
      <c r="AI144" s="254"/>
      <c r="AJ144" s="254"/>
      <c r="AK144" s="86">
        <v>3.5006227689713763</v>
      </c>
      <c r="AL144" s="86"/>
      <c r="AM144" s="255"/>
      <c r="AN144" s="255">
        <f>ROUNDDOWN(AK144*$AN$10/$AK$10,1)</f>
        <v>2</v>
      </c>
      <c r="AO144" s="98">
        <f t="shared" si="87"/>
        <v>34000</v>
      </c>
      <c r="AP144" s="98">
        <f t="shared" si="88"/>
        <v>16000</v>
      </c>
      <c r="AQ144" s="98">
        <f t="shared" si="89"/>
        <v>7800</v>
      </c>
      <c r="AR144" s="98">
        <f t="shared" si="90"/>
        <v>6000</v>
      </c>
      <c r="AS144" s="99">
        <f t="shared" si="91"/>
        <v>34000</v>
      </c>
      <c r="AT144" s="99">
        <f t="shared" si="91"/>
        <v>16000</v>
      </c>
      <c r="AU144" s="99">
        <f t="shared" si="91"/>
        <v>7800</v>
      </c>
      <c r="AV144" s="99">
        <f t="shared" si="91"/>
        <v>6000</v>
      </c>
      <c r="AW144" s="100">
        <f t="shared" si="92"/>
        <v>5100</v>
      </c>
      <c r="AX144" s="256" t="s">
        <v>344</v>
      </c>
      <c r="AY144" s="101">
        <v>15400</v>
      </c>
      <c r="AZ144" s="102">
        <v>7700</v>
      </c>
      <c r="BA144" s="102">
        <v>3640</v>
      </c>
      <c r="BB144" s="102">
        <v>2450</v>
      </c>
      <c r="BC144" s="253">
        <v>13200</v>
      </c>
      <c r="BD144" s="253">
        <v>6600</v>
      </c>
      <c r="BE144" s="253">
        <v>3120</v>
      </c>
      <c r="BF144" s="253">
        <v>2100</v>
      </c>
      <c r="BG144" s="103">
        <f t="shared" si="93"/>
        <v>900</v>
      </c>
      <c r="BJ144" s="251" t="e">
        <f>M144*#REF!</f>
        <v>#REF!</v>
      </c>
      <c r="BK144" s="251" t="e">
        <f>N144*#REF!</f>
        <v>#REF!</v>
      </c>
      <c r="BL144" s="251" t="e">
        <f>O144*#REF!</f>
        <v>#REF!</v>
      </c>
      <c r="BM144" s="251" t="e">
        <f>P144*#REF!</f>
        <v>#REF!</v>
      </c>
    </row>
    <row r="145" spans="1:65" s="83" customFormat="1" ht="35.1" customHeight="1" x14ac:dyDescent="0.25">
      <c r="A145" s="83" t="str">
        <f t="shared" si="82"/>
        <v>BH68DT_D4+1</v>
      </c>
      <c r="B145" s="83" t="str">
        <f t="shared" si="83"/>
        <v>BH68DT_D4+2</v>
      </c>
      <c r="C145" s="83" t="str">
        <f t="shared" si="84"/>
        <v>BH68DT_D4+3</v>
      </c>
      <c r="D145" s="83" t="str">
        <f t="shared" si="85"/>
        <v>BH68DT_D4+4</v>
      </c>
      <c r="E145" s="83" t="s">
        <v>344</v>
      </c>
      <c r="F145" s="85"/>
      <c r="G145" s="85"/>
      <c r="H145" s="93" t="s">
        <v>4601</v>
      </c>
      <c r="I145" s="84" t="s">
        <v>4602</v>
      </c>
      <c r="J145" s="84" t="s">
        <v>279</v>
      </c>
      <c r="K145" s="84" t="str">
        <f t="shared" si="81"/>
        <v>BH68DT_D4</v>
      </c>
      <c r="L145" s="84" t="s">
        <v>312</v>
      </c>
      <c r="M145" s="95">
        <v>12000</v>
      </c>
      <c r="N145" s="95">
        <v>6000</v>
      </c>
      <c r="O145" s="95">
        <v>3300</v>
      </c>
      <c r="P145" s="95">
        <v>2300</v>
      </c>
      <c r="Q145" s="95" t="e">
        <f>VLOOKUP(H145&amp;"Vị trí 1",#REF!,9,0)</f>
        <v>#REF!</v>
      </c>
      <c r="R145" s="95" t="e">
        <f>VLOOKUP(H145&amp;"Vị trí 2",#REF!,9,0)</f>
        <v>#REF!</v>
      </c>
      <c r="S145" s="95" t="e">
        <f>VLOOKUP(H145&amp;"Vị trí 3",#REF!,9,0)</f>
        <v>#REF!</v>
      </c>
      <c r="T145" s="95" t="e">
        <f>VLOOKUP(H145&amp;"Vị trí 4",#REF!,9,0)</f>
        <v>#REF!</v>
      </c>
      <c r="U145" s="253"/>
      <c r="V145" s="253" t="e">
        <f>VLOOKUP(B145,#REF!,32,0)</f>
        <v>#REF!</v>
      </c>
      <c r="W145" s="253"/>
      <c r="X145" s="253"/>
      <c r="Y145" s="254"/>
      <c r="Z145" s="254" t="e">
        <f>V145/N145</f>
        <v>#REF!</v>
      </c>
      <c r="AA145" s="254"/>
      <c r="AB145" s="254"/>
      <c r="AC145" s="253"/>
      <c r="AD145" s="253"/>
      <c r="AE145" s="253"/>
      <c r="AF145" s="253"/>
      <c r="AG145" s="254"/>
      <c r="AH145" s="254"/>
      <c r="AI145" s="254"/>
      <c r="AJ145" s="254"/>
      <c r="AK145" s="86">
        <v>3.9224889221741814</v>
      </c>
      <c r="AL145" s="86"/>
      <c r="AM145" s="255"/>
      <c r="AN145" s="255">
        <f>ROUNDDOWN(AK145*$AN$10/$AK$10,1)</f>
        <v>2.2999999999999998</v>
      </c>
      <c r="AO145" s="98">
        <f t="shared" si="87"/>
        <v>27599.999999999996</v>
      </c>
      <c r="AP145" s="98">
        <f t="shared" si="88"/>
        <v>13799.999999999998</v>
      </c>
      <c r="AQ145" s="98">
        <f t="shared" si="89"/>
        <v>7589.9999999999991</v>
      </c>
      <c r="AR145" s="98">
        <f t="shared" si="90"/>
        <v>5290</v>
      </c>
      <c r="AS145" s="99">
        <f t="shared" si="91"/>
        <v>27600</v>
      </c>
      <c r="AT145" s="99">
        <f t="shared" si="91"/>
        <v>13800</v>
      </c>
      <c r="AU145" s="99">
        <f t="shared" si="91"/>
        <v>7600</v>
      </c>
      <c r="AV145" s="99">
        <f t="shared" si="91"/>
        <v>5300</v>
      </c>
      <c r="AW145" s="100">
        <f t="shared" si="92"/>
        <v>4139.9999999999991</v>
      </c>
      <c r="AX145" s="256" t="s">
        <v>344</v>
      </c>
      <c r="AY145" s="101">
        <v>11900</v>
      </c>
      <c r="AZ145" s="102">
        <v>5600</v>
      </c>
      <c r="BA145" s="102">
        <v>2730</v>
      </c>
      <c r="BB145" s="102">
        <v>2100</v>
      </c>
      <c r="BC145" s="253">
        <v>10200</v>
      </c>
      <c r="BD145" s="253">
        <v>4800</v>
      </c>
      <c r="BE145" s="253">
        <v>2340</v>
      </c>
      <c r="BF145" s="253">
        <v>1800</v>
      </c>
      <c r="BG145" s="103">
        <f t="shared" si="93"/>
        <v>1160.0000000000009</v>
      </c>
      <c r="BJ145" s="251" t="e">
        <f>M145*#REF!</f>
        <v>#REF!</v>
      </c>
      <c r="BK145" s="251" t="e">
        <f>N145*#REF!</f>
        <v>#REF!</v>
      </c>
      <c r="BL145" s="251" t="e">
        <f>O145*#REF!</f>
        <v>#REF!</v>
      </c>
      <c r="BM145" s="251" t="e">
        <f>P145*#REF!</f>
        <v>#REF!</v>
      </c>
    </row>
    <row r="146" spans="1:65" s="83" customFormat="1" ht="35.1" customHeight="1" x14ac:dyDescent="0.25">
      <c r="A146" s="83" t="str">
        <f t="shared" si="82"/>
        <v>BH68DT_D5+1</v>
      </c>
      <c r="B146" s="83" t="str">
        <f t="shared" si="83"/>
        <v>BH68DT_D5+2</v>
      </c>
      <c r="C146" s="83" t="str">
        <f t="shared" si="84"/>
        <v>BH68DT_D5+3</v>
      </c>
      <c r="D146" s="83" t="str">
        <f t="shared" si="85"/>
        <v>BH68DT_D5+4</v>
      </c>
      <c r="E146" s="83" t="s">
        <v>344</v>
      </c>
      <c r="F146" s="85"/>
      <c r="G146" s="85"/>
      <c r="H146" s="93" t="s">
        <v>4603</v>
      </c>
      <c r="I146" s="84" t="s">
        <v>4604</v>
      </c>
      <c r="J146" s="84" t="s">
        <v>312</v>
      </c>
      <c r="K146" s="84" t="str">
        <f t="shared" si="81"/>
        <v>BH68DT_D5</v>
      </c>
      <c r="L146" s="84" t="s">
        <v>4605</v>
      </c>
      <c r="M146" s="95">
        <v>9000</v>
      </c>
      <c r="N146" s="95">
        <v>4500</v>
      </c>
      <c r="O146" s="95">
        <v>2900</v>
      </c>
      <c r="P146" s="95">
        <v>2100</v>
      </c>
      <c r="Q146" s="95" t="e">
        <f>VLOOKUP(H146&amp;"Vị trí 1",#REF!,9,0)</f>
        <v>#REF!</v>
      </c>
      <c r="R146" s="95" t="e">
        <f>VLOOKUP(H146&amp;"Vị trí 2",#REF!,9,0)</f>
        <v>#REF!</v>
      </c>
      <c r="S146" s="95" t="e">
        <f>VLOOKUP(H146&amp;"Vị trí 3",#REF!,9,0)</f>
        <v>#REF!</v>
      </c>
      <c r="T146" s="95" t="e">
        <f>VLOOKUP(H146&amp;"Vị trí 4",#REF!,9,0)</f>
        <v>#REF!</v>
      </c>
      <c r="U146" s="253"/>
      <c r="V146" s="253"/>
      <c r="W146" s="253"/>
      <c r="X146" s="253"/>
      <c r="Y146" s="254"/>
      <c r="Z146" s="254"/>
      <c r="AA146" s="254"/>
      <c r="AB146" s="254"/>
      <c r="AC146" s="253"/>
      <c r="AD146" s="253"/>
      <c r="AE146" s="253"/>
      <c r="AF146" s="253"/>
      <c r="AG146" s="254"/>
      <c r="AH146" s="254"/>
      <c r="AI146" s="254"/>
      <c r="AJ146" s="254"/>
      <c r="AK146" s="86">
        <v>3.05</v>
      </c>
      <c r="AL146" s="86"/>
      <c r="AM146" s="255"/>
      <c r="AN146" s="255">
        <f t="shared" ref="AN146:AN151" si="94">AK146*$AN$10/$AK$10</f>
        <v>1.7993466864428302</v>
      </c>
      <c r="AO146" s="98">
        <f t="shared" si="87"/>
        <v>16194.120177985473</v>
      </c>
      <c r="AP146" s="98">
        <f t="shared" si="88"/>
        <v>8097.0600889927364</v>
      </c>
      <c r="AQ146" s="98">
        <f t="shared" si="89"/>
        <v>5218.105390684208</v>
      </c>
      <c r="AR146" s="98">
        <f t="shared" si="90"/>
        <v>3778.6280415299434</v>
      </c>
      <c r="AS146" s="99">
        <f t="shared" si="91"/>
        <v>16200</v>
      </c>
      <c r="AT146" s="99">
        <f t="shared" si="91"/>
        <v>8100</v>
      </c>
      <c r="AU146" s="99">
        <f t="shared" si="91"/>
        <v>5200</v>
      </c>
      <c r="AV146" s="99">
        <f t="shared" si="91"/>
        <v>3800</v>
      </c>
      <c r="AW146" s="100">
        <f t="shared" si="92"/>
        <v>2429.1180266978208</v>
      </c>
      <c r="AX146" s="256" t="s">
        <v>344</v>
      </c>
      <c r="AY146" s="101">
        <v>8400</v>
      </c>
      <c r="AZ146" s="102">
        <v>4200</v>
      </c>
      <c r="BA146" s="102">
        <v>2310</v>
      </c>
      <c r="BB146" s="102">
        <v>1610</v>
      </c>
      <c r="BC146" s="253">
        <v>7200</v>
      </c>
      <c r="BD146" s="253">
        <v>3600</v>
      </c>
      <c r="BE146" s="253">
        <v>1980</v>
      </c>
      <c r="BF146" s="253">
        <v>1380</v>
      </c>
      <c r="BG146" s="103">
        <f t="shared" si="93"/>
        <v>1370.8819733021792</v>
      </c>
      <c r="BJ146" s="251" t="e">
        <f>M146*#REF!</f>
        <v>#REF!</v>
      </c>
      <c r="BK146" s="251" t="e">
        <f>N146*#REF!</f>
        <v>#REF!</v>
      </c>
      <c r="BL146" s="251" t="e">
        <f>O146*#REF!</f>
        <v>#REF!</v>
      </c>
      <c r="BM146" s="251" t="e">
        <f>P146*#REF!</f>
        <v>#REF!</v>
      </c>
    </row>
    <row r="147" spans="1:65" s="83" customFormat="1" ht="35.1" customHeight="1" x14ac:dyDescent="0.25">
      <c r="A147" s="83" t="str">
        <f t="shared" si="82"/>
        <v>BH69DT+1</v>
      </c>
      <c r="B147" s="83" t="str">
        <f t="shared" si="83"/>
        <v>BH69DT+2</v>
      </c>
      <c r="C147" s="83" t="str">
        <f t="shared" si="84"/>
        <v>BH69DT+3</v>
      </c>
      <c r="D147" s="83" t="str">
        <f t="shared" si="85"/>
        <v>BH69DT+4</v>
      </c>
      <c r="E147" s="83" t="s">
        <v>344</v>
      </c>
      <c r="F147" s="85">
        <v>69</v>
      </c>
      <c r="G147" s="85"/>
      <c r="H147" s="93" t="s">
        <v>4606</v>
      </c>
      <c r="I147" s="84" t="s">
        <v>312</v>
      </c>
      <c r="J147" s="84" t="s">
        <v>4607</v>
      </c>
      <c r="K147" s="84" t="str">
        <f t="shared" si="81"/>
        <v>BH69DT</v>
      </c>
      <c r="L147" s="84" t="s">
        <v>4388</v>
      </c>
      <c r="M147" s="95">
        <v>14000</v>
      </c>
      <c r="N147" s="95">
        <v>8000</v>
      </c>
      <c r="O147" s="95">
        <v>3900</v>
      </c>
      <c r="P147" s="95">
        <v>2700</v>
      </c>
      <c r="Q147" s="95" t="e">
        <f>VLOOKUP(H147&amp;"Vị trí 1",#REF!,9,0)</f>
        <v>#REF!</v>
      </c>
      <c r="R147" s="95" t="e">
        <f>VLOOKUP(H147&amp;"Vị trí 2",#REF!,9,0)</f>
        <v>#REF!</v>
      </c>
      <c r="S147" s="95" t="e">
        <f>VLOOKUP(H147&amp;"Vị trí 3",#REF!,9,0)</f>
        <v>#REF!</v>
      </c>
      <c r="T147" s="95" t="e">
        <f>VLOOKUP(H147&amp;"Vị trí 4",#REF!,9,0)</f>
        <v>#REF!</v>
      </c>
      <c r="U147" s="253"/>
      <c r="V147" s="253"/>
      <c r="W147" s="253"/>
      <c r="X147" s="253"/>
      <c r="Y147" s="254"/>
      <c r="Z147" s="254"/>
      <c r="AA147" s="254"/>
      <c r="AB147" s="254"/>
      <c r="AC147" s="253"/>
      <c r="AD147" s="253"/>
      <c r="AE147" s="253"/>
      <c r="AF147" s="253"/>
      <c r="AG147" s="254"/>
      <c r="AH147" s="254"/>
      <c r="AI147" s="254"/>
      <c r="AJ147" s="254"/>
      <c r="AK147" s="86">
        <v>3.05</v>
      </c>
      <c r="AL147" s="86"/>
      <c r="AM147" s="255"/>
      <c r="AN147" s="255">
        <f t="shared" si="94"/>
        <v>1.7993466864428302</v>
      </c>
      <c r="AO147" s="98">
        <f t="shared" si="87"/>
        <v>25190.853610199625</v>
      </c>
      <c r="AP147" s="98">
        <f t="shared" si="88"/>
        <v>14394.773491542643</v>
      </c>
      <c r="AQ147" s="98">
        <f t="shared" si="89"/>
        <v>7017.4520771270381</v>
      </c>
      <c r="AR147" s="98">
        <f t="shared" si="90"/>
        <v>4858.2360533956416</v>
      </c>
      <c r="AS147" s="99">
        <f t="shared" si="91"/>
        <v>25200</v>
      </c>
      <c r="AT147" s="99">
        <f t="shared" si="91"/>
        <v>14400</v>
      </c>
      <c r="AU147" s="99">
        <f t="shared" si="91"/>
        <v>7000</v>
      </c>
      <c r="AV147" s="99">
        <f t="shared" si="91"/>
        <v>4900</v>
      </c>
      <c r="AW147" s="100">
        <f t="shared" si="92"/>
        <v>3778.6280415299434</v>
      </c>
      <c r="AX147" s="256" t="s">
        <v>344</v>
      </c>
      <c r="AY147" s="101">
        <v>6300</v>
      </c>
      <c r="AZ147" s="102">
        <v>3150</v>
      </c>
      <c r="BA147" s="102">
        <v>2030</v>
      </c>
      <c r="BB147" s="102">
        <v>1470</v>
      </c>
      <c r="BC147" s="253">
        <v>5400</v>
      </c>
      <c r="BD147" s="253">
        <v>2700</v>
      </c>
      <c r="BE147" s="253">
        <v>1740</v>
      </c>
      <c r="BF147" s="253">
        <v>1260</v>
      </c>
      <c r="BG147" s="103">
        <f t="shared" si="93"/>
        <v>1121.3719584700566</v>
      </c>
      <c r="BJ147" s="251" t="e">
        <f>M147*#REF!</f>
        <v>#REF!</v>
      </c>
      <c r="BK147" s="251" t="e">
        <f>N147*#REF!</f>
        <v>#REF!</v>
      </c>
      <c r="BL147" s="251" t="e">
        <f>O147*#REF!</f>
        <v>#REF!</v>
      </c>
      <c r="BM147" s="251" t="e">
        <f>P147*#REF!</f>
        <v>#REF!</v>
      </c>
    </row>
    <row r="148" spans="1:65" s="83" customFormat="1" ht="35.1" customHeight="1" x14ac:dyDescent="0.25">
      <c r="A148" s="83" t="str">
        <f t="shared" si="82"/>
        <v>BH70DT+1</v>
      </c>
      <c r="B148" s="83" t="str">
        <f t="shared" si="83"/>
        <v>BH70DT+2</v>
      </c>
      <c r="C148" s="83" t="str">
        <f t="shared" si="84"/>
        <v>BH70DT+3</v>
      </c>
      <c r="D148" s="83" t="str">
        <f t="shared" si="85"/>
        <v>BH70DT+4</v>
      </c>
      <c r="E148" s="83" t="s">
        <v>344</v>
      </c>
      <c r="F148" s="85">
        <v>70</v>
      </c>
      <c r="G148" s="85"/>
      <c r="H148" s="93" t="s">
        <v>4608</v>
      </c>
      <c r="I148" s="84" t="s">
        <v>4609</v>
      </c>
      <c r="J148" s="84" t="s">
        <v>208</v>
      </c>
      <c r="K148" s="84" t="str">
        <f t="shared" si="81"/>
        <v>BH70DT</v>
      </c>
      <c r="L148" s="84" t="s">
        <v>4610</v>
      </c>
      <c r="M148" s="95">
        <v>23000</v>
      </c>
      <c r="N148" s="95">
        <v>13000</v>
      </c>
      <c r="O148" s="95">
        <v>6000</v>
      </c>
      <c r="P148" s="95">
        <v>3600</v>
      </c>
      <c r="Q148" s="95" t="e">
        <f>VLOOKUP(H148&amp;"Vị trí 1",#REF!,9,0)</f>
        <v>#REF!</v>
      </c>
      <c r="R148" s="95" t="e">
        <f>VLOOKUP(H148&amp;"Vị trí 2",#REF!,9,0)</f>
        <v>#REF!</v>
      </c>
      <c r="S148" s="95" t="e">
        <f>VLOOKUP(H148&amp;"Vị trí 3",#REF!,9,0)</f>
        <v>#REF!</v>
      </c>
      <c r="T148" s="95" t="e">
        <f>VLOOKUP(H148&amp;"Vị trí 4",#REF!,9,0)</f>
        <v>#REF!</v>
      </c>
      <c r="U148" s="253"/>
      <c r="V148" s="253"/>
      <c r="W148" s="253"/>
      <c r="X148" s="253"/>
      <c r="Y148" s="254"/>
      <c r="Z148" s="254"/>
      <c r="AA148" s="254"/>
      <c r="AB148" s="254"/>
      <c r="AC148" s="253"/>
      <c r="AD148" s="253"/>
      <c r="AE148" s="253"/>
      <c r="AF148" s="253"/>
      <c r="AG148" s="254"/>
      <c r="AH148" s="254"/>
      <c r="AI148" s="254"/>
      <c r="AJ148" s="254"/>
      <c r="AK148" s="86">
        <v>3.05</v>
      </c>
      <c r="AL148" s="86"/>
      <c r="AM148" s="255"/>
      <c r="AN148" s="255">
        <f t="shared" si="94"/>
        <v>1.7993466864428302</v>
      </c>
      <c r="AO148" s="98">
        <f t="shared" si="87"/>
        <v>41384.973788185096</v>
      </c>
      <c r="AP148" s="98">
        <f t="shared" si="88"/>
        <v>23391.506923756795</v>
      </c>
      <c r="AQ148" s="98">
        <f t="shared" si="89"/>
        <v>10796.080118656981</v>
      </c>
      <c r="AR148" s="98">
        <f t="shared" si="90"/>
        <v>6477.6480711941886</v>
      </c>
      <c r="AS148" s="99">
        <f t="shared" si="91"/>
        <v>41400</v>
      </c>
      <c r="AT148" s="99">
        <f t="shared" si="91"/>
        <v>23400</v>
      </c>
      <c r="AU148" s="99">
        <f t="shared" si="91"/>
        <v>10800</v>
      </c>
      <c r="AV148" s="99">
        <f t="shared" si="91"/>
        <v>6500</v>
      </c>
      <c r="AW148" s="100">
        <f t="shared" si="92"/>
        <v>6207.7460682277642</v>
      </c>
      <c r="AX148" s="256" t="s">
        <v>344</v>
      </c>
      <c r="AY148" s="101">
        <v>9800</v>
      </c>
      <c r="AZ148" s="102">
        <v>5600</v>
      </c>
      <c r="BA148" s="102">
        <v>2730</v>
      </c>
      <c r="BB148" s="102">
        <v>1890</v>
      </c>
      <c r="BC148" s="253">
        <v>8400</v>
      </c>
      <c r="BD148" s="253">
        <v>4800</v>
      </c>
      <c r="BE148" s="253">
        <v>2340</v>
      </c>
      <c r="BF148" s="253">
        <v>1620</v>
      </c>
      <c r="BG148" s="103">
        <f t="shared" si="93"/>
        <v>292.25393177223577</v>
      </c>
      <c r="BJ148" s="251" t="e">
        <f>M148*#REF!</f>
        <v>#REF!</v>
      </c>
      <c r="BK148" s="251" t="e">
        <f>N148*#REF!</f>
        <v>#REF!</v>
      </c>
      <c r="BL148" s="251" t="e">
        <f>O148*#REF!</f>
        <v>#REF!</v>
      </c>
      <c r="BM148" s="251" t="e">
        <f>P148*#REF!</f>
        <v>#REF!</v>
      </c>
    </row>
    <row r="149" spans="1:65" s="83" customFormat="1" ht="35.1" customHeight="1" x14ac:dyDescent="0.25">
      <c r="A149" s="83" t="str">
        <f t="shared" si="82"/>
        <v>BH71DT+1</v>
      </c>
      <c r="B149" s="83" t="str">
        <f t="shared" si="83"/>
        <v>BH71DT+2</v>
      </c>
      <c r="C149" s="83" t="str">
        <f t="shared" si="84"/>
        <v>BH71DT+3</v>
      </c>
      <c r="D149" s="83" t="str">
        <f t="shared" si="85"/>
        <v>BH71DT+4</v>
      </c>
      <c r="E149" s="83" t="s">
        <v>344</v>
      </c>
      <c r="F149" s="85">
        <v>71</v>
      </c>
      <c r="G149" s="85"/>
      <c r="H149" s="93" t="s">
        <v>4611</v>
      </c>
      <c r="I149" s="84" t="s">
        <v>4612</v>
      </c>
      <c r="J149" s="84" t="s">
        <v>261</v>
      </c>
      <c r="K149" s="84" t="str">
        <f t="shared" si="81"/>
        <v>BH71DT</v>
      </c>
      <c r="L149" s="84" t="s">
        <v>4613</v>
      </c>
      <c r="M149" s="95">
        <v>17000</v>
      </c>
      <c r="N149" s="95">
        <v>8000</v>
      </c>
      <c r="O149" s="95">
        <v>4200</v>
      </c>
      <c r="P149" s="95">
        <v>3100</v>
      </c>
      <c r="Q149" s="95" t="e">
        <f>VLOOKUP(H149&amp;"Vị trí 1",#REF!,9,0)</f>
        <v>#REF!</v>
      </c>
      <c r="R149" s="95" t="e">
        <f>VLOOKUP(H149&amp;"Vị trí 2",#REF!,9,0)</f>
        <v>#REF!</v>
      </c>
      <c r="S149" s="95" t="e">
        <f>VLOOKUP(H149&amp;"Vị trí 3",#REF!,9,0)</f>
        <v>#REF!</v>
      </c>
      <c r="T149" s="95" t="e">
        <f>VLOOKUP(H149&amp;"Vị trí 4",#REF!,9,0)</f>
        <v>#REF!</v>
      </c>
      <c r="U149" s="253"/>
      <c r="V149" s="253"/>
      <c r="W149" s="253"/>
      <c r="X149" s="253"/>
      <c r="Y149" s="254"/>
      <c r="Z149" s="254"/>
      <c r="AA149" s="254"/>
      <c r="AB149" s="254"/>
      <c r="AC149" s="253"/>
      <c r="AD149" s="253"/>
      <c r="AE149" s="253"/>
      <c r="AF149" s="253"/>
      <c r="AG149" s="254"/>
      <c r="AH149" s="254"/>
      <c r="AI149" s="254"/>
      <c r="AJ149" s="254"/>
      <c r="AK149" s="86">
        <v>3.05</v>
      </c>
      <c r="AL149" s="86"/>
      <c r="AM149" s="255"/>
      <c r="AN149" s="255">
        <f t="shared" si="94"/>
        <v>1.7993466864428302</v>
      </c>
      <c r="AO149" s="98">
        <f t="shared" si="87"/>
        <v>30588.893669528115</v>
      </c>
      <c r="AP149" s="98">
        <f t="shared" si="88"/>
        <v>14394.773491542643</v>
      </c>
      <c r="AQ149" s="98">
        <f t="shared" si="89"/>
        <v>7557.2560830598868</v>
      </c>
      <c r="AR149" s="98">
        <f t="shared" si="90"/>
        <v>5577.9747279727735</v>
      </c>
      <c r="AS149" s="99">
        <f t="shared" si="91"/>
        <v>30600</v>
      </c>
      <c r="AT149" s="99">
        <f t="shared" si="91"/>
        <v>14400</v>
      </c>
      <c r="AU149" s="99">
        <f t="shared" si="91"/>
        <v>7600</v>
      </c>
      <c r="AV149" s="99">
        <f t="shared" si="91"/>
        <v>5600</v>
      </c>
      <c r="AW149" s="100">
        <f t="shared" si="92"/>
        <v>4588.3340504292173</v>
      </c>
      <c r="AX149" s="256" t="s">
        <v>344</v>
      </c>
      <c r="AY149" s="101">
        <v>16100</v>
      </c>
      <c r="AZ149" s="102">
        <v>9100</v>
      </c>
      <c r="BA149" s="102">
        <v>4200</v>
      </c>
      <c r="BB149" s="102">
        <v>2520</v>
      </c>
      <c r="BC149" s="253">
        <v>13800</v>
      </c>
      <c r="BD149" s="253">
        <v>7800</v>
      </c>
      <c r="BE149" s="253">
        <v>3600</v>
      </c>
      <c r="BF149" s="253">
        <v>2160</v>
      </c>
      <c r="BG149" s="103">
        <f t="shared" si="93"/>
        <v>1011.6659495707827</v>
      </c>
      <c r="BJ149" s="251" t="e">
        <f>M149*#REF!</f>
        <v>#REF!</v>
      </c>
      <c r="BK149" s="251" t="e">
        <f>N149*#REF!</f>
        <v>#REF!</v>
      </c>
      <c r="BL149" s="251" t="e">
        <f>O149*#REF!</f>
        <v>#REF!</v>
      </c>
      <c r="BM149" s="251" t="e">
        <f>P149*#REF!</f>
        <v>#REF!</v>
      </c>
    </row>
    <row r="150" spans="1:65" s="83" customFormat="1" ht="35.1" customHeight="1" x14ac:dyDescent="0.25">
      <c r="A150" s="83" t="str">
        <f t="shared" si="82"/>
        <v>BH72DT+1</v>
      </c>
      <c r="B150" s="83" t="str">
        <f t="shared" si="83"/>
        <v>BH72DT+2</v>
      </c>
      <c r="C150" s="83" t="str">
        <f t="shared" si="84"/>
        <v>BH72DT+3</v>
      </c>
      <c r="D150" s="83" t="str">
        <f t="shared" si="85"/>
        <v>BH72DT+4</v>
      </c>
      <c r="E150" s="83" t="s">
        <v>344</v>
      </c>
      <c r="F150" s="85">
        <v>72</v>
      </c>
      <c r="G150" s="85"/>
      <c r="H150" s="93" t="s">
        <v>4614</v>
      </c>
      <c r="I150" s="84" t="s">
        <v>261</v>
      </c>
      <c r="J150" s="84" t="s">
        <v>208</v>
      </c>
      <c r="K150" s="84" t="str">
        <f t="shared" si="81"/>
        <v>BH72DT</v>
      </c>
      <c r="L150" s="84" t="s">
        <v>312</v>
      </c>
      <c r="M150" s="95">
        <v>14000</v>
      </c>
      <c r="N150" s="95">
        <v>8000</v>
      </c>
      <c r="O150" s="95">
        <v>4200</v>
      </c>
      <c r="P150" s="95">
        <v>3000</v>
      </c>
      <c r="Q150" s="95" t="e">
        <f>VLOOKUP(H150&amp;"Vị trí 1",#REF!,9,0)</f>
        <v>#REF!</v>
      </c>
      <c r="R150" s="95" t="e">
        <f>VLOOKUP(H150&amp;"Vị trí 2",#REF!,9,0)</f>
        <v>#REF!</v>
      </c>
      <c r="S150" s="95" t="e">
        <f>VLOOKUP(H150&amp;"Vị trí 3",#REF!,9,0)</f>
        <v>#REF!</v>
      </c>
      <c r="T150" s="95" t="e">
        <f>VLOOKUP(H150&amp;"Vị trí 4",#REF!,9,0)</f>
        <v>#REF!</v>
      </c>
      <c r="U150" s="253"/>
      <c r="V150" s="253"/>
      <c r="W150" s="253"/>
      <c r="X150" s="253"/>
      <c r="Y150" s="254"/>
      <c r="Z150" s="254"/>
      <c r="AA150" s="254"/>
      <c r="AB150" s="254"/>
      <c r="AC150" s="253"/>
      <c r="AD150" s="253"/>
      <c r="AE150" s="253"/>
      <c r="AF150" s="253"/>
      <c r="AG150" s="254"/>
      <c r="AH150" s="254"/>
      <c r="AI150" s="254"/>
      <c r="AJ150" s="254"/>
      <c r="AK150" s="86">
        <v>3.05</v>
      </c>
      <c r="AL150" s="86"/>
      <c r="AM150" s="255"/>
      <c r="AN150" s="255">
        <f t="shared" si="94"/>
        <v>1.7993466864428302</v>
      </c>
      <c r="AO150" s="98">
        <f t="shared" si="87"/>
        <v>25190.853610199625</v>
      </c>
      <c r="AP150" s="98">
        <f t="shared" si="88"/>
        <v>14394.773491542643</v>
      </c>
      <c r="AQ150" s="98">
        <f t="shared" si="89"/>
        <v>7557.2560830598868</v>
      </c>
      <c r="AR150" s="98">
        <f t="shared" si="90"/>
        <v>5398.0400593284903</v>
      </c>
      <c r="AS150" s="99">
        <f t="shared" si="91"/>
        <v>25200</v>
      </c>
      <c r="AT150" s="99">
        <f t="shared" si="91"/>
        <v>14400</v>
      </c>
      <c r="AU150" s="99">
        <f t="shared" si="91"/>
        <v>7600</v>
      </c>
      <c r="AV150" s="99">
        <f t="shared" si="91"/>
        <v>5400</v>
      </c>
      <c r="AW150" s="100">
        <f t="shared" si="92"/>
        <v>3778.6280415299434</v>
      </c>
      <c r="AX150" s="256" t="s">
        <v>344</v>
      </c>
      <c r="AY150" s="101">
        <v>11900</v>
      </c>
      <c r="AZ150" s="102">
        <v>5600</v>
      </c>
      <c r="BA150" s="102">
        <v>2940</v>
      </c>
      <c r="BB150" s="102">
        <v>2170</v>
      </c>
      <c r="BC150" s="253">
        <v>10200</v>
      </c>
      <c r="BD150" s="253">
        <v>4800</v>
      </c>
      <c r="BE150" s="253">
        <v>2520</v>
      </c>
      <c r="BF150" s="253">
        <v>1860</v>
      </c>
      <c r="BG150" s="103">
        <f t="shared" si="93"/>
        <v>1621.3719584700566</v>
      </c>
      <c r="BJ150" s="251" t="e">
        <f>M150*#REF!</f>
        <v>#REF!</v>
      </c>
      <c r="BK150" s="251" t="e">
        <f>N150*#REF!</f>
        <v>#REF!</v>
      </c>
      <c r="BL150" s="251" t="e">
        <f>O150*#REF!</f>
        <v>#REF!</v>
      </c>
      <c r="BM150" s="251" t="e">
        <f>P150*#REF!</f>
        <v>#REF!</v>
      </c>
    </row>
    <row r="151" spans="1:65" s="83" customFormat="1" ht="35.1" customHeight="1" x14ac:dyDescent="0.25">
      <c r="A151" s="83" t="str">
        <f t="shared" si="82"/>
        <v>BH73DT+1</v>
      </c>
      <c r="B151" s="83" t="str">
        <f t="shared" si="83"/>
        <v>BH73DT+2</v>
      </c>
      <c r="C151" s="83" t="str">
        <f t="shared" si="84"/>
        <v>BH73DT+3</v>
      </c>
      <c r="D151" s="83" t="str">
        <f t="shared" si="85"/>
        <v>BH73DT+4</v>
      </c>
      <c r="E151" s="83" t="s">
        <v>344</v>
      </c>
      <c r="F151" s="85">
        <v>73</v>
      </c>
      <c r="G151" s="85"/>
      <c r="H151" s="93" t="s">
        <v>4615</v>
      </c>
      <c r="I151" s="84" t="s">
        <v>4616</v>
      </c>
      <c r="J151" s="84" t="s">
        <v>4612</v>
      </c>
      <c r="K151" s="84" t="str">
        <f t="shared" si="81"/>
        <v>BH73DT</v>
      </c>
      <c r="L151" s="84" t="s">
        <v>4617</v>
      </c>
      <c r="M151" s="95">
        <v>21000</v>
      </c>
      <c r="N151" s="95">
        <v>13000</v>
      </c>
      <c r="O151" s="95">
        <v>6000</v>
      </c>
      <c r="P151" s="95">
        <v>3600</v>
      </c>
      <c r="Q151" s="95" t="e">
        <f>VLOOKUP(H151&amp;"Vị trí 1",#REF!,9,0)</f>
        <v>#REF!</v>
      </c>
      <c r="R151" s="95" t="e">
        <f>VLOOKUP(H151&amp;"Vị trí 2",#REF!,9,0)</f>
        <v>#REF!</v>
      </c>
      <c r="S151" s="95" t="e">
        <f>VLOOKUP(H151&amp;"Vị trí 3",#REF!,9,0)</f>
        <v>#REF!</v>
      </c>
      <c r="T151" s="95" t="e">
        <f>VLOOKUP(H151&amp;"Vị trí 4",#REF!,9,0)</f>
        <v>#REF!</v>
      </c>
      <c r="U151" s="253"/>
      <c r="V151" s="253"/>
      <c r="W151" s="253"/>
      <c r="X151" s="253"/>
      <c r="Y151" s="254"/>
      <c r="Z151" s="254"/>
      <c r="AA151" s="254"/>
      <c r="AB151" s="254"/>
      <c r="AC151" s="253"/>
      <c r="AD151" s="253"/>
      <c r="AE151" s="253"/>
      <c r="AF151" s="253"/>
      <c r="AG151" s="254"/>
      <c r="AH151" s="254"/>
      <c r="AI151" s="254"/>
      <c r="AJ151" s="254"/>
      <c r="AK151" s="86">
        <v>3.05</v>
      </c>
      <c r="AL151" s="86"/>
      <c r="AM151" s="255"/>
      <c r="AN151" s="255">
        <f t="shared" si="94"/>
        <v>1.7993466864428302</v>
      </c>
      <c r="AO151" s="98">
        <f t="shared" si="87"/>
        <v>37786.280415299436</v>
      </c>
      <c r="AP151" s="98">
        <f t="shared" si="88"/>
        <v>23391.506923756795</v>
      </c>
      <c r="AQ151" s="98">
        <f t="shared" si="89"/>
        <v>10796.080118656981</v>
      </c>
      <c r="AR151" s="98">
        <f t="shared" si="90"/>
        <v>6477.6480711941886</v>
      </c>
      <c r="AS151" s="99">
        <f t="shared" si="91"/>
        <v>37800</v>
      </c>
      <c r="AT151" s="99">
        <f t="shared" si="91"/>
        <v>23400</v>
      </c>
      <c r="AU151" s="99">
        <f t="shared" si="91"/>
        <v>10800</v>
      </c>
      <c r="AV151" s="99">
        <f t="shared" si="91"/>
        <v>6500</v>
      </c>
      <c r="AW151" s="100">
        <f t="shared" si="92"/>
        <v>5667.9420622949156</v>
      </c>
      <c r="AX151" s="256" t="s">
        <v>344</v>
      </c>
      <c r="AY151" s="101">
        <v>9800</v>
      </c>
      <c r="AZ151" s="102">
        <v>5600</v>
      </c>
      <c r="BA151" s="102">
        <v>2940</v>
      </c>
      <c r="BB151" s="102">
        <v>2100</v>
      </c>
      <c r="BC151" s="253">
        <v>8400</v>
      </c>
      <c r="BD151" s="253">
        <v>4800</v>
      </c>
      <c r="BE151" s="253">
        <v>2520</v>
      </c>
      <c r="BF151" s="253">
        <v>1800</v>
      </c>
      <c r="BG151" s="103">
        <f t="shared" si="93"/>
        <v>832.05793770508444</v>
      </c>
      <c r="BJ151" s="251" t="e">
        <f>M151*#REF!</f>
        <v>#REF!</v>
      </c>
      <c r="BK151" s="251" t="e">
        <f>N151*#REF!</f>
        <v>#REF!</v>
      </c>
      <c r="BL151" s="251" t="e">
        <f>O151*#REF!</f>
        <v>#REF!</v>
      </c>
      <c r="BM151" s="251" t="e">
        <f>P151*#REF!</f>
        <v>#REF!</v>
      </c>
    </row>
    <row r="152" spans="1:65" s="83" customFormat="1" ht="47.25" x14ac:dyDescent="0.25">
      <c r="A152" s="83" t="str">
        <f t="shared" si="82"/>
        <v>BH74DT+1</v>
      </c>
      <c r="B152" s="83" t="str">
        <f t="shared" si="83"/>
        <v>BH74DT+2</v>
      </c>
      <c r="C152" s="83" t="str">
        <f t="shared" si="84"/>
        <v>BH74DT+3</v>
      </c>
      <c r="D152" s="83" t="str">
        <f t="shared" si="85"/>
        <v>BH74DT+4</v>
      </c>
      <c r="E152" s="83" t="s">
        <v>344</v>
      </c>
      <c r="F152" s="85">
        <v>74</v>
      </c>
      <c r="G152" s="85"/>
      <c r="H152" s="93" t="s">
        <v>4618</v>
      </c>
      <c r="I152" s="84" t="s">
        <v>4619</v>
      </c>
      <c r="J152" s="84" t="s">
        <v>208</v>
      </c>
      <c r="K152" s="84" t="str">
        <f t="shared" si="81"/>
        <v>BH74DT</v>
      </c>
      <c r="L152" s="84" t="s">
        <v>4620</v>
      </c>
      <c r="M152" s="95">
        <v>14000</v>
      </c>
      <c r="N152" s="95">
        <v>8000</v>
      </c>
      <c r="O152" s="95">
        <v>3900</v>
      </c>
      <c r="P152" s="95">
        <v>3000</v>
      </c>
      <c r="Q152" s="95" t="e">
        <f>VLOOKUP(H152&amp;"Vị trí 1",#REF!,9,0)</f>
        <v>#REF!</v>
      </c>
      <c r="R152" s="95" t="e">
        <f>VLOOKUP(H152&amp;"Vị trí 2",#REF!,9,0)</f>
        <v>#REF!</v>
      </c>
      <c r="S152" s="95" t="e">
        <f>VLOOKUP(H152&amp;"Vị trí 3",#REF!,9,0)</f>
        <v>#REF!</v>
      </c>
      <c r="T152" s="95" t="e">
        <f>VLOOKUP(H152&amp;"Vị trí 4",#REF!,9,0)</f>
        <v>#REF!</v>
      </c>
      <c r="U152" s="253" t="e">
        <f>VLOOKUP(A152,#REF!,32,0)</f>
        <v>#REF!</v>
      </c>
      <c r="V152" s="253"/>
      <c r="W152" s="253"/>
      <c r="X152" s="253"/>
      <c r="Y152" s="254" t="e">
        <f>U152/M152</f>
        <v>#REF!</v>
      </c>
      <c r="Z152" s="254"/>
      <c r="AA152" s="254"/>
      <c r="AB152" s="254"/>
      <c r="AC152" s="253"/>
      <c r="AD152" s="253"/>
      <c r="AE152" s="253"/>
      <c r="AF152" s="253"/>
      <c r="AG152" s="254"/>
      <c r="AH152" s="254"/>
      <c r="AI152" s="254"/>
      <c r="AJ152" s="254"/>
      <c r="AK152" s="86">
        <v>2.7817055714285712</v>
      </c>
      <c r="AL152" s="86"/>
      <c r="AM152" s="255"/>
      <c r="AN152" s="255">
        <v>1.6</v>
      </c>
      <c r="AO152" s="98">
        <f t="shared" si="87"/>
        <v>22400</v>
      </c>
      <c r="AP152" s="98">
        <f t="shared" si="88"/>
        <v>12800</v>
      </c>
      <c r="AQ152" s="98">
        <f t="shared" si="89"/>
        <v>6240</v>
      </c>
      <c r="AR152" s="98">
        <f t="shared" si="90"/>
        <v>4800</v>
      </c>
      <c r="AS152" s="99">
        <f t="shared" si="91"/>
        <v>22400</v>
      </c>
      <c r="AT152" s="99">
        <f t="shared" si="91"/>
        <v>12800</v>
      </c>
      <c r="AU152" s="99">
        <f t="shared" si="91"/>
        <v>6200</v>
      </c>
      <c r="AV152" s="99">
        <f t="shared" si="91"/>
        <v>4800</v>
      </c>
      <c r="AW152" s="100">
        <f t="shared" si="92"/>
        <v>3360</v>
      </c>
      <c r="AX152" s="256" t="s">
        <v>344</v>
      </c>
      <c r="AY152" s="101">
        <v>14700</v>
      </c>
      <c r="AZ152" s="102">
        <v>9100</v>
      </c>
      <c r="BA152" s="102">
        <v>4200</v>
      </c>
      <c r="BB152" s="102">
        <v>2520</v>
      </c>
      <c r="BC152" s="253">
        <v>12600</v>
      </c>
      <c r="BD152" s="253">
        <v>7800</v>
      </c>
      <c r="BE152" s="253">
        <v>3600</v>
      </c>
      <c r="BF152" s="253">
        <v>2160</v>
      </c>
      <c r="BG152" s="103">
        <f t="shared" si="93"/>
        <v>1440</v>
      </c>
      <c r="BJ152" s="251" t="e">
        <f>M152*#REF!</f>
        <v>#REF!</v>
      </c>
      <c r="BK152" s="251" t="e">
        <f>N152*#REF!</f>
        <v>#REF!</v>
      </c>
      <c r="BL152" s="251" t="e">
        <f>O152*#REF!</f>
        <v>#REF!</v>
      </c>
      <c r="BM152" s="251" t="e">
        <f>P152*#REF!</f>
        <v>#REF!</v>
      </c>
    </row>
    <row r="153" spans="1:65" s="83" customFormat="1" ht="35.1" customHeight="1" x14ac:dyDescent="0.25">
      <c r="A153" s="83" t="str">
        <f t="shared" si="82"/>
        <v>BH75DT+1</v>
      </c>
      <c r="B153" s="83" t="str">
        <f t="shared" si="83"/>
        <v>BH75DT+2</v>
      </c>
      <c r="C153" s="83" t="str">
        <f t="shared" si="84"/>
        <v>BH75DT+3</v>
      </c>
      <c r="D153" s="83" t="str">
        <f t="shared" si="85"/>
        <v>BH75DT+4</v>
      </c>
      <c r="E153" s="83" t="s">
        <v>344</v>
      </c>
      <c r="F153" s="85">
        <v>75</v>
      </c>
      <c r="G153" s="85"/>
      <c r="H153" s="93" t="s">
        <v>4621</v>
      </c>
      <c r="I153" s="84" t="s">
        <v>279</v>
      </c>
      <c r="J153" s="84" t="s">
        <v>208</v>
      </c>
      <c r="K153" s="84" t="str">
        <f t="shared" si="81"/>
        <v>BH75DT</v>
      </c>
      <c r="L153" s="84" t="s">
        <v>4622</v>
      </c>
      <c r="M153" s="95">
        <v>13000</v>
      </c>
      <c r="N153" s="95">
        <v>7000</v>
      </c>
      <c r="O153" s="95">
        <v>3900</v>
      </c>
      <c r="P153" s="95">
        <v>3000</v>
      </c>
      <c r="Q153" s="95" t="e">
        <f>VLOOKUP(H153&amp;"Vị trí 1",#REF!,9,0)</f>
        <v>#REF!</v>
      </c>
      <c r="R153" s="95" t="e">
        <f>VLOOKUP(H153&amp;"Vị trí 2",#REF!,9,0)</f>
        <v>#REF!</v>
      </c>
      <c r="S153" s="95" t="e">
        <f>VLOOKUP(H153&amp;"Vị trí 3",#REF!,9,0)</f>
        <v>#REF!</v>
      </c>
      <c r="T153" s="95" t="e">
        <f>VLOOKUP(H153&amp;"Vị trí 4",#REF!,9,0)</f>
        <v>#REF!</v>
      </c>
      <c r="U153" s="253"/>
      <c r="V153" s="253" t="e">
        <f>VLOOKUP(B153,#REF!,32,0)</f>
        <v>#REF!</v>
      </c>
      <c r="W153" s="253" t="e">
        <f>VLOOKUP(C153,#REF!,32,0)</f>
        <v>#REF!</v>
      </c>
      <c r="X153" s="253"/>
      <c r="Y153" s="254"/>
      <c r="Z153" s="254" t="e">
        <f>V153/N153</f>
        <v>#REF!</v>
      </c>
      <c r="AA153" s="254" t="e">
        <f>W153/O153</f>
        <v>#REF!</v>
      </c>
      <c r="AB153" s="254"/>
      <c r="AC153" s="253"/>
      <c r="AD153" s="253"/>
      <c r="AE153" s="253"/>
      <c r="AF153" s="253"/>
      <c r="AG153" s="254"/>
      <c r="AH153" s="254"/>
      <c r="AI153" s="254"/>
      <c r="AJ153" s="254"/>
      <c r="AK153" s="86">
        <v>4.5889335268283027</v>
      </c>
      <c r="AL153" s="86"/>
      <c r="AM153" s="255"/>
      <c r="AN153" s="255">
        <f>ROUNDDOWN(AK153*$AN$10/$AK$10,1)</f>
        <v>2.7</v>
      </c>
      <c r="AO153" s="98">
        <f t="shared" si="87"/>
        <v>35100</v>
      </c>
      <c r="AP153" s="98">
        <f t="shared" si="88"/>
        <v>18900</v>
      </c>
      <c r="AQ153" s="98">
        <f t="shared" si="89"/>
        <v>10530</v>
      </c>
      <c r="AR153" s="98">
        <f t="shared" si="90"/>
        <v>8100.0000000000009</v>
      </c>
      <c r="AS153" s="99">
        <f t="shared" si="91"/>
        <v>35100</v>
      </c>
      <c r="AT153" s="99">
        <f t="shared" si="91"/>
        <v>18900</v>
      </c>
      <c r="AU153" s="99">
        <f t="shared" si="91"/>
        <v>10500</v>
      </c>
      <c r="AV153" s="99">
        <f t="shared" si="91"/>
        <v>8100</v>
      </c>
      <c r="AW153" s="100">
        <f t="shared" si="92"/>
        <v>5265</v>
      </c>
      <c r="AX153" s="256" t="s">
        <v>344</v>
      </c>
      <c r="AY153" s="101">
        <v>9800</v>
      </c>
      <c r="AZ153" s="102">
        <v>5600</v>
      </c>
      <c r="BA153" s="102">
        <v>2730</v>
      </c>
      <c r="BB153" s="102">
        <v>2100</v>
      </c>
      <c r="BC153" s="253">
        <v>8400</v>
      </c>
      <c r="BD153" s="253">
        <v>4800</v>
      </c>
      <c r="BE153" s="253">
        <v>2340</v>
      </c>
      <c r="BF153" s="253">
        <v>1800</v>
      </c>
      <c r="BG153" s="103">
        <f t="shared" si="93"/>
        <v>2835</v>
      </c>
      <c r="BJ153" s="251" t="e">
        <f>M153*#REF!</f>
        <v>#REF!</v>
      </c>
      <c r="BK153" s="251" t="e">
        <f>N153*#REF!</f>
        <v>#REF!</v>
      </c>
      <c r="BL153" s="251" t="e">
        <f>O153*#REF!</f>
        <v>#REF!</v>
      </c>
      <c r="BM153" s="251" t="e">
        <f>P153*#REF!</f>
        <v>#REF!</v>
      </c>
    </row>
    <row r="154" spans="1:65" s="83" customFormat="1" ht="35.1" customHeight="1" x14ac:dyDescent="0.25">
      <c r="A154" s="83" t="str">
        <f t="shared" si="82"/>
        <v>BH76DT+1</v>
      </c>
      <c r="B154" s="83" t="str">
        <f t="shared" si="83"/>
        <v>BH76DT+2</v>
      </c>
      <c r="C154" s="83" t="str">
        <f t="shared" si="84"/>
        <v>BH76DT+3</v>
      </c>
      <c r="D154" s="83" t="str">
        <f t="shared" si="85"/>
        <v>BH76DT+4</v>
      </c>
      <c r="E154" s="83" t="s">
        <v>344</v>
      </c>
      <c r="F154" s="85">
        <v>76</v>
      </c>
      <c r="G154" s="85"/>
      <c r="H154" s="93" t="s">
        <v>4623</v>
      </c>
      <c r="I154" s="84" t="s">
        <v>4624</v>
      </c>
      <c r="J154" s="84" t="s">
        <v>208</v>
      </c>
      <c r="K154" s="84" t="str">
        <f t="shared" si="81"/>
        <v>BH76DT</v>
      </c>
      <c r="L154" s="84" t="s">
        <v>4625</v>
      </c>
      <c r="M154" s="95">
        <v>21000</v>
      </c>
      <c r="N154" s="95">
        <v>13000</v>
      </c>
      <c r="O154" s="95">
        <v>6000</v>
      </c>
      <c r="P154" s="95">
        <v>3600</v>
      </c>
      <c r="Q154" s="95" t="e">
        <f>VLOOKUP(H154&amp;"Vị trí 1",#REF!,9,0)</f>
        <v>#REF!</v>
      </c>
      <c r="R154" s="95" t="e">
        <f>VLOOKUP(H154&amp;"Vị trí 2",#REF!,9,0)</f>
        <v>#REF!</v>
      </c>
      <c r="S154" s="95" t="e">
        <f>VLOOKUP(H154&amp;"Vị trí 3",#REF!,9,0)</f>
        <v>#REF!</v>
      </c>
      <c r="T154" s="95" t="e">
        <f>VLOOKUP(H154&amp;"Vị trí 4",#REF!,9,0)</f>
        <v>#REF!</v>
      </c>
      <c r="U154" s="253" t="e">
        <f>VLOOKUP(A154,#REF!,32,0)</f>
        <v>#REF!</v>
      </c>
      <c r="V154" s="253" t="e">
        <f>VLOOKUP(B154,#REF!,32,0)</f>
        <v>#REF!</v>
      </c>
      <c r="W154" s="253"/>
      <c r="X154" s="253"/>
      <c r="Y154" s="254" t="e">
        <f>U154/M154</f>
        <v>#REF!</v>
      </c>
      <c r="Z154" s="254" t="e">
        <f>V154/N154</f>
        <v>#REF!</v>
      </c>
      <c r="AA154" s="254"/>
      <c r="AB154" s="254"/>
      <c r="AC154" s="253"/>
      <c r="AD154" s="253"/>
      <c r="AE154" s="253"/>
      <c r="AF154" s="253"/>
      <c r="AG154" s="254"/>
      <c r="AH154" s="254"/>
      <c r="AI154" s="254"/>
      <c r="AJ154" s="254"/>
      <c r="AK154" s="86">
        <v>1.7313186031968453</v>
      </c>
      <c r="AL154" s="86"/>
      <c r="AM154" s="255"/>
      <c r="AN154" s="255">
        <v>1.1000000000000001</v>
      </c>
      <c r="AO154" s="98">
        <f t="shared" si="87"/>
        <v>23100.000000000004</v>
      </c>
      <c r="AP154" s="98">
        <f t="shared" si="88"/>
        <v>14300.000000000002</v>
      </c>
      <c r="AQ154" s="98">
        <f t="shared" si="89"/>
        <v>6600.0000000000009</v>
      </c>
      <c r="AR154" s="98">
        <f t="shared" si="90"/>
        <v>3960.0000000000005</v>
      </c>
      <c r="AS154" s="99">
        <f t="shared" si="91"/>
        <v>23100</v>
      </c>
      <c r="AT154" s="99">
        <f t="shared" si="91"/>
        <v>14300</v>
      </c>
      <c r="AU154" s="99">
        <f t="shared" si="91"/>
        <v>6600</v>
      </c>
      <c r="AV154" s="99">
        <f t="shared" si="91"/>
        <v>4000</v>
      </c>
      <c r="AW154" s="100">
        <f t="shared" si="92"/>
        <v>3465.0000000000005</v>
      </c>
      <c r="AX154" s="256" t="s">
        <v>344</v>
      </c>
      <c r="AY154" s="101">
        <v>9100</v>
      </c>
      <c r="AZ154" s="102">
        <v>4900</v>
      </c>
      <c r="BA154" s="102">
        <v>2730</v>
      </c>
      <c r="BB154" s="102">
        <v>2100</v>
      </c>
      <c r="BC154" s="253">
        <v>7800</v>
      </c>
      <c r="BD154" s="253">
        <v>4200</v>
      </c>
      <c r="BE154" s="253">
        <v>2340</v>
      </c>
      <c r="BF154" s="253">
        <v>1800</v>
      </c>
      <c r="BG154" s="103">
        <f t="shared" si="93"/>
        <v>534.99999999999955</v>
      </c>
      <c r="BJ154" s="251" t="e">
        <f>M154*#REF!</f>
        <v>#REF!</v>
      </c>
      <c r="BK154" s="251" t="e">
        <f>N154*#REF!</f>
        <v>#REF!</v>
      </c>
      <c r="BL154" s="251" t="e">
        <f>O154*#REF!</f>
        <v>#REF!</v>
      </c>
      <c r="BM154" s="251" t="e">
        <f>P154*#REF!</f>
        <v>#REF!</v>
      </c>
    </row>
    <row r="155" spans="1:65" s="83" customFormat="1" ht="47.25" x14ac:dyDescent="0.25">
      <c r="A155" s="83" t="str">
        <f t="shared" si="82"/>
        <v>BH77DT+1</v>
      </c>
      <c r="B155" s="83" t="str">
        <f t="shared" si="83"/>
        <v>BH77DT+2</v>
      </c>
      <c r="C155" s="83" t="str">
        <f t="shared" si="84"/>
        <v>BH77DT+3</v>
      </c>
      <c r="D155" s="83" t="str">
        <f t="shared" si="85"/>
        <v>BH77DT+4</v>
      </c>
      <c r="E155" s="83" t="s">
        <v>344</v>
      </c>
      <c r="F155" s="85">
        <v>77</v>
      </c>
      <c r="G155" s="85"/>
      <c r="H155" s="93" t="s">
        <v>4626</v>
      </c>
      <c r="I155" s="84" t="s">
        <v>4627</v>
      </c>
      <c r="J155" s="84" t="s">
        <v>4344</v>
      </c>
      <c r="K155" s="84" t="str">
        <f t="shared" si="81"/>
        <v>BH77DT</v>
      </c>
      <c r="L155" s="84" t="s">
        <v>4628</v>
      </c>
      <c r="M155" s="95">
        <v>21000</v>
      </c>
      <c r="N155" s="95">
        <v>13000</v>
      </c>
      <c r="O155" s="95">
        <v>6000</v>
      </c>
      <c r="P155" s="95">
        <v>3600</v>
      </c>
      <c r="Q155" s="95" t="e">
        <f>VLOOKUP(H155&amp;"Vị trí 1",#REF!,9,0)</f>
        <v>#REF!</v>
      </c>
      <c r="R155" s="95" t="e">
        <f>VLOOKUP(H155&amp;"Vị trí 2",#REF!,9,0)</f>
        <v>#REF!</v>
      </c>
      <c r="S155" s="95" t="e">
        <f>VLOOKUP(H155&amp;"Vị trí 3",#REF!,9,0)</f>
        <v>#REF!</v>
      </c>
      <c r="T155" s="95" t="e">
        <f>VLOOKUP(H155&amp;"Vị trí 4",#REF!,9,0)</f>
        <v>#REF!</v>
      </c>
      <c r="U155" s="253" t="e">
        <f>VLOOKUP(A155,#REF!,32,0)</f>
        <v>#REF!</v>
      </c>
      <c r="V155" s="253" t="e">
        <f>VLOOKUP(B155,#REF!,32,0)</f>
        <v>#REF!</v>
      </c>
      <c r="W155" s="253"/>
      <c r="X155" s="253"/>
      <c r="Y155" s="254" t="e">
        <f>U155/M155</f>
        <v>#REF!</v>
      </c>
      <c r="Z155" s="254" t="e">
        <f>V155/N155</f>
        <v>#REF!</v>
      </c>
      <c r="AA155" s="254"/>
      <c r="AB155" s="254"/>
      <c r="AC155" s="253"/>
      <c r="AD155" s="253"/>
      <c r="AE155" s="253"/>
      <c r="AF155" s="253"/>
      <c r="AG155" s="254"/>
      <c r="AH155" s="254"/>
      <c r="AI155" s="254"/>
      <c r="AJ155" s="254"/>
      <c r="AK155" s="86">
        <v>2.5433010720472451</v>
      </c>
      <c r="AL155" s="86"/>
      <c r="AM155" s="255"/>
      <c r="AN155" s="255">
        <f>AK155*$AN$10/$AK$10</f>
        <v>1.5004197890540025</v>
      </c>
      <c r="AO155" s="98">
        <f t="shared" si="87"/>
        <v>31508.815570134055</v>
      </c>
      <c r="AP155" s="98">
        <f t="shared" si="88"/>
        <v>19505.457257702034</v>
      </c>
      <c r="AQ155" s="98">
        <f t="shared" si="89"/>
        <v>9002.5187343240159</v>
      </c>
      <c r="AR155" s="98">
        <f t="shared" si="90"/>
        <v>5401.5112405944092</v>
      </c>
      <c r="AS155" s="99">
        <f t="shared" si="91"/>
        <v>31500</v>
      </c>
      <c r="AT155" s="99">
        <f t="shared" si="91"/>
        <v>19500</v>
      </c>
      <c r="AU155" s="99">
        <f t="shared" si="91"/>
        <v>9000</v>
      </c>
      <c r="AV155" s="99">
        <f t="shared" si="91"/>
        <v>5400</v>
      </c>
      <c r="AW155" s="100">
        <f t="shared" si="92"/>
        <v>4726.322335520108</v>
      </c>
      <c r="AX155" s="256" t="s">
        <v>344</v>
      </c>
      <c r="AY155" s="101">
        <v>14700</v>
      </c>
      <c r="AZ155" s="102">
        <v>9100</v>
      </c>
      <c r="BA155" s="102">
        <v>4200</v>
      </c>
      <c r="BB155" s="102">
        <v>2520</v>
      </c>
      <c r="BC155" s="253">
        <v>12600</v>
      </c>
      <c r="BD155" s="253">
        <v>7800</v>
      </c>
      <c r="BE155" s="253">
        <v>3600</v>
      </c>
      <c r="BF155" s="253">
        <v>2160</v>
      </c>
      <c r="BG155" s="103">
        <f t="shared" si="93"/>
        <v>673.67766447989197</v>
      </c>
      <c r="BJ155" s="251" t="e">
        <f>M155*#REF!</f>
        <v>#REF!</v>
      </c>
      <c r="BK155" s="251" t="e">
        <f>N155*#REF!</f>
        <v>#REF!</v>
      </c>
      <c r="BL155" s="251" t="e">
        <f>O155*#REF!</f>
        <v>#REF!</v>
      </c>
      <c r="BM155" s="251" t="e">
        <f>P155*#REF!</f>
        <v>#REF!</v>
      </c>
    </row>
    <row r="156" spans="1:65" s="83" customFormat="1" ht="35.1" customHeight="1" x14ac:dyDescent="0.25">
      <c r="A156" s="83" t="str">
        <f t="shared" si="82"/>
        <v>BH78DT+1</v>
      </c>
      <c r="B156" s="83" t="str">
        <f t="shared" si="83"/>
        <v>BH78DT+2</v>
      </c>
      <c r="C156" s="83" t="str">
        <f t="shared" si="84"/>
        <v>BH78DT+3</v>
      </c>
      <c r="D156" s="83" t="str">
        <f t="shared" si="85"/>
        <v>BH78DT+4</v>
      </c>
      <c r="E156" s="83" t="s">
        <v>344</v>
      </c>
      <c r="F156" s="85">
        <v>78</v>
      </c>
      <c r="G156" s="85"/>
      <c r="H156" s="93" t="s">
        <v>4629</v>
      </c>
      <c r="I156" s="84" t="s">
        <v>4630</v>
      </c>
      <c r="J156" s="84" t="s">
        <v>4344</v>
      </c>
      <c r="K156" s="84"/>
      <c r="L156" s="84" t="s">
        <v>4631</v>
      </c>
      <c r="M156" s="96"/>
      <c r="N156" s="96"/>
      <c r="O156" s="96"/>
      <c r="P156" s="96"/>
      <c r="Q156" s="95"/>
      <c r="R156" s="95"/>
      <c r="S156" s="95"/>
      <c r="T156" s="95"/>
      <c r="U156" s="253"/>
      <c r="V156" s="253"/>
      <c r="W156" s="253"/>
      <c r="X156" s="253"/>
      <c r="Y156" s="254"/>
      <c r="Z156" s="254"/>
      <c r="AA156" s="254"/>
      <c r="AB156" s="254"/>
      <c r="AC156" s="253"/>
      <c r="AD156" s="253"/>
      <c r="AE156" s="253"/>
      <c r="AF156" s="253"/>
      <c r="AG156" s="254"/>
      <c r="AH156" s="254"/>
      <c r="AI156" s="254"/>
      <c r="AJ156" s="254"/>
      <c r="AK156" s="86"/>
      <c r="AL156" s="86"/>
      <c r="AM156" s="255"/>
      <c r="AN156" s="255"/>
      <c r="AO156" s="98"/>
      <c r="AP156" s="98"/>
      <c r="AQ156" s="98"/>
      <c r="AR156" s="98"/>
      <c r="AS156" s="98"/>
      <c r="AT156" s="98"/>
      <c r="AU156" s="98"/>
      <c r="AV156" s="98"/>
      <c r="AW156" s="60"/>
      <c r="AX156" s="256" t="s">
        <v>344</v>
      </c>
      <c r="AY156" s="101">
        <v>14700</v>
      </c>
      <c r="AZ156" s="102">
        <v>9100</v>
      </c>
      <c r="BA156" s="102">
        <v>4200</v>
      </c>
      <c r="BB156" s="102">
        <v>2520</v>
      </c>
      <c r="BC156" s="253">
        <v>12600</v>
      </c>
      <c r="BD156" s="253">
        <v>7800</v>
      </c>
      <c r="BE156" s="253">
        <v>3600</v>
      </c>
      <c r="BF156" s="253">
        <v>2160</v>
      </c>
    </row>
    <row r="157" spans="1:65" s="83" customFormat="1" ht="35.1" customHeight="1" x14ac:dyDescent="0.25">
      <c r="A157" s="83" t="str">
        <f t="shared" si="82"/>
        <v>BH78DT_D1+1</v>
      </c>
      <c r="B157" s="83" t="str">
        <f t="shared" si="83"/>
        <v>BH78DT_D1+2</v>
      </c>
      <c r="C157" s="83" t="str">
        <f t="shared" si="84"/>
        <v>BH78DT_D1+3</v>
      </c>
      <c r="D157" s="83" t="str">
        <f t="shared" si="85"/>
        <v>BH78DT_D1+4</v>
      </c>
      <c r="E157" s="83" t="s">
        <v>344</v>
      </c>
      <c r="F157" s="85"/>
      <c r="G157" s="85"/>
      <c r="H157" s="93" t="s">
        <v>4632</v>
      </c>
      <c r="I157" s="84" t="s">
        <v>4633</v>
      </c>
      <c r="J157" s="84" t="s">
        <v>4634</v>
      </c>
      <c r="K157" s="84" t="str">
        <f t="shared" si="81"/>
        <v>BH78DT_D1</v>
      </c>
      <c r="L157" s="84" t="s">
        <v>4635</v>
      </c>
      <c r="M157" s="95">
        <v>22000</v>
      </c>
      <c r="N157" s="95">
        <v>10000</v>
      </c>
      <c r="O157" s="95">
        <v>4900</v>
      </c>
      <c r="P157" s="95">
        <v>3500</v>
      </c>
      <c r="Q157" s="95" t="e">
        <f>VLOOKUP(H157&amp;"Vị trí 1",#REF!,9,0)</f>
        <v>#REF!</v>
      </c>
      <c r="R157" s="95" t="e">
        <f>VLOOKUP(H157&amp;"Vị trí 2",#REF!,9,0)</f>
        <v>#REF!</v>
      </c>
      <c r="S157" s="95" t="e">
        <f>VLOOKUP(H157&amp;"Vị trí 3",#REF!,9,0)</f>
        <v>#REF!</v>
      </c>
      <c r="T157" s="95" t="e">
        <f>VLOOKUP(H157&amp;"Vị trí 4",#REF!,9,0)</f>
        <v>#REF!</v>
      </c>
      <c r="U157" s="253" t="e">
        <f>VLOOKUP(A157,#REF!,32,0)</f>
        <v>#REF!</v>
      </c>
      <c r="V157" s="253" t="e">
        <f>VLOOKUP(B157,#REF!,32,0)</f>
        <v>#REF!</v>
      </c>
      <c r="W157" s="253" t="e">
        <f>VLOOKUP(C157,#REF!,32,0)</f>
        <v>#REF!</v>
      </c>
      <c r="X157" s="253" t="e">
        <f>VLOOKUP(D157,#REF!,32,0)</f>
        <v>#REF!</v>
      </c>
      <c r="Y157" s="254" t="e">
        <f>U157/M157</f>
        <v>#REF!</v>
      </c>
      <c r="Z157" s="254" t="e">
        <f>V157/N157</f>
        <v>#REF!</v>
      </c>
      <c r="AA157" s="254" t="e">
        <f>W157/O157</f>
        <v>#REF!</v>
      </c>
      <c r="AB157" s="254" t="e">
        <f>X157/P157</f>
        <v>#REF!</v>
      </c>
      <c r="AC157" s="253"/>
      <c r="AD157" s="253"/>
      <c r="AE157" s="253"/>
      <c r="AF157" s="253"/>
      <c r="AG157" s="254"/>
      <c r="AH157" s="254"/>
      <c r="AI157" s="254"/>
      <c r="AJ157" s="254"/>
      <c r="AK157" s="86">
        <v>3.5236693750371453</v>
      </c>
      <c r="AL157" s="86"/>
      <c r="AM157" s="255"/>
      <c r="AN157" s="255">
        <f>ROUNDDOWN(AK157*$AN$10/$AK$10,1)</f>
        <v>2</v>
      </c>
      <c r="AO157" s="98">
        <f t="shared" ref="AO157:AR164" si="95">M157*$AN157</f>
        <v>44000</v>
      </c>
      <c r="AP157" s="98">
        <f t="shared" si="95"/>
        <v>20000</v>
      </c>
      <c r="AQ157" s="98">
        <f t="shared" si="95"/>
        <v>9800</v>
      </c>
      <c r="AR157" s="98">
        <f t="shared" si="95"/>
        <v>7000</v>
      </c>
      <c r="AS157" s="99">
        <f t="shared" ref="AS157:AV164" si="96">IF(AO157&lt;1000,ROUND(AO157,-1),ROUND(AO157,-2))</f>
        <v>44000</v>
      </c>
      <c r="AT157" s="99">
        <f t="shared" si="96"/>
        <v>20000</v>
      </c>
      <c r="AU157" s="99">
        <f t="shared" si="96"/>
        <v>9800</v>
      </c>
      <c r="AV157" s="99">
        <f t="shared" si="96"/>
        <v>7000</v>
      </c>
      <c r="AW157" s="100">
        <f t="shared" ref="AW157:AW164" si="97">AO157*0.15</f>
        <v>6600</v>
      </c>
      <c r="AX157" s="256" t="s">
        <v>344</v>
      </c>
      <c r="AY157" s="101"/>
      <c r="AZ157" s="102"/>
      <c r="BA157" s="102"/>
      <c r="BB157" s="102"/>
      <c r="BC157" s="253"/>
      <c r="BD157" s="253"/>
      <c r="BE157" s="253"/>
      <c r="BF157" s="253"/>
      <c r="BG157" s="103">
        <f t="shared" ref="BG157:BG164" si="98">AV157-AW157</f>
        <v>400</v>
      </c>
      <c r="BJ157" s="251" t="e">
        <f>M157*#REF!</f>
        <v>#REF!</v>
      </c>
      <c r="BK157" s="251" t="e">
        <f>N157*#REF!</f>
        <v>#REF!</v>
      </c>
      <c r="BL157" s="251" t="e">
        <f>O157*#REF!</f>
        <v>#REF!</v>
      </c>
      <c r="BM157" s="251" t="e">
        <f>P157*#REF!</f>
        <v>#REF!</v>
      </c>
    </row>
    <row r="158" spans="1:65" s="83" customFormat="1" ht="35.1" customHeight="1" x14ac:dyDescent="0.25">
      <c r="A158" s="83" t="str">
        <f t="shared" si="82"/>
        <v>BH78DT_D2+1</v>
      </c>
      <c r="B158" s="83" t="str">
        <f t="shared" si="83"/>
        <v>BH78DT_D2+2</v>
      </c>
      <c r="C158" s="83" t="str">
        <f t="shared" si="84"/>
        <v>BH78DT_D2+3</v>
      </c>
      <c r="D158" s="83" t="str">
        <f t="shared" si="85"/>
        <v>BH78DT_D2+4</v>
      </c>
      <c r="E158" s="83" t="s">
        <v>344</v>
      </c>
      <c r="F158" s="85"/>
      <c r="G158" s="85"/>
      <c r="H158" s="93" t="s">
        <v>4636</v>
      </c>
      <c r="I158" s="84" t="s">
        <v>4637</v>
      </c>
      <c r="J158" s="84" t="s">
        <v>4634</v>
      </c>
      <c r="K158" s="84" t="str">
        <f t="shared" si="81"/>
        <v>BH78DT_D2</v>
      </c>
      <c r="L158" s="84" t="s">
        <v>4638</v>
      </c>
      <c r="M158" s="95">
        <v>26000</v>
      </c>
      <c r="N158" s="95">
        <v>11000</v>
      </c>
      <c r="O158" s="95">
        <v>7200</v>
      </c>
      <c r="P158" s="95">
        <v>3900</v>
      </c>
      <c r="Q158" s="95" t="e">
        <f>VLOOKUP(H158&amp;"Vị trí 1",#REF!,9,0)</f>
        <v>#REF!</v>
      </c>
      <c r="R158" s="95" t="e">
        <f>VLOOKUP(H158&amp;"Vị trí 2",#REF!,9,0)</f>
        <v>#REF!</v>
      </c>
      <c r="S158" s="95" t="e">
        <f>VLOOKUP(H158&amp;"Vị trí 3",#REF!,9,0)</f>
        <v>#REF!</v>
      </c>
      <c r="T158" s="95" t="e">
        <f>VLOOKUP(H158&amp;"Vị trí 4",#REF!,9,0)</f>
        <v>#REF!</v>
      </c>
      <c r="U158" s="253"/>
      <c r="V158" s="253"/>
      <c r="W158" s="253"/>
      <c r="X158" s="253"/>
      <c r="Y158" s="254"/>
      <c r="Z158" s="254"/>
      <c r="AA158" s="254"/>
      <c r="AB158" s="254"/>
      <c r="AC158" s="253"/>
      <c r="AD158" s="253"/>
      <c r="AE158" s="253"/>
      <c r="AF158" s="253"/>
      <c r="AG158" s="254"/>
      <c r="AH158" s="254"/>
      <c r="AI158" s="254"/>
      <c r="AJ158" s="254"/>
      <c r="AK158" s="86">
        <v>3.05</v>
      </c>
      <c r="AL158" s="86"/>
      <c r="AM158" s="255"/>
      <c r="AN158" s="255">
        <f>AK158*$AN$10/$AK$10</f>
        <v>1.7993466864428302</v>
      </c>
      <c r="AO158" s="98">
        <f t="shared" si="95"/>
        <v>46783.01384751359</v>
      </c>
      <c r="AP158" s="98">
        <f t="shared" si="95"/>
        <v>19792.813550871131</v>
      </c>
      <c r="AQ158" s="98">
        <f t="shared" si="95"/>
        <v>12955.296142388377</v>
      </c>
      <c r="AR158" s="98">
        <f t="shared" si="95"/>
        <v>7017.4520771270381</v>
      </c>
      <c r="AS158" s="99">
        <f t="shared" si="96"/>
        <v>46800</v>
      </c>
      <c r="AT158" s="99">
        <f t="shared" si="96"/>
        <v>19800</v>
      </c>
      <c r="AU158" s="99">
        <f t="shared" si="96"/>
        <v>13000</v>
      </c>
      <c r="AV158" s="99">
        <f t="shared" si="96"/>
        <v>7000</v>
      </c>
      <c r="AW158" s="100">
        <f t="shared" si="97"/>
        <v>7017.4520771270381</v>
      </c>
      <c r="AX158" s="256" t="s">
        <v>344</v>
      </c>
      <c r="AY158" s="101">
        <v>15400</v>
      </c>
      <c r="AZ158" s="102">
        <v>7000</v>
      </c>
      <c r="BA158" s="102">
        <v>3430</v>
      </c>
      <c r="BB158" s="102">
        <v>2450</v>
      </c>
      <c r="BC158" s="253">
        <v>13200</v>
      </c>
      <c r="BD158" s="253">
        <v>6000</v>
      </c>
      <c r="BE158" s="253">
        <v>2940</v>
      </c>
      <c r="BF158" s="253">
        <v>2100</v>
      </c>
      <c r="BG158" s="103">
        <f t="shared" si="98"/>
        <v>-17.452077127038137</v>
      </c>
      <c r="BJ158" s="251" t="e">
        <f>M158*#REF!</f>
        <v>#REF!</v>
      </c>
      <c r="BK158" s="251" t="e">
        <f>N158*#REF!</f>
        <v>#REF!</v>
      </c>
      <c r="BL158" s="251" t="e">
        <f>O158*#REF!</f>
        <v>#REF!</v>
      </c>
      <c r="BM158" s="251" t="e">
        <f>P158*#REF!</f>
        <v>#REF!</v>
      </c>
    </row>
    <row r="159" spans="1:65" s="83" customFormat="1" ht="35.1" customHeight="1" x14ac:dyDescent="0.25">
      <c r="A159" s="83" t="str">
        <f t="shared" si="82"/>
        <v>BH78DT_D3+1</v>
      </c>
      <c r="B159" s="83" t="str">
        <f t="shared" si="83"/>
        <v>BH78DT_D3+2</v>
      </c>
      <c r="C159" s="83" t="str">
        <f t="shared" si="84"/>
        <v>BH78DT_D3+3</v>
      </c>
      <c r="D159" s="83" t="str">
        <f t="shared" si="85"/>
        <v>BH78DT_D3+4</v>
      </c>
      <c r="E159" s="83" t="s">
        <v>344</v>
      </c>
      <c r="F159" s="85"/>
      <c r="G159" s="85"/>
      <c r="H159" s="93" t="s">
        <v>4639</v>
      </c>
      <c r="I159" s="84" t="s">
        <v>4640</v>
      </c>
      <c r="J159" s="84" t="s">
        <v>4641</v>
      </c>
      <c r="K159" s="84" t="str">
        <f t="shared" si="81"/>
        <v>BH78DT_D3</v>
      </c>
      <c r="L159" s="84" t="s">
        <v>4642</v>
      </c>
      <c r="M159" s="95">
        <v>23000</v>
      </c>
      <c r="N159" s="95">
        <v>10000</v>
      </c>
      <c r="O159" s="95">
        <v>4900</v>
      </c>
      <c r="P159" s="95">
        <v>3600</v>
      </c>
      <c r="Q159" s="95" t="e">
        <f>VLOOKUP(H159&amp;"Vị trí 1",#REF!,9,0)</f>
        <v>#REF!</v>
      </c>
      <c r="R159" s="95" t="e">
        <f>VLOOKUP(H159&amp;"Vị trí 2",#REF!,9,0)</f>
        <v>#REF!</v>
      </c>
      <c r="S159" s="95" t="e">
        <f>VLOOKUP(H159&amp;"Vị trí 3",#REF!,9,0)</f>
        <v>#REF!</v>
      </c>
      <c r="T159" s="95" t="e">
        <f>VLOOKUP(H159&amp;"Vị trí 4",#REF!,9,0)</f>
        <v>#REF!</v>
      </c>
      <c r="U159" s="253" t="e">
        <f>VLOOKUP(A159,#REF!,32,0)</f>
        <v>#REF!</v>
      </c>
      <c r="V159" s="253"/>
      <c r="W159" s="253" t="e">
        <f>VLOOKUP(C159,#REF!,32,0)</f>
        <v>#REF!</v>
      </c>
      <c r="X159" s="253"/>
      <c r="Y159" s="254" t="e">
        <f>U159/M159</f>
        <v>#REF!</v>
      </c>
      <c r="Z159" s="254"/>
      <c r="AA159" s="254" t="e">
        <f>W159/O159</f>
        <v>#REF!</v>
      </c>
      <c r="AB159" s="254"/>
      <c r="AC159" s="253"/>
      <c r="AD159" s="253"/>
      <c r="AE159" s="253"/>
      <c r="AF159" s="253"/>
      <c r="AG159" s="254"/>
      <c r="AH159" s="254"/>
      <c r="AI159" s="254"/>
      <c r="AJ159" s="254"/>
      <c r="AK159" s="86">
        <v>2.5474342504743421</v>
      </c>
      <c r="AL159" s="86"/>
      <c r="AM159" s="255"/>
      <c r="AN159" s="255">
        <f>AK159*$AN$10/$AK$10</f>
        <v>1.5028581565645844</v>
      </c>
      <c r="AO159" s="98">
        <f t="shared" si="95"/>
        <v>34565.737600985442</v>
      </c>
      <c r="AP159" s="98">
        <f t="shared" si="95"/>
        <v>15028.581565645844</v>
      </c>
      <c r="AQ159" s="98">
        <f t="shared" si="95"/>
        <v>7364.0049671664638</v>
      </c>
      <c r="AR159" s="98">
        <f t="shared" si="95"/>
        <v>5410.2893636325043</v>
      </c>
      <c r="AS159" s="99">
        <f t="shared" si="96"/>
        <v>34600</v>
      </c>
      <c r="AT159" s="99">
        <f t="shared" si="96"/>
        <v>15000</v>
      </c>
      <c r="AU159" s="99">
        <f t="shared" si="96"/>
        <v>7400</v>
      </c>
      <c r="AV159" s="99">
        <f t="shared" si="96"/>
        <v>5400</v>
      </c>
      <c r="AW159" s="100">
        <f t="shared" si="97"/>
        <v>5184.8606401478164</v>
      </c>
      <c r="AX159" s="256" t="s">
        <v>344</v>
      </c>
      <c r="AY159" s="101">
        <v>18200</v>
      </c>
      <c r="AZ159" s="102">
        <v>7700</v>
      </c>
      <c r="BA159" s="102">
        <v>5040</v>
      </c>
      <c r="BB159" s="102">
        <v>2730</v>
      </c>
      <c r="BC159" s="253">
        <v>15600</v>
      </c>
      <c r="BD159" s="253">
        <v>6600</v>
      </c>
      <c r="BE159" s="253">
        <v>4320</v>
      </c>
      <c r="BF159" s="253">
        <v>2340</v>
      </c>
      <c r="BG159" s="103">
        <f t="shared" si="98"/>
        <v>215.13935985218359</v>
      </c>
      <c r="BJ159" s="251" t="e">
        <f>M159*#REF!</f>
        <v>#REF!</v>
      </c>
      <c r="BK159" s="251" t="e">
        <f>N159*#REF!</f>
        <v>#REF!</v>
      </c>
      <c r="BL159" s="251" t="e">
        <f>O159*#REF!</f>
        <v>#REF!</v>
      </c>
      <c r="BM159" s="251" t="e">
        <f>P159*#REF!</f>
        <v>#REF!</v>
      </c>
    </row>
    <row r="160" spans="1:65" s="83" customFormat="1" ht="35.1" customHeight="1" x14ac:dyDescent="0.25">
      <c r="A160" s="83" t="str">
        <f t="shared" si="82"/>
        <v>BH78DT_D4+1</v>
      </c>
      <c r="B160" s="83" t="str">
        <f t="shared" si="83"/>
        <v>BH78DT_D4+2</v>
      </c>
      <c r="C160" s="83" t="str">
        <f t="shared" si="84"/>
        <v>BH78DT_D4+3</v>
      </c>
      <c r="D160" s="83" t="str">
        <f t="shared" si="85"/>
        <v>BH78DT_D4+4</v>
      </c>
      <c r="E160" s="83" t="s">
        <v>344</v>
      </c>
      <c r="F160" s="85"/>
      <c r="G160" s="85"/>
      <c r="H160" s="93" t="s">
        <v>4643</v>
      </c>
      <c r="I160" s="84" t="s">
        <v>4644</v>
      </c>
      <c r="J160" s="84" t="s">
        <v>4645</v>
      </c>
      <c r="K160" s="84" t="str">
        <f t="shared" si="81"/>
        <v>BH78DT_D4</v>
      </c>
      <c r="L160" s="84" t="s">
        <v>4646</v>
      </c>
      <c r="M160" s="95">
        <v>18000</v>
      </c>
      <c r="N160" s="95">
        <v>10000</v>
      </c>
      <c r="O160" s="95">
        <v>4600</v>
      </c>
      <c r="P160" s="95">
        <v>3300</v>
      </c>
      <c r="Q160" s="95" t="e">
        <f>VLOOKUP(H160&amp;"Vị trí 1",#REF!,9,0)</f>
        <v>#REF!</v>
      </c>
      <c r="R160" s="95" t="e">
        <f>VLOOKUP(H160&amp;"Vị trí 2",#REF!,9,0)</f>
        <v>#REF!</v>
      </c>
      <c r="S160" s="95" t="e">
        <f>VLOOKUP(H160&amp;"Vị trí 3",#REF!,9,0)</f>
        <v>#REF!</v>
      </c>
      <c r="T160" s="95" t="e">
        <f>VLOOKUP(H160&amp;"Vị trí 4",#REF!,9,0)</f>
        <v>#REF!</v>
      </c>
      <c r="U160" s="253" t="e">
        <f>VLOOKUP(A160,#REF!,32,0)</f>
        <v>#REF!</v>
      </c>
      <c r="V160" s="253" t="e">
        <f>VLOOKUP(B160,#REF!,32,0)</f>
        <v>#REF!</v>
      </c>
      <c r="W160" s="253" t="e">
        <f>VLOOKUP(C160,#REF!,32,0)</f>
        <v>#REF!</v>
      </c>
      <c r="X160" s="253"/>
      <c r="Y160" s="254" t="e">
        <f>U160/M160</f>
        <v>#REF!</v>
      </c>
      <c r="Z160" s="254" t="e">
        <f>V160/N160</f>
        <v>#REF!</v>
      </c>
      <c r="AA160" s="254" t="e">
        <f>W160/O160</f>
        <v>#REF!</v>
      </c>
      <c r="AB160" s="254"/>
      <c r="AC160" s="253"/>
      <c r="AD160" s="253"/>
      <c r="AE160" s="253"/>
      <c r="AF160" s="253"/>
      <c r="AG160" s="254"/>
      <c r="AH160" s="254"/>
      <c r="AI160" s="254"/>
      <c r="AJ160" s="254"/>
      <c r="AK160" s="86">
        <v>2.5096146387606271</v>
      </c>
      <c r="AL160" s="86"/>
      <c r="AM160" s="255"/>
      <c r="AN160" s="255">
        <v>1.45</v>
      </c>
      <c r="AO160" s="98">
        <f t="shared" si="95"/>
        <v>26100</v>
      </c>
      <c r="AP160" s="98">
        <f t="shared" si="95"/>
        <v>14500</v>
      </c>
      <c r="AQ160" s="98">
        <f t="shared" si="95"/>
        <v>6670</v>
      </c>
      <c r="AR160" s="98">
        <f t="shared" si="95"/>
        <v>4785</v>
      </c>
      <c r="AS160" s="99">
        <f t="shared" si="96"/>
        <v>26100</v>
      </c>
      <c r="AT160" s="99">
        <f t="shared" si="96"/>
        <v>14500</v>
      </c>
      <c r="AU160" s="99">
        <f t="shared" si="96"/>
        <v>6700</v>
      </c>
      <c r="AV160" s="99">
        <f t="shared" si="96"/>
        <v>4800</v>
      </c>
      <c r="AW160" s="100">
        <f t="shared" si="97"/>
        <v>3915</v>
      </c>
      <c r="AX160" s="256" t="s">
        <v>344</v>
      </c>
      <c r="AY160" s="101">
        <v>16100</v>
      </c>
      <c r="AZ160" s="102">
        <v>7000</v>
      </c>
      <c r="BA160" s="102">
        <v>3430</v>
      </c>
      <c r="BB160" s="102">
        <v>2520</v>
      </c>
      <c r="BC160" s="253">
        <v>13800</v>
      </c>
      <c r="BD160" s="253">
        <v>6000</v>
      </c>
      <c r="BE160" s="253">
        <v>2940</v>
      </c>
      <c r="BF160" s="253">
        <v>2160</v>
      </c>
      <c r="BG160" s="103">
        <f t="shared" si="98"/>
        <v>885</v>
      </c>
      <c r="BJ160" s="251" t="e">
        <f>M160*#REF!</f>
        <v>#REF!</v>
      </c>
      <c r="BK160" s="251" t="e">
        <f>N160*#REF!</f>
        <v>#REF!</v>
      </c>
      <c r="BL160" s="251" t="e">
        <f>O160*#REF!</f>
        <v>#REF!</v>
      </c>
      <c r="BM160" s="251" t="e">
        <f>P160*#REF!</f>
        <v>#REF!</v>
      </c>
    </row>
    <row r="161" spans="1:65" s="83" customFormat="1" ht="35.1" customHeight="1" x14ac:dyDescent="0.25">
      <c r="A161" s="83" t="str">
        <f t="shared" si="82"/>
        <v>BH78DT_D5+1</v>
      </c>
      <c r="B161" s="83" t="str">
        <f t="shared" si="83"/>
        <v>BH78DT_D5+2</v>
      </c>
      <c r="C161" s="83" t="str">
        <f t="shared" si="84"/>
        <v>BH78DT_D5+3</v>
      </c>
      <c r="D161" s="83" t="str">
        <f t="shared" si="85"/>
        <v>BH78DT_D5+4</v>
      </c>
      <c r="E161" s="83" t="s">
        <v>344</v>
      </c>
      <c r="F161" s="85"/>
      <c r="G161" s="85"/>
      <c r="H161" s="93" t="s">
        <v>4647</v>
      </c>
      <c r="I161" s="84" t="s">
        <v>4648</v>
      </c>
      <c r="J161" s="84" t="s">
        <v>4649</v>
      </c>
      <c r="K161" s="84" t="str">
        <f t="shared" si="81"/>
        <v>BH78DT_D5</v>
      </c>
      <c r="L161" s="84" t="s">
        <v>4650</v>
      </c>
      <c r="M161" s="95">
        <v>16000</v>
      </c>
      <c r="N161" s="95">
        <v>8000</v>
      </c>
      <c r="O161" s="95">
        <v>4200</v>
      </c>
      <c r="P161" s="95">
        <v>3000</v>
      </c>
      <c r="Q161" s="95" t="e">
        <f>VLOOKUP(H161&amp;"Vị trí 1",#REF!,9,0)</f>
        <v>#REF!</v>
      </c>
      <c r="R161" s="95" t="e">
        <f>VLOOKUP(H161&amp;"Vị trí 2",#REF!,9,0)</f>
        <v>#REF!</v>
      </c>
      <c r="S161" s="95" t="e">
        <f>VLOOKUP(H161&amp;"Vị trí 3",#REF!,9,0)</f>
        <v>#REF!</v>
      </c>
      <c r="T161" s="95" t="e">
        <f>VLOOKUP(H161&amp;"Vị trí 4",#REF!,9,0)</f>
        <v>#REF!</v>
      </c>
      <c r="U161" s="253"/>
      <c r="V161" s="253"/>
      <c r="W161" s="253"/>
      <c r="X161" s="253"/>
      <c r="Y161" s="254"/>
      <c r="Z161" s="254"/>
      <c r="AA161" s="254"/>
      <c r="AB161" s="254"/>
      <c r="AC161" s="253"/>
      <c r="AD161" s="253"/>
      <c r="AE161" s="253"/>
      <c r="AF161" s="253"/>
      <c r="AG161" s="254"/>
      <c r="AH161" s="254"/>
      <c r="AI161" s="254"/>
      <c r="AJ161" s="254"/>
      <c r="AK161" s="86">
        <v>3.05</v>
      </c>
      <c r="AL161" s="86"/>
      <c r="AM161" s="255"/>
      <c r="AN161" s="255">
        <f>AK161*$AN$10/$AK$10</f>
        <v>1.7993466864428302</v>
      </c>
      <c r="AO161" s="98">
        <f t="shared" si="95"/>
        <v>28789.546983085285</v>
      </c>
      <c r="AP161" s="98">
        <f t="shared" si="95"/>
        <v>14394.773491542643</v>
      </c>
      <c r="AQ161" s="98">
        <f t="shared" si="95"/>
        <v>7557.2560830598868</v>
      </c>
      <c r="AR161" s="98">
        <f t="shared" si="95"/>
        <v>5398.0400593284903</v>
      </c>
      <c r="AS161" s="99">
        <f t="shared" si="96"/>
        <v>28800</v>
      </c>
      <c r="AT161" s="99">
        <f t="shared" si="96"/>
        <v>14400</v>
      </c>
      <c r="AU161" s="99">
        <f t="shared" si="96"/>
        <v>7600</v>
      </c>
      <c r="AV161" s="99">
        <f t="shared" si="96"/>
        <v>5400</v>
      </c>
      <c r="AW161" s="100">
        <f t="shared" si="97"/>
        <v>4318.432047462793</v>
      </c>
      <c r="AX161" s="256" t="s">
        <v>344</v>
      </c>
      <c r="AY161" s="101">
        <v>12600</v>
      </c>
      <c r="AZ161" s="102">
        <v>7000</v>
      </c>
      <c r="BA161" s="102">
        <v>3220</v>
      </c>
      <c r="BB161" s="102">
        <v>2310</v>
      </c>
      <c r="BC161" s="253">
        <v>10800</v>
      </c>
      <c r="BD161" s="253">
        <v>6000</v>
      </c>
      <c r="BE161" s="253">
        <v>2760</v>
      </c>
      <c r="BF161" s="253">
        <v>1980</v>
      </c>
      <c r="BG161" s="103">
        <f t="shared" si="98"/>
        <v>1081.567952537207</v>
      </c>
      <c r="BJ161" s="251" t="e">
        <f>M161*#REF!</f>
        <v>#REF!</v>
      </c>
      <c r="BK161" s="251" t="e">
        <f>N161*#REF!</f>
        <v>#REF!</v>
      </c>
      <c r="BL161" s="251" t="e">
        <f>O161*#REF!</f>
        <v>#REF!</v>
      </c>
      <c r="BM161" s="251" t="e">
        <f>P161*#REF!</f>
        <v>#REF!</v>
      </c>
    </row>
    <row r="162" spans="1:65" s="83" customFormat="1" ht="35.1" customHeight="1" x14ac:dyDescent="0.25">
      <c r="A162" s="83" t="str">
        <f t="shared" si="82"/>
        <v>BH78DT_D6+1</v>
      </c>
      <c r="B162" s="83" t="str">
        <f t="shared" si="83"/>
        <v>BH78DT_D6+2</v>
      </c>
      <c r="C162" s="83" t="str">
        <f t="shared" si="84"/>
        <v>BH78DT_D6+3</v>
      </c>
      <c r="D162" s="83" t="str">
        <f t="shared" si="85"/>
        <v>BH78DT_D6+4</v>
      </c>
      <c r="E162" s="83" t="s">
        <v>344</v>
      </c>
      <c r="F162" s="85"/>
      <c r="G162" s="85"/>
      <c r="H162" s="93" t="s">
        <v>4651</v>
      </c>
      <c r="I162" s="84" t="s">
        <v>4652</v>
      </c>
      <c r="J162" s="84" t="s">
        <v>4650</v>
      </c>
      <c r="K162" s="84" t="str">
        <f t="shared" si="81"/>
        <v>BH78DT_D6</v>
      </c>
      <c r="L162" s="84" t="s">
        <v>4653</v>
      </c>
      <c r="M162" s="95">
        <v>13000</v>
      </c>
      <c r="N162" s="95">
        <v>7000</v>
      </c>
      <c r="O162" s="95">
        <v>3600</v>
      </c>
      <c r="P162" s="95">
        <v>2700</v>
      </c>
      <c r="Q162" s="95" t="e">
        <f>VLOOKUP(H162&amp;"Vị trí 1",#REF!,9,0)</f>
        <v>#REF!</v>
      </c>
      <c r="R162" s="95" t="e">
        <f>VLOOKUP(H162&amp;"Vị trí 2",#REF!,9,0)</f>
        <v>#REF!</v>
      </c>
      <c r="S162" s="95" t="e">
        <f>VLOOKUP(H162&amp;"Vị trí 3",#REF!,9,0)</f>
        <v>#REF!</v>
      </c>
      <c r="T162" s="95" t="e">
        <f>VLOOKUP(H162&amp;"Vị trí 4",#REF!,9,0)</f>
        <v>#REF!</v>
      </c>
      <c r="U162" s="253" t="e">
        <f>VLOOKUP(A162,#REF!,32,0)</f>
        <v>#REF!</v>
      </c>
      <c r="V162" s="253" t="e">
        <f>VLOOKUP(B162,#REF!,32,0)</f>
        <v>#REF!</v>
      </c>
      <c r="W162" s="253" t="e">
        <f>VLOOKUP(C162,#REF!,32,0)</f>
        <v>#REF!</v>
      </c>
      <c r="X162" s="253" t="e">
        <f>VLOOKUP(D162,#REF!,32,0)</f>
        <v>#REF!</v>
      </c>
      <c r="Y162" s="254" t="e">
        <f>U162/M162</f>
        <v>#REF!</v>
      </c>
      <c r="Z162" s="254" t="e">
        <f>V162/N162</f>
        <v>#REF!</v>
      </c>
      <c r="AA162" s="254" t="e">
        <f>W162/O162</f>
        <v>#REF!</v>
      </c>
      <c r="AB162" s="254" t="e">
        <f>X162/P162</f>
        <v>#REF!</v>
      </c>
      <c r="AC162" s="253"/>
      <c r="AD162" s="253"/>
      <c r="AE162" s="253"/>
      <c r="AF162" s="253"/>
      <c r="AG162" s="254"/>
      <c r="AH162" s="254"/>
      <c r="AI162" s="254"/>
      <c r="AJ162" s="254"/>
      <c r="AK162" s="86">
        <v>3.1119643436623425</v>
      </c>
      <c r="AL162" s="86"/>
      <c r="AM162" s="255"/>
      <c r="AN162" s="255">
        <v>1.8</v>
      </c>
      <c r="AO162" s="98">
        <f t="shared" si="95"/>
        <v>23400</v>
      </c>
      <c r="AP162" s="98">
        <f t="shared" si="95"/>
        <v>12600</v>
      </c>
      <c r="AQ162" s="98">
        <f t="shared" si="95"/>
        <v>6480</v>
      </c>
      <c r="AR162" s="98">
        <f t="shared" si="95"/>
        <v>4860</v>
      </c>
      <c r="AS162" s="99">
        <f t="shared" si="96"/>
        <v>23400</v>
      </c>
      <c r="AT162" s="99">
        <f t="shared" si="96"/>
        <v>12600</v>
      </c>
      <c r="AU162" s="99">
        <f t="shared" si="96"/>
        <v>6500</v>
      </c>
      <c r="AV162" s="99">
        <f t="shared" si="96"/>
        <v>4900</v>
      </c>
      <c r="AW162" s="100">
        <f t="shared" si="97"/>
        <v>3510</v>
      </c>
      <c r="AX162" s="256" t="s">
        <v>344</v>
      </c>
      <c r="AY162" s="101">
        <v>11200</v>
      </c>
      <c r="AZ162" s="102">
        <v>5600</v>
      </c>
      <c r="BA162" s="102">
        <v>2940</v>
      </c>
      <c r="BB162" s="102">
        <v>2100</v>
      </c>
      <c r="BC162" s="253">
        <v>9600</v>
      </c>
      <c r="BD162" s="253">
        <v>4800</v>
      </c>
      <c r="BE162" s="253">
        <v>2520</v>
      </c>
      <c r="BF162" s="253">
        <v>1800</v>
      </c>
      <c r="BG162" s="103">
        <f t="shared" si="98"/>
        <v>1390</v>
      </c>
      <c r="BJ162" s="251" t="e">
        <f>M162*#REF!</f>
        <v>#REF!</v>
      </c>
      <c r="BK162" s="251" t="e">
        <f>N162*#REF!</f>
        <v>#REF!</v>
      </c>
      <c r="BL162" s="251" t="e">
        <f>O162*#REF!</f>
        <v>#REF!</v>
      </c>
      <c r="BM162" s="251" t="e">
        <f>P162*#REF!</f>
        <v>#REF!</v>
      </c>
    </row>
    <row r="163" spans="1:65" s="83" customFormat="1" ht="35.1" customHeight="1" x14ac:dyDescent="0.25">
      <c r="A163" s="83" t="str">
        <f t="shared" si="82"/>
        <v>BH79DT+1</v>
      </c>
      <c r="B163" s="83" t="str">
        <f t="shared" si="83"/>
        <v>BH79DT+2</v>
      </c>
      <c r="C163" s="83" t="str">
        <f t="shared" si="84"/>
        <v>BH79DT+3</v>
      </c>
      <c r="D163" s="83" t="str">
        <f t="shared" si="85"/>
        <v>BH79DT+4</v>
      </c>
      <c r="E163" s="83" t="s">
        <v>344</v>
      </c>
      <c r="F163" s="85">
        <v>79</v>
      </c>
      <c r="G163" s="85"/>
      <c r="H163" s="93" t="s">
        <v>4654</v>
      </c>
      <c r="I163" s="84" t="s">
        <v>4649</v>
      </c>
      <c r="J163" s="84" t="s">
        <v>4655</v>
      </c>
      <c r="K163" s="84" t="str">
        <f t="shared" si="81"/>
        <v>BH79DT</v>
      </c>
      <c r="L163" s="84" t="s">
        <v>4635</v>
      </c>
      <c r="M163" s="95">
        <v>21000</v>
      </c>
      <c r="N163" s="95">
        <v>10000</v>
      </c>
      <c r="O163" s="95">
        <v>4900</v>
      </c>
      <c r="P163" s="95">
        <v>3500</v>
      </c>
      <c r="Q163" s="95" t="e">
        <f>VLOOKUP(H163&amp;"Vị trí 1",#REF!,9,0)</f>
        <v>#REF!</v>
      </c>
      <c r="R163" s="95" t="e">
        <f>VLOOKUP(H163&amp;"Vị trí 2",#REF!,9,0)</f>
        <v>#REF!</v>
      </c>
      <c r="S163" s="95" t="e">
        <f>VLOOKUP(H163&amp;"Vị trí 3",#REF!,9,0)</f>
        <v>#REF!</v>
      </c>
      <c r="T163" s="95" t="e">
        <f>VLOOKUP(H163&amp;"Vị trí 4",#REF!,9,0)</f>
        <v>#REF!</v>
      </c>
      <c r="U163" s="253" t="e">
        <f>VLOOKUP(A163,#REF!,32,0)</f>
        <v>#REF!</v>
      </c>
      <c r="V163" s="253" t="e">
        <f>VLOOKUP(B163,#REF!,32,0)</f>
        <v>#REF!</v>
      </c>
      <c r="W163" s="253"/>
      <c r="X163" s="253"/>
      <c r="Y163" s="254" t="e">
        <f>U163/M163</f>
        <v>#REF!</v>
      </c>
      <c r="Z163" s="254" t="e">
        <f>V163/N163</f>
        <v>#REF!</v>
      </c>
      <c r="AA163" s="254"/>
      <c r="AB163" s="254"/>
      <c r="AC163" s="253"/>
      <c r="AD163" s="253"/>
      <c r="AE163" s="253"/>
      <c r="AF163" s="253"/>
      <c r="AG163" s="254"/>
      <c r="AH163" s="254"/>
      <c r="AI163" s="254"/>
      <c r="AJ163" s="254"/>
      <c r="AK163" s="86">
        <v>2.1363175993345269</v>
      </c>
      <c r="AL163" s="86"/>
      <c r="AM163" s="255"/>
      <c r="AN163" s="255">
        <v>1.25</v>
      </c>
      <c r="AO163" s="98">
        <f t="shared" si="95"/>
        <v>26250</v>
      </c>
      <c r="AP163" s="98">
        <f t="shared" si="95"/>
        <v>12500</v>
      </c>
      <c r="AQ163" s="98">
        <f t="shared" si="95"/>
        <v>6125</v>
      </c>
      <c r="AR163" s="98">
        <f t="shared" si="95"/>
        <v>4375</v>
      </c>
      <c r="AS163" s="99">
        <f t="shared" si="96"/>
        <v>26300</v>
      </c>
      <c r="AT163" s="99">
        <f t="shared" si="96"/>
        <v>12500</v>
      </c>
      <c r="AU163" s="99">
        <f t="shared" si="96"/>
        <v>6100</v>
      </c>
      <c r="AV163" s="99">
        <f t="shared" si="96"/>
        <v>4400</v>
      </c>
      <c r="AW163" s="100">
        <f t="shared" si="97"/>
        <v>3937.5</v>
      </c>
      <c r="AX163" s="256" t="s">
        <v>344</v>
      </c>
      <c r="AY163" s="101">
        <v>9100</v>
      </c>
      <c r="AZ163" s="102">
        <v>4900</v>
      </c>
      <c r="BA163" s="102">
        <v>2520</v>
      </c>
      <c r="BB163" s="102">
        <v>1890</v>
      </c>
      <c r="BC163" s="253">
        <v>7800</v>
      </c>
      <c r="BD163" s="253">
        <v>4200</v>
      </c>
      <c r="BE163" s="253">
        <v>2160</v>
      </c>
      <c r="BF163" s="253">
        <v>1620</v>
      </c>
      <c r="BG163" s="103">
        <f t="shared" si="98"/>
        <v>462.5</v>
      </c>
      <c r="BJ163" s="251" t="e">
        <f>M163*#REF!</f>
        <v>#REF!</v>
      </c>
      <c r="BK163" s="251" t="e">
        <f>N163*#REF!</f>
        <v>#REF!</v>
      </c>
      <c r="BL163" s="251" t="e">
        <f>O163*#REF!</f>
        <v>#REF!</v>
      </c>
      <c r="BM163" s="251" t="e">
        <f>P163*#REF!</f>
        <v>#REF!</v>
      </c>
    </row>
    <row r="164" spans="1:65" s="83" customFormat="1" ht="47.25" x14ac:dyDescent="0.25">
      <c r="A164" s="83" t="str">
        <f t="shared" si="82"/>
        <v>BH80DT+1</v>
      </c>
      <c r="B164" s="83" t="str">
        <f t="shared" si="83"/>
        <v>BH80DT+2</v>
      </c>
      <c r="C164" s="83" t="str">
        <f t="shared" si="84"/>
        <v>BH80DT+3</v>
      </c>
      <c r="D164" s="83" t="str">
        <f t="shared" si="85"/>
        <v>BH80DT+4</v>
      </c>
      <c r="E164" s="83" t="s">
        <v>344</v>
      </c>
      <c r="F164" s="85">
        <v>80</v>
      </c>
      <c r="G164" s="85"/>
      <c r="H164" s="93" t="s">
        <v>4656</v>
      </c>
      <c r="I164" s="84" t="s">
        <v>4657</v>
      </c>
      <c r="J164" s="84" t="s">
        <v>4248</v>
      </c>
      <c r="K164" s="84" t="str">
        <f t="shared" si="81"/>
        <v>BH80DT</v>
      </c>
      <c r="L164" s="84" t="s">
        <v>4658</v>
      </c>
      <c r="M164" s="95">
        <v>14000</v>
      </c>
      <c r="N164" s="95">
        <v>7000</v>
      </c>
      <c r="O164" s="95">
        <v>4400</v>
      </c>
      <c r="P164" s="95">
        <v>3300</v>
      </c>
      <c r="Q164" s="95" t="e">
        <f>VLOOKUP(H164&amp;"Vị trí 1",#REF!,9,0)</f>
        <v>#REF!</v>
      </c>
      <c r="R164" s="95" t="e">
        <f>VLOOKUP(H164&amp;"Vị trí 2",#REF!,9,0)</f>
        <v>#REF!</v>
      </c>
      <c r="S164" s="95" t="e">
        <f>VLOOKUP(H164&amp;"Vị trí 3",#REF!,9,0)</f>
        <v>#REF!</v>
      </c>
      <c r="T164" s="95" t="e">
        <f>VLOOKUP(H164&amp;"Vị trí 4",#REF!,9,0)</f>
        <v>#REF!</v>
      </c>
      <c r="U164" s="253"/>
      <c r="V164" s="253"/>
      <c r="W164" s="253"/>
      <c r="X164" s="253"/>
      <c r="Y164" s="254"/>
      <c r="Z164" s="254"/>
      <c r="AA164" s="254"/>
      <c r="AB164" s="254"/>
      <c r="AC164" s="253"/>
      <c r="AD164" s="253"/>
      <c r="AE164" s="253"/>
      <c r="AF164" s="253"/>
      <c r="AG164" s="254"/>
      <c r="AH164" s="254"/>
      <c r="AI164" s="254"/>
      <c r="AJ164" s="254"/>
      <c r="AK164" s="86">
        <v>3.05</v>
      </c>
      <c r="AL164" s="86"/>
      <c r="AM164" s="255"/>
      <c r="AN164" s="255">
        <f>AK164*$AN$10/$AK$10</f>
        <v>1.7993466864428302</v>
      </c>
      <c r="AO164" s="98">
        <f t="shared" si="95"/>
        <v>25190.853610199625</v>
      </c>
      <c r="AP164" s="98">
        <f t="shared" si="95"/>
        <v>12595.426805099813</v>
      </c>
      <c r="AQ164" s="98">
        <f t="shared" si="95"/>
        <v>7917.1254203484532</v>
      </c>
      <c r="AR164" s="98">
        <f t="shared" si="95"/>
        <v>5937.8440652613399</v>
      </c>
      <c r="AS164" s="99">
        <f t="shared" si="96"/>
        <v>25200</v>
      </c>
      <c r="AT164" s="99">
        <f t="shared" si="96"/>
        <v>12600</v>
      </c>
      <c r="AU164" s="99">
        <f t="shared" si="96"/>
        <v>7900</v>
      </c>
      <c r="AV164" s="99">
        <f t="shared" si="96"/>
        <v>5900</v>
      </c>
      <c r="AW164" s="100">
        <f t="shared" si="97"/>
        <v>3778.6280415299434</v>
      </c>
      <c r="AX164" s="256" t="s">
        <v>344</v>
      </c>
      <c r="AY164" s="101">
        <v>14700</v>
      </c>
      <c r="AZ164" s="102">
        <v>7000</v>
      </c>
      <c r="BA164" s="102">
        <v>3430</v>
      </c>
      <c r="BB164" s="102">
        <v>2450</v>
      </c>
      <c r="BC164" s="253">
        <v>12600</v>
      </c>
      <c r="BD164" s="253">
        <v>6000</v>
      </c>
      <c r="BE164" s="253">
        <v>2940</v>
      </c>
      <c r="BF164" s="253">
        <v>2100</v>
      </c>
      <c r="BG164" s="103">
        <f t="shared" si="98"/>
        <v>2121.3719584700566</v>
      </c>
      <c r="BJ164" s="251" t="e">
        <f>M164*#REF!</f>
        <v>#REF!</v>
      </c>
      <c r="BK164" s="251" t="e">
        <f>N164*#REF!</f>
        <v>#REF!</v>
      </c>
      <c r="BL164" s="251" t="e">
        <f>O164*#REF!</f>
        <v>#REF!</v>
      </c>
      <c r="BM164" s="251" t="e">
        <f>P164*#REF!</f>
        <v>#REF!</v>
      </c>
    </row>
    <row r="165" spans="1:65" s="83" customFormat="1" ht="35.1" customHeight="1" x14ac:dyDescent="0.25">
      <c r="A165" s="83" t="str">
        <f t="shared" si="82"/>
        <v>BH81DT+1</v>
      </c>
      <c r="B165" s="83" t="str">
        <f t="shared" si="83"/>
        <v>BH81DT+2</v>
      </c>
      <c r="C165" s="83" t="str">
        <f t="shared" si="84"/>
        <v>BH81DT+3</v>
      </c>
      <c r="D165" s="83" t="str">
        <f t="shared" si="85"/>
        <v>BH81DT+4</v>
      </c>
      <c r="E165" s="83" t="s">
        <v>344</v>
      </c>
      <c r="F165" s="85">
        <v>81</v>
      </c>
      <c r="G165" s="85"/>
      <c r="H165" s="93" t="s">
        <v>4659</v>
      </c>
      <c r="I165" s="84" t="s">
        <v>4660</v>
      </c>
      <c r="J165" s="84" t="s">
        <v>4661</v>
      </c>
      <c r="K165" s="84"/>
      <c r="L165" s="84" t="s">
        <v>4662</v>
      </c>
      <c r="M165" s="96"/>
      <c r="N165" s="96"/>
      <c r="O165" s="96"/>
      <c r="P165" s="96"/>
      <c r="Q165" s="95"/>
      <c r="R165" s="95"/>
      <c r="S165" s="95"/>
      <c r="T165" s="95"/>
      <c r="U165" s="253"/>
      <c r="V165" s="253"/>
      <c r="W165" s="253"/>
      <c r="X165" s="253"/>
      <c r="Y165" s="254"/>
      <c r="Z165" s="254"/>
      <c r="AA165" s="254"/>
      <c r="AB165" s="254"/>
      <c r="AC165" s="253"/>
      <c r="AD165" s="253"/>
      <c r="AE165" s="253"/>
      <c r="AF165" s="253"/>
      <c r="AG165" s="254"/>
      <c r="AH165" s="254"/>
      <c r="AI165" s="254"/>
      <c r="AJ165" s="254"/>
      <c r="AK165" s="86"/>
      <c r="AL165" s="86"/>
      <c r="AM165" s="255"/>
      <c r="AN165" s="255"/>
      <c r="AO165" s="98"/>
      <c r="AP165" s="98"/>
      <c r="AQ165" s="98"/>
      <c r="AR165" s="98"/>
      <c r="AS165" s="98"/>
      <c r="AT165" s="98"/>
      <c r="AU165" s="98"/>
      <c r="AV165" s="98"/>
      <c r="AW165" s="60"/>
      <c r="AX165" s="256" t="s">
        <v>344</v>
      </c>
      <c r="AY165" s="101">
        <v>9800</v>
      </c>
      <c r="AZ165" s="102">
        <v>4900</v>
      </c>
      <c r="BA165" s="102">
        <v>3080</v>
      </c>
      <c r="BB165" s="102">
        <v>2310</v>
      </c>
      <c r="BC165" s="253">
        <v>8400</v>
      </c>
      <c r="BD165" s="253">
        <v>4200</v>
      </c>
      <c r="BE165" s="253">
        <v>2640</v>
      </c>
      <c r="BF165" s="253">
        <v>1980</v>
      </c>
    </row>
    <row r="166" spans="1:65" s="83" customFormat="1" ht="35.1" customHeight="1" x14ac:dyDescent="0.25">
      <c r="A166" s="83" t="str">
        <f t="shared" si="82"/>
        <v>BH81DT_D1+1</v>
      </c>
      <c r="B166" s="83" t="str">
        <f t="shared" si="83"/>
        <v>BH81DT_D1+2</v>
      </c>
      <c r="C166" s="83" t="str">
        <f t="shared" si="84"/>
        <v>BH81DT_D1+3</v>
      </c>
      <c r="D166" s="83" t="str">
        <f t="shared" si="85"/>
        <v>BH81DT_D1+4</v>
      </c>
      <c r="E166" s="83" t="s">
        <v>344</v>
      </c>
      <c r="F166" s="85"/>
      <c r="G166" s="85"/>
      <c r="H166" s="93" t="s">
        <v>4663</v>
      </c>
      <c r="I166" s="84" t="s">
        <v>4664</v>
      </c>
      <c r="J166" s="84" t="s">
        <v>4665</v>
      </c>
      <c r="K166" s="84" t="str">
        <f t="shared" si="81"/>
        <v>BH81DT_D1</v>
      </c>
      <c r="L166" s="84" t="s">
        <v>4613</v>
      </c>
      <c r="M166" s="95">
        <v>16000</v>
      </c>
      <c r="N166" s="95">
        <v>7000</v>
      </c>
      <c r="O166" s="95">
        <v>3900</v>
      </c>
      <c r="P166" s="95">
        <v>3000</v>
      </c>
      <c r="Q166" s="95" t="e">
        <f>VLOOKUP(H166&amp;"Vị trí 1",#REF!,9,0)</f>
        <v>#REF!</v>
      </c>
      <c r="R166" s="95" t="e">
        <f>VLOOKUP(H166&amp;"Vị trí 2",#REF!,9,0)</f>
        <v>#REF!</v>
      </c>
      <c r="S166" s="95" t="e">
        <f>VLOOKUP(H166&amp;"Vị trí 3",#REF!,9,0)</f>
        <v>#REF!</v>
      </c>
      <c r="T166" s="95" t="e">
        <f>VLOOKUP(H166&amp;"Vị trí 4",#REF!,9,0)</f>
        <v>#REF!</v>
      </c>
      <c r="U166" s="253" t="e">
        <f>VLOOKUP(A166,#REF!,32,0)</f>
        <v>#REF!</v>
      </c>
      <c r="V166" s="253"/>
      <c r="W166" s="253" t="e">
        <f>VLOOKUP(C166,#REF!,32,0)</f>
        <v>#REF!</v>
      </c>
      <c r="X166" s="253"/>
      <c r="Y166" s="254" t="e">
        <f>U166/M166</f>
        <v>#REF!</v>
      </c>
      <c r="Z166" s="254"/>
      <c r="AA166" s="254" t="e">
        <f>W166/O166</f>
        <v>#REF!</v>
      </c>
      <c r="AB166" s="254"/>
      <c r="AC166" s="253"/>
      <c r="AD166" s="253"/>
      <c r="AE166" s="253"/>
      <c r="AF166" s="253"/>
      <c r="AG166" s="254"/>
      <c r="AH166" s="254"/>
      <c r="AI166" s="254"/>
      <c r="AJ166" s="254"/>
      <c r="AK166" s="86">
        <v>2.4979250930027144</v>
      </c>
      <c r="AL166" s="86"/>
      <c r="AM166" s="255"/>
      <c r="AN166" s="255">
        <v>1.45</v>
      </c>
      <c r="AO166" s="98">
        <f t="shared" ref="AO166:AR168" si="99">M166*$AN166</f>
        <v>23200</v>
      </c>
      <c r="AP166" s="98">
        <f t="shared" si="99"/>
        <v>10150</v>
      </c>
      <c r="AQ166" s="98">
        <f t="shared" si="99"/>
        <v>5655</v>
      </c>
      <c r="AR166" s="98">
        <f t="shared" si="99"/>
        <v>4350</v>
      </c>
      <c r="AS166" s="99">
        <f t="shared" ref="AS166:AV168" si="100">IF(AO166&lt;1000,ROUND(AO166,-1),ROUND(AO166,-2))</f>
        <v>23200</v>
      </c>
      <c r="AT166" s="99">
        <f t="shared" si="100"/>
        <v>10200</v>
      </c>
      <c r="AU166" s="99">
        <f t="shared" si="100"/>
        <v>5700</v>
      </c>
      <c r="AV166" s="99">
        <f t="shared" si="100"/>
        <v>4400</v>
      </c>
      <c r="AW166" s="100">
        <f>AO166*0.15</f>
        <v>3480</v>
      </c>
      <c r="AX166" s="256" t="s">
        <v>344</v>
      </c>
      <c r="AY166" s="101"/>
      <c r="AZ166" s="102"/>
      <c r="BA166" s="102"/>
      <c r="BB166" s="102"/>
      <c r="BC166" s="253"/>
      <c r="BD166" s="253"/>
      <c r="BE166" s="253"/>
      <c r="BF166" s="253"/>
      <c r="BG166" s="103">
        <f>AV166-AW166</f>
        <v>920</v>
      </c>
      <c r="BJ166" s="251" t="e">
        <f>M166*#REF!</f>
        <v>#REF!</v>
      </c>
      <c r="BK166" s="251" t="e">
        <f>N166*#REF!</f>
        <v>#REF!</v>
      </c>
      <c r="BL166" s="251" t="e">
        <f>O166*#REF!</f>
        <v>#REF!</v>
      </c>
      <c r="BM166" s="251" t="e">
        <f>P166*#REF!</f>
        <v>#REF!</v>
      </c>
    </row>
    <row r="167" spans="1:65" s="83" customFormat="1" ht="35.1" customHeight="1" x14ac:dyDescent="0.25">
      <c r="A167" s="83" t="str">
        <f t="shared" si="82"/>
        <v>BH81DT_D2+1</v>
      </c>
      <c r="B167" s="83" t="str">
        <f t="shared" si="83"/>
        <v>BH81DT_D2+2</v>
      </c>
      <c r="C167" s="83" t="str">
        <f t="shared" si="84"/>
        <v>BH81DT_D2+3</v>
      </c>
      <c r="D167" s="83" t="str">
        <f t="shared" si="85"/>
        <v>BH81DT_D2+4</v>
      </c>
      <c r="E167" s="83" t="s">
        <v>344</v>
      </c>
      <c r="F167" s="85"/>
      <c r="G167" s="85"/>
      <c r="H167" s="93" t="s">
        <v>4666</v>
      </c>
      <c r="I167" s="84" t="s">
        <v>4667</v>
      </c>
      <c r="J167" s="84" t="s">
        <v>4665</v>
      </c>
      <c r="K167" s="84" t="str">
        <f t="shared" si="81"/>
        <v>BH81DT_D2</v>
      </c>
      <c r="L167" s="84" t="s">
        <v>4668</v>
      </c>
      <c r="M167" s="95">
        <v>21000</v>
      </c>
      <c r="N167" s="95">
        <v>10000</v>
      </c>
      <c r="O167" s="95">
        <v>4900</v>
      </c>
      <c r="P167" s="95">
        <v>3500</v>
      </c>
      <c r="Q167" s="95" t="e">
        <f>VLOOKUP(H167&amp;"Vị trí 1",#REF!,9,0)</f>
        <v>#REF!</v>
      </c>
      <c r="R167" s="95" t="e">
        <f>VLOOKUP(H167&amp;"Vị trí 2",#REF!,9,0)</f>
        <v>#REF!</v>
      </c>
      <c r="S167" s="95" t="e">
        <f>VLOOKUP(H167&amp;"Vị trí 3",#REF!,9,0)</f>
        <v>#REF!</v>
      </c>
      <c r="T167" s="95" t="e">
        <f>VLOOKUP(H167&amp;"Vị trí 4",#REF!,9,0)</f>
        <v>#REF!</v>
      </c>
      <c r="U167" s="253" t="e">
        <f>VLOOKUP(A167,#REF!,32,0)</f>
        <v>#REF!</v>
      </c>
      <c r="V167" s="253" t="e">
        <f>VLOOKUP(B167,#REF!,32,0)</f>
        <v>#REF!</v>
      </c>
      <c r="W167" s="253" t="e">
        <f>VLOOKUP(C167,#REF!,32,0)</f>
        <v>#REF!</v>
      </c>
      <c r="X167" s="253" t="e">
        <f>VLOOKUP(D167,#REF!,32,0)</f>
        <v>#REF!</v>
      </c>
      <c r="Y167" s="254" t="e">
        <f>U167/M167</f>
        <v>#REF!</v>
      </c>
      <c r="Z167" s="254" t="e">
        <f>V167/N167</f>
        <v>#REF!</v>
      </c>
      <c r="AA167" s="254" t="e">
        <f>W167/O167</f>
        <v>#REF!</v>
      </c>
      <c r="AB167" s="254" t="e">
        <f>X167/P167</f>
        <v>#REF!</v>
      </c>
      <c r="AC167" s="253"/>
      <c r="AD167" s="253"/>
      <c r="AE167" s="253"/>
      <c r="AF167" s="253"/>
      <c r="AG167" s="254"/>
      <c r="AH167" s="254"/>
      <c r="AI167" s="254"/>
      <c r="AJ167" s="254"/>
      <c r="AK167" s="86">
        <v>2.6181333623800804</v>
      </c>
      <c r="AL167" s="86"/>
      <c r="AM167" s="255"/>
      <c r="AN167" s="255">
        <v>1.5</v>
      </c>
      <c r="AO167" s="98">
        <f t="shared" si="99"/>
        <v>31500</v>
      </c>
      <c r="AP167" s="98">
        <f t="shared" si="99"/>
        <v>15000</v>
      </c>
      <c r="AQ167" s="98">
        <f t="shared" si="99"/>
        <v>7350</v>
      </c>
      <c r="AR167" s="98">
        <f t="shared" si="99"/>
        <v>5250</v>
      </c>
      <c r="AS167" s="99">
        <f t="shared" si="100"/>
        <v>31500</v>
      </c>
      <c r="AT167" s="99">
        <f t="shared" si="100"/>
        <v>15000</v>
      </c>
      <c r="AU167" s="99">
        <f t="shared" si="100"/>
        <v>7400</v>
      </c>
      <c r="AV167" s="99">
        <f t="shared" si="100"/>
        <v>5300</v>
      </c>
      <c r="AW167" s="100">
        <f>AO167*0.15</f>
        <v>4725</v>
      </c>
      <c r="AX167" s="256" t="s">
        <v>344</v>
      </c>
      <c r="AY167" s="101">
        <v>11200</v>
      </c>
      <c r="AZ167" s="102">
        <v>4900</v>
      </c>
      <c r="BA167" s="102">
        <v>2730</v>
      </c>
      <c r="BB167" s="102">
        <v>2100</v>
      </c>
      <c r="BC167" s="253">
        <v>9600</v>
      </c>
      <c r="BD167" s="253">
        <v>4200</v>
      </c>
      <c r="BE167" s="253">
        <v>2340</v>
      </c>
      <c r="BF167" s="253">
        <v>1800</v>
      </c>
      <c r="BG167" s="103">
        <f>AV167-AW167</f>
        <v>575</v>
      </c>
      <c r="BJ167" s="251" t="e">
        <f>M167*#REF!</f>
        <v>#REF!</v>
      </c>
      <c r="BK167" s="251" t="e">
        <f>N167*#REF!</f>
        <v>#REF!</v>
      </c>
      <c r="BL167" s="251" t="e">
        <f>O167*#REF!</f>
        <v>#REF!</v>
      </c>
      <c r="BM167" s="251" t="e">
        <f>P167*#REF!</f>
        <v>#REF!</v>
      </c>
    </row>
    <row r="168" spans="1:65" s="83" customFormat="1" ht="35.1" customHeight="1" x14ac:dyDescent="0.25">
      <c r="A168" s="83" t="str">
        <f t="shared" si="82"/>
        <v>BH82DT+1</v>
      </c>
      <c r="B168" s="83" t="str">
        <f t="shared" si="83"/>
        <v>BH82DT+2</v>
      </c>
      <c r="C168" s="83" t="str">
        <f t="shared" si="84"/>
        <v>BH82DT+3</v>
      </c>
      <c r="D168" s="83" t="str">
        <f t="shared" si="85"/>
        <v>BH82DT+4</v>
      </c>
      <c r="E168" s="83" t="s">
        <v>344</v>
      </c>
      <c r="F168" s="85">
        <v>82</v>
      </c>
      <c r="G168" s="85"/>
      <c r="H168" s="93" t="s">
        <v>4669</v>
      </c>
      <c r="I168" s="84" t="s">
        <v>4670</v>
      </c>
      <c r="J168" s="84" t="s">
        <v>4671</v>
      </c>
      <c r="K168" s="84" t="str">
        <f t="shared" si="81"/>
        <v>BH82DT</v>
      </c>
      <c r="L168" s="84" t="s">
        <v>4248</v>
      </c>
      <c r="M168" s="95">
        <v>17000</v>
      </c>
      <c r="N168" s="95">
        <v>8000</v>
      </c>
      <c r="O168" s="95">
        <v>4400</v>
      </c>
      <c r="P168" s="95">
        <v>2600</v>
      </c>
      <c r="Q168" s="95" t="e">
        <f>VLOOKUP(H168&amp;"Vị trí 1",#REF!,9,0)</f>
        <v>#REF!</v>
      </c>
      <c r="R168" s="95" t="e">
        <f>VLOOKUP(H168&amp;"Vị trí 2",#REF!,9,0)</f>
        <v>#REF!</v>
      </c>
      <c r="S168" s="95" t="e">
        <f>VLOOKUP(H168&amp;"Vị trí 3",#REF!,9,0)</f>
        <v>#REF!</v>
      </c>
      <c r="T168" s="95" t="e">
        <f>VLOOKUP(H168&amp;"Vị trí 4",#REF!,9,0)</f>
        <v>#REF!</v>
      </c>
      <c r="U168" s="253"/>
      <c r="V168" s="253"/>
      <c r="W168" s="253"/>
      <c r="X168" s="253"/>
      <c r="Y168" s="254"/>
      <c r="Z168" s="254"/>
      <c r="AA168" s="254"/>
      <c r="AB168" s="254"/>
      <c r="AC168" s="253"/>
      <c r="AD168" s="253"/>
      <c r="AE168" s="253"/>
      <c r="AF168" s="253"/>
      <c r="AG168" s="254"/>
      <c r="AH168" s="254"/>
      <c r="AI168" s="254"/>
      <c r="AJ168" s="254"/>
      <c r="AK168" s="86">
        <v>3.05</v>
      </c>
      <c r="AL168" s="86"/>
      <c r="AM168" s="255"/>
      <c r="AN168" s="255">
        <f>AK168*$AN$10/$AK$10</f>
        <v>1.7993466864428302</v>
      </c>
      <c r="AO168" s="98">
        <f t="shared" si="99"/>
        <v>30588.893669528115</v>
      </c>
      <c r="AP168" s="98">
        <f t="shared" si="99"/>
        <v>14394.773491542643</v>
      </c>
      <c r="AQ168" s="98">
        <f t="shared" si="99"/>
        <v>7917.1254203484532</v>
      </c>
      <c r="AR168" s="98">
        <f t="shared" si="99"/>
        <v>4678.3013847513585</v>
      </c>
      <c r="AS168" s="99">
        <f t="shared" si="100"/>
        <v>30600</v>
      </c>
      <c r="AT168" s="99">
        <f t="shared" si="100"/>
        <v>14400</v>
      </c>
      <c r="AU168" s="99">
        <f t="shared" si="100"/>
        <v>7900</v>
      </c>
      <c r="AV168" s="99">
        <f t="shared" si="100"/>
        <v>4700</v>
      </c>
      <c r="AW168" s="100">
        <f>AO168*0.15</f>
        <v>4588.3340504292173</v>
      </c>
      <c r="AX168" s="256" t="s">
        <v>344</v>
      </c>
      <c r="AY168" s="101">
        <v>14700</v>
      </c>
      <c r="AZ168" s="102">
        <v>7000</v>
      </c>
      <c r="BA168" s="102">
        <v>3430</v>
      </c>
      <c r="BB168" s="102">
        <v>2450</v>
      </c>
      <c r="BC168" s="253">
        <v>12600</v>
      </c>
      <c r="BD168" s="253">
        <v>6000</v>
      </c>
      <c r="BE168" s="253">
        <v>2940</v>
      </c>
      <c r="BF168" s="253">
        <v>2100</v>
      </c>
      <c r="BG168" s="103">
        <f>AV168-AW168</f>
        <v>111.66594957078269</v>
      </c>
      <c r="BJ168" s="251" t="e">
        <f>M168*#REF!</f>
        <v>#REF!</v>
      </c>
      <c r="BK168" s="251" t="e">
        <f>N168*#REF!</f>
        <v>#REF!</v>
      </c>
      <c r="BL168" s="251" t="e">
        <f>O168*#REF!</f>
        <v>#REF!</v>
      </c>
      <c r="BM168" s="251" t="e">
        <f>P168*#REF!</f>
        <v>#REF!</v>
      </c>
    </row>
    <row r="169" spans="1:65" s="83" customFormat="1" ht="35.1" customHeight="1" x14ac:dyDescent="0.25">
      <c r="A169" s="83" t="str">
        <f t="shared" si="82"/>
        <v>BH83DT+1</v>
      </c>
      <c r="B169" s="83" t="str">
        <f t="shared" si="83"/>
        <v>BH83DT+2</v>
      </c>
      <c r="C169" s="83" t="str">
        <f t="shared" si="84"/>
        <v>BH83DT+3</v>
      </c>
      <c r="D169" s="83" t="str">
        <f t="shared" si="85"/>
        <v>BH83DT+4</v>
      </c>
      <c r="E169" s="83" t="s">
        <v>344</v>
      </c>
      <c r="F169" s="85">
        <v>83</v>
      </c>
      <c r="G169" s="85"/>
      <c r="H169" s="93" t="s">
        <v>4672</v>
      </c>
      <c r="I169" s="84" t="s">
        <v>4673</v>
      </c>
      <c r="J169" s="84" t="s">
        <v>4248</v>
      </c>
      <c r="K169" s="84"/>
      <c r="L169" s="84" t="s">
        <v>4674</v>
      </c>
      <c r="M169" s="96"/>
      <c r="N169" s="96"/>
      <c r="O169" s="96"/>
      <c r="P169" s="96"/>
      <c r="Q169" s="95"/>
      <c r="R169" s="95"/>
      <c r="S169" s="95"/>
      <c r="T169" s="95"/>
      <c r="U169" s="253"/>
      <c r="V169" s="253"/>
      <c r="W169" s="253"/>
      <c r="X169" s="253"/>
      <c r="Y169" s="254"/>
      <c r="Z169" s="254"/>
      <c r="AA169" s="254"/>
      <c r="AB169" s="254"/>
      <c r="AC169" s="253"/>
      <c r="AD169" s="253"/>
      <c r="AE169" s="253"/>
      <c r="AF169" s="253"/>
      <c r="AG169" s="254"/>
      <c r="AH169" s="254"/>
      <c r="AI169" s="254"/>
      <c r="AJ169" s="254"/>
      <c r="AK169" s="86"/>
      <c r="AL169" s="86"/>
      <c r="AM169" s="255"/>
      <c r="AN169" s="255"/>
      <c r="AO169" s="98"/>
      <c r="AP169" s="98"/>
      <c r="AQ169" s="98"/>
      <c r="AR169" s="98"/>
      <c r="AS169" s="98"/>
      <c r="AT169" s="98"/>
      <c r="AU169" s="98"/>
      <c r="AV169" s="98"/>
      <c r="AW169" s="60"/>
      <c r="AX169" s="256" t="s">
        <v>344</v>
      </c>
      <c r="AY169" s="101">
        <v>11900</v>
      </c>
      <c r="AZ169" s="102">
        <v>5600</v>
      </c>
      <c r="BA169" s="102">
        <v>3080</v>
      </c>
      <c r="BB169" s="102">
        <v>1820</v>
      </c>
      <c r="BC169" s="253">
        <v>10200</v>
      </c>
      <c r="BD169" s="253">
        <v>4800</v>
      </c>
      <c r="BE169" s="253">
        <v>2640</v>
      </c>
      <c r="BF169" s="253">
        <v>1560</v>
      </c>
    </row>
    <row r="170" spans="1:65" s="83" customFormat="1" ht="35.1" customHeight="1" x14ac:dyDescent="0.25">
      <c r="A170" s="83" t="str">
        <f t="shared" si="82"/>
        <v>BH83DT_D1+1</v>
      </c>
      <c r="B170" s="83" t="str">
        <f t="shared" si="83"/>
        <v>BH83DT_D1+2</v>
      </c>
      <c r="C170" s="83" t="str">
        <f t="shared" si="84"/>
        <v>BH83DT_D1+3</v>
      </c>
      <c r="D170" s="83" t="str">
        <f t="shared" si="85"/>
        <v>BH83DT_D1+4</v>
      </c>
      <c r="E170" s="83" t="s">
        <v>344</v>
      </c>
      <c r="F170" s="85"/>
      <c r="G170" s="85"/>
      <c r="H170" s="93" t="s">
        <v>4675</v>
      </c>
      <c r="I170" s="84" t="s">
        <v>4676</v>
      </c>
      <c r="J170" s="84" t="s">
        <v>4248</v>
      </c>
      <c r="K170" s="84" t="str">
        <f t="shared" si="81"/>
        <v>BH83DT_D1</v>
      </c>
      <c r="L170" s="84" t="s">
        <v>4677</v>
      </c>
      <c r="M170" s="95">
        <v>20000</v>
      </c>
      <c r="N170" s="95">
        <v>10000</v>
      </c>
      <c r="O170" s="95">
        <v>4900</v>
      </c>
      <c r="P170" s="95">
        <v>3300</v>
      </c>
      <c r="Q170" s="95" t="e">
        <f>VLOOKUP(H170&amp;"Vị trí 1",#REF!,9,0)</f>
        <v>#REF!</v>
      </c>
      <c r="R170" s="95" t="e">
        <f>VLOOKUP(H170&amp;"Vị trí 2",#REF!,9,0)</f>
        <v>#REF!</v>
      </c>
      <c r="S170" s="95" t="e">
        <f>VLOOKUP(H170&amp;"Vị trí 3",#REF!,9,0)</f>
        <v>#REF!</v>
      </c>
      <c r="T170" s="95" t="e">
        <f>VLOOKUP(H170&amp;"Vị trí 4",#REF!,9,0)</f>
        <v>#REF!</v>
      </c>
      <c r="U170" s="253" t="e">
        <f>VLOOKUP(A170,#REF!,32,0)</f>
        <v>#REF!</v>
      </c>
      <c r="V170" s="253" t="e">
        <f>VLOOKUP(B170,#REF!,32,0)</f>
        <v>#REF!</v>
      </c>
      <c r="W170" s="253"/>
      <c r="X170" s="253"/>
      <c r="Y170" s="254" t="e">
        <f>U170/M170</f>
        <v>#REF!</v>
      </c>
      <c r="Z170" s="254" t="e">
        <f>V170/N170</f>
        <v>#REF!</v>
      </c>
      <c r="AA170" s="254"/>
      <c r="AB170" s="254"/>
      <c r="AC170" s="253"/>
      <c r="AD170" s="253"/>
      <c r="AE170" s="253"/>
      <c r="AF170" s="253"/>
      <c r="AG170" s="254"/>
      <c r="AH170" s="254"/>
      <c r="AI170" s="254"/>
      <c r="AJ170" s="254"/>
      <c r="AK170" s="86">
        <v>2.0943739433333333</v>
      </c>
      <c r="AL170" s="86"/>
      <c r="AM170" s="255"/>
      <c r="AN170" s="255">
        <v>1.2</v>
      </c>
      <c r="AO170" s="98">
        <f t="shared" ref="AO170:AR173" si="101">M170*$AN170</f>
        <v>24000</v>
      </c>
      <c r="AP170" s="98">
        <f t="shared" si="101"/>
        <v>12000</v>
      </c>
      <c r="AQ170" s="98">
        <f t="shared" si="101"/>
        <v>5880</v>
      </c>
      <c r="AR170" s="98">
        <f t="shared" si="101"/>
        <v>3960</v>
      </c>
      <c r="AS170" s="99">
        <f t="shared" ref="AS170:AV173" si="102">IF(AO170&lt;1000,ROUND(AO170,-1),ROUND(AO170,-2))</f>
        <v>24000</v>
      </c>
      <c r="AT170" s="99">
        <f t="shared" si="102"/>
        <v>12000</v>
      </c>
      <c r="AU170" s="99">
        <f t="shared" si="102"/>
        <v>5900</v>
      </c>
      <c r="AV170" s="99">
        <f t="shared" si="102"/>
        <v>4000</v>
      </c>
      <c r="AW170" s="100">
        <f>AO170*0.15</f>
        <v>3600</v>
      </c>
      <c r="AX170" s="256" t="s">
        <v>344</v>
      </c>
      <c r="AY170" s="101"/>
      <c r="AZ170" s="102"/>
      <c r="BA170" s="102"/>
      <c r="BB170" s="102"/>
      <c r="BC170" s="253"/>
      <c r="BD170" s="253"/>
      <c r="BE170" s="253"/>
      <c r="BF170" s="253"/>
      <c r="BG170" s="103">
        <f>AV170-AW170</f>
        <v>400</v>
      </c>
      <c r="BJ170" s="251" t="e">
        <f>M170*#REF!</f>
        <v>#REF!</v>
      </c>
      <c r="BK170" s="251" t="e">
        <f>N170*#REF!</f>
        <v>#REF!</v>
      </c>
      <c r="BL170" s="251" t="e">
        <f>O170*#REF!</f>
        <v>#REF!</v>
      </c>
      <c r="BM170" s="251" t="e">
        <f>P170*#REF!</f>
        <v>#REF!</v>
      </c>
    </row>
    <row r="171" spans="1:65" s="83" customFormat="1" ht="63" x14ac:dyDescent="0.25">
      <c r="A171" s="83" t="str">
        <f t="shared" si="82"/>
        <v>BH83DT_D2+1</v>
      </c>
      <c r="B171" s="83" t="str">
        <f t="shared" si="83"/>
        <v>BH83DT_D2+2</v>
      </c>
      <c r="C171" s="83" t="str">
        <f t="shared" si="84"/>
        <v>BH83DT_D2+3</v>
      </c>
      <c r="D171" s="83" t="str">
        <f t="shared" si="85"/>
        <v>BH83DT_D2+4</v>
      </c>
      <c r="E171" s="83" t="s">
        <v>344</v>
      </c>
      <c r="F171" s="85"/>
      <c r="G171" s="85"/>
      <c r="H171" s="93" t="s">
        <v>4678</v>
      </c>
      <c r="I171" s="84" t="s">
        <v>4679</v>
      </c>
      <c r="J171" s="84" t="s">
        <v>4248</v>
      </c>
      <c r="K171" s="84" t="str">
        <f t="shared" si="81"/>
        <v>BH83DT_D2</v>
      </c>
      <c r="L171" s="84" t="s">
        <v>4680</v>
      </c>
      <c r="M171" s="95">
        <v>17000</v>
      </c>
      <c r="N171" s="95">
        <v>8000</v>
      </c>
      <c r="O171" s="95">
        <v>4400</v>
      </c>
      <c r="P171" s="95">
        <v>2600</v>
      </c>
      <c r="Q171" s="95" t="e">
        <f>VLOOKUP(H171&amp;"Vị trí 1",#REF!,9,0)</f>
        <v>#REF!</v>
      </c>
      <c r="R171" s="95" t="e">
        <f>VLOOKUP(H171&amp;"Vị trí 2",#REF!,9,0)</f>
        <v>#REF!</v>
      </c>
      <c r="S171" s="95" t="e">
        <f>VLOOKUP(H171&amp;"Vị trí 3",#REF!,9,0)</f>
        <v>#REF!</v>
      </c>
      <c r="T171" s="95" t="e">
        <f>VLOOKUP(H171&amp;"Vị trí 4",#REF!,9,0)</f>
        <v>#REF!</v>
      </c>
      <c r="U171" s="253"/>
      <c r="V171" s="253"/>
      <c r="W171" s="253"/>
      <c r="X171" s="253"/>
      <c r="Y171" s="254"/>
      <c r="Z171" s="254"/>
      <c r="AA171" s="254"/>
      <c r="AB171" s="254"/>
      <c r="AC171" s="253"/>
      <c r="AD171" s="253"/>
      <c r="AE171" s="253"/>
      <c r="AF171" s="253"/>
      <c r="AG171" s="254"/>
      <c r="AH171" s="254"/>
      <c r="AI171" s="254"/>
      <c r="AJ171" s="254"/>
      <c r="AK171" s="86">
        <v>3.05</v>
      </c>
      <c r="AL171" s="86"/>
      <c r="AM171" s="255"/>
      <c r="AN171" s="255">
        <f>AK171*$AN$10/$AK$10</f>
        <v>1.7993466864428302</v>
      </c>
      <c r="AO171" s="98">
        <f t="shared" si="101"/>
        <v>30588.893669528115</v>
      </c>
      <c r="AP171" s="98">
        <f t="shared" si="101"/>
        <v>14394.773491542643</v>
      </c>
      <c r="AQ171" s="98">
        <f t="shared" si="101"/>
        <v>7917.1254203484532</v>
      </c>
      <c r="AR171" s="98">
        <f t="shared" si="101"/>
        <v>4678.3013847513585</v>
      </c>
      <c r="AS171" s="99">
        <f t="shared" si="102"/>
        <v>30600</v>
      </c>
      <c r="AT171" s="99">
        <f t="shared" si="102"/>
        <v>14400</v>
      </c>
      <c r="AU171" s="99">
        <f t="shared" si="102"/>
        <v>7900</v>
      </c>
      <c r="AV171" s="99">
        <f t="shared" si="102"/>
        <v>4700</v>
      </c>
      <c r="AW171" s="100">
        <f>AO171*0.15</f>
        <v>4588.3340504292173</v>
      </c>
      <c r="AX171" s="256" t="s">
        <v>344</v>
      </c>
      <c r="AY171" s="101">
        <v>14000</v>
      </c>
      <c r="AZ171" s="102">
        <v>7000</v>
      </c>
      <c r="BA171" s="102">
        <v>3430</v>
      </c>
      <c r="BB171" s="102">
        <v>2310</v>
      </c>
      <c r="BC171" s="253">
        <v>12000</v>
      </c>
      <c r="BD171" s="253">
        <v>6000</v>
      </c>
      <c r="BE171" s="253">
        <v>2940</v>
      </c>
      <c r="BF171" s="253">
        <v>1980</v>
      </c>
      <c r="BG171" s="103">
        <f>AV171-AW171</f>
        <v>111.66594957078269</v>
      </c>
      <c r="BJ171" s="251" t="e">
        <f>M171*#REF!</f>
        <v>#REF!</v>
      </c>
      <c r="BK171" s="251" t="e">
        <f>N171*#REF!</f>
        <v>#REF!</v>
      </c>
      <c r="BL171" s="251" t="e">
        <f>O171*#REF!</f>
        <v>#REF!</v>
      </c>
      <c r="BM171" s="251" t="e">
        <f>P171*#REF!</f>
        <v>#REF!</v>
      </c>
    </row>
    <row r="172" spans="1:65" s="83" customFormat="1" ht="35.1" customHeight="1" x14ac:dyDescent="0.25">
      <c r="A172" s="83" t="str">
        <f t="shared" si="82"/>
        <v>BH84DT+1</v>
      </c>
      <c r="B172" s="83" t="str">
        <f t="shared" si="83"/>
        <v>BH84DT+2</v>
      </c>
      <c r="C172" s="83" t="str">
        <f t="shared" si="84"/>
        <v>BH84DT+3</v>
      </c>
      <c r="D172" s="83" t="str">
        <f t="shared" si="85"/>
        <v>BH84DT+4</v>
      </c>
      <c r="E172" s="83" t="s">
        <v>344</v>
      </c>
      <c r="F172" s="85">
        <v>84</v>
      </c>
      <c r="G172" s="85"/>
      <c r="H172" s="93" t="s">
        <v>4681</v>
      </c>
      <c r="I172" s="84" t="s">
        <v>4682</v>
      </c>
      <c r="J172" s="84" t="s">
        <v>4248</v>
      </c>
      <c r="K172" s="84" t="str">
        <f t="shared" si="81"/>
        <v>BH84DT</v>
      </c>
      <c r="L172" s="84" t="s">
        <v>4677</v>
      </c>
      <c r="M172" s="95">
        <v>13000</v>
      </c>
      <c r="N172" s="95">
        <v>7000</v>
      </c>
      <c r="O172" s="95">
        <v>3900</v>
      </c>
      <c r="P172" s="95">
        <v>2600</v>
      </c>
      <c r="Q172" s="95" t="e">
        <f>VLOOKUP(H172&amp;"Vị trí 1",#REF!,9,0)</f>
        <v>#REF!</v>
      </c>
      <c r="R172" s="95" t="e">
        <f>VLOOKUP(H172&amp;"Vị trí 2",#REF!,9,0)</f>
        <v>#REF!</v>
      </c>
      <c r="S172" s="95" t="e">
        <f>VLOOKUP(H172&amp;"Vị trí 3",#REF!,9,0)</f>
        <v>#REF!</v>
      </c>
      <c r="T172" s="95" t="e">
        <f>VLOOKUP(H172&amp;"Vị trí 4",#REF!,9,0)</f>
        <v>#REF!</v>
      </c>
      <c r="U172" s="253" t="e">
        <f>VLOOKUP(A172,#REF!,32,0)</f>
        <v>#REF!</v>
      </c>
      <c r="V172" s="253" t="e">
        <f>VLOOKUP(B172,#REF!,32,0)</f>
        <v>#REF!</v>
      </c>
      <c r="W172" s="253"/>
      <c r="X172" s="253"/>
      <c r="Y172" s="254" t="e">
        <f>U172/M172</f>
        <v>#REF!</v>
      </c>
      <c r="Z172" s="254" t="e">
        <f>V172/N172</f>
        <v>#REF!</v>
      </c>
      <c r="AA172" s="254"/>
      <c r="AB172" s="254"/>
      <c r="AC172" s="253"/>
      <c r="AD172" s="253"/>
      <c r="AE172" s="253"/>
      <c r="AF172" s="253"/>
      <c r="AG172" s="254"/>
      <c r="AH172" s="254"/>
      <c r="AI172" s="254"/>
      <c r="AJ172" s="254"/>
      <c r="AK172" s="86">
        <v>2.5748859071360259</v>
      </c>
      <c r="AL172" s="86"/>
      <c r="AM172" s="255"/>
      <c r="AN172" s="255">
        <v>1.5</v>
      </c>
      <c r="AO172" s="98">
        <f t="shared" si="101"/>
        <v>19500</v>
      </c>
      <c r="AP172" s="98">
        <f t="shared" si="101"/>
        <v>10500</v>
      </c>
      <c r="AQ172" s="98">
        <f t="shared" si="101"/>
        <v>5850</v>
      </c>
      <c r="AR172" s="98">
        <f t="shared" si="101"/>
        <v>3900</v>
      </c>
      <c r="AS172" s="99">
        <f t="shared" si="102"/>
        <v>19500</v>
      </c>
      <c r="AT172" s="99">
        <f t="shared" si="102"/>
        <v>10500</v>
      </c>
      <c r="AU172" s="99">
        <f t="shared" si="102"/>
        <v>5900</v>
      </c>
      <c r="AV172" s="99">
        <f t="shared" si="102"/>
        <v>3900</v>
      </c>
      <c r="AW172" s="100">
        <f>AO172*0.15</f>
        <v>2925</v>
      </c>
      <c r="AX172" s="256" t="s">
        <v>344</v>
      </c>
      <c r="AY172" s="101">
        <v>11900</v>
      </c>
      <c r="AZ172" s="102">
        <v>5600</v>
      </c>
      <c r="BA172" s="102">
        <v>3080</v>
      </c>
      <c r="BB172" s="102">
        <v>1820</v>
      </c>
      <c r="BC172" s="253">
        <v>10200</v>
      </c>
      <c r="BD172" s="253">
        <v>4800</v>
      </c>
      <c r="BE172" s="253">
        <v>2640</v>
      </c>
      <c r="BF172" s="253">
        <v>1560</v>
      </c>
      <c r="BG172" s="103">
        <f>AV172-AW172</f>
        <v>975</v>
      </c>
      <c r="BJ172" s="251" t="e">
        <f>M172*#REF!</f>
        <v>#REF!</v>
      </c>
      <c r="BK172" s="251" t="e">
        <f>N172*#REF!</f>
        <v>#REF!</v>
      </c>
      <c r="BL172" s="251" t="e">
        <f>O172*#REF!</f>
        <v>#REF!</v>
      </c>
      <c r="BM172" s="251" t="e">
        <f>P172*#REF!</f>
        <v>#REF!</v>
      </c>
    </row>
    <row r="173" spans="1:65" s="250" customFormat="1" ht="35.1" customHeight="1" x14ac:dyDescent="0.25">
      <c r="A173" s="83" t="str">
        <f t="shared" si="82"/>
        <v>BH85DT+1</v>
      </c>
      <c r="B173" s="83" t="str">
        <f t="shared" si="83"/>
        <v>BH85DT+2</v>
      </c>
      <c r="C173" s="83" t="str">
        <f t="shared" si="84"/>
        <v>BH85DT+3</v>
      </c>
      <c r="D173" s="83" t="str">
        <f t="shared" si="85"/>
        <v>BH85DT+4</v>
      </c>
      <c r="E173" s="83" t="s">
        <v>344</v>
      </c>
      <c r="F173" s="85">
        <v>85</v>
      </c>
      <c r="G173" s="85"/>
      <c r="H173" s="93" t="s">
        <v>4683</v>
      </c>
      <c r="I173" s="84" t="s">
        <v>4684</v>
      </c>
      <c r="J173" s="84" t="s">
        <v>4661</v>
      </c>
      <c r="K173" s="84" t="str">
        <f t="shared" si="81"/>
        <v>BH85DT</v>
      </c>
      <c r="L173" s="84" t="s">
        <v>4685</v>
      </c>
      <c r="M173" s="95">
        <v>12000</v>
      </c>
      <c r="N173" s="95">
        <v>6000</v>
      </c>
      <c r="O173" s="95">
        <v>3900</v>
      </c>
      <c r="P173" s="95">
        <v>2600</v>
      </c>
      <c r="Q173" s="95" t="e">
        <f>VLOOKUP(H173&amp;"Vị trí 1",#REF!,9,0)</f>
        <v>#REF!</v>
      </c>
      <c r="R173" s="95" t="e">
        <f>VLOOKUP(H173&amp;"Vị trí 2",#REF!,9,0)</f>
        <v>#REF!</v>
      </c>
      <c r="S173" s="95" t="e">
        <f>VLOOKUP(H173&amp;"Vị trí 3",#REF!,9,0)</f>
        <v>#REF!</v>
      </c>
      <c r="T173" s="95" t="e">
        <f>VLOOKUP(H173&amp;"Vị trí 4",#REF!,9,0)</f>
        <v>#REF!</v>
      </c>
      <c r="U173" s="253" t="e">
        <f>VLOOKUP(A173,#REF!,32,0)</f>
        <v>#REF!</v>
      </c>
      <c r="V173" s="253" t="e">
        <f>VLOOKUP(B173,#REF!,32,0)</f>
        <v>#REF!</v>
      </c>
      <c r="W173" s="253" t="e">
        <f>VLOOKUP(C173,#REF!,32,0)</f>
        <v>#REF!</v>
      </c>
      <c r="X173" s="253" t="e">
        <f>VLOOKUP(D173,#REF!,32,0)</f>
        <v>#REF!</v>
      </c>
      <c r="Y173" s="254" t="e">
        <f>U173/M173</f>
        <v>#REF!</v>
      </c>
      <c r="Z173" s="254" t="e">
        <f>V173/N173</f>
        <v>#REF!</v>
      </c>
      <c r="AA173" s="254" t="e">
        <f>W173/O173</f>
        <v>#REF!</v>
      </c>
      <c r="AB173" s="254" t="e">
        <f>X173/P173</f>
        <v>#REF!</v>
      </c>
      <c r="AC173" s="253" t="e">
        <f>VLOOKUP(H173,#REF!,5,0)</f>
        <v>#REF!</v>
      </c>
      <c r="AD173" s="253"/>
      <c r="AE173" s="253"/>
      <c r="AF173" s="253"/>
      <c r="AG173" s="254" t="e">
        <f>AC173/M173</f>
        <v>#REF!</v>
      </c>
      <c r="AH173" s="254"/>
      <c r="AI173" s="254"/>
      <c r="AJ173" s="254"/>
      <c r="AK173" s="86">
        <v>2.660048370547857</v>
      </c>
      <c r="AL173" s="86"/>
      <c r="AM173" s="255" t="e">
        <f>AVERAGE(AG173:AJ173)</f>
        <v>#REF!</v>
      </c>
      <c r="AN173" s="255">
        <v>1.55</v>
      </c>
      <c r="AO173" s="98">
        <f t="shared" si="101"/>
        <v>18600</v>
      </c>
      <c r="AP173" s="98">
        <f t="shared" si="101"/>
        <v>9300</v>
      </c>
      <c r="AQ173" s="98">
        <f t="shared" si="101"/>
        <v>6045</v>
      </c>
      <c r="AR173" s="98">
        <f t="shared" si="101"/>
        <v>4030</v>
      </c>
      <c r="AS173" s="99">
        <f t="shared" si="102"/>
        <v>18600</v>
      </c>
      <c r="AT173" s="99">
        <f t="shared" si="102"/>
        <v>9300</v>
      </c>
      <c r="AU173" s="99">
        <f t="shared" si="102"/>
        <v>6000</v>
      </c>
      <c r="AV173" s="99">
        <f t="shared" si="102"/>
        <v>4000</v>
      </c>
      <c r="AW173" s="100">
        <f>AO173*0.15</f>
        <v>2790</v>
      </c>
      <c r="AX173" s="260" t="s">
        <v>344</v>
      </c>
      <c r="AY173" s="101">
        <v>9100</v>
      </c>
      <c r="AZ173" s="102">
        <v>4900</v>
      </c>
      <c r="BA173" s="102">
        <v>2730</v>
      </c>
      <c r="BB173" s="102">
        <v>1820</v>
      </c>
      <c r="BC173" s="253">
        <v>7800</v>
      </c>
      <c r="BD173" s="253">
        <v>4200</v>
      </c>
      <c r="BE173" s="253">
        <v>2340</v>
      </c>
      <c r="BF173" s="253">
        <v>1560</v>
      </c>
      <c r="BG173" s="103">
        <f>AV173-AW173</f>
        <v>1210</v>
      </c>
      <c r="BJ173" s="251" t="e">
        <f>M173*#REF!</f>
        <v>#REF!</v>
      </c>
      <c r="BK173" s="251" t="e">
        <f>N173*#REF!</f>
        <v>#REF!</v>
      </c>
      <c r="BL173" s="251" t="e">
        <f>O173*#REF!</f>
        <v>#REF!</v>
      </c>
      <c r="BM173" s="251" t="e">
        <f>P173*#REF!</f>
        <v>#REF!</v>
      </c>
    </row>
    <row r="174" spans="1:65" s="83" customFormat="1" ht="20.25" customHeight="1" x14ac:dyDescent="0.25">
      <c r="A174" s="83" t="str">
        <f t="shared" si="82"/>
        <v>BH86DT+1</v>
      </c>
      <c r="B174" s="83" t="str">
        <f t="shared" si="83"/>
        <v>BH86DT+2</v>
      </c>
      <c r="C174" s="83" t="str">
        <f t="shared" si="84"/>
        <v>BH86DT+3</v>
      </c>
      <c r="D174" s="83" t="str">
        <f t="shared" si="85"/>
        <v>BH86DT+4</v>
      </c>
      <c r="E174" s="83" t="s">
        <v>344</v>
      </c>
      <c r="F174" s="85">
        <v>86</v>
      </c>
      <c r="G174" s="85"/>
      <c r="H174" s="93" t="s">
        <v>4686</v>
      </c>
      <c r="I174" s="84" t="s">
        <v>4687</v>
      </c>
      <c r="J174" s="84" t="s">
        <v>4661</v>
      </c>
      <c r="K174" s="84"/>
      <c r="L174" s="84" t="s">
        <v>4688</v>
      </c>
      <c r="M174" s="96"/>
      <c r="N174" s="96"/>
      <c r="O174" s="96"/>
      <c r="P174" s="96"/>
      <c r="Q174" s="95"/>
      <c r="R174" s="95"/>
      <c r="S174" s="95"/>
      <c r="T174" s="95"/>
      <c r="U174" s="253"/>
      <c r="V174" s="253"/>
      <c r="W174" s="253"/>
      <c r="X174" s="253"/>
      <c r="Y174" s="254"/>
      <c r="Z174" s="254"/>
      <c r="AA174" s="254"/>
      <c r="AB174" s="254"/>
      <c r="AC174" s="253"/>
      <c r="AD174" s="253"/>
      <c r="AE174" s="253"/>
      <c r="AF174" s="253"/>
      <c r="AG174" s="254"/>
      <c r="AH174" s="254"/>
      <c r="AI174" s="254"/>
      <c r="AJ174" s="254"/>
      <c r="AK174" s="86"/>
      <c r="AL174" s="86"/>
      <c r="AM174" s="255"/>
      <c r="AN174" s="255"/>
      <c r="AO174" s="98"/>
      <c r="AP174" s="98"/>
      <c r="AQ174" s="98"/>
      <c r="AR174" s="98"/>
      <c r="AS174" s="98"/>
      <c r="AT174" s="98"/>
      <c r="AU174" s="98"/>
      <c r="AV174" s="98"/>
      <c r="AW174" s="100"/>
      <c r="AX174" s="256" t="s">
        <v>344</v>
      </c>
      <c r="AY174" s="101">
        <v>8400</v>
      </c>
      <c r="AZ174" s="102">
        <v>4200</v>
      </c>
      <c r="BA174" s="102">
        <v>2730</v>
      </c>
      <c r="BB174" s="102">
        <v>1820</v>
      </c>
      <c r="BC174" s="253">
        <v>7200</v>
      </c>
      <c r="BD174" s="253">
        <v>3600</v>
      </c>
      <c r="BE174" s="253">
        <v>2340</v>
      </c>
      <c r="BF174" s="253">
        <v>1560</v>
      </c>
    </row>
    <row r="175" spans="1:65" s="83" customFormat="1" ht="63" x14ac:dyDescent="0.25">
      <c r="A175" s="83" t="str">
        <f t="shared" si="82"/>
        <v>BH86DT_D1+1</v>
      </c>
      <c r="B175" s="83" t="str">
        <f t="shared" si="83"/>
        <v>BH86DT_D1+2</v>
      </c>
      <c r="C175" s="83" t="str">
        <f t="shared" si="84"/>
        <v>BH86DT_D1+3</v>
      </c>
      <c r="D175" s="83" t="str">
        <f t="shared" si="85"/>
        <v>BH86DT_D1+4</v>
      </c>
      <c r="E175" s="83" t="s">
        <v>344</v>
      </c>
      <c r="F175" s="85"/>
      <c r="G175" s="85"/>
      <c r="H175" s="93" t="s">
        <v>4689</v>
      </c>
      <c r="I175" s="84" t="s">
        <v>4690</v>
      </c>
      <c r="J175" s="84" t="s">
        <v>4660</v>
      </c>
      <c r="K175" s="84" t="str">
        <f t="shared" si="81"/>
        <v>BH86DT_D1</v>
      </c>
      <c r="L175" s="84" t="s">
        <v>4691</v>
      </c>
      <c r="M175" s="95">
        <v>13000</v>
      </c>
      <c r="N175" s="95">
        <v>5000</v>
      </c>
      <c r="O175" s="95">
        <v>3600</v>
      </c>
      <c r="P175" s="95">
        <v>2600</v>
      </c>
      <c r="Q175" s="95" t="e">
        <f>VLOOKUP(H175&amp;"Vị trí 1",#REF!,9,0)</f>
        <v>#REF!</v>
      </c>
      <c r="R175" s="95" t="e">
        <f>VLOOKUP(H175&amp;"Vị trí 2",#REF!,9,0)</f>
        <v>#REF!</v>
      </c>
      <c r="S175" s="95" t="e">
        <f>VLOOKUP(H175&amp;"Vị trí 3",#REF!,9,0)</f>
        <v>#REF!</v>
      </c>
      <c r="T175" s="95" t="e">
        <f>VLOOKUP(H175&amp;"Vị trí 4",#REF!,9,0)</f>
        <v>#REF!</v>
      </c>
      <c r="U175" s="253" t="e">
        <f>VLOOKUP(A175,#REF!,32,0)</f>
        <v>#REF!</v>
      </c>
      <c r="V175" s="253"/>
      <c r="W175" s="253"/>
      <c r="X175" s="253"/>
      <c r="Y175" s="254" t="e">
        <f>U175/M175</f>
        <v>#REF!</v>
      </c>
      <c r="Z175" s="254"/>
      <c r="AA175" s="254"/>
      <c r="AB175" s="254"/>
      <c r="AC175" s="253"/>
      <c r="AD175" s="253"/>
      <c r="AE175" s="253"/>
      <c r="AF175" s="253"/>
      <c r="AG175" s="254"/>
      <c r="AH175" s="254"/>
      <c r="AI175" s="254"/>
      <c r="AJ175" s="254"/>
      <c r="AK175" s="86">
        <v>1.3762357117474919</v>
      </c>
      <c r="AL175" s="86"/>
      <c r="AM175" s="255"/>
      <c r="AN175" s="255">
        <v>1.1000000000000001</v>
      </c>
      <c r="AO175" s="98">
        <f t="shared" ref="AO175:AR176" si="103">M175*$AN175</f>
        <v>14300.000000000002</v>
      </c>
      <c r="AP175" s="98">
        <f t="shared" si="103"/>
        <v>5500</v>
      </c>
      <c r="AQ175" s="98">
        <f t="shared" si="103"/>
        <v>3960.0000000000005</v>
      </c>
      <c r="AR175" s="98">
        <f t="shared" si="103"/>
        <v>2860.0000000000005</v>
      </c>
      <c r="AS175" s="99">
        <f t="shared" ref="AS175:AV176" si="104">IF(AO175&lt;1000,ROUND(AO175,-1),ROUND(AO175,-2))</f>
        <v>14300</v>
      </c>
      <c r="AT175" s="99">
        <f t="shared" si="104"/>
        <v>5500</v>
      </c>
      <c r="AU175" s="99">
        <f t="shared" si="104"/>
        <v>4000</v>
      </c>
      <c r="AV175" s="99">
        <f t="shared" si="104"/>
        <v>2900</v>
      </c>
      <c r="AW175" s="100">
        <f>AO175*0.15</f>
        <v>2145</v>
      </c>
      <c r="AX175" s="256" t="s">
        <v>344</v>
      </c>
      <c r="AY175" s="101"/>
      <c r="AZ175" s="102"/>
      <c r="BA175" s="102"/>
      <c r="BB175" s="102"/>
      <c r="BC175" s="253"/>
      <c r="BD175" s="253"/>
      <c r="BE175" s="253"/>
      <c r="BF175" s="253"/>
      <c r="BG175" s="103">
        <f>AV175-AW175</f>
        <v>755</v>
      </c>
      <c r="BJ175" s="251" t="e">
        <f>M175*#REF!</f>
        <v>#REF!</v>
      </c>
      <c r="BK175" s="251" t="e">
        <f>N175*#REF!</f>
        <v>#REF!</v>
      </c>
      <c r="BL175" s="251" t="e">
        <f>O175*#REF!</f>
        <v>#REF!</v>
      </c>
      <c r="BM175" s="251" t="e">
        <f>P175*#REF!</f>
        <v>#REF!</v>
      </c>
    </row>
    <row r="176" spans="1:65" s="83" customFormat="1" ht="35.1" customHeight="1" x14ac:dyDescent="0.25">
      <c r="A176" s="83" t="str">
        <f t="shared" si="82"/>
        <v>BH86DT_D2+1</v>
      </c>
      <c r="B176" s="83" t="str">
        <f t="shared" si="83"/>
        <v>BH86DT_D2+2</v>
      </c>
      <c r="C176" s="83" t="str">
        <f t="shared" si="84"/>
        <v>BH86DT_D2+3</v>
      </c>
      <c r="D176" s="83" t="str">
        <f t="shared" si="85"/>
        <v>BH86DT_D2+4</v>
      </c>
      <c r="E176" s="83" t="s">
        <v>344</v>
      </c>
      <c r="F176" s="85"/>
      <c r="G176" s="85"/>
      <c r="H176" s="93" t="s">
        <v>4692</v>
      </c>
      <c r="I176" s="84" t="s">
        <v>4693</v>
      </c>
      <c r="J176" s="84" t="s">
        <v>4660</v>
      </c>
      <c r="K176" s="84" t="str">
        <f t="shared" si="81"/>
        <v>BH86DT_D2</v>
      </c>
      <c r="L176" s="84" t="s">
        <v>4694</v>
      </c>
      <c r="M176" s="95">
        <v>9000</v>
      </c>
      <c r="N176" s="95">
        <v>4000</v>
      </c>
      <c r="O176" s="95">
        <v>3300</v>
      </c>
      <c r="P176" s="95">
        <v>2300</v>
      </c>
      <c r="Q176" s="95" t="e">
        <f>VLOOKUP(H176&amp;"Vị trí 1",#REF!,9,0)</f>
        <v>#REF!</v>
      </c>
      <c r="R176" s="95" t="e">
        <f>VLOOKUP(H176&amp;"Vị trí 2",#REF!,9,0)</f>
        <v>#REF!</v>
      </c>
      <c r="S176" s="95" t="e">
        <f>VLOOKUP(H176&amp;"Vị trí 3",#REF!,9,0)</f>
        <v>#REF!</v>
      </c>
      <c r="T176" s="95" t="e">
        <f>VLOOKUP(H176&amp;"Vị trí 4",#REF!,9,0)</f>
        <v>#REF!</v>
      </c>
      <c r="U176" s="253"/>
      <c r="V176" s="253"/>
      <c r="W176" s="253"/>
      <c r="X176" s="253"/>
      <c r="Y176" s="254"/>
      <c r="Z176" s="254"/>
      <c r="AA176" s="254"/>
      <c r="AB176" s="254"/>
      <c r="AC176" s="253"/>
      <c r="AD176" s="253"/>
      <c r="AE176" s="253"/>
      <c r="AF176" s="253"/>
      <c r="AG176" s="254"/>
      <c r="AH176" s="254"/>
      <c r="AI176" s="254"/>
      <c r="AJ176" s="254"/>
      <c r="AK176" s="86">
        <v>3.05</v>
      </c>
      <c r="AL176" s="86"/>
      <c r="AM176" s="255"/>
      <c r="AN176" s="255">
        <f>AK176*$AN$10/$AK$10</f>
        <v>1.7993466864428302</v>
      </c>
      <c r="AO176" s="98">
        <f t="shared" si="103"/>
        <v>16194.120177985473</v>
      </c>
      <c r="AP176" s="98">
        <f t="shared" si="103"/>
        <v>7197.3867457713213</v>
      </c>
      <c r="AQ176" s="98">
        <f t="shared" si="103"/>
        <v>5937.8440652613399</v>
      </c>
      <c r="AR176" s="98">
        <f t="shared" si="103"/>
        <v>4138.4973788185098</v>
      </c>
      <c r="AS176" s="99">
        <f t="shared" si="104"/>
        <v>16200</v>
      </c>
      <c r="AT176" s="99">
        <f t="shared" si="104"/>
        <v>7200</v>
      </c>
      <c r="AU176" s="99">
        <f t="shared" si="104"/>
        <v>5900</v>
      </c>
      <c r="AV176" s="99">
        <f t="shared" si="104"/>
        <v>4100</v>
      </c>
      <c r="AW176" s="100">
        <f>AO176*0.15</f>
        <v>2429.1180266978208</v>
      </c>
      <c r="AX176" s="256" t="s">
        <v>344</v>
      </c>
      <c r="AY176" s="101">
        <v>9100</v>
      </c>
      <c r="AZ176" s="102">
        <v>3500</v>
      </c>
      <c r="BA176" s="102">
        <v>2520</v>
      </c>
      <c r="BB176" s="102">
        <v>1820</v>
      </c>
      <c r="BC176" s="253">
        <v>7800</v>
      </c>
      <c r="BD176" s="253">
        <v>3000</v>
      </c>
      <c r="BE176" s="253">
        <v>2160</v>
      </c>
      <c r="BF176" s="253">
        <v>1560</v>
      </c>
      <c r="BG176" s="103">
        <f>AV176-AW176</f>
        <v>1670.8819733021792</v>
      </c>
      <c r="BJ176" s="251" t="e">
        <f>M176*#REF!</f>
        <v>#REF!</v>
      </c>
      <c r="BK176" s="251" t="e">
        <f>N176*#REF!</f>
        <v>#REF!</v>
      </c>
      <c r="BL176" s="251" t="e">
        <f>O176*#REF!</f>
        <v>#REF!</v>
      </c>
      <c r="BM176" s="251" t="e">
        <f>P176*#REF!</f>
        <v>#REF!</v>
      </c>
    </row>
    <row r="177" spans="1:65" s="83" customFormat="1" ht="38.25" customHeight="1" x14ac:dyDescent="0.25">
      <c r="A177" s="83" t="str">
        <f t="shared" si="82"/>
        <v>BH87DT+1</v>
      </c>
      <c r="B177" s="83" t="str">
        <f t="shared" si="83"/>
        <v>BH87DT+2</v>
      </c>
      <c r="C177" s="83" t="str">
        <f t="shared" si="84"/>
        <v>BH87DT+3</v>
      </c>
      <c r="D177" s="83" t="str">
        <f t="shared" si="85"/>
        <v>BH87DT+4</v>
      </c>
      <c r="E177" s="83" t="s">
        <v>344</v>
      </c>
      <c r="F177" s="85">
        <v>87</v>
      </c>
      <c r="G177" s="85"/>
      <c r="H177" s="93" t="s">
        <v>4695</v>
      </c>
      <c r="I177" s="84" t="s">
        <v>4696</v>
      </c>
      <c r="J177" s="84" t="s">
        <v>4697</v>
      </c>
      <c r="K177" s="84"/>
      <c r="L177" s="84" t="s">
        <v>4691</v>
      </c>
      <c r="M177" s="96"/>
      <c r="N177" s="96"/>
      <c r="O177" s="96"/>
      <c r="P177" s="96"/>
      <c r="Q177" s="95"/>
      <c r="R177" s="95"/>
      <c r="S177" s="95"/>
      <c r="T177" s="95"/>
      <c r="U177" s="253"/>
      <c r="V177" s="253"/>
      <c r="W177" s="253"/>
      <c r="X177" s="253"/>
      <c r="Y177" s="254"/>
      <c r="Z177" s="254"/>
      <c r="AA177" s="254"/>
      <c r="AB177" s="254"/>
      <c r="AC177" s="253"/>
      <c r="AD177" s="253"/>
      <c r="AE177" s="253"/>
      <c r="AF177" s="253"/>
      <c r="AG177" s="254"/>
      <c r="AH177" s="254"/>
      <c r="AI177" s="254"/>
      <c r="AJ177" s="254"/>
      <c r="AK177" s="86"/>
      <c r="AL177" s="86"/>
      <c r="AM177" s="255"/>
      <c r="AN177" s="255"/>
      <c r="AO177" s="98"/>
      <c r="AP177" s="98"/>
      <c r="AQ177" s="98"/>
      <c r="AR177" s="98"/>
      <c r="AS177" s="98"/>
      <c r="AT177" s="98"/>
      <c r="AU177" s="98"/>
      <c r="AV177" s="98"/>
      <c r="AW177" s="60"/>
      <c r="AX177" s="256" t="s">
        <v>344</v>
      </c>
      <c r="AY177" s="101">
        <v>6300</v>
      </c>
      <c r="AZ177" s="102">
        <v>2800</v>
      </c>
      <c r="BA177" s="102">
        <v>2310</v>
      </c>
      <c r="BB177" s="102">
        <v>1610</v>
      </c>
      <c r="BC177" s="253">
        <v>5400</v>
      </c>
      <c r="BD177" s="253">
        <v>2400</v>
      </c>
      <c r="BE177" s="253">
        <v>1980</v>
      </c>
      <c r="BF177" s="253">
        <v>1380</v>
      </c>
    </row>
    <row r="178" spans="1:65" s="250" customFormat="1" ht="56.25" customHeight="1" x14ac:dyDescent="0.25">
      <c r="A178" s="83" t="str">
        <f t="shared" si="82"/>
        <v>BH87DT_D1+1</v>
      </c>
      <c r="B178" s="83" t="str">
        <f t="shared" si="83"/>
        <v>BH87DT_D1+2</v>
      </c>
      <c r="C178" s="83" t="str">
        <f t="shared" si="84"/>
        <v>BH87DT_D1+3</v>
      </c>
      <c r="D178" s="83" t="str">
        <f t="shared" si="85"/>
        <v>BH87DT_D1+4</v>
      </c>
      <c r="E178" s="83" t="s">
        <v>344</v>
      </c>
      <c r="F178" s="85"/>
      <c r="G178" s="85"/>
      <c r="H178" s="93" t="s">
        <v>4698</v>
      </c>
      <c r="I178" s="84" t="s">
        <v>4699</v>
      </c>
      <c r="J178" s="84" t="s">
        <v>4700</v>
      </c>
      <c r="K178" s="84" t="str">
        <f t="shared" si="81"/>
        <v>BH87DT_D1</v>
      </c>
      <c r="L178" s="84" t="s">
        <v>4701</v>
      </c>
      <c r="M178" s="95">
        <v>20000</v>
      </c>
      <c r="N178" s="95">
        <v>9000</v>
      </c>
      <c r="O178" s="95">
        <v>4700</v>
      </c>
      <c r="P178" s="95">
        <v>3300</v>
      </c>
      <c r="Q178" s="95" t="e">
        <f>VLOOKUP(H178&amp;"Vị trí 1",#REF!,9,0)</f>
        <v>#REF!</v>
      </c>
      <c r="R178" s="95" t="e">
        <f>VLOOKUP(H178&amp;"Vị trí 2",#REF!,9,0)</f>
        <v>#REF!</v>
      </c>
      <c r="S178" s="95" t="e">
        <f>VLOOKUP(H178&amp;"Vị trí 3",#REF!,9,0)</f>
        <v>#REF!</v>
      </c>
      <c r="T178" s="95" t="e">
        <f>VLOOKUP(H178&amp;"Vị trí 4",#REF!,9,0)</f>
        <v>#REF!</v>
      </c>
      <c r="U178" s="253"/>
      <c r="V178" s="253"/>
      <c r="W178" s="253" t="e">
        <f>VLOOKUP(C178,#REF!,32,0)</f>
        <v>#REF!</v>
      </c>
      <c r="X178" s="253" t="e">
        <f>VLOOKUP(D178,#REF!,32,0)</f>
        <v>#REF!</v>
      </c>
      <c r="Y178" s="254"/>
      <c r="Z178" s="254"/>
      <c r="AA178" s="254" t="e">
        <f>W178/O178</f>
        <v>#REF!</v>
      </c>
      <c r="AB178" s="254" t="e">
        <f>X178/P178</f>
        <v>#REF!</v>
      </c>
      <c r="AC178" s="253" t="e">
        <f>VLOOKUP(H178,#REF!,5,0)</f>
        <v>#REF!</v>
      </c>
      <c r="AD178" s="253"/>
      <c r="AE178" s="253"/>
      <c r="AF178" s="253"/>
      <c r="AG178" s="254" t="e">
        <f>AC178/M178</f>
        <v>#REF!</v>
      </c>
      <c r="AH178" s="254"/>
      <c r="AI178" s="254"/>
      <c r="AJ178" s="254"/>
      <c r="AK178" s="86">
        <v>3.4826903472071571</v>
      </c>
      <c r="AL178" s="86"/>
      <c r="AM178" s="255" t="e">
        <f>AVERAGE(AG178:AJ178)</f>
        <v>#REF!</v>
      </c>
      <c r="AN178" s="255">
        <f>ROUNDDOWN(AK178*$AN$10/$AK$10,1)</f>
        <v>2</v>
      </c>
      <c r="AO178" s="98">
        <f t="shared" ref="AO178:AR179" si="105">M178*$AN178</f>
        <v>40000</v>
      </c>
      <c r="AP178" s="98">
        <f t="shared" si="105"/>
        <v>18000</v>
      </c>
      <c r="AQ178" s="98">
        <f t="shared" si="105"/>
        <v>9400</v>
      </c>
      <c r="AR178" s="98">
        <f t="shared" si="105"/>
        <v>6600</v>
      </c>
      <c r="AS178" s="99">
        <f t="shared" ref="AS178:AV179" si="106">IF(AO178&lt;1000,ROUND(AO178,-1),ROUND(AO178,-2))</f>
        <v>40000</v>
      </c>
      <c r="AT178" s="99">
        <f t="shared" si="106"/>
        <v>18000</v>
      </c>
      <c r="AU178" s="99">
        <f t="shared" si="106"/>
        <v>9400</v>
      </c>
      <c r="AV178" s="99">
        <f t="shared" si="106"/>
        <v>6600</v>
      </c>
      <c r="AW178" s="100">
        <f>AO178*0.15</f>
        <v>6000</v>
      </c>
      <c r="AX178" s="262" t="s">
        <v>344</v>
      </c>
      <c r="AY178" s="101"/>
      <c r="AZ178" s="102"/>
      <c r="BA178" s="102"/>
      <c r="BB178" s="102"/>
      <c r="BC178" s="253"/>
      <c r="BD178" s="253"/>
      <c r="BE178" s="253"/>
      <c r="BF178" s="253"/>
      <c r="BG178" s="103">
        <f>AV178-AW178</f>
        <v>600</v>
      </c>
      <c r="BJ178" s="251" t="e">
        <f>M178*#REF!</f>
        <v>#REF!</v>
      </c>
      <c r="BK178" s="251" t="e">
        <f>N178*#REF!</f>
        <v>#REF!</v>
      </c>
      <c r="BL178" s="251" t="e">
        <f>O178*#REF!</f>
        <v>#REF!</v>
      </c>
      <c r="BM178" s="251" t="e">
        <f>P178*#REF!</f>
        <v>#REF!</v>
      </c>
    </row>
    <row r="179" spans="1:65" s="250" customFormat="1" ht="35.1" customHeight="1" x14ac:dyDescent="0.25">
      <c r="A179" s="83" t="str">
        <f t="shared" si="82"/>
        <v>BH87DT_D2+1</v>
      </c>
      <c r="B179" s="83" t="str">
        <f t="shared" si="83"/>
        <v>BH87DT_D2+2</v>
      </c>
      <c r="C179" s="83" t="str">
        <f t="shared" si="84"/>
        <v>BH87DT_D2+3</v>
      </c>
      <c r="D179" s="83" t="str">
        <f t="shared" si="85"/>
        <v>BH87DT_D2+4</v>
      </c>
      <c r="E179" s="83" t="s">
        <v>344</v>
      </c>
      <c r="F179" s="85"/>
      <c r="G179" s="85"/>
      <c r="H179" s="93" t="s">
        <v>4702</v>
      </c>
      <c r="I179" s="84" t="s">
        <v>4703</v>
      </c>
      <c r="J179" s="84" t="s">
        <v>4660</v>
      </c>
      <c r="K179" s="84" t="str">
        <f t="shared" si="81"/>
        <v>BH87DT_D2</v>
      </c>
      <c r="L179" s="84" t="s">
        <v>4704</v>
      </c>
      <c r="M179" s="95">
        <v>16000</v>
      </c>
      <c r="N179" s="95">
        <v>7000</v>
      </c>
      <c r="O179" s="95">
        <v>3900</v>
      </c>
      <c r="P179" s="95">
        <v>2700</v>
      </c>
      <c r="Q179" s="95" t="e">
        <f>VLOOKUP(H179&amp;"Vị trí 1",#REF!,9,0)</f>
        <v>#REF!</v>
      </c>
      <c r="R179" s="95" t="e">
        <f>VLOOKUP(H179&amp;"Vị trí 2",#REF!,9,0)</f>
        <v>#REF!</v>
      </c>
      <c r="S179" s="95" t="e">
        <f>VLOOKUP(H179&amp;"Vị trí 3",#REF!,9,0)</f>
        <v>#REF!</v>
      </c>
      <c r="T179" s="95" t="e">
        <f>VLOOKUP(H179&amp;"Vị trí 4",#REF!,9,0)</f>
        <v>#REF!</v>
      </c>
      <c r="U179" s="253"/>
      <c r="V179" s="253"/>
      <c r="W179" s="253"/>
      <c r="X179" s="253" t="e">
        <f>VLOOKUP(D179,#REF!,32,0)</f>
        <v>#REF!</v>
      </c>
      <c r="Y179" s="254"/>
      <c r="Z179" s="254"/>
      <c r="AA179" s="254"/>
      <c r="AB179" s="254" t="e">
        <f>X179/P179</f>
        <v>#REF!</v>
      </c>
      <c r="AC179" s="253" t="e">
        <f>VLOOKUP(H179,#REF!,5,0)</f>
        <v>#REF!</v>
      </c>
      <c r="AD179" s="253"/>
      <c r="AE179" s="253"/>
      <c r="AF179" s="253"/>
      <c r="AG179" s="254" t="e">
        <f>AC179/M179</f>
        <v>#REF!</v>
      </c>
      <c r="AH179" s="254"/>
      <c r="AI179" s="254"/>
      <c r="AJ179" s="254"/>
      <c r="AK179" s="86">
        <v>5.2910052910052912</v>
      </c>
      <c r="AL179" s="86"/>
      <c r="AM179" s="255" t="e">
        <f>AVERAGE(AG179:AJ179)</f>
        <v>#REF!</v>
      </c>
      <c r="AN179" s="255">
        <f>ROUNDDOWN(AK179*$AN$10/$AK$10,1)</f>
        <v>3.1</v>
      </c>
      <c r="AO179" s="98">
        <f t="shared" si="105"/>
        <v>49600</v>
      </c>
      <c r="AP179" s="98">
        <f t="shared" si="105"/>
        <v>21700</v>
      </c>
      <c r="AQ179" s="98">
        <f t="shared" si="105"/>
        <v>12090</v>
      </c>
      <c r="AR179" s="98">
        <f t="shared" si="105"/>
        <v>8370</v>
      </c>
      <c r="AS179" s="99">
        <f t="shared" si="106"/>
        <v>49600</v>
      </c>
      <c r="AT179" s="99">
        <f t="shared" si="106"/>
        <v>21700</v>
      </c>
      <c r="AU179" s="99">
        <f t="shared" si="106"/>
        <v>12100</v>
      </c>
      <c r="AV179" s="99">
        <f t="shared" si="106"/>
        <v>8400</v>
      </c>
      <c r="AW179" s="100">
        <f>AO179*0.15</f>
        <v>7440</v>
      </c>
      <c r="AX179" s="246" t="s">
        <v>344</v>
      </c>
      <c r="AY179" s="101">
        <v>14000</v>
      </c>
      <c r="AZ179" s="102">
        <v>6300</v>
      </c>
      <c r="BA179" s="102">
        <v>3290</v>
      </c>
      <c r="BB179" s="102">
        <v>2310</v>
      </c>
      <c r="BC179" s="253">
        <v>12000</v>
      </c>
      <c r="BD179" s="253">
        <v>5400</v>
      </c>
      <c r="BE179" s="253">
        <v>2820</v>
      </c>
      <c r="BF179" s="253">
        <v>1980</v>
      </c>
      <c r="BG179" s="103">
        <f>AV179-AW179</f>
        <v>960</v>
      </c>
      <c r="BJ179" s="251" t="e">
        <f>M179*#REF!</f>
        <v>#REF!</v>
      </c>
      <c r="BK179" s="251" t="e">
        <f>N179*#REF!</f>
        <v>#REF!</v>
      </c>
      <c r="BL179" s="251" t="e">
        <f>O179*#REF!</f>
        <v>#REF!</v>
      </c>
      <c r="BM179" s="251" t="e">
        <f>P179*#REF!</f>
        <v>#REF!</v>
      </c>
    </row>
    <row r="180" spans="1:65" s="83" customFormat="1" ht="35.1" customHeight="1" x14ac:dyDescent="0.25">
      <c r="A180" s="83" t="str">
        <f t="shared" si="82"/>
        <v>BH88DT+1</v>
      </c>
      <c r="B180" s="83" t="str">
        <f t="shared" si="83"/>
        <v>BH88DT+2</v>
      </c>
      <c r="C180" s="83" t="str">
        <f t="shared" si="84"/>
        <v>BH88DT+3</v>
      </c>
      <c r="D180" s="83" t="str">
        <f t="shared" si="85"/>
        <v>BH88DT+4</v>
      </c>
      <c r="E180" s="83" t="s">
        <v>344</v>
      </c>
      <c r="F180" s="85">
        <v>88</v>
      </c>
      <c r="G180" s="85"/>
      <c r="H180" s="93" t="s">
        <v>4705</v>
      </c>
      <c r="I180" s="84" t="s">
        <v>4691</v>
      </c>
      <c r="J180" s="84" t="s">
        <v>4706</v>
      </c>
      <c r="K180" s="84"/>
      <c r="L180" s="84" t="s">
        <v>4701</v>
      </c>
      <c r="M180" s="96"/>
      <c r="N180" s="96"/>
      <c r="O180" s="96"/>
      <c r="P180" s="96"/>
      <c r="Q180" s="95"/>
      <c r="R180" s="95"/>
      <c r="S180" s="95"/>
      <c r="T180" s="95"/>
      <c r="U180" s="253"/>
      <c r="V180" s="253"/>
      <c r="W180" s="253"/>
      <c r="X180" s="253"/>
      <c r="Y180" s="254"/>
      <c r="Z180" s="254"/>
      <c r="AA180" s="254"/>
      <c r="AB180" s="254"/>
      <c r="AC180" s="253"/>
      <c r="AD180" s="253"/>
      <c r="AE180" s="253"/>
      <c r="AF180" s="253"/>
      <c r="AG180" s="254"/>
      <c r="AH180" s="254"/>
      <c r="AI180" s="254"/>
      <c r="AJ180" s="254"/>
      <c r="AK180" s="86"/>
      <c r="AL180" s="86"/>
      <c r="AM180" s="255"/>
      <c r="AN180" s="255"/>
      <c r="AO180" s="98"/>
      <c r="AP180" s="98"/>
      <c r="AQ180" s="98"/>
      <c r="AR180" s="98"/>
      <c r="AS180" s="98"/>
      <c r="AT180" s="98"/>
      <c r="AU180" s="98"/>
      <c r="AV180" s="98"/>
      <c r="AW180" s="100"/>
      <c r="AX180" s="256" t="s">
        <v>344</v>
      </c>
      <c r="AY180" s="101">
        <v>11200</v>
      </c>
      <c r="AZ180" s="102">
        <v>4900</v>
      </c>
      <c r="BA180" s="102">
        <v>2730</v>
      </c>
      <c r="BB180" s="102">
        <v>1890</v>
      </c>
      <c r="BC180" s="253">
        <v>9600</v>
      </c>
      <c r="BD180" s="253">
        <v>4200</v>
      </c>
      <c r="BE180" s="253">
        <v>2340</v>
      </c>
      <c r="BF180" s="253">
        <v>1620</v>
      </c>
    </row>
    <row r="181" spans="1:65" s="250" customFormat="1" ht="35.1" customHeight="1" x14ac:dyDescent="0.25">
      <c r="A181" s="83" t="str">
        <f t="shared" si="82"/>
        <v>BH88DT_D1+1</v>
      </c>
      <c r="B181" s="83" t="str">
        <f t="shared" si="83"/>
        <v>BH88DT_D1+2</v>
      </c>
      <c r="C181" s="83" t="str">
        <f t="shared" si="84"/>
        <v>BH88DT_D1+3</v>
      </c>
      <c r="D181" s="83" t="str">
        <f t="shared" si="85"/>
        <v>BH88DT_D1+4</v>
      </c>
      <c r="E181" s="83" t="s">
        <v>344</v>
      </c>
      <c r="F181" s="85"/>
      <c r="G181" s="85"/>
      <c r="H181" s="93" t="s">
        <v>4707</v>
      </c>
      <c r="I181" s="84" t="s">
        <v>4708</v>
      </c>
      <c r="J181" s="84" t="s">
        <v>4709</v>
      </c>
      <c r="K181" s="84" t="str">
        <f t="shared" si="81"/>
        <v>BH88DT_D1</v>
      </c>
      <c r="L181" s="84" t="s">
        <v>4710</v>
      </c>
      <c r="M181" s="95">
        <v>21000</v>
      </c>
      <c r="N181" s="95">
        <v>10000</v>
      </c>
      <c r="O181" s="95">
        <v>4600</v>
      </c>
      <c r="P181" s="95">
        <v>3300</v>
      </c>
      <c r="Q181" s="95" t="e">
        <f>VLOOKUP(H181&amp;"Vị trí 1",#REF!,9,0)</f>
        <v>#REF!</v>
      </c>
      <c r="R181" s="95" t="e">
        <f>VLOOKUP(H181&amp;"Vị trí 2",#REF!,9,0)</f>
        <v>#REF!</v>
      </c>
      <c r="S181" s="95" t="e">
        <f>VLOOKUP(H181&amp;"Vị trí 3",#REF!,9,0)</f>
        <v>#REF!</v>
      </c>
      <c r="T181" s="95" t="e">
        <f>VLOOKUP(H181&amp;"Vị trí 4",#REF!,9,0)</f>
        <v>#REF!</v>
      </c>
      <c r="U181" s="253" t="e">
        <f>VLOOKUP(A181,#REF!,32,0)</f>
        <v>#REF!</v>
      </c>
      <c r="V181" s="253" t="e">
        <f>VLOOKUP(B181,#REF!,32,0)</f>
        <v>#REF!</v>
      </c>
      <c r="W181" s="253"/>
      <c r="X181" s="253" t="e">
        <f>VLOOKUP(D181,#REF!,32,0)</f>
        <v>#REF!</v>
      </c>
      <c r="Y181" s="254" t="e">
        <f>U181/M181</f>
        <v>#REF!</v>
      </c>
      <c r="Z181" s="254" t="e">
        <f>V181/N181</f>
        <v>#REF!</v>
      </c>
      <c r="AA181" s="254"/>
      <c r="AB181" s="254" t="e">
        <f>X181/P181</f>
        <v>#REF!</v>
      </c>
      <c r="AC181" s="253" t="e">
        <f>VLOOKUP(H181,#REF!,5,0)</f>
        <v>#REF!</v>
      </c>
      <c r="AD181" s="253"/>
      <c r="AE181" s="253"/>
      <c r="AF181" s="253"/>
      <c r="AG181" s="254" t="e">
        <f>AC181/M181</f>
        <v>#REF!</v>
      </c>
      <c r="AH181" s="254"/>
      <c r="AI181" s="254"/>
      <c r="AJ181" s="254"/>
      <c r="AK181" s="86">
        <v>3.9386322092673667</v>
      </c>
      <c r="AL181" s="86"/>
      <c r="AM181" s="255" t="e">
        <f>AVERAGE(AG181:AJ181)</f>
        <v>#REF!</v>
      </c>
      <c r="AN181" s="255">
        <f>ROUNDDOWN(AK181*$AN$10/$AK$10,1)</f>
        <v>2.2999999999999998</v>
      </c>
      <c r="AO181" s="98">
        <f t="shared" ref="AO181:AO195" si="107">M181*$AN181</f>
        <v>48299.999999999993</v>
      </c>
      <c r="AP181" s="98">
        <f t="shared" ref="AP181:AP195" si="108">N181*$AN181</f>
        <v>23000</v>
      </c>
      <c r="AQ181" s="98">
        <f t="shared" ref="AQ181:AQ195" si="109">O181*$AN181</f>
        <v>10580</v>
      </c>
      <c r="AR181" s="98">
        <f t="shared" ref="AR181:AR195" si="110">P181*$AN181</f>
        <v>7589.9999999999991</v>
      </c>
      <c r="AS181" s="99">
        <f t="shared" ref="AS181:AV195" si="111">IF(AO181&lt;1000,ROUND(AO181,-1),ROUND(AO181,-2))</f>
        <v>48300</v>
      </c>
      <c r="AT181" s="99">
        <f t="shared" si="111"/>
        <v>23000</v>
      </c>
      <c r="AU181" s="99">
        <f t="shared" si="111"/>
        <v>10600</v>
      </c>
      <c r="AV181" s="99">
        <f t="shared" si="111"/>
        <v>7600</v>
      </c>
      <c r="AW181" s="100">
        <f t="shared" ref="AW181:AW195" si="112">AO181*0.15</f>
        <v>7244.9999999999991</v>
      </c>
      <c r="AX181" s="262" t="s">
        <v>344</v>
      </c>
      <c r="AY181" s="101"/>
      <c r="AZ181" s="102"/>
      <c r="BA181" s="102"/>
      <c r="BB181" s="102"/>
      <c r="BC181" s="253"/>
      <c r="BD181" s="253"/>
      <c r="BE181" s="253"/>
      <c r="BF181" s="253"/>
      <c r="BG181" s="103">
        <f t="shared" ref="BG181:BG195" si="113">AV181-AW181</f>
        <v>355.00000000000091</v>
      </c>
      <c r="BJ181" s="251" t="e">
        <f>M181*#REF!</f>
        <v>#REF!</v>
      </c>
      <c r="BK181" s="251" t="e">
        <f>N181*#REF!</f>
        <v>#REF!</v>
      </c>
      <c r="BL181" s="251" t="e">
        <f>O181*#REF!</f>
        <v>#REF!</v>
      </c>
      <c r="BM181" s="251" t="e">
        <f>P181*#REF!</f>
        <v>#REF!</v>
      </c>
    </row>
    <row r="182" spans="1:65" s="250" customFormat="1" ht="35.1" customHeight="1" x14ac:dyDescent="0.25">
      <c r="A182" s="83" t="str">
        <f t="shared" si="82"/>
        <v>BH88DT_D2+1</v>
      </c>
      <c r="B182" s="83" t="str">
        <f t="shared" si="83"/>
        <v>BH88DT_D2+2</v>
      </c>
      <c r="C182" s="83" t="str">
        <f t="shared" si="84"/>
        <v>BH88DT_D2+3</v>
      </c>
      <c r="D182" s="83" t="str">
        <f t="shared" si="85"/>
        <v>BH88DT_D2+4</v>
      </c>
      <c r="E182" s="83" t="s">
        <v>344</v>
      </c>
      <c r="F182" s="85"/>
      <c r="G182" s="85"/>
      <c r="H182" s="93" t="s">
        <v>4711</v>
      </c>
      <c r="I182" s="84" t="s">
        <v>4712</v>
      </c>
      <c r="J182" s="84" t="s">
        <v>4713</v>
      </c>
      <c r="K182" s="84" t="str">
        <f t="shared" si="81"/>
        <v>BH88DT_D2</v>
      </c>
      <c r="L182" s="84" t="s">
        <v>4714</v>
      </c>
      <c r="M182" s="95">
        <v>18000</v>
      </c>
      <c r="N182" s="95">
        <v>8000</v>
      </c>
      <c r="O182" s="95">
        <v>3900</v>
      </c>
      <c r="P182" s="95">
        <v>3000</v>
      </c>
      <c r="Q182" s="95" t="e">
        <f>VLOOKUP(H182&amp;"Vị trí 1",#REF!,9,0)</f>
        <v>#REF!</v>
      </c>
      <c r="R182" s="95" t="e">
        <f>VLOOKUP(H182&amp;"Vị trí 2",#REF!,9,0)</f>
        <v>#REF!</v>
      </c>
      <c r="S182" s="95" t="e">
        <f>VLOOKUP(H182&amp;"Vị trí 3",#REF!,9,0)</f>
        <v>#REF!</v>
      </c>
      <c r="T182" s="95" t="e">
        <f>VLOOKUP(H182&amp;"Vị trí 4",#REF!,9,0)</f>
        <v>#REF!</v>
      </c>
      <c r="U182" s="253"/>
      <c r="V182" s="253"/>
      <c r="W182" s="253"/>
      <c r="X182" s="253"/>
      <c r="Y182" s="254"/>
      <c r="Z182" s="254"/>
      <c r="AA182" s="254"/>
      <c r="AB182" s="254"/>
      <c r="AC182" s="253" t="e">
        <f>VLOOKUP(H182,#REF!,5,0)</f>
        <v>#REF!</v>
      </c>
      <c r="AD182" s="253"/>
      <c r="AE182" s="253"/>
      <c r="AF182" s="253"/>
      <c r="AG182" s="254" t="e">
        <f>AC182/M182</f>
        <v>#REF!</v>
      </c>
      <c r="AH182" s="254"/>
      <c r="AI182" s="254"/>
      <c r="AJ182" s="254"/>
      <c r="AK182" s="86">
        <v>3.05</v>
      </c>
      <c r="AL182" s="86"/>
      <c r="AM182" s="255" t="e">
        <f>AVERAGE(AG182:AJ182)</f>
        <v>#REF!</v>
      </c>
      <c r="AN182" s="255">
        <f>AK182*$AN$10/$AK$10</f>
        <v>1.7993466864428302</v>
      </c>
      <c r="AO182" s="98">
        <f t="shared" si="107"/>
        <v>32388.240355970946</v>
      </c>
      <c r="AP182" s="98">
        <f t="shared" si="108"/>
        <v>14394.773491542643</v>
      </c>
      <c r="AQ182" s="98">
        <f t="shared" si="109"/>
        <v>7017.4520771270381</v>
      </c>
      <c r="AR182" s="98">
        <f t="shared" si="110"/>
        <v>5398.0400593284903</v>
      </c>
      <c r="AS182" s="99">
        <f t="shared" si="111"/>
        <v>32400</v>
      </c>
      <c r="AT182" s="99">
        <f t="shared" si="111"/>
        <v>14400</v>
      </c>
      <c r="AU182" s="99">
        <f t="shared" si="111"/>
        <v>7000</v>
      </c>
      <c r="AV182" s="99">
        <f t="shared" si="111"/>
        <v>5400</v>
      </c>
      <c r="AW182" s="100">
        <f t="shared" si="112"/>
        <v>4858.2360533956416</v>
      </c>
      <c r="AX182" s="263" t="s">
        <v>344</v>
      </c>
      <c r="AY182" s="101">
        <v>14700</v>
      </c>
      <c r="AZ182" s="102">
        <v>7000</v>
      </c>
      <c r="BA182" s="102">
        <v>3220</v>
      </c>
      <c r="BB182" s="102">
        <v>2310</v>
      </c>
      <c r="BC182" s="253">
        <v>12600</v>
      </c>
      <c r="BD182" s="253">
        <v>6000</v>
      </c>
      <c r="BE182" s="253">
        <v>2760</v>
      </c>
      <c r="BF182" s="253">
        <v>1980</v>
      </c>
      <c r="BG182" s="103">
        <f t="shared" si="113"/>
        <v>541.76394660435835</v>
      </c>
      <c r="BJ182" s="251" t="e">
        <f>M182*#REF!</f>
        <v>#REF!</v>
      </c>
      <c r="BK182" s="251" t="e">
        <f>N182*#REF!</f>
        <v>#REF!</v>
      </c>
      <c r="BL182" s="251" t="e">
        <f>O182*#REF!</f>
        <v>#REF!</v>
      </c>
      <c r="BM182" s="251" t="e">
        <f>P182*#REF!</f>
        <v>#REF!</v>
      </c>
    </row>
    <row r="183" spans="1:65" s="250" customFormat="1" ht="35.1" customHeight="1" x14ac:dyDescent="0.25">
      <c r="A183" s="83" t="str">
        <f t="shared" si="82"/>
        <v>BH89DT+1</v>
      </c>
      <c r="B183" s="83" t="str">
        <f t="shared" si="83"/>
        <v>BH89DT+2</v>
      </c>
      <c r="C183" s="83" t="str">
        <f t="shared" si="84"/>
        <v>BH89DT+3</v>
      </c>
      <c r="D183" s="83" t="str">
        <f t="shared" si="85"/>
        <v>BH89DT+4</v>
      </c>
      <c r="E183" s="83" t="s">
        <v>344</v>
      </c>
      <c r="F183" s="85">
        <v>89</v>
      </c>
      <c r="G183" s="85"/>
      <c r="H183" s="93" t="s">
        <v>4715</v>
      </c>
      <c r="I183" s="84" t="s">
        <v>4716</v>
      </c>
      <c r="J183" s="84" t="s">
        <v>4717</v>
      </c>
      <c r="K183" s="84" t="str">
        <f t="shared" si="81"/>
        <v>BH89DT</v>
      </c>
      <c r="L183" s="84" t="s">
        <v>4710</v>
      </c>
      <c r="M183" s="95">
        <v>17000</v>
      </c>
      <c r="N183" s="95">
        <v>8000</v>
      </c>
      <c r="O183" s="95">
        <v>3500</v>
      </c>
      <c r="P183" s="95">
        <v>2600</v>
      </c>
      <c r="Q183" s="95" t="e">
        <f>VLOOKUP(H183&amp;"Vị trí 1",#REF!,9,0)</f>
        <v>#REF!</v>
      </c>
      <c r="R183" s="95" t="e">
        <f>VLOOKUP(H183&amp;"Vị trí 2",#REF!,9,0)</f>
        <v>#REF!</v>
      </c>
      <c r="S183" s="95" t="e">
        <f>VLOOKUP(H183&amp;"Vị trí 3",#REF!,9,0)</f>
        <v>#REF!</v>
      </c>
      <c r="T183" s="95" t="e">
        <f>VLOOKUP(H183&amp;"Vị trí 4",#REF!,9,0)</f>
        <v>#REF!</v>
      </c>
      <c r="U183" s="253"/>
      <c r="V183" s="253"/>
      <c r="W183" s="253"/>
      <c r="X183" s="253"/>
      <c r="Y183" s="254"/>
      <c r="Z183" s="254"/>
      <c r="AA183" s="254"/>
      <c r="AB183" s="254"/>
      <c r="AC183" s="253" t="e">
        <f>VLOOKUP(H183,#REF!,5,0)</f>
        <v>#REF!</v>
      </c>
      <c r="AD183" s="253"/>
      <c r="AE183" s="253"/>
      <c r="AF183" s="253"/>
      <c r="AG183" s="254" t="e">
        <f>AC183/M183</f>
        <v>#REF!</v>
      </c>
      <c r="AH183" s="254"/>
      <c r="AI183" s="254"/>
      <c r="AJ183" s="254"/>
      <c r="AK183" s="86">
        <v>3.05</v>
      </c>
      <c r="AL183" s="86"/>
      <c r="AM183" s="255" t="e">
        <f>AVERAGE(AG183:AJ183)</f>
        <v>#REF!</v>
      </c>
      <c r="AN183" s="255">
        <f>AK183*$AN$10/$AK$10</f>
        <v>1.7993466864428302</v>
      </c>
      <c r="AO183" s="98">
        <f t="shared" si="107"/>
        <v>30588.893669528115</v>
      </c>
      <c r="AP183" s="98">
        <f t="shared" si="108"/>
        <v>14394.773491542643</v>
      </c>
      <c r="AQ183" s="98">
        <f t="shared" si="109"/>
        <v>6297.7134025499063</v>
      </c>
      <c r="AR183" s="98">
        <f t="shared" si="110"/>
        <v>4678.3013847513585</v>
      </c>
      <c r="AS183" s="99">
        <f t="shared" si="111"/>
        <v>30600</v>
      </c>
      <c r="AT183" s="99">
        <f t="shared" si="111"/>
        <v>14400</v>
      </c>
      <c r="AU183" s="99">
        <f t="shared" si="111"/>
        <v>6300</v>
      </c>
      <c r="AV183" s="99">
        <f t="shared" si="111"/>
        <v>4700</v>
      </c>
      <c r="AW183" s="100">
        <f t="shared" si="112"/>
        <v>4588.3340504292173</v>
      </c>
      <c r="AX183" s="246" t="s">
        <v>344</v>
      </c>
      <c r="AY183" s="101">
        <v>12600</v>
      </c>
      <c r="AZ183" s="102">
        <v>5600</v>
      </c>
      <c r="BA183" s="102">
        <v>2730</v>
      </c>
      <c r="BB183" s="102">
        <v>2100</v>
      </c>
      <c r="BC183" s="253">
        <v>10800</v>
      </c>
      <c r="BD183" s="253">
        <v>4800</v>
      </c>
      <c r="BE183" s="253">
        <v>2340</v>
      </c>
      <c r="BF183" s="253">
        <v>1800</v>
      </c>
      <c r="BG183" s="103">
        <f t="shared" si="113"/>
        <v>111.66594957078269</v>
      </c>
      <c r="BJ183" s="251" t="e">
        <f>M183*#REF!</f>
        <v>#REF!</v>
      </c>
      <c r="BK183" s="251" t="e">
        <f>N183*#REF!</f>
        <v>#REF!</v>
      </c>
      <c r="BL183" s="251" t="e">
        <f>O183*#REF!</f>
        <v>#REF!</v>
      </c>
      <c r="BM183" s="251" t="e">
        <f>P183*#REF!</f>
        <v>#REF!</v>
      </c>
    </row>
    <row r="184" spans="1:65" s="83" customFormat="1" ht="35.1" customHeight="1" x14ac:dyDescent="0.25">
      <c r="A184" s="83" t="str">
        <f t="shared" si="82"/>
        <v>BH90DT+1</v>
      </c>
      <c r="B184" s="83" t="str">
        <f t="shared" si="83"/>
        <v>BH90DT+2</v>
      </c>
      <c r="C184" s="83" t="str">
        <f t="shared" si="84"/>
        <v>BH90DT+3</v>
      </c>
      <c r="D184" s="83" t="str">
        <f t="shared" si="85"/>
        <v>BH90DT+4</v>
      </c>
      <c r="E184" s="83" t="s">
        <v>344</v>
      </c>
      <c r="F184" s="85">
        <v>90</v>
      </c>
      <c r="G184" s="85"/>
      <c r="H184" s="93" t="s">
        <v>4718</v>
      </c>
      <c r="I184" s="84" t="s">
        <v>4719</v>
      </c>
      <c r="J184" s="84" t="s">
        <v>4691</v>
      </c>
      <c r="K184" s="84" t="str">
        <f t="shared" si="81"/>
        <v>BH90DT</v>
      </c>
      <c r="L184" s="84" t="s">
        <v>4720</v>
      </c>
      <c r="M184" s="95">
        <v>20000</v>
      </c>
      <c r="N184" s="95">
        <v>12000</v>
      </c>
      <c r="O184" s="95">
        <v>8000</v>
      </c>
      <c r="P184" s="95">
        <v>4500</v>
      </c>
      <c r="Q184" s="95" t="e">
        <f>VLOOKUP(H184&amp;"Vị trí 1",#REF!,9,0)</f>
        <v>#REF!</v>
      </c>
      <c r="R184" s="95" t="e">
        <f>VLOOKUP(H184&amp;"Vị trí 2",#REF!,9,0)</f>
        <v>#REF!</v>
      </c>
      <c r="S184" s="95" t="e">
        <f>VLOOKUP(H184&amp;"Vị trí 3",#REF!,9,0)</f>
        <v>#REF!</v>
      </c>
      <c r="T184" s="95" t="e">
        <f>VLOOKUP(H184&amp;"Vị trí 4",#REF!,9,0)</f>
        <v>#REF!</v>
      </c>
      <c r="U184" s="253" t="e">
        <f>VLOOKUP(A184,#REF!,32,0)</f>
        <v>#REF!</v>
      </c>
      <c r="V184" s="253" t="e">
        <f>VLOOKUP(B184,#REF!,32,0)</f>
        <v>#REF!</v>
      </c>
      <c r="W184" s="253"/>
      <c r="X184" s="253"/>
      <c r="Y184" s="254" t="e">
        <f>U184/M184</f>
        <v>#REF!</v>
      </c>
      <c r="Z184" s="254" t="e">
        <f>V184/N184</f>
        <v>#REF!</v>
      </c>
      <c r="AA184" s="254"/>
      <c r="AB184" s="254"/>
      <c r="AC184" s="253"/>
      <c r="AD184" s="253"/>
      <c r="AE184" s="253"/>
      <c r="AF184" s="253"/>
      <c r="AG184" s="254"/>
      <c r="AH184" s="254"/>
      <c r="AI184" s="254"/>
      <c r="AJ184" s="254"/>
      <c r="AK184" s="86">
        <v>2.1270393492479327</v>
      </c>
      <c r="AL184" s="86"/>
      <c r="AM184" s="255"/>
      <c r="AN184" s="255">
        <f>AK184*$AN$10/$AK$10</f>
        <v>1.2548462967222236</v>
      </c>
      <c r="AO184" s="98">
        <f t="shared" si="107"/>
        <v>25096.925934444473</v>
      </c>
      <c r="AP184" s="98">
        <f t="shared" si="108"/>
        <v>15058.155560666683</v>
      </c>
      <c r="AQ184" s="98">
        <f t="shared" si="109"/>
        <v>10038.770373777788</v>
      </c>
      <c r="AR184" s="98">
        <f t="shared" si="110"/>
        <v>5646.8083352500062</v>
      </c>
      <c r="AS184" s="99">
        <f t="shared" si="111"/>
        <v>25100</v>
      </c>
      <c r="AT184" s="99">
        <f t="shared" si="111"/>
        <v>15100</v>
      </c>
      <c r="AU184" s="99">
        <f t="shared" si="111"/>
        <v>10000</v>
      </c>
      <c r="AV184" s="99">
        <f t="shared" si="111"/>
        <v>5600</v>
      </c>
      <c r="AW184" s="100">
        <f t="shared" si="112"/>
        <v>3764.5388901666706</v>
      </c>
      <c r="AX184" s="256" t="s">
        <v>344</v>
      </c>
      <c r="AY184" s="101">
        <v>11900</v>
      </c>
      <c r="AZ184" s="102">
        <v>5600</v>
      </c>
      <c r="BA184" s="102">
        <v>2450</v>
      </c>
      <c r="BB184" s="102">
        <v>1820</v>
      </c>
      <c r="BC184" s="253">
        <v>10200</v>
      </c>
      <c r="BD184" s="253">
        <v>4800</v>
      </c>
      <c r="BE184" s="253">
        <v>2100</v>
      </c>
      <c r="BF184" s="253">
        <v>1560</v>
      </c>
      <c r="BG184" s="103">
        <f t="shared" si="113"/>
        <v>1835.4611098333294</v>
      </c>
      <c r="BJ184" s="251" t="e">
        <f>M184*#REF!</f>
        <v>#REF!</v>
      </c>
      <c r="BK184" s="251" t="e">
        <f>N184*#REF!</f>
        <v>#REF!</v>
      </c>
      <c r="BL184" s="251" t="e">
        <f>O184*#REF!</f>
        <v>#REF!</v>
      </c>
      <c r="BM184" s="251" t="e">
        <f>P184*#REF!</f>
        <v>#REF!</v>
      </c>
    </row>
    <row r="185" spans="1:65" s="83" customFormat="1" ht="35.1" customHeight="1" x14ac:dyDescent="0.25">
      <c r="A185" s="83" t="str">
        <f t="shared" si="82"/>
        <v>BH91DT+1</v>
      </c>
      <c r="B185" s="83" t="str">
        <f t="shared" si="83"/>
        <v>BH91DT+2</v>
      </c>
      <c r="C185" s="83" t="str">
        <f t="shared" si="84"/>
        <v>BH91DT+3</v>
      </c>
      <c r="D185" s="83" t="str">
        <f t="shared" si="85"/>
        <v>BH91DT+4</v>
      </c>
      <c r="E185" s="83" t="s">
        <v>344</v>
      </c>
      <c r="F185" s="85">
        <v>91</v>
      </c>
      <c r="G185" s="85"/>
      <c r="H185" s="93" t="s">
        <v>4721</v>
      </c>
      <c r="I185" s="84" t="s">
        <v>4722</v>
      </c>
      <c r="J185" s="84" t="s">
        <v>4355</v>
      </c>
      <c r="K185" s="84" t="str">
        <f t="shared" si="81"/>
        <v>BH91DT</v>
      </c>
      <c r="L185" s="84" t="s">
        <v>3946</v>
      </c>
      <c r="M185" s="95">
        <v>27000</v>
      </c>
      <c r="N185" s="95">
        <v>12000</v>
      </c>
      <c r="O185" s="95">
        <v>8500</v>
      </c>
      <c r="P185" s="95">
        <v>4500</v>
      </c>
      <c r="Q185" s="95" t="e">
        <f>VLOOKUP(H185&amp;"Vị trí 1",#REF!,9,0)</f>
        <v>#REF!</v>
      </c>
      <c r="R185" s="95" t="e">
        <f>VLOOKUP(H185&amp;"Vị trí 2",#REF!,9,0)</f>
        <v>#REF!</v>
      </c>
      <c r="S185" s="95" t="e">
        <f>VLOOKUP(H185&amp;"Vị trí 3",#REF!,9,0)</f>
        <v>#REF!</v>
      </c>
      <c r="T185" s="95" t="e">
        <f>VLOOKUP(H185&amp;"Vị trí 4",#REF!,9,0)</f>
        <v>#REF!</v>
      </c>
      <c r="U185" s="253" t="e">
        <f>VLOOKUP(A185,#REF!,32,0)</f>
        <v>#REF!</v>
      </c>
      <c r="V185" s="253" t="e">
        <f>VLOOKUP(B185,#REF!,32,0)</f>
        <v>#REF!</v>
      </c>
      <c r="W185" s="253"/>
      <c r="X185" s="253"/>
      <c r="Y185" s="254" t="e">
        <f>U185/M185</f>
        <v>#REF!</v>
      </c>
      <c r="Z185" s="254" t="e">
        <f>V185/N185</f>
        <v>#REF!</v>
      </c>
      <c r="AA185" s="254"/>
      <c r="AB185" s="254"/>
      <c r="AC185" s="253"/>
      <c r="AD185" s="253"/>
      <c r="AE185" s="253"/>
      <c r="AF185" s="253"/>
      <c r="AG185" s="254"/>
      <c r="AH185" s="254"/>
      <c r="AI185" s="254"/>
      <c r="AJ185" s="254"/>
      <c r="AK185" s="86">
        <v>3.4567435832343971</v>
      </c>
      <c r="AL185" s="86"/>
      <c r="AM185" s="255"/>
      <c r="AN185" s="255">
        <f>ROUNDDOWN(AK185*$AN$10/$AK$10,1)</f>
        <v>2</v>
      </c>
      <c r="AO185" s="98">
        <f t="shared" si="107"/>
        <v>54000</v>
      </c>
      <c r="AP185" s="98">
        <f t="shared" si="108"/>
        <v>24000</v>
      </c>
      <c r="AQ185" s="98">
        <f t="shared" si="109"/>
        <v>17000</v>
      </c>
      <c r="AR185" s="98">
        <f t="shared" si="110"/>
        <v>9000</v>
      </c>
      <c r="AS185" s="99">
        <f t="shared" si="111"/>
        <v>54000</v>
      </c>
      <c r="AT185" s="99">
        <f t="shared" si="111"/>
        <v>24000</v>
      </c>
      <c r="AU185" s="99">
        <f t="shared" si="111"/>
        <v>17000</v>
      </c>
      <c r="AV185" s="99">
        <f t="shared" si="111"/>
        <v>9000</v>
      </c>
      <c r="AW185" s="100">
        <f t="shared" si="112"/>
        <v>8100</v>
      </c>
      <c r="AX185" s="256" t="s">
        <v>344</v>
      </c>
      <c r="AY185" s="101">
        <v>14000</v>
      </c>
      <c r="AZ185" s="102">
        <v>8400</v>
      </c>
      <c r="BA185" s="102">
        <v>5600</v>
      </c>
      <c r="BB185" s="102">
        <v>3150</v>
      </c>
      <c r="BC185" s="253">
        <v>12000</v>
      </c>
      <c r="BD185" s="253">
        <v>7200</v>
      </c>
      <c r="BE185" s="253">
        <v>4800</v>
      </c>
      <c r="BF185" s="253">
        <v>2700</v>
      </c>
      <c r="BG185" s="103">
        <f t="shared" si="113"/>
        <v>900</v>
      </c>
      <c r="BJ185" s="251" t="e">
        <f>M185*#REF!</f>
        <v>#REF!</v>
      </c>
      <c r="BK185" s="251" t="e">
        <f>N185*#REF!</f>
        <v>#REF!</v>
      </c>
      <c r="BL185" s="251" t="e">
        <f>O185*#REF!</f>
        <v>#REF!</v>
      </c>
      <c r="BM185" s="251" t="e">
        <f>P185*#REF!</f>
        <v>#REF!</v>
      </c>
    </row>
    <row r="186" spans="1:65" s="83" customFormat="1" ht="35.1" customHeight="1" x14ac:dyDescent="0.25">
      <c r="A186" s="83" t="str">
        <f t="shared" si="82"/>
        <v>BH92DT+1</v>
      </c>
      <c r="B186" s="83" t="str">
        <f t="shared" si="83"/>
        <v>BH92DT+2</v>
      </c>
      <c r="C186" s="83" t="str">
        <f t="shared" si="84"/>
        <v>BH92DT+3</v>
      </c>
      <c r="D186" s="83" t="str">
        <f t="shared" si="85"/>
        <v>BH92DT+4</v>
      </c>
      <c r="E186" s="83" t="s">
        <v>344</v>
      </c>
      <c r="F186" s="85">
        <v>92</v>
      </c>
      <c r="G186" s="85"/>
      <c r="H186" s="93" t="s">
        <v>4723</v>
      </c>
      <c r="I186" s="84" t="s">
        <v>4724</v>
      </c>
      <c r="J186" s="84" t="s">
        <v>4355</v>
      </c>
      <c r="K186" s="84" t="str">
        <f t="shared" si="81"/>
        <v>BH92DT</v>
      </c>
      <c r="L186" s="84" t="s">
        <v>3946</v>
      </c>
      <c r="M186" s="95">
        <v>25000</v>
      </c>
      <c r="N186" s="95">
        <v>11000</v>
      </c>
      <c r="O186" s="95">
        <v>8500</v>
      </c>
      <c r="P186" s="95">
        <v>4500</v>
      </c>
      <c r="Q186" s="95" t="e">
        <f>VLOOKUP(H186&amp;"Vị trí 1",#REF!,9,0)</f>
        <v>#REF!</v>
      </c>
      <c r="R186" s="95" t="e">
        <f>VLOOKUP(H186&amp;"Vị trí 2",#REF!,9,0)</f>
        <v>#REF!</v>
      </c>
      <c r="S186" s="95" t="e">
        <f>VLOOKUP(H186&amp;"Vị trí 3",#REF!,9,0)</f>
        <v>#REF!</v>
      </c>
      <c r="T186" s="95" t="e">
        <f>VLOOKUP(H186&amp;"Vị trí 4",#REF!,9,0)</f>
        <v>#REF!</v>
      </c>
      <c r="U186" s="253" t="e">
        <f>VLOOKUP(A186,#REF!,32,0)</f>
        <v>#REF!</v>
      </c>
      <c r="V186" s="253"/>
      <c r="W186" s="253"/>
      <c r="X186" s="253"/>
      <c r="Y186" s="254" t="e">
        <f>U186/M186</f>
        <v>#REF!</v>
      </c>
      <c r="Z186" s="254"/>
      <c r="AA186" s="254"/>
      <c r="AB186" s="254"/>
      <c r="AC186" s="253"/>
      <c r="AD186" s="253"/>
      <c r="AE186" s="253"/>
      <c r="AF186" s="253"/>
      <c r="AG186" s="254"/>
      <c r="AH186" s="254"/>
      <c r="AI186" s="254"/>
      <c r="AJ186" s="254"/>
      <c r="AK186" s="86">
        <v>3.1033543510567299</v>
      </c>
      <c r="AL186" s="86"/>
      <c r="AM186" s="255"/>
      <c r="AN186" s="255">
        <v>1.8</v>
      </c>
      <c r="AO186" s="98">
        <f t="shared" si="107"/>
        <v>45000</v>
      </c>
      <c r="AP186" s="98">
        <f t="shared" si="108"/>
        <v>19800</v>
      </c>
      <c r="AQ186" s="98">
        <f t="shared" si="109"/>
        <v>15300</v>
      </c>
      <c r="AR186" s="98">
        <f t="shared" si="110"/>
        <v>8100</v>
      </c>
      <c r="AS186" s="99">
        <f t="shared" si="111"/>
        <v>45000</v>
      </c>
      <c r="AT186" s="99">
        <f t="shared" si="111"/>
        <v>19800</v>
      </c>
      <c r="AU186" s="99">
        <f t="shared" si="111"/>
        <v>15300</v>
      </c>
      <c r="AV186" s="99">
        <f t="shared" si="111"/>
        <v>8100</v>
      </c>
      <c r="AW186" s="100">
        <f t="shared" si="112"/>
        <v>6750</v>
      </c>
      <c r="AX186" s="256" t="s">
        <v>344</v>
      </c>
      <c r="AY186" s="101">
        <v>18900</v>
      </c>
      <c r="AZ186" s="102">
        <v>8400</v>
      </c>
      <c r="BA186" s="102">
        <v>5950</v>
      </c>
      <c r="BB186" s="102">
        <v>3150</v>
      </c>
      <c r="BC186" s="253">
        <v>16200</v>
      </c>
      <c r="BD186" s="253">
        <v>7200</v>
      </c>
      <c r="BE186" s="253">
        <v>5100</v>
      </c>
      <c r="BF186" s="253">
        <v>2700</v>
      </c>
      <c r="BG186" s="103">
        <f t="shared" si="113"/>
        <v>1350</v>
      </c>
      <c r="BJ186" s="251" t="e">
        <f>M186*#REF!</f>
        <v>#REF!</v>
      </c>
      <c r="BK186" s="251" t="e">
        <f>N186*#REF!</f>
        <v>#REF!</v>
      </c>
      <c r="BL186" s="251" t="e">
        <f>O186*#REF!</f>
        <v>#REF!</v>
      </c>
      <c r="BM186" s="251" t="e">
        <f>P186*#REF!</f>
        <v>#REF!</v>
      </c>
    </row>
    <row r="187" spans="1:65" s="83" customFormat="1" ht="35.1" customHeight="1" x14ac:dyDescent="0.25">
      <c r="A187" s="83" t="str">
        <f t="shared" si="82"/>
        <v>BH93DT+1</v>
      </c>
      <c r="B187" s="83" t="str">
        <f t="shared" si="83"/>
        <v>BH93DT+2</v>
      </c>
      <c r="C187" s="83" t="str">
        <f t="shared" si="84"/>
        <v>BH93DT+3</v>
      </c>
      <c r="D187" s="83" t="str">
        <f t="shared" si="85"/>
        <v>BH93DT+4</v>
      </c>
      <c r="E187" s="83" t="s">
        <v>344</v>
      </c>
      <c r="F187" s="85">
        <v>93</v>
      </c>
      <c r="G187" s="85"/>
      <c r="H187" s="93" t="s">
        <v>4725</v>
      </c>
      <c r="I187" s="84" t="s">
        <v>4726</v>
      </c>
      <c r="J187" s="84" t="s">
        <v>4722</v>
      </c>
      <c r="K187" s="84" t="str">
        <f t="shared" si="81"/>
        <v>BH93DT</v>
      </c>
      <c r="L187" s="84" t="s">
        <v>3946</v>
      </c>
      <c r="M187" s="95">
        <v>18000</v>
      </c>
      <c r="N187" s="95">
        <v>10000</v>
      </c>
      <c r="O187" s="95">
        <v>6500</v>
      </c>
      <c r="P187" s="95">
        <v>3900</v>
      </c>
      <c r="Q187" s="95" t="e">
        <f>VLOOKUP(H187&amp;"Vị trí 1",#REF!,9,0)</f>
        <v>#REF!</v>
      </c>
      <c r="R187" s="95" t="e">
        <f>VLOOKUP(H187&amp;"Vị trí 2",#REF!,9,0)</f>
        <v>#REF!</v>
      </c>
      <c r="S187" s="95" t="e">
        <f>VLOOKUP(H187&amp;"Vị trí 3",#REF!,9,0)</f>
        <v>#REF!</v>
      </c>
      <c r="T187" s="95" t="e">
        <f>VLOOKUP(H187&amp;"Vị trí 4",#REF!,9,0)</f>
        <v>#REF!</v>
      </c>
      <c r="U187" s="253" t="e">
        <f>VLOOKUP(A187,#REF!,32,0)</f>
        <v>#REF!</v>
      </c>
      <c r="V187" s="253"/>
      <c r="W187" s="253"/>
      <c r="X187" s="253"/>
      <c r="Y187" s="254" t="e">
        <f>U187/M187</f>
        <v>#REF!</v>
      </c>
      <c r="Z187" s="254"/>
      <c r="AA187" s="254"/>
      <c r="AB187" s="254"/>
      <c r="AC187" s="253"/>
      <c r="AD187" s="253"/>
      <c r="AE187" s="253"/>
      <c r="AF187" s="253"/>
      <c r="AG187" s="254"/>
      <c r="AH187" s="254"/>
      <c r="AI187" s="254"/>
      <c r="AJ187" s="254"/>
      <c r="AK187" s="86">
        <v>3.0824348459214499</v>
      </c>
      <c r="AL187" s="86"/>
      <c r="AM187" s="255"/>
      <c r="AN187" s="255">
        <v>1.8</v>
      </c>
      <c r="AO187" s="98">
        <f t="shared" si="107"/>
        <v>32400</v>
      </c>
      <c r="AP187" s="98">
        <f t="shared" si="108"/>
        <v>18000</v>
      </c>
      <c r="AQ187" s="98">
        <f t="shared" si="109"/>
        <v>11700</v>
      </c>
      <c r="AR187" s="98">
        <f t="shared" si="110"/>
        <v>7020</v>
      </c>
      <c r="AS187" s="99">
        <f t="shared" si="111"/>
        <v>32400</v>
      </c>
      <c r="AT187" s="99">
        <f t="shared" si="111"/>
        <v>18000</v>
      </c>
      <c r="AU187" s="99">
        <f t="shared" si="111"/>
        <v>11700</v>
      </c>
      <c r="AV187" s="99">
        <f t="shared" si="111"/>
        <v>7000</v>
      </c>
      <c r="AW187" s="100">
        <f t="shared" si="112"/>
        <v>4860</v>
      </c>
      <c r="AX187" s="256" t="s">
        <v>344</v>
      </c>
      <c r="AY187" s="101">
        <v>17500</v>
      </c>
      <c r="AZ187" s="102">
        <v>7700</v>
      </c>
      <c r="BA187" s="102">
        <v>5950</v>
      </c>
      <c r="BB187" s="102">
        <v>3150</v>
      </c>
      <c r="BC187" s="253">
        <v>15000</v>
      </c>
      <c r="BD187" s="253">
        <v>6600</v>
      </c>
      <c r="BE187" s="253">
        <v>5100</v>
      </c>
      <c r="BF187" s="253">
        <v>2700</v>
      </c>
      <c r="BG187" s="103">
        <f t="shared" si="113"/>
        <v>2140</v>
      </c>
      <c r="BJ187" s="251" t="e">
        <f>M187*#REF!</f>
        <v>#REF!</v>
      </c>
      <c r="BK187" s="251" t="e">
        <f>N187*#REF!</f>
        <v>#REF!</v>
      </c>
      <c r="BL187" s="251" t="e">
        <f>O187*#REF!</f>
        <v>#REF!</v>
      </c>
      <c r="BM187" s="251" t="e">
        <f>P187*#REF!</f>
        <v>#REF!</v>
      </c>
    </row>
    <row r="188" spans="1:65" s="83" customFormat="1" ht="35.1" customHeight="1" x14ac:dyDescent="0.25">
      <c r="A188" s="83" t="str">
        <f t="shared" si="82"/>
        <v>BH94DT+1</v>
      </c>
      <c r="B188" s="83" t="str">
        <f t="shared" si="83"/>
        <v>BH94DT+2</v>
      </c>
      <c r="C188" s="83" t="str">
        <f t="shared" si="84"/>
        <v>BH94DT+3</v>
      </c>
      <c r="D188" s="83" t="str">
        <f t="shared" si="85"/>
        <v>BH94DT+4</v>
      </c>
      <c r="E188" s="83" t="s">
        <v>344</v>
      </c>
      <c r="F188" s="85">
        <v>94</v>
      </c>
      <c r="G188" s="85"/>
      <c r="H188" s="93" t="s">
        <v>4727</v>
      </c>
      <c r="I188" s="84" t="s">
        <v>4728</v>
      </c>
      <c r="J188" s="84" t="s">
        <v>4729</v>
      </c>
      <c r="K188" s="84" t="str">
        <f t="shared" si="81"/>
        <v>BH94DT</v>
      </c>
      <c r="L188" s="84" t="s">
        <v>4730</v>
      </c>
      <c r="M188" s="95">
        <v>23000</v>
      </c>
      <c r="N188" s="95">
        <v>12000</v>
      </c>
      <c r="O188" s="95">
        <v>8000</v>
      </c>
      <c r="P188" s="95">
        <v>4500</v>
      </c>
      <c r="Q188" s="95" t="e">
        <f>VLOOKUP(H188&amp;"Vị trí 1",#REF!,9,0)</f>
        <v>#REF!</v>
      </c>
      <c r="R188" s="95" t="e">
        <f>VLOOKUP(H188&amp;"Vị trí 2",#REF!,9,0)</f>
        <v>#REF!</v>
      </c>
      <c r="S188" s="95" t="e">
        <f>VLOOKUP(H188&amp;"Vị trí 3",#REF!,9,0)</f>
        <v>#REF!</v>
      </c>
      <c r="T188" s="95" t="e">
        <f>VLOOKUP(H188&amp;"Vị trí 4",#REF!,9,0)</f>
        <v>#REF!</v>
      </c>
      <c r="U188" s="253"/>
      <c r="V188" s="253"/>
      <c r="W188" s="253"/>
      <c r="X188" s="253"/>
      <c r="Y188" s="254"/>
      <c r="Z188" s="254"/>
      <c r="AA188" s="254"/>
      <c r="AB188" s="254"/>
      <c r="AC188" s="253"/>
      <c r="AD188" s="253"/>
      <c r="AE188" s="253"/>
      <c r="AF188" s="253"/>
      <c r="AG188" s="254"/>
      <c r="AH188" s="254"/>
      <c r="AI188" s="254"/>
      <c r="AJ188" s="254"/>
      <c r="AK188" s="86">
        <v>3.05</v>
      </c>
      <c r="AL188" s="86"/>
      <c r="AM188" s="255"/>
      <c r="AN188" s="255">
        <f>AK188*$AN$10/$AK$10</f>
        <v>1.7993466864428302</v>
      </c>
      <c r="AO188" s="98">
        <f t="shared" si="107"/>
        <v>41384.973788185096</v>
      </c>
      <c r="AP188" s="98">
        <f t="shared" si="108"/>
        <v>21592.160237313961</v>
      </c>
      <c r="AQ188" s="98">
        <f t="shared" si="109"/>
        <v>14394.773491542643</v>
      </c>
      <c r="AR188" s="98">
        <f t="shared" si="110"/>
        <v>8097.0600889927364</v>
      </c>
      <c r="AS188" s="99">
        <f t="shared" si="111"/>
        <v>41400</v>
      </c>
      <c r="AT188" s="99">
        <f t="shared" si="111"/>
        <v>21600</v>
      </c>
      <c r="AU188" s="99">
        <f t="shared" si="111"/>
        <v>14400</v>
      </c>
      <c r="AV188" s="99">
        <f t="shared" si="111"/>
        <v>8100</v>
      </c>
      <c r="AW188" s="100">
        <f t="shared" si="112"/>
        <v>6207.7460682277642</v>
      </c>
      <c r="AX188" s="256" t="s">
        <v>344</v>
      </c>
      <c r="AY188" s="101">
        <v>12600</v>
      </c>
      <c r="AZ188" s="102">
        <v>7000</v>
      </c>
      <c r="BA188" s="102">
        <v>4550</v>
      </c>
      <c r="BB188" s="102">
        <v>2730</v>
      </c>
      <c r="BC188" s="253">
        <v>10800</v>
      </c>
      <c r="BD188" s="253">
        <v>6000</v>
      </c>
      <c r="BE188" s="253">
        <v>3900</v>
      </c>
      <c r="BF188" s="253">
        <v>2340</v>
      </c>
      <c r="BG188" s="103">
        <f t="shared" si="113"/>
        <v>1892.2539317722358</v>
      </c>
      <c r="BJ188" s="251" t="e">
        <f>M188*#REF!</f>
        <v>#REF!</v>
      </c>
      <c r="BK188" s="251" t="e">
        <f>N188*#REF!</f>
        <v>#REF!</v>
      </c>
      <c r="BL188" s="251" t="e">
        <f>O188*#REF!</f>
        <v>#REF!</v>
      </c>
      <c r="BM188" s="251" t="e">
        <f>P188*#REF!</f>
        <v>#REF!</v>
      </c>
    </row>
    <row r="189" spans="1:65" s="83" customFormat="1" ht="35.1" customHeight="1" x14ac:dyDescent="0.25">
      <c r="A189" s="83" t="str">
        <f t="shared" si="82"/>
        <v>BH95DT+1</v>
      </c>
      <c r="B189" s="83" t="str">
        <f t="shared" si="83"/>
        <v>BH95DT+2</v>
      </c>
      <c r="C189" s="83" t="str">
        <f t="shared" si="84"/>
        <v>BH95DT+3</v>
      </c>
      <c r="D189" s="83" t="str">
        <f t="shared" si="85"/>
        <v>BH95DT+4</v>
      </c>
      <c r="E189" s="83" t="s">
        <v>344</v>
      </c>
      <c r="F189" s="85">
        <v>95</v>
      </c>
      <c r="G189" s="85"/>
      <c r="H189" s="93" t="s">
        <v>4731</v>
      </c>
      <c r="I189" s="84" t="s">
        <v>4732</v>
      </c>
      <c r="J189" s="84" t="s">
        <v>4733</v>
      </c>
      <c r="K189" s="84" t="str">
        <f t="shared" si="81"/>
        <v>BH95DT</v>
      </c>
      <c r="L189" s="84" t="s">
        <v>4726</v>
      </c>
      <c r="M189" s="95">
        <v>20000</v>
      </c>
      <c r="N189" s="95">
        <v>11000</v>
      </c>
      <c r="O189" s="95">
        <v>8000</v>
      </c>
      <c r="P189" s="95">
        <v>4500</v>
      </c>
      <c r="Q189" s="95" t="e">
        <f>VLOOKUP(H189&amp;"Vị trí 1",#REF!,9,0)</f>
        <v>#REF!</v>
      </c>
      <c r="R189" s="95" t="e">
        <f>VLOOKUP(H189&amp;"Vị trí 2",#REF!,9,0)</f>
        <v>#REF!</v>
      </c>
      <c r="S189" s="95" t="e">
        <f>VLOOKUP(H189&amp;"Vị trí 3",#REF!,9,0)</f>
        <v>#REF!</v>
      </c>
      <c r="T189" s="95" t="e">
        <f>VLOOKUP(H189&amp;"Vị trí 4",#REF!,9,0)</f>
        <v>#REF!</v>
      </c>
      <c r="U189" s="253" t="e">
        <f>VLOOKUP(A189,#REF!,32,0)</f>
        <v>#REF!</v>
      </c>
      <c r="V189" s="253"/>
      <c r="W189" s="253"/>
      <c r="X189" s="253"/>
      <c r="Y189" s="254" t="e">
        <f>U189/M189</f>
        <v>#REF!</v>
      </c>
      <c r="Z189" s="254"/>
      <c r="AA189" s="254"/>
      <c r="AB189" s="254"/>
      <c r="AC189" s="253"/>
      <c r="AD189" s="253"/>
      <c r="AE189" s="253"/>
      <c r="AF189" s="253"/>
      <c r="AG189" s="254"/>
      <c r="AH189" s="254"/>
      <c r="AI189" s="254"/>
      <c r="AJ189" s="254"/>
      <c r="AK189" s="86">
        <v>2.8939294823705923</v>
      </c>
      <c r="AL189" s="86"/>
      <c r="AM189" s="255"/>
      <c r="AN189" s="255">
        <v>1.7</v>
      </c>
      <c r="AO189" s="98">
        <f t="shared" si="107"/>
        <v>34000</v>
      </c>
      <c r="AP189" s="98">
        <f t="shared" si="108"/>
        <v>18700</v>
      </c>
      <c r="AQ189" s="98">
        <f t="shared" si="109"/>
        <v>13600</v>
      </c>
      <c r="AR189" s="98">
        <f t="shared" si="110"/>
        <v>7650</v>
      </c>
      <c r="AS189" s="99">
        <f t="shared" si="111"/>
        <v>34000</v>
      </c>
      <c r="AT189" s="99">
        <f t="shared" si="111"/>
        <v>18700</v>
      </c>
      <c r="AU189" s="99">
        <f t="shared" si="111"/>
        <v>13600</v>
      </c>
      <c r="AV189" s="99">
        <f t="shared" si="111"/>
        <v>7700</v>
      </c>
      <c r="AW189" s="100">
        <f t="shared" si="112"/>
        <v>5100</v>
      </c>
      <c r="AX189" s="256" t="s">
        <v>344</v>
      </c>
      <c r="AY189" s="101">
        <v>16100</v>
      </c>
      <c r="AZ189" s="102">
        <v>8400</v>
      </c>
      <c r="BA189" s="102">
        <v>5600</v>
      </c>
      <c r="BB189" s="102">
        <v>3150</v>
      </c>
      <c r="BC189" s="253">
        <v>13800</v>
      </c>
      <c r="BD189" s="253">
        <v>7200</v>
      </c>
      <c r="BE189" s="253">
        <v>4800</v>
      </c>
      <c r="BF189" s="253">
        <v>2700</v>
      </c>
      <c r="BG189" s="103">
        <f t="shared" si="113"/>
        <v>2600</v>
      </c>
      <c r="BJ189" s="251" t="e">
        <f>M189*#REF!</f>
        <v>#REF!</v>
      </c>
      <c r="BK189" s="251" t="e">
        <f>N189*#REF!</f>
        <v>#REF!</v>
      </c>
      <c r="BL189" s="251" t="e">
        <f>O189*#REF!</f>
        <v>#REF!</v>
      </c>
      <c r="BM189" s="251" t="e">
        <f>P189*#REF!</f>
        <v>#REF!</v>
      </c>
    </row>
    <row r="190" spans="1:65" s="83" customFormat="1" ht="35.1" customHeight="1" x14ac:dyDescent="0.25">
      <c r="A190" s="83" t="str">
        <f t="shared" si="82"/>
        <v>BH96DT+1</v>
      </c>
      <c r="B190" s="83" t="str">
        <f t="shared" si="83"/>
        <v>BH96DT+2</v>
      </c>
      <c r="C190" s="83" t="str">
        <f t="shared" si="84"/>
        <v>BH96DT+3</v>
      </c>
      <c r="D190" s="83" t="str">
        <f t="shared" si="85"/>
        <v>BH96DT+4</v>
      </c>
      <c r="E190" s="83" t="s">
        <v>344</v>
      </c>
      <c r="F190" s="85">
        <v>96</v>
      </c>
      <c r="G190" s="85"/>
      <c r="H190" s="93" t="s">
        <v>4734</v>
      </c>
      <c r="I190" s="84" t="s">
        <v>4735</v>
      </c>
      <c r="J190" s="84" t="s">
        <v>4733</v>
      </c>
      <c r="K190" s="84" t="str">
        <f t="shared" si="81"/>
        <v>BH96DT</v>
      </c>
      <c r="L190" s="84" t="s">
        <v>4736</v>
      </c>
      <c r="M190" s="95">
        <v>23000</v>
      </c>
      <c r="N190" s="95">
        <v>11000</v>
      </c>
      <c r="O190" s="95">
        <v>6500</v>
      </c>
      <c r="P190" s="95">
        <v>3900</v>
      </c>
      <c r="Q190" s="95" t="e">
        <f>VLOOKUP(H190&amp;"Vị trí 1",#REF!,9,0)</f>
        <v>#REF!</v>
      </c>
      <c r="R190" s="95" t="e">
        <f>VLOOKUP(H190&amp;"Vị trí 2",#REF!,9,0)</f>
        <v>#REF!</v>
      </c>
      <c r="S190" s="95" t="e">
        <f>VLOOKUP(H190&amp;"Vị trí 3",#REF!,9,0)</f>
        <v>#REF!</v>
      </c>
      <c r="T190" s="95" t="e">
        <f>VLOOKUP(H190&amp;"Vị trí 4",#REF!,9,0)</f>
        <v>#REF!</v>
      </c>
      <c r="U190" s="253"/>
      <c r="V190" s="253"/>
      <c r="W190" s="253"/>
      <c r="X190" s="253"/>
      <c r="Y190" s="254"/>
      <c r="Z190" s="254"/>
      <c r="AA190" s="254"/>
      <c r="AB190" s="254"/>
      <c r="AC190" s="253"/>
      <c r="AD190" s="253"/>
      <c r="AE190" s="253"/>
      <c r="AF190" s="253"/>
      <c r="AG190" s="254"/>
      <c r="AH190" s="254"/>
      <c r="AI190" s="254"/>
      <c r="AJ190" s="254"/>
      <c r="AK190" s="86">
        <v>3.05</v>
      </c>
      <c r="AL190" s="86"/>
      <c r="AM190" s="255"/>
      <c r="AN190" s="255">
        <f>AK190*$AN$10/$AK$10</f>
        <v>1.7993466864428302</v>
      </c>
      <c r="AO190" s="98">
        <f t="shared" si="107"/>
        <v>41384.973788185096</v>
      </c>
      <c r="AP190" s="98">
        <f t="shared" si="108"/>
        <v>19792.813550871131</v>
      </c>
      <c r="AQ190" s="98">
        <f t="shared" si="109"/>
        <v>11695.753461878398</v>
      </c>
      <c r="AR190" s="98">
        <f t="shared" si="110"/>
        <v>7017.4520771270381</v>
      </c>
      <c r="AS190" s="99">
        <f t="shared" si="111"/>
        <v>41400</v>
      </c>
      <c r="AT190" s="99">
        <f t="shared" si="111"/>
        <v>19800</v>
      </c>
      <c r="AU190" s="99">
        <f t="shared" si="111"/>
        <v>11700</v>
      </c>
      <c r="AV190" s="99">
        <f t="shared" si="111"/>
        <v>7000</v>
      </c>
      <c r="AW190" s="100">
        <f t="shared" si="112"/>
        <v>6207.7460682277642</v>
      </c>
      <c r="AX190" s="256" t="s">
        <v>344</v>
      </c>
      <c r="AY190" s="101">
        <v>14000</v>
      </c>
      <c r="AZ190" s="102">
        <v>7700</v>
      </c>
      <c r="BA190" s="102">
        <v>5600</v>
      </c>
      <c r="BB190" s="102">
        <v>3150</v>
      </c>
      <c r="BC190" s="253">
        <v>12000</v>
      </c>
      <c r="BD190" s="253">
        <v>6600</v>
      </c>
      <c r="BE190" s="253">
        <v>4800</v>
      </c>
      <c r="BF190" s="253">
        <v>2700</v>
      </c>
      <c r="BG190" s="103">
        <f t="shared" si="113"/>
        <v>792.25393177223577</v>
      </c>
      <c r="BJ190" s="251" t="e">
        <f>M190*#REF!</f>
        <v>#REF!</v>
      </c>
      <c r="BK190" s="251" t="e">
        <f>N190*#REF!</f>
        <v>#REF!</v>
      </c>
      <c r="BL190" s="251" t="e">
        <f>O190*#REF!</f>
        <v>#REF!</v>
      </c>
      <c r="BM190" s="251" t="e">
        <f>P190*#REF!</f>
        <v>#REF!</v>
      </c>
    </row>
    <row r="191" spans="1:65" s="83" customFormat="1" ht="47.25" x14ac:dyDescent="0.25">
      <c r="A191" s="83" t="str">
        <f t="shared" si="82"/>
        <v>BH97DT+1</v>
      </c>
      <c r="B191" s="83" t="str">
        <f t="shared" si="83"/>
        <v>BH97DT+2</v>
      </c>
      <c r="C191" s="83" t="str">
        <f t="shared" si="84"/>
        <v>BH97DT+3</v>
      </c>
      <c r="D191" s="83" t="str">
        <f t="shared" si="85"/>
        <v>BH97DT+4</v>
      </c>
      <c r="E191" s="83" t="s">
        <v>344</v>
      </c>
      <c r="F191" s="85">
        <v>97</v>
      </c>
      <c r="G191" s="85"/>
      <c r="H191" s="93" t="s">
        <v>4737</v>
      </c>
      <c r="I191" s="84" t="s">
        <v>4738</v>
      </c>
      <c r="J191" s="84" t="s">
        <v>4248</v>
      </c>
      <c r="K191" s="84" t="str">
        <f t="shared" si="81"/>
        <v>BH97DT</v>
      </c>
      <c r="L191" s="84" t="s">
        <v>4722</v>
      </c>
      <c r="M191" s="95">
        <v>20000</v>
      </c>
      <c r="N191" s="95">
        <v>9000</v>
      </c>
      <c r="O191" s="95">
        <v>6000</v>
      </c>
      <c r="P191" s="95">
        <v>3900</v>
      </c>
      <c r="Q191" s="95" t="e">
        <f>VLOOKUP(H191&amp;"Vị trí 1",#REF!,9,0)</f>
        <v>#REF!</v>
      </c>
      <c r="R191" s="95" t="e">
        <f>VLOOKUP(H191&amp;"Vị trí 2",#REF!,9,0)</f>
        <v>#REF!</v>
      </c>
      <c r="S191" s="95" t="e">
        <f>VLOOKUP(H191&amp;"Vị trí 3",#REF!,9,0)</f>
        <v>#REF!</v>
      </c>
      <c r="T191" s="95" t="e">
        <f>VLOOKUP(H191&amp;"Vị trí 4",#REF!,9,0)</f>
        <v>#REF!</v>
      </c>
      <c r="U191" s="253"/>
      <c r="V191" s="253"/>
      <c r="W191" s="253"/>
      <c r="X191" s="253"/>
      <c r="Y191" s="254"/>
      <c r="Z191" s="254"/>
      <c r="AA191" s="254"/>
      <c r="AB191" s="254"/>
      <c r="AC191" s="253"/>
      <c r="AD191" s="253"/>
      <c r="AE191" s="253"/>
      <c r="AF191" s="253"/>
      <c r="AG191" s="254"/>
      <c r="AH191" s="254"/>
      <c r="AI191" s="254"/>
      <c r="AJ191" s="254"/>
      <c r="AK191" s="86">
        <v>3.05</v>
      </c>
      <c r="AL191" s="86"/>
      <c r="AM191" s="255"/>
      <c r="AN191" s="255">
        <f>AK191*$AN$10/$AK$10</f>
        <v>1.7993466864428302</v>
      </c>
      <c r="AO191" s="98">
        <f t="shared" si="107"/>
        <v>35986.933728856602</v>
      </c>
      <c r="AP191" s="98">
        <f t="shared" si="108"/>
        <v>16194.120177985473</v>
      </c>
      <c r="AQ191" s="98">
        <f t="shared" si="109"/>
        <v>10796.080118656981</v>
      </c>
      <c r="AR191" s="98">
        <f t="shared" si="110"/>
        <v>7017.4520771270381</v>
      </c>
      <c r="AS191" s="99">
        <f t="shared" si="111"/>
        <v>36000</v>
      </c>
      <c r="AT191" s="99">
        <f t="shared" si="111"/>
        <v>16200</v>
      </c>
      <c r="AU191" s="99">
        <f t="shared" si="111"/>
        <v>10800</v>
      </c>
      <c r="AV191" s="99">
        <f t="shared" si="111"/>
        <v>7000</v>
      </c>
      <c r="AW191" s="100">
        <f t="shared" si="112"/>
        <v>5398.0400593284903</v>
      </c>
      <c r="AX191" s="256" t="s">
        <v>344</v>
      </c>
      <c r="AY191" s="101">
        <v>16100</v>
      </c>
      <c r="AZ191" s="102">
        <v>7700</v>
      </c>
      <c r="BA191" s="102">
        <v>4550</v>
      </c>
      <c r="BB191" s="102">
        <v>2730</v>
      </c>
      <c r="BC191" s="253">
        <v>13800</v>
      </c>
      <c r="BD191" s="253">
        <v>6600</v>
      </c>
      <c r="BE191" s="253">
        <v>3900</v>
      </c>
      <c r="BF191" s="253">
        <v>2340</v>
      </c>
      <c r="BG191" s="103">
        <f t="shared" si="113"/>
        <v>1601.9599406715097</v>
      </c>
      <c r="BJ191" s="251" t="e">
        <f>M191*#REF!</f>
        <v>#REF!</v>
      </c>
      <c r="BK191" s="251" t="e">
        <f>N191*#REF!</f>
        <v>#REF!</v>
      </c>
      <c r="BL191" s="251" t="e">
        <f>O191*#REF!</f>
        <v>#REF!</v>
      </c>
      <c r="BM191" s="251" t="e">
        <f>P191*#REF!</f>
        <v>#REF!</v>
      </c>
    </row>
    <row r="192" spans="1:65" s="83" customFormat="1" ht="47.25" x14ac:dyDescent="0.25">
      <c r="A192" s="83" t="str">
        <f t="shared" si="82"/>
        <v>BH98DT+1</v>
      </c>
      <c r="B192" s="83" t="str">
        <f t="shared" si="83"/>
        <v>BH98DT+2</v>
      </c>
      <c r="C192" s="83" t="str">
        <f t="shared" si="84"/>
        <v>BH98DT+3</v>
      </c>
      <c r="D192" s="83" t="str">
        <f t="shared" si="85"/>
        <v>BH98DT+4</v>
      </c>
      <c r="E192" s="83" t="s">
        <v>344</v>
      </c>
      <c r="F192" s="85">
        <v>98</v>
      </c>
      <c r="G192" s="85"/>
      <c r="H192" s="93" t="s">
        <v>4739</v>
      </c>
      <c r="I192" s="84" t="s">
        <v>4740</v>
      </c>
      <c r="J192" s="84" t="s">
        <v>4248</v>
      </c>
      <c r="K192" s="84" t="str">
        <f t="shared" si="81"/>
        <v>BH98DT</v>
      </c>
      <c r="L192" s="84" t="s">
        <v>4741</v>
      </c>
      <c r="M192" s="95">
        <v>21000</v>
      </c>
      <c r="N192" s="95">
        <v>10000</v>
      </c>
      <c r="O192" s="95">
        <v>6500</v>
      </c>
      <c r="P192" s="95">
        <v>3900</v>
      </c>
      <c r="Q192" s="95" t="e">
        <f>VLOOKUP(H192&amp;"Vị trí 1",#REF!,9,0)</f>
        <v>#REF!</v>
      </c>
      <c r="R192" s="95" t="e">
        <f>VLOOKUP(H192&amp;"Vị trí 2",#REF!,9,0)</f>
        <v>#REF!</v>
      </c>
      <c r="S192" s="95" t="e">
        <f>VLOOKUP(H192&amp;"Vị trí 3",#REF!,9,0)</f>
        <v>#REF!</v>
      </c>
      <c r="T192" s="95" t="e">
        <f>VLOOKUP(H192&amp;"Vị trí 4",#REF!,9,0)</f>
        <v>#REF!</v>
      </c>
      <c r="U192" s="253" t="e">
        <f>VLOOKUP(A192,#REF!,32,0)</f>
        <v>#REF!</v>
      </c>
      <c r="V192" s="253" t="e">
        <f>VLOOKUP(B192,#REF!,32,0)</f>
        <v>#REF!</v>
      </c>
      <c r="W192" s="253" t="e">
        <f>VLOOKUP(C192,#REF!,32,0)</f>
        <v>#REF!</v>
      </c>
      <c r="X192" s="253"/>
      <c r="Y192" s="254" t="e">
        <f>U192/M192</f>
        <v>#REF!</v>
      </c>
      <c r="Z192" s="254" t="e">
        <f>V192/N192</f>
        <v>#REF!</v>
      </c>
      <c r="AA192" s="254" t="e">
        <f>W192/O192</f>
        <v>#REF!</v>
      </c>
      <c r="AB192" s="254"/>
      <c r="AC192" s="253"/>
      <c r="AD192" s="253"/>
      <c r="AE192" s="253"/>
      <c r="AF192" s="253"/>
      <c r="AG192" s="254"/>
      <c r="AH192" s="254"/>
      <c r="AI192" s="254"/>
      <c r="AJ192" s="254"/>
      <c r="AK192" s="86">
        <v>2.6270573625758291</v>
      </c>
      <c r="AL192" s="86"/>
      <c r="AM192" s="255"/>
      <c r="AN192" s="255">
        <f>AK192*$AN$10/$AK$10</f>
        <v>1.5498317903101833</v>
      </c>
      <c r="AO192" s="98">
        <f t="shared" si="107"/>
        <v>32546.467596513849</v>
      </c>
      <c r="AP192" s="98">
        <f t="shared" si="108"/>
        <v>15498.317903101832</v>
      </c>
      <c r="AQ192" s="98">
        <f t="shared" si="109"/>
        <v>10073.906637016191</v>
      </c>
      <c r="AR192" s="98">
        <f t="shared" si="110"/>
        <v>6044.3439822097143</v>
      </c>
      <c r="AS192" s="99">
        <f t="shared" si="111"/>
        <v>32500</v>
      </c>
      <c r="AT192" s="99">
        <f t="shared" si="111"/>
        <v>15500</v>
      </c>
      <c r="AU192" s="99">
        <f t="shared" si="111"/>
        <v>10100</v>
      </c>
      <c r="AV192" s="99">
        <f t="shared" si="111"/>
        <v>6000</v>
      </c>
      <c r="AW192" s="100">
        <f t="shared" si="112"/>
        <v>4881.9701394770773</v>
      </c>
      <c r="AX192" s="256" t="s">
        <v>344</v>
      </c>
      <c r="AY192" s="101">
        <v>14000</v>
      </c>
      <c r="AZ192" s="102">
        <v>6300</v>
      </c>
      <c r="BA192" s="102">
        <v>4200</v>
      </c>
      <c r="BB192" s="102">
        <v>2730</v>
      </c>
      <c r="BC192" s="253">
        <v>12000</v>
      </c>
      <c r="BD192" s="253">
        <v>5400</v>
      </c>
      <c r="BE192" s="253">
        <v>3600</v>
      </c>
      <c r="BF192" s="253">
        <v>2340</v>
      </c>
      <c r="BG192" s="103">
        <f t="shared" si="113"/>
        <v>1118.0298605229227</v>
      </c>
      <c r="BJ192" s="251" t="e">
        <f>M192*#REF!</f>
        <v>#REF!</v>
      </c>
      <c r="BK192" s="251" t="e">
        <f>N192*#REF!</f>
        <v>#REF!</v>
      </c>
      <c r="BL192" s="251" t="e">
        <f>O192*#REF!</f>
        <v>#REF!</v>
      </c>
      <c r="BM192" s="251" t="e">
        <f>P192*#REF!</f>
        <v>#REF!</v>
      </c>
    </row>
    <row r="193" spans="1:65" s="83" customFormat="1" ht="35.1" customHeight="1" x14ac:dyDescent="0.25">
      <c r="A193" s="83" t="str">
        <f t="shared" si="82"/>
        <v>BH99DT+1</v>
      </c>
      <c r="B193" s="83" t="str">
        <f t="shared" si="83"/>
        <v>BH99DT+2</v>
      </c>
      <c r="C193" s="83" t="str">
        <f t="shared" si="84"/>
        <v>BH99DT+3</v>
      </c>
      <c r="D193" s="83" t="str">
        <f t="shared" si="85"/>
        <v>BH99DT+4</v>
      </c>
      <c r="E193" s="83" t="s">
        <v>344</v>
      </c>
      <c r="F193" s="85">
        <v>99</v>
      </c>
      <c r="G193" s="85"/>
      <c r="H193" s="93" t="s">
        <v>4742</v>
      </c>
      <c r="I193" s="84" t="s">
        <v>4743</v>
      </c>
      <c r="J193" s="84" t="s">
        <v>4744</v>
      </c>
      <c r="K193" s="84" t="str">
        <f t="shared" si="81"/>
        <v>BH99DT</v>
      </c>
      <c r="L193" s="84" t="s">
        <v>4745</v>
      </c>
      <c r="M193" s="95">
        <v>26000</v>
      </c>
      <c r="N193" s="95">
        <v>12000</v>
      </c>
      <c r="O193" s="95">
        <v>6500</v>
      </c>
      <c r="P193" s="95">
        <v>3900</v>
      </c>
      <c r="Q193" s="95" t="e">
        <f>VLOOKUP(H193&amp;"Vị trí 1",#REF!,9,0)</f>
        <v>#REF!</v>
      </c>
      <c r="R193" s="95" t="e">
        <f>VLOOKUP(H193&amp;"Vị trí 2",#REF!,9,0)</f>
        <v>#REF!</v>
      </c>
      <c r="S193" s="95" t="e">
        <f>VLOOKUP(H193&amp;"Vị trí 3",#REF!,9,0)</f>
        <v>#REF!</v>
      </c>
      <c r="T193" s="95" t="e">
        <f>VLOOKUP(H193&amp;"Vị trí 4",#REF!,9,0)</f>
        <v>#REF!</v>
      </c>
      <c r="U193" s="253"/>
      <c r="V193" s="253"/>
      <c r="W193" s="253"/>
      <c r="X193" s="253"/>
      <c r="Y193" s="254"/>
      <c r="Z193" s="254"/>
      <c r="AA193" s="254"/>
      <c r="AB193" s="254"/>
      <c r="AC193" s="253"/>
      <c r="AD193" s="253"/>
      <c r="AE193" s="253"/>
      <c r="AF193" s="253"/>
      <c r="AG193" s="254"/>
      <c r="AH193" s="254"/>
      <c r="AI193" s="254"/>
      <c r="AJ193" s="254"/>
      <c r="AK193" s="86">
        <v>3.05</v>
      </c>
      <c r="AL193" s="86"/>
      <c r="AM193" s="255"/>
      <c r="AN193" s="255">
        <f>AK193*$AN$10/$AK$10</f>
        <v>1.7993466864428302</v>
      </c>
      <c r="AO193" s="98">
        <f t="shared" si="107"/>
        <v>46783.01384751359</v>
      </c>
      <c r="AP193" s="98">
        <f t="shared" si="108"/>
        <v>21592.160237313961</v>
      </c>
      <c r="AQ193" s="98">
        <f t="shared" si="109"/>
        <v>11695.753461878398</v>
      </c>
      <c r="AR193" s="98">
        <f t="shared" si="110"/>
        <v>7017.4520771270381</v>
      </c>
      <c r="AS193" s="99">
        <f t="shared" si="111"/>
        <v>46800</v>
      </c>
      <c r="AT193" s="99">
        <f t="shared" si="111"/>
        <v>21600</v>
      </c>
      <c r="AU193" s="99">
        <f t="shared" si="111"/>
        <v>11700</v>
      </c>
      <c r="AV193" s="99">
        <f t="shared" si="111"/>
        <v>7000</v>
      </c>
      <c r="AW193" s="100">
        <f t="shared" si="112"/>
        <v>7017.4520771270381</v>
      </c>
      <c r="AX193" s="256" t="s">
        <v>344</v>
      </c>
      <c r="AY193" s="101">
        <v>14700</v>
      </c>
      <c r="AZ193" s="102">
        <v>7000</v>
      </c>
      <c r="BA193" s="102">
        <v>4550</v>
      </c>
      <c r="BB193" s="102">
        <v>2730</v>
      </c>
      <c r="BC193" s="253">
        <v>12600</v>
      </c>
      <c r="BD193" s="253">
        <v>6000</v>
      </c>
      <c r="BE193" s="253">
        <v>3900</v>
      </c>
      <c r="BF193" s="253">
        <v>2340</v>
      </c>
      <c r="BG193" s="103">
        <f t="shared" si="113"/>
        <v>-17.452077127038137</v>
      </c>
      <c r="BJ193" s="251" t="e">
        <f>M193*#REF!</f>
        <v>#REF!</v>
      </c>
      <c r="BK193" s="251" t="e">
        <f>N193*#REF!</f>
        <v>#REF!</v>
      </c>
      <c r="BL193" s="251" t="e">
        <f>O193*#REF!</f>
        <v>#REF!</v>
      </c>
      <c r="BM193" s="251" t="e">
        <f>P193*#REF!</f>
        <v>#REF!</v>
      </c>
    </row>
    <row r="194" spans="1:65" s="83" customFormat="1" ht="79.5" customHeight="1" x14ac:dyDescent="0.25">
      <c r="A194" s="83" t="str">
        <f t="shared" si="82"/>
        <v>BH100DT+1</v>
      </c>
      <c r="B194" s="83" t="str">
        <f t="shared" si="83"/>
        <v>BH100DT+2</v>
      </c>
      <c r="C194" s="83" t="str">
        <f t="shared" si="84"/>
        <v>BH100DT+3</v>
      </c>
      <c r="D194" s="83" t="str">
        <f t="shared" si="85"/>
        <v>BH100DT+4</v>
      </c>
      <c r="E194" s="83" t="s">
        <v>344</v>
      </c>
      <c r="F194" s="85">
        <v>100</v>
      </c>
      <c r="G194" s="85"/>
      <c r="H194" s="93" t="s">
        <v>4746</v>
      </c>
      <c r="I194" s="84" t="s">
        <v>4747</v>
      </c>
      <c r="J194" s="84" t="s">
        <v>4355</v>
      </c>
      <c r="K194" s="84" t="str">
        <f t="shared" si="81"/>
        <v>BH100DT</v>
      </c>
      <c r="L194" s="84" t="s">
        <v>4748</v>
      </c>
      <c r="M194" s="95">
        <v>20000</v>
      </c>
      <c r="N194" s="95">
        <v>10000</v>
      </c>
      <c r="O194" s="95">
        <v>6500</v>
      </c>
      <c r="P194" s="95">
        <v>3900</v>
      </c>
      <c r="Q194" s="95" t="e">
        <f>VLOOKUP(H194&amp;"Vị trí 1",#REF!,9,0)</f>
        <v>#REF!</v>
      </c>
      <c r="R194" s="95" t="e">
        <f>VLOOKUP(H194&amp;"Vị trí 2",#REF!,9,0)</f>
        <v>#REF!</v>
      </c>
      <c r="S194" s="95" t="e">
        <f>VLOOKUP(H194&amp;"Vị trí 3",#REF!,9,0)</f>
        <v>#REF!</v>
      </c>
      <c r="T194" s="95" t="e">
        <f>VLOOKUP(H194&amp;"Vị trí 4",#REF!,9,0)</f>
        <v>#REF!</v>
      </c>
      <c r="U194" s="253" t="e">
        <f>VLOOKUP(A194,#REF!,32,0)</f>
        <v>#REF!</v>
      </c>
      <c r="V194" s="253" t="e">
        <f>VLOOKUP(B194,#REF!,32,0)</f>
        <v>#REF!</v>
      </c>
      <c r="W194" s="253"/>
      <c r="X194" s="253"/>
      <c r="Y194" s="254" t="e">
        <f>U194/M194</f>
        <v>#REF!</v>
      </c>
      <c r="Z194" s="254" t="e">
        <f>V194/N194</f>
        <v>#REF!</v>
      </c>
      <c r="AA194" s="254"/>
      <c r="AB194" s="254"/>
      <c r="AC194" s="253"/>
      <c r="AD194" s="253"/>
      <c r="AE194" s="253"/>
      <c r="AF194" s="253"/>
      <c r="AG194" s="254"/>
      <c r="AH194" s="254"/>
      <c r="AI194" s="254"/>
      <c r="AJ194" s="254"/>
      <c r="AK194" s="86">
        <v>2.2587972514739389</v>
      </c>
      <c r="AL194" s="86"/>
      <c r="AM194" s="255"/>
      <c r="AN194" s="255">
        <v>1.3</v>
      </c>
      <c r="AO194" s="98">
        <f t="shared" si="107"/>
        <v>26000</v>
      </c>
      <c r="AP194" s="98">
        <f t="shared" si="108"/>
        <v>13000</v>
      </c>
      <c r="AQ194" s="98">
        <f t="shared" si="109"/>
        <v>8450</v>
      </c>
      <c r="AR194" s="98">
        <f t="shared" si="110"/>
        <v>5070</v>
      </c>
      <c r="AS194" s="99">
        <f t="shared" si="111"/>
        <v>26000</v>
      </c>
      <c r="AT194" s="99">
        <f t="shared" si="111"/>
        <v>13000</v>
      </c>
      <c r="AU194" s="99">
        <f t="shared" si="111"/>
        <v>8500</v>
      </c>
      <c r="AV194" s="99">
        <f t="shared" si="111"/>
        <v>5100</v>
      </c>
      <c r="AW194" s="100">
        <f t="shared" si="112"/>
        <v>3900</v>
      </c>
      <c r="AX194" s="256" t="s">
        <v>344</v>
      </c>
      <c r="AY194" s="101">
        <v>18200</v>
      </c>
      <c r="AZ194" s="102">
        <v>8400</v>
      </c>
      <c r="BA194" s="102">
        <v>4550</v>
      </c>
      <c r="BB194" s="102">
        <v>2730</v>
      </c>
      <c r="BC194" s="253">
        <v>15600</v>
      </c>
      <c r="BD194" s="253">
        <v>7200</v>
      </c>
      <c r="BE194" s="253">
        <v>3900</v>
      </c>
      <c r="BF194" s="253">
        <v>2340</v>
      </c>
      <c r="BG194" s="103">
        <f t="shared" si="113"/>
        <v>1200</v>
      </c>
      <c r="BJ194" s="251" t="e">
        <f>M194*#REF!</f>
        <v>#REF!</v>
      </c>
      <c r="BK194" s="251" t="e">
        <f>N194*#REF!</f>
        <v>#REF!</v>
      </c>
      <c r="BL194" s="251" t="e">
        <f>O194*#REF!</f>
        <v>#REF!</v>
      </c>
      <c r="BM194" s="251" t="e">
        <f>P194*#REF!</f>
        <v>#REF!</v>
      </c>
    </row>
    <row r="195" spans="1:65" s="83" customFormat="1" ht="35.1" customHeight="1" x14ac:dyDescent="0.25">
      <c r="A195" s="83" t="str">
        <f t="shared" si="82"/>
        <v>BH101DT+1</v>
      </c>
      <c r="B195" s="83" t="str">
        <f t="shared" si="83"/>
        <v>BH101DT+2</v>
      </c>
      <c r="C195" s="83" t="str">
        <f t="shared" si="84"/>
        <v>BH101DT+3</v>
      </c>
      <c r="D195" s="83" t="str">
        <f t="shared" si="85"/>
        <v>BH101DT+4</v>
      </c>
      <c r="E195" s="83" t="s">
        <v>344</v>
      </c>
      <c r="F195" s="85">
        <v>101</v>
      </c>
      <c r="G195" s="85"/>
      <c r="H195" s="93" t="s">
        <v>4749</v>
      </c>
      <c r="I195" s="84" t="s">
        <v>4750</v>
      </c>
      <c r="J195" s="84" t="s">
        <v>4744</v>
      </c>
      <c r="K195" s="84" t="str">
        <f t="shared" si="81"/>
        <v>BH101DT</v>
      </c>
      <c r="L195" s="84" t="s">
        <v>4751</v>
      </c>
      <c r="M195" s="95">
        <v>21000</v>
      </c>
      <c r="N195" s="95">
        <v>11000</v>
      </c>
      <c r="O195" s="95">
        <v>6000</v>
      </c>
      <c r="P195" s="95">
        <v>3900</v>
      </c>
      <c r="Q195" s="95" t="e">
        <f>VLOOKUP(H195&amp;"Vị trí 1",#REF!,9,0)</f>
        <v>#REF!</v>
      </c>
      <c r="R195" s="95" t="e">
        <f>VLOOKUP(H195&amp;"Vị trí 2",#REF!,9,0)</f>
        <v>#REF!</v>
      </c>
      <c r="S195" s="95" t="e">
        <f>VLOOKUP(H195&amp;"Vị trí 3",#REF!,9,0)</f>
        <v>#REF!</v>
      </c>
      <c r="T195" s="95" t="e">
        <f>VLOOKUP(H195&amp;"Vị trí 4",#REF!,9,0)</f>
        <v>#REF!</v>
      </c>
      <c r="U195" s="253"/>
      <c r="V195" s="253" t="e">
        <f>VLOOKUP(B195,#REF!,32,0)</f>
        <v>#REF!</v>
      </c>
      <c r="W195" s="253"/>
      <c r="X195" s="253"/>
      <c r="Y195" s="254"/>
      <c r="Z195" s="254" t="e">
        <f>V195/N195</f>
        <v>#REF!</v>
      </c>
      <c r="AA195" s="254"/>
      <c r="AB195" s="254"/>
      <c r="AC195" s="253"/>
      <c r="AD195" s="253"/>
      <c r="AE195" s="253"/>
      <c r="AF195" s="253"/>
      <c r="AG195" s="254"/>
      <c r="AH195" s="254"/>
      <c r="AI195" s="254"/>
      <c r="AJ195" s="254"/>
      <c r="AK195" s="86">
        <v>2.1965913261050876</v>
      </c>
      <c r="AL195" s="86"/>
      <c r="AM195" s="255"/>
      <c r="AN195" s="255">
        <f>AK195*$AN$10/$AK$10</f>
        <v>1.295878466916804</v>
      </c>
      <c r="AO195" s="98">
        <f t="shared" si="107"/>
        <v>27213.447805252883</v>
      </c>
      <c r="AP195" s="98">
        <f t="shared" si="108"/>
        <v>14254.663136084844</v>
      </c>
      <c r="AQ195" s="98">
        <f t="shared" si="109"/>
        <v>7775.2708015008238</v>
      </c>
      <c r="AR195" s="98">
        <f t="shared" si="110"/>
        <v>5053.9260209755357</v>
      </c>
      <c r="AS195" s="99">
        <f t="shared" si="111"/>
        <v>27200</v>
      </c>
      <c r="AT195" s="99">
        <f t="shared" si="111"/>
        <v>14300</v>
      </c>
      <c r="AU195" s="99">
        <f t="shared" si="111"/>
        <v>7800</v>
      </c>
      <c r="AV195" s="99">
        <f t="shared" si="111"/>
        <v>5100</v>
      </c>
      <c r="AW195" s="100">
        <f t="shared" si="112"/>
        <v>4082.0171707879322</v>
      </c>
      <c r="AX195" s="256" t="s">
        <v>344</v>
      </c>
      <c r="AY195" s="101">
        <v>14000</v>
      </c>
      <c r="AZ195" s="102">
        <v>7000</v>
      </c>
      <c r="BA195" s="102">
        <v>4550</v>
      </c>
      <c r="BB195" s="102">
        <v>2730</v>
      </c>
      <c r="BC195" s="253">
        <v>12000</v>
      </c>
      <c r="BD195" s="253">
        <v>6000</v>
      </c>
      <c r="BE195" s="253">
        <v>3900</v>
      </c>
      <c r="BF195" s="253">
        <v>2340</v>
      </c>
      <c r="BG195" s="103">
        <f t="shared" si="113"/>
        <v>1017.9828292120678</v>
      </c>
      <c r="BJ195" s="251" t="e">
        <f>M195*#REF!</f>
        <v>#REF!</v>
      </c>
      <c r="BK195" s="251" t="e">
        <f>N195*#REF!</f>
        <v>#REF!</v>
      </c>
      <c r="BL195" s="251" t="e">
        <f>O195*#REF!</f>
        <v>#REF!</v>
      </c>
      <c r="BM195" s="251" t="e">
        <f>P195*#REF!</f>
        <v>#REF!</v>
      </c>
    </row>
    <row r="196" spans="1:65" s="83" customFormat="1" ht="35.1" customHeight="1" x14ac:dyDescent="0.25">
      <c r="A196" s="83" t="str">
        <f t="shared" si="82"/>
        <v>BH102DT+1</v>
      </c>
      <c r="B196" s="83" t="str">
        <f t="shared" si="83"/>
        <v>BH102DT+2</v>
      </c>
      <c r="C196" s="83" t="str">
        <f t="shared" si="84"/>
        <v>BH102DT+3</v>
      </c>
      <c r="D196" s="83" t="str">
        <f t="shared" si="85"/>
        <v>BH102DT+4</v>
      </c>
      <c r="E196" s="83" t="s">
        <v>344</v>
      </c>
      <c r="F196" s="85">
        <v>102</v>
      </c>
      <c r="G196" s="85"/>
      <c r="H196" s="93" t="s">
        <v>4752</v>
      </c>
      <c r="I196" s="84" t="s">
        <v>3881</v>
      </c>
      <c r="J196" s="84" t="s">
        <v>3946</v>
      </c>
      <c r="K196" s="84"/>
      <c r="L196" s="84" t="s">
        <v>3881</v>
      </c>
      <c r="M196" s="96"/>
      <c r="N196" s="96"/>
      <c r="O196" s="96"/>
      <c r="P196" s="96"/>
      <c r="Q196" s="95"/>
      <c r="R196" s="95"/>
      <c r="S196" s="95"/>
      <c r="T196" s="95"/>
      <c r="U196" s="253"/>
      <c r="V196" s="253"/>
      <c r="W196" s="253"/>
      <c r="X196" s="253"/>
      <c r="Y196" s="254"/>
      <c r="Z196" s="254"/>
      <c r="AA196" s="254"/>
      <c r="AB196" s="254"/>
      <c r="AC196" s="253"/>
      <c r="AD196" s="253"/>
      <c r="AE196" s="253"/>
      <c r="AF196" s="253"/>
      <c r="AG196" s="254"/>
      <c r="AH196" s="254"/>
      <c r="AI196" s="254"/>
      <c r="AJ196" s="254"/>
      <c r="AK196" s="86"/>
      <c r="AL196" s="86"/>
      <c r="AM196" s="255"/>
      <c r="AN196" s="255"/>
      <c r="AO196" s="98"/>
      <c r="AP196" s="98"/>
      <c r="AQ196" s="98"/>
      <c r="AR196" s="98"/>
      <c r="AS196" s="98"/>
      <c r="AT196" s="98"/>
      <c r="AU196" s="98"/>
      <c r="AV196" s="98"/>
      <c r="AW196" s="60"/>
      <c r="AX196" s="256" t="s">
        <v>344</v>
      </c>
      <c r="AY196" s="101">
        <v>14700</v>
      </c>
      <c r="AZ196" s="102">
        <v>7700</v>
      </c>
      <c r="BA196" s="102">
        <v>4200</v>
      </c>
      <c r="BB196" s="102">
        <v>2730</v>
      </c>
      <c r="BC196" s="253">
        <v>12600</v>
      </c>
      <c r="BD196" s="253">
        <v>6600</v>
      </c>
      <c r="BE196" s="253">
        <v>3600</v>
      </c>
      <c r="BF196" s="253">
        <v>2340</v>
      </c>
    </row>
    <row r="197" spans="1:65" s="83" customFormat="1" ht="35.1" customHeight="1" x14ac:dyDescent="0.25">
      <c r="A197" s="83" t="str">
        <f t="shared" si="82"/>
        <v>BH102DT_D1+1</v>
      </c>
      <c r="B197" s="83" t="str">
        <f t="shared" si="83"/>
        <v>BH102DT_D1+2</v>
      </c>
      <c r="C197" s="83" t="str">
        <f t="shared" si="84"/>
        <v>BH102DT_D1+3</v>
      </c>
      <c r="D197" s="83" t="str">
        <f t="shared" si="85"/>
        <v>BH102DT_D1+4</v>
      </c>
      <c r="E197" s="83" t="s">
        <v>344</v>
      </c>
      <c r="F197" s="85"/>
      <c r="G197" s="85"/>
      <c r="H197" s="93" t="s">
        <v>4753</v>
      </c>
      <c r="I197" s="84" t="s">
        <v>4754</v>
      </c>
      <c r="J197" s="84" t="s">
        <v>4355</v>
      </c>
      <c r="K197" s="84" t="str">
        <f t="shared" si="81"/>
        <v>BH102DT_D1</v>
      </c>
      <c r="L197" s="84" t="s">
        <v>4755</v>
      </c>
      <c r="M197" s="95">
        <v>21000</v>
      </c>
      <c r="N197" s="95">
        <v>11000</v>
      </c>
      <c r="O197" s="95">
        <v>6500</v>
      </c>
      <c r="P197" s="95">
        <v>4500</v>
      </c>
      <c r="Q197" s="95" t="e">
        <f>VLOOKUP(H197&amp;"Vị trí 1",#REF!,9,0)</f>
        <v>#REF!</v>
      </c>
      <c r="R197" s="95" t="e">
        <f>VLOOKUP(H197&amp;"Vị trí 2",#REF!,9,0)</f>
        <v>#REF!</v>
      </c>
      <c r="S197" s="95" t="e">
        <f>VLOOKUP(H197&amp;"Vị trí 3",#REF!,9,0)</f>
        <v>#REF!</v>
      </c>
      <c r="T197" s="95" t="e">
        <f>VLOOKUP(H197&amp;"Vị trí 4",#REF!,9,0)</f>
        <v>#REF!</v>
      </c>
      <c r="U197" s="253"/>
      <c r="V197" s="253" t="e">
        <f>VLOOKUP(B197,#REF!,32,0)</f>
        <v>#REF!</v>
      </c>
      <c r="W197" s="253"/>
      <c r="X197" s="253"/>
      <c r="Y197" s="254"/>
      <c r="Z197" s="254" t="e">
        <f>V197/N197</f>
        <v>#REF!</v>
      </c>
      <c r="AA197" s="254"/>
      <c r="AB197" s="254"/>
      <c r="AC197" s="253"/>
      <c r="AD197" s="253"/>
      <c r="AE197" s="253"/>
      <c r="AF197" s="253"/>
      <c r="AG197" s="254"/>
      <c r="AH197" s="254"/>
      <c r="AI197" s="254"/>
      <c r="AJ197" s="254"/>
      <c r="AK197" s="86">
        <v>2.8984495277449822</v>
      </c>
      <c r="AL197" s="86"/>
      <c r="AM197" s="255"/>
      <c r="AN197" s="255">
        <v>1.7</v>
      </c>
      <c r="AO197" s="98">
        <f t="shared" ref="AO197:AR201" si="114">M197*$AN197</f>
        <v>35700</v>
      </c>
      <c r="AP197" s="98">
        <f t="shared" si="114"/>
        <v>18700</v>
      </c>
      <c r="AQ197" s="98">
        <f t="shared" si="114"/>
        <v>11050</v>
      </c>
      <c r="AR197" s="98">
        <f t="shared" si="114"/>
        <v>7650</v>
      </c>
      <c r="AS197" s="99">
        <f t="shared" ref="AS197:AV201" si="115">IF(AO197&lt;1000,ROUND(AO197,-1),ROUND(AO197,-2))</f>
        <v>35700</v>
      </c>
      <c r="AT197" s="99">
        <f t="shared" si="115"/>
        <v>18700</v>
      </c>
      <c r="AU197" s="99">
        <f t="shared" si="115"/>
        <v>11100</v>
      </c>
      <c r="AV197" s="99">
        <f t="shared" si="115"/>
        <v>7700</v>
      </c>
      <c r="AW197" s="100">
        <f>AO197*0.15</f>
        <v>5355</v>
      </c>
      <c r="AX197" s="256" t="s">
        <v>344</v>
      </c>
      <c r="AY197" s="101"/>
      <c r="AZ197" s="102"/>
      <c r="BA197" s="102"/>
      <c r="BB197" s="102"/>
      <c r="BC197" s="253"/>
      <c r="BD197" s="253"/>
      <c r="BE197" s="253"/>
      <c r="BF197" s="253"/>
      <c r="BG197" s="103">
        <f>AV197-AW197</f>
        <v>2345</v>
      </c>
      <c r="BJ197" s="251" t="e">
        <f>M197*#REF!</f>
        <v>#REF!</v>
      </c>
      <c r="BK197" s="251" t="e">
        <f>N197*#REF!</f>
        <v>#REF!</v>
      </c>
      <c r="BL197" s="251" t="e">
        <f>O197*#REF!</f>
        <v>#REF!</v>
      </c>
      <c r="BM197" s="251" t="e">
        <f>P197*#REF!</f>
        <v>#REF!</v>
      </c>
    </row>
    <row r="198" spans="1:65" s="83" customFormat="1" ht="35.1" customHeight="1" x14ac:dyDescent="0.25">
      <c r="A198" s="83" t="str">
        <f t="shared" si="82"/>
        <v>BH102DT_D2+1</v>
      </c>
      <c r="B198" s="83" t="str">
        <f t="shared" si="83"/>
        <v>BH102DT_D2+2</v>
      </c>
      <c r="C198" s="83" t="str">
        <f t="shared" si="84"/>
        <v>BH102DT_D2+3</v>
      </c>
      <c r="D198" s="83" t="str">
        <f t="shared" si="85"/>
        <v>BH102DT_D2+4</v>
      </c>
      <c r="E198" s="83" t="s">
        <v>344</v>
      </c>
      <c r="F198" s="85"/>
      <c r="G198" s="85"/>
      <c r="H198" s="93" t="s">
        <v>4756</v>
      </c>
      <c r="I198" s="84" t="s">
        <v>4757</v>
      </c>
      <c r="J198" s="84" t="s">
        <v>4355</v>
      </c>
      <c r="K198" s="84" t="str">
        <f t="shared" si="81"/>
        <v>BH102DT_D2</v>
      </c>
      <c r="L198" s="84" t="s">
        <v>4758</v>
      </c>
      <c r="M198" s="95">
        <v>20000</v>
      </c>
      <c r="N198" s="95">
        <v>10000</v>
      </c>
      <c r="O198" s="95">
        <v>6500</v>
      </c>
      <c r="P198" s="95">
        <v>3900</v>
      </c>
      <c r="Q198" s="95" t="e">
        <f>VLOOKUP(H198&amp;"Vị trí 1",#REF!,9,0)</f>
        <v>#REF!</v>
      </c>
      <c r="R198" s="95" t="e">
        <f>VLOOKUP(H198&amp;"Vị trí 2",#REF!,9,0)</f>
        <v>#REF!</v>
      </c>
      <c r="S198" s="95" t="e">
        <f>VLOOKUP(H198&amp;"Vị trí 3",#REF!,9,0)</f>
        <v>#REF!</v>
      </c>
      <c r="T198" s="95" t="e">
        <f>VLOOKUP(H198&amp;"Vị trí 4",#REF!,9,0)</f>
        <v>#REF!</v>
      </c>
      <c r="U198" s="253" t="e">
        <f>VLOOKUP(A198,#REF!,32,0)</f>
        <v>#REF!</v>
      </c>
      <c r="V198" s="253" t="e">
        <f>VLOOKUP(B198,#REF!,32,0)</f>
        <v>#REF!</v>
      </c>
      <c r="W198" s="253"/>
      <c r="X198" s="253"/>
      <c r="Y198" s="254" t="e">
        <f>U198/M198</f>
        <v>#REF!</v>
      </c>
      <c r="Z198" s="254" t="e">
        <f>V198/N198</f>
        <v>#REF!</v>
      </c>
      <c r="AA198" s="254"/>
      <c r="AB198" s="254"/>
      <c r="AC198" s="253"/>
      <c r="AD198" s="253"/>
      <c r="AE198" s="253"/>
      <c r="AF198" s="253"/>
      <c r="AG198" s="254"/>
      <c r="AH198" s="254"/>
      <c r="AI198" s="254"/>
      <c r="AJ198" s="254"/>
      <c r="AK198" s="86">
        <v>2.4490953211650726</v>
      </c>
      <c r="AL198" s="86"/>
      <c r="AM198" s="255"/>
      <c r="AN198" s="255">
        <v>1.4</v>
      </c>
      <c r="AO198" s="98">
        <f t="shared" si="114"/>
        <v>28000</v>
      </c>
      <c r="AP198" s="98">
        <f t="shared" si="114"/>
        <v>14000</v>
      </c>
      <c r="AQ198" s="98">
        <f t="shared" si="114"/>
        <v>9100</v>
      </c>
      <c r="AR198" s="98">
        <f t="shared" si="114"/>
        <v>5460</v>
      </c>
      <c r="AS198" s="99">
        <f t="shared" si="115"/>
        <v>28000</v>
      </c>
      <c r="AT198" s="99">
        <f t="shared" si="115"/>
        <v>14000</v>
      </c>
      <c r="AU198" s="99">
        <f t="shared" si="115"/>
        <v>9100</v>
      </c>
      <c r="AV198" s="99">
        <f t="shared" si="115"/>
        <v>5500</v>
      </c>
      <c r="AW198" s="100">
        <f>AO198*0.15</f>
        <v>4200</v>
      </c>
      <c r="AX198" s="256" t="s">
        <v>344</v>
      </c>
      <c r="AY198" s="101">
        <v>14700</v>
      </c>
      <c r="AZ198" s="102">
        <v>7700</v>
      </c>
      <c r="BA198" s="102">
        <v>4550</v>
      </c>
      <c r="BB198" s="102">
        <v>3150</v>
      </c>
      <c r="BC198" s="253">
        <v>12600</v>
      </c>
      <c r="BD198" s="253">
        <v>6600</v>
      </c>
      <c r="BE198" s="253">
        <v>3900</v>
      </c>
      <c r="BF198" s="253">
        <v>2700</v>
      </c>
      <c r="BG198" s="103">
        <f>AV198-AW198</f>
        <v>1300</v>
      </c>
      <c r="BJ198" s="251" t="e">
        <f>M198*#REF!</f>
        <v>#REF!</v>
      </c>
      <c r="BK198" s="251" t="e">
        <f>N198*#REF!</f>
        <v>#REF!</v>
      </c>
      <c r="BL198" s="251" t="e">
        <f>O198*#REF!</f>
        <v>#REF!</v>
      </c>
      <c r="BM198" s="251" t="e">
        <f>P198*#REF!</f>
        <v>#REF!</v>
      </c>
    </row>
    <row r="199" spans="1:65" s="83" customFormat="1" ht="35.1" customHeight="1" x14ac:dyDescent="0.25">
      <c r="A199" s="83" t="str">
        <f t="shared" si="82"/>
        <v>BH103DT+1</v>
      </c>
      <c r="B199" s="83" t="str">
        <f t="shared" si="83"/>
        <v>BH103DT+2</v>
      </c>
      <c r="C199" s="83" t="str">
        <f t="shared" si="84"/>
        <v>BH103DT+3</v>
      </c>
      <c r="D199" s="83" t="str">
        <f t="shared" si="85"/>
        <v>BH103DT+4</v>
      </c>
      <c r="E199" s="83" t="s">
        <v>344</v>
      </c>
      <c r="F199" s="85">
        <v>103</v>
      </c>
      <c r="G199" s="85"/>
      <c r="H199" s="93" t="s">
        <v>4759</v>
      </c>
      <c r="I199" s="84" t="s">
        <v>4760</v>
      </c>
      <c r="J199" s="84" t="s">
        <v>4761</v>
      </c>
      <c r="K199" s="84" t="str">
        <f t="shared" si="81"/>
        <v>BH103DT</v>
      </c>
      <c r="L199" s="84" t="s">
        <v>4755</v>
      </c>
      <c r="M199" s="95">
        <v>22000</v>
      </c>
      <c r="N199" s="95">
        <v>11000</v>
      </c>
      <c r="O199" s="95">
        <v>6000</v>
      </c>
      <c r="P199" s="95">
        <v>3900</v>
      </c>
      <c r="Q199" s="95" t="e">
        <f>VLOOKUP(H199&amp;"Vị trí 1",#REF!,9,0)</f>
        <v>#REF!</v>
      </c>
      <c r="R199" s="95" t="e">
        <f>VLOOKUP(H199&amp;"Vị trí 2",#REF!,9,0)</f>
        <v>#REF!</v>
      </c>
      <c r="S199" s="95" t="e">
        <f>VLOOKUP(H199&amp;"Vị trí 3",#REF!,9,0)</f>
        <v>#REF!</v>
      </c>
      <c r="T199" s="95" t="e">
        <f>VLOOKUP(H199&amp;"Vị trí 4",#REF!,9,0)</f>
        <v>#REF!</v>
      </c>
      <c r="U199" s="253"/>
      <c r="V199" s="253"/>
      <c r="W199" s="253"/>
      <c r="X199" s="253"/>
      <c r="Y199" s="254"/>
      <c r="Z199" s="254"/>
      <c r="AA199" s="254"/>
      <c r="AB199" s="254"/>
      <c r="AC199" s="253"/>
      <c r="AD199" s="253"/>
      <c r="AE199" s="253"/>
      <c r="AF199" s="253"/>
      <c r="AG199" s="254"/>
      <c r="AH199" s="254"/>
      <c r="AI199" s="254"/>
      <c r="AJ199" s="254"/>
      <c r="AK199" s="86">
        <v>3.05</v>
      </c>
      <c r="AL199" s="86"/>
      <c r="AM199" s="255"/>
      <c r="AN199" s="255">
        <f>AK199*$AN$10/$AK$10</f>
        <v>1.7993466864428302</v>
      </c>
      <c r="AO199" s="98">
        <f t="shared" si="114"/>
        <v>39585.627101742262</v>
      </c>
      <c r="AP199" s="98">
        <f t="shared" si="114"/>
        <v>19792.813550871131</v>
      </c>
      <c r="AQ199" s="98">
        <f t="shared" si="114"/>
        <v>10796.080118656981</v>
      </c>
      <c r="AR199" s="98">
        <f t="shared" si="114"/>
        <v>7017.4520771270381</v>
      </c>
      <c r="AS199" s="99">
        <f t="shared" si="115"/>
        <v>39600</v>
      </c>
      <c r="AT199" s="99">
        <f t="shared" si="115"/>
        <v>19800</v>
      </c>
      <c r="AU199" s="99">
        <f t="shared" si="115"/>
        <v>10800</v>
      </c>
      <c r="AV199" s="99">
        <f t="shared" si="115"/>
        <v>7000</v>
      </c>
      <c r="AW199" s="100">
        <f>AO199*0.15</f>
        <v>5937.844065261339</v>
      </c>
      <c r="AX199" s="256" t="s">
        <v>344</v>
      </c>
      <c r="AY199" s="101">
        <v>14000</v>
      </c>
      <c r="AZ199" s="102">
        <v>7000</v>
      </c>
      <c r="BA199" s="102">
        <v>4550</v>
      </c>
      <c r="BB199" s="102">
        <v>2730</v>
      </c>
      <c r="BC199" s="253">
        <v>12000</v>
      </c>
      <c r="BD199" s="253">
        <v>6000</v>
      </c>
      <c r="BE199" s="253">
        <v>3900</v>
      </c>
      <c r="BF199" s="253">
        <v>2340</v>
      </c>
      <c r="BG199" s="103">
        <f>AV199-AW199</f>
        <v>1062.155934738661</v>
      </c>
      <c r="BJ199" s="251" t="e">
        <f>M199*#REF!</f>
        <v>#REF!</v>
      </c>
      <c r="BK199" s="251" t="e">
        <f>N199*#REF!</f>
        <v>#REF!</v>
      </c>
      <c r="BL199" s="251" t="e">
        <f>O199*#REF!</f>
        <v>#REF!</v>
      </c>
      <c r="BM199" s="251" t="e">
        <f>P199*#REF!</f>
        <v>#REF!</v>
      </c>
    </row>
    <row r="200" spans="1:65" s="83" customFormat="1" ht="35.1" customHeight="1" x14ac:dyDescent="0.25">
      <c r="A200" s="83" t="str">
        <f t="shared" si="82"/>
        <v>BH104DT+1</v>
      </c>
      <c r="B200" s="83" t="str">
        <f t="shared" si="83"/>
        <v>BH104DT+2</v>
      </c>
      <c r="C200" s="83" t="str">
        <f t="shared" si="84"/>
        <v>BH104DT+3</v>
      </c>
      <c r="D200" s="83" t="str">
        <f t="shared" si="85"/>
        <v>BH104DT+4</v>
      </c>
      <c r="E200" s="83" t="s">
        <v>344</v>
      </c>
      <c r="F200" s="85">
        <v>104</v>
      </c>
      <c r="G200" s="85"/>
      <c r="H200" s="93" t="s">
        <v>4762</v>
      </c>
      <c r="I200" s="84" t="s">
        <v>4763</v>
      </c>
      <c r="J200" s="84" t="s">
        <v>3946</v>
      </c>
      <c r="K200" s="84" t="str">
        <f t="shared" si="81"/>
        <v>BH104DT</v>
      </c>
      <c r="L200" s="84" t="s">
        <v>4763</v>
      </c>
      <c r="M200" s="95">
        <v>22000</v>
      </c>
      <c r="N200" s="95">
        <v>11000</v>
      </c>
      <c r="O200" s="95">
        <v>6000</v>
      </c>
      <c r="P200" s="95">
        <v>3900</v>
      </c>
      <c r="Q200" s="95" t="e">
        <f>VLOOKUP(H200&amp;"Vị trí 1",#REF!,9,0)</f>
        <v>#REF!</v>
      </c>
      <c r="R200" s="95" t="e">
        <f>VLOOKUP(H200&amp;"Vị trí 2",#REF!,9,0)</f>
        <v>#REF!</v>
      </c>
      <c r="S200" s="95" t="e">
        <f>VLOOKUP(H200&amp;"Vị trí 3",#REF!,9,0)</f>
        <v>#REF!</v>
      </c>
      <c r="T200" s="95" t="e">
        <f>VLOOKUP(H200&amp;"Vị trí 4",#REF!,9,0)</f>
        <v>#REF!</v>
      </c>
      <c r="U200" s="253" t="e">
        <f>VLOOKUP(A200,#REF!,32,0)</f>
        <v>#REF!</v>
      </c>
      <c r="V200" s="253" t="e">
        <f>VLOOKUP(B200,#REF!,32,0)</f>
        <v>#REF!</v>
      </c>
      <c r="W200" s="253"/>
      <c r="X200" s="253"/>
      <c r="Y200" s="254" t="e">
        <f>U200/M200</f>
        <v>#REF!</v>
      </c>
      <c r="Z200" s="254" t="e">
        <f>V200/N200</f>
        <v>#REF!</v>
      </c>
      <c r="AA200" s="254"/>
      <c r="AB200" s="254"/>
      <c r="AC200" s="253"/>
      <c r="AD200" s="253"/>
      <c r="AE200" s="253"/>
      <c r="AF200" s="253"/>
      <c r="AG200" s="254"/>
      <c r="AH200" s="254"/>
      <c r="AI200" s="254"/>
      <c r="AJ200" s="254"/>
      <c r="AK200" s="86">
        <v>3.3009874868334692</v>
      </c>
      <c r="AL200" s="86"/>
      <c r="AM200" s="255"/>
      <c r="AN200" s="255">
        <f>AK200*$AN$10/$AK$10</f>
        <v>1.9474166873518193</v>
      </c>
      <c r="AO200" s="98">
        <f t="shared" si="114"/>
        <v>42843.167121740022</v>
      </c>
      <c r="AP200" s="98">
        <f t="shared" si="114"/>
        <v>21421.583560870011</v>
      </c>
      <c r="AQ200" s="98">
        <f t="shared" si="114"/>
        <v>11684.500124110915</v>
      </c>
      <c r="AR200" s="98">
        <f t="shared" si="114"/>
        <v>7594.9250806720947</v>
      </c>
      <c r="AS200" s="99">
        <f t="shared" si="115"/>
        <v>42800</v>
      </c>
      <c r="AT200" s="99">
        <f t="shared" si="115"/>
        <v>21400</v>
      </c>
      <c r="AU200" s="99">
        <f t="shared" si="115"/>
        <v>11700</v>
      </c>
      <c r="AV200" s="99">
        <f t="shared" si="115"/>
        <v>7600</v>
      </c>
      <c r="AW200" s="100">
        <f>AO200*0.15</f>
        <v>6426.4750682610029</v>
      </c>
      <c r="AX200" s="256" t="s">
        <v>344</v>
      </c>
      <c r="AY200" s="101">
        <v>15400</v>
      </c>
      <c r="AZ200" s="102">
        <v>7700</v>
      </c>
      <c r="BA200" s="102">
        <v>4200</v>
      </c>
      <c r="BB200" s="102">
        <v>2730</v>
      </c>
      <c r="BC200" s="253">
        <v>13200</v>
      </c>
      <c r="BD200" s="253">
        <v>6600</v>
      </c>
      <c r="BE200" s="253">
        <v>3600</v>
      </c>
      <c r="BF200" s="253">
        <v>2340</v>
      </c>
      <c r="BG200" s="103">
        <f>AV200-AW200</f>
        <v>1173.5249317389971</v>
      </c>
      <c r="BJ200" s="251" t="e">
        <f>M200*#REF!</f>
        <v>#REF!</v>
      </c>
      <c r="BK200" s="251" t="e">
        <f>N200*#REF!</f>
        <v>#REF!</v>
      </c>
      <c r="BL200" s="251" t="e">
        <f>O200*#REF!</f>
        <v>#REF!</v>
      </c>
      <c r="BM200" s="251" t="e">
        <f>P200*#REF!</f>
        <v>#REF!</v>
      </c>
    </row>
    <row r="201" spans="1:65" s="250" customFormat="1" ht="35.1" customHeight="1" x14ac:dyDescent="0.25">
      <c r="A201" s="83" t="str">
        <f t="shared" si="82"/>
        <v>BH105DT+1</v>
      </c>
      <c r="B201" s="83" t="str">
        <f t="shared" si="83"/>
        <v>BH105DT+2</v>
      </c>
      <c r="C201" s="83" t="str">
        <f t="shared" si="84"/>
        <v>BH105DT+3</v>
      </c>
      <c r="D201" s="83" t="str">
        <f t="shared" si="85"/>
        <v>BH105DT+4</v>
      </c>
      <c r="E201" s="83" t="s">
        <v>344</v>
      </c>
      <c r="F201" s="85">
        <v>105</v>
      </c>
      <c r="G201" s="85"/>
      <c r="H201" s="93" t="s">
        <v>4764</v>
      </c>
      <c r="I201" s="84" t="s">
        <v>4355</v>
      </c>
      <c r="J201" s="84" t="s">
        <v>3946</v>
      </c>
      <c r="K201" s="84" t="str">
        <f t="shared" si="81"/>
        <v>BH105DT</v>
      </c>
      <c r="L201" s="84" t="s">
        <v>3881</v>
      </c>
      <c r="M201" s="95">
        <v>35000</v>
      </c>
      <c r="N201" s="95">
        <v>14000</v>
      </c>
      <c r="O201" s="95">
        <v>8500</v>
      </c>
      <c r="P201" s="95">
        <v>6000</v>
      </c>
      <c r="Q201" s="95" t="e">
        <f>VLOOKUP(H201&amp;"Vị trí 1",#REF!,9,0)</f>
        <v>#REF!</v>
      </c>
      <c r="R201" s="95" t="e">
        <f>VLOOKUP(H201&amp;"Vị trí 2",#REF!,9,0)</f>
        <v>#REF!</v>
      </c>
      <c r="S201" s="95" t="e">
        <f>VLOOKUP(H201&amp;"Vị trí 3",#REF!,9,0)</f>
        <v>#REF!</v>
      </c>
      <c r="T201" s="95" t="e">
        <f>VLOOKUP(H201&amp;"Vị trí 4",#REF!,9,0)</f>
        <v>#REF!</v>
      </c>
      <c r="U201" s="253" t="e">
        <f>VLOOKUP(A201,#REF!,32,0)</f>
        <v>#REF!</v>
      </c>
      <c r="V201" s="253" t="e">
        <f>VLOOKUP(B201,#REF!,32,0)</f>
        <v>#REF!</v>
      </c>
      <c r="W201" s="253" t="e">
        <f>VLOOKUP(C201,#REF!,32,0)</f>
        <v>#REF!</v>
      </c>
      <c r="X201" s="253" t="e">
        <f>VLOOKUP(D201,#REF!,32,0)</f>
        <v>#REF!</v>
      </c>
      <c r="Y201" s="254" t="e">
        <f>U201/M201</f>
        <v>#REF!</v>
      </c>
      <c r="Z201" s="254" t="e">
        <f>V201/N201</f>
        <v>#REF!</v>
      </c>
      <c r="AA201" s="254" t="e">
        <f>W201/O201</f>
        <v>#REF!</v>
      </c>
      <c r="AB201" s="254" t="e">
        <f>X201/P201</f>
        <v>#REF!</v>
      </c>
      <c r="AC201" s="253" t="e">
        <f>VLOOKUP(H201,#REF!,5,0)</f>
        <v>#REF!</v>
      </c>
      <c r="AD201" s="253"/>
      <c r="AE201" s="253"/>
      <c r="AF201" s="253"/>
      <c r="AG201" s="254" t="e">
        <f>AC201/M201</f>
        <v>#REF!</v>
      </c>
      <c r="AH201" s="254"/>
      <c r="AI201" s="254"/>
      <c r="AJ201" s="254"/>
      <c r="AK201" s="86">
        <v>2.8830441197781771</v>
      </c>
      <c r="AL201" s="86"/>
      <c r="AM201" s="255" t="e">
        <f>AVERAGE(AG201:AJ201)</f>
        <v>#REF!</v>
      </c>
      <c r="AN201" s="255">
        <f>AK201*$AN$10/$AK$10</f>
        <v>1.7008511094397865</v>
      </c>
      <c r="AO201" s="98">
        <f t="shared" si="114"/>
        <v>59529.788830392528</v>
      </c>
      <c r="AP201" s="98">
        <f t="shared" si="114"/>
        <v>23811.915532157011</v>
      </c>
      <c r="AQ201" s="98">
        <f t="shared" si="114"/>
        <v>14457.234430238184</v>
      </c>
      <c r="AR201" s="98">
        <f t="shared" si="114"/>
        <v>10205.106656638718</v>
      </c>
      <c r="AS201" s="99">
        <f t="shared" si="115"/>
        <v>59500</v>
      </c>
      <c r="AT201" s="99">
        <f t="shared" si="115"/>
        <v>23800</v>
      </c>
      <c r="AU201" s="99">
        <f t="shared" si="115"/>
        <v>14500</v>
      </c>
      <c r="AV201" s="99">
        <f t="shared" si="115"/>
        <v>10200</v>
      </c>
      <c r="AW201" s="100">
        <f>AO201*0.15</f>
        <v>8929.4683245588785</v>
      </c>
      <c r="AX201" s="260" t="s">
        <v>344</v>
      </c>
      <c r="AY201" s="101">
        <v>15400</v>
      </c>
      <c r="AZ201" s="102">
        <v>7700</v>
      </c>
      <c r="BA201" s="102">
        <v>4200</v>
      </c>
      <c r="BB201" s="102">
        <v>2730</v>
      </c>
      <c r="BC201" s="253">
        <v>13200</v>
      </c>
      <c r="BD201" s="253">
        <v>6600</v>
      </c>
      <c r="BE201" s="253">
        <v>3600</v>
      </c>
      <c r="BF201" s="253">
        <v>2340</v>
      </c>
      <c r="BG201" s="103">
        <f>AV201-AW201</f>
        <v>1270.5316754411215</v>
      </c>
      <c r="BJ201" s="251" t="e">
        <f>M201*#REF!</f>
        <v>#REF!</v>
      </c>
      <c r="BK201" s="251" t="e">
        <f>N201*#REF!</f>
        <v>#REF!</v>
      </c>
      <c r="BL201" s="251" t="e">
        <f>O201*#REF!</f>
        <v>#REF!</v>
      </c>
      <c r="BM201" s="251" t="e">
        <f>P201*#REF!</f>
        <v>#REF!</v>
      </c>
    </row>
    <row r="202" spans="1:65" s="83" customFormat="1" ht="35.1" customHeight="1" x14ac:dyDescent="0.25">
      <c r="A202" s="83" t="str">
        <f t="shared" si="82"/>
        <v>BH106DT+1</v>
      </c>
      <c r="B202" s="83" t="str">
        <f t="shared" si="83"/>
        <v>BH106DT+2</v>
      </c>
      <c r="C202" s="83" t="str">
        <f t="shared" si="84"/>
        <v>BH106DT+3</v>
      </c>
      <c r="D202" s="83" t="str">
        <f t="shared" si="85"/>
        <v>BH106DT+4</v>
      </c>
      <c r="E202" s="83" t="s">
        <v>344</v>
      </c>
      <c r="F202" s="85">
        <v>106</v>
      </c>
      <c r="G202" s="85"/>
      <c r="H202" s="93" t="s">
        <v>4765</v>
      </c>
      <c r="I202" s="84" t="s">
        <v>4766</v>
      </c>
      <c r="J202" s="84" t="s">
        <v>4413</v>
      </c>
      <c r="K202" s="84"/>
      <c r="L202" s="84" t="s">
        <v>4767</v>
      </c>
      <c r="M202" s="96"/>
      <c r="N202" s="96"/>
      <c r="O202" s="96"/>
      <c r="P202" s="96"/>
      <c r="Q202" s="95"/>
      <c r="R202" s="95"/>
      <c r="S202" s="95"/>
      <c r="T202" s="95"/>
      <c r="U202" s="253"/>
      <c r="V202" s="253"/>
      <c r="W202" s="253"/>
      <c r="X202" s="253"/>
      <c r="Y202" s="254"/>
      <c r="Z202" s="254"/>
      <c r="AA202" s="254"/>
      <c r="AB202" s="254"/>
      <c r="AC202" s="253"/>
      <c r="AD202" s="253"/>
      <c r="AE202" s="253"/>
      <c r="AF202" s="253"/>
      <c r="AG202" s="254"/>
      <c r="AH202" s="254"/>
      <c r="AI202" s="254"/>
      <c r="AJ202" s="254"/>
      <c r="AK202" s="86"/>
      <c r="AL202" s="86"/>
      <c r="AM202" s="255"/>
      <c r="AN202" s="255"/>
      <c r="AO202" s="98"/>
      <c r="AP202" s="98"/>
      <c r="AQ202" s="98"/>
      <c r="AR202" s="98"/>
      <c r="AS202" s="98"/>
      <c r="AT202" s="98"/>
      <c r="AU202" s="98"/>
      <c r="AV202" s="98"/>
      <c r="AW202" s="100"/>
      <c r="AX202" s="256" t="s">
        <v>344</v>
      </c>
      <c r="AY202" s="101">
        <v>24500</v>
      </c>
      <c r="AZ202" s="102">
        <v>9800</v>
      </c>
      <c r="BA202" s="102">
        <v>5950</v>
      </c>
      <c r="BB202" s="102">
        <v>4200</v>
      </c>
      <c r="BC202" s="253">
        <v>21000</v>
      </c>
      <c r="BD202" s="253">
        <v>8400</v>
      </c>
      <c r="BE202" s="253">
        <v>5100</v>
      </c>
      <c r="BF202" s="253">
        <v>3600</v>
      </c>
    </row>
    <row r="203" spans="1:65" s="83" customFormat="1" ht="35.1" customHeight="1" x14ac:dyDescent="0.25">
      <c r="A203" s="83" t="str">
        <f t="shared" si="82"/>
        <v>BH106DT_D1+1</v>
      </c>
      <c r="B203" s="83" t="str">
        <f t="shared" si="83"/>
        <v>BH106DT_D1+2</v>
      </c>
      <c r="C203" s="83" t="str">
        <f t="shared" si="84"/>
        <v>BH106DT_D1+3</v>
      </c>
      <c r="D203" s="83" t="str">
        <f t="shared" si="85"/>
        <v>BH106DT_D1+4</v>
      </c>
      <c r="E203" s="83" t="s">
        <v>344</v>
      </c>
      <c r="F203" s="85"/>
      <c r="G203" s="85"/>
      <c r="H203" s="93" t="s">
        <v>4768</v>
      </c>
      <c r="I203" s="84" t="s">
        <v>4769</v>
      </c>
      <c r="J203" s="84" t="s">
        <v>4355</v>
      </c>
      <c r="K203" s="84" t="str">
        <f t="shared" si="81"/>
        <v>BH106DT_D1</v>
      </c>
      <c r="L203" s="84" t="s">
        <v>4770</v>
      </c>
      <c r="M203" s="95">
        <v>26000</v>
      </c>
      <c r="N203" s="95">
        <v>12000</v>
      </c>
      <c r="O203" s="95">
        <v>7300</v>
      </c>
      <c r="P203" s="95">
        <v>4500</v>
      </c>
      <c r="Q203" s="95" t="e">
        <f>VLOOKUP(H203&amp;"Vị trí 1",#REF!,9,0)</f>
        <v>#REF!</v>
      </c>
      <c r="R203" s="95" t="e">
        <f>VLOOKUP(H203&amp;"Vị trí 2",#REF!,9,0)</f>
        <v>#REF!</v>
      </c>
      <c r="S203" s="95" t="e">
        <f>VLOOKUP(H203&amp;"Vị trí 3",#REF!,9,0)</f>
        <v>#REF!</v>
      </c>
      <c r="T203" s="95" t="e">
        <f>VLOOKUP(H203&amp;"Vị trí 4",#REF!,9,0)</f>
        <v>#REF!</v>
      </c>
      <c r="U203" s="253"/>
      <c r="V203" s="253" t="e">
        <f>VLOOKUP(B203,#REF!,32,0)</f>
        <v>#REF!</v>
      </c>
      <c r="W203" s="253" t="e">
        <f>VLOOKUP(C203,#REF!,32,0)</f>
        <v>#REF!</v>
      </c>
      <c r="X203" s="253" t="e">
        <f>VLOOKUP(D203,#REF!,32,0)</f>
        <v>#REF!</v>
      </c>
      <c r="Y203" s="254"/>
      <c r="Z203" s="254" t="e">
        <f t="shared" ref="Z203:AB218" si="116">V203/N203</f>
        <v>#REF!</v>
      </c>
      <c r="AA203" s="254" t="e">
        <f t="shared" si="116"/>
        <v>#REF!</v>
      </c>
      <c r="AB203" s="254" t="e">
        <f t="shared" si="116"/>
        <v>#REF!</v>
      </c>
      <c r="AC203" s="253"/>
      <c r="AD203" s="253"/>
      <c r="AE203" s="253"/>
      <c r="AF203" s="253"/>
      <c r="AG203" s="254"/>
      <c r="AH203" s="254"/>
      <c r="AI203" s="254"/>
      <c r="AJ203" s="254"/>
      <c r="AK203" s="86">
        <v>2.0483270210627635</v>
      </c>
      <c r="AL203" s="86"/>
      <c r="AM203" s="255"/>
      <c r="AN203" s="255">
        <v>1.2</v>
      </c>
      <c r="AO203" s="98">
        <f t="shared" ref="AO203:AO215" si="117">M203*$AN203</f>
        <v>31200</v>
      </c>
      <c r="AP203" s="98">
        <f t="shared" ref="AP203:AP215" si="118">N203*$AN203</f>
        <v>14400</v>
      </c>
      <c r="AQ203" s="98">
        <f t="shared" ref="AQ203:AQ215" si="119">O203*$AN203</f>
        <v>8760</v>
      </c>
      <c r="AR203" s="98">
        <f t="shared" ref="AR203:AR215" si="120">P203*$AN203</f>
        <v>5400</v>
      </c>
      <c r="AS203" s="99">
        <f t="shared" ref="AS203:AV215" si="121">IF(AO203&lt;1000,ROUND(AO203,-1),ROUND(AO203,-2))</f>
        <v>31200</v>
      </c>
      <c r="AT203" s="99">
        <f t="shared" si="121"/>
        <v>14400</v>
      </c>
      <c r="AU203" s="99">
        <f t="shared" si="121"/>
        <v>8800</v>
      </c>
      <c r="AV203" s="99">
        <f t="shared" si="121"/>
        <v>5400</v>
      </c>
      <c r="AW203" s="100">
        <f t="shared" ref="AW203:AW215" si="122">AO203*0.15</f>
        <v>4680</v>
      </c>
      <c r="AX203" s="256" t="s">
        <v>344</v>
      </c>
      <c r="AY203" s="101"/>
      <c r="AZ203" s="102"/>
      <c r="BA203" s="102"/>
      <c r="BB203" s="102"/>
      <c r="BC203" s="253"/>
      <c r="BD203" s="253"/>
      <c r="BE203" s="253"/>
      <c r="BF203" s="253"/>
      <c r="BG203" s="103">
        <f t="shared" ref="BG203:BG215" si="123">AV203-AW203</f>
        <v>720</v>
      </c>
      <c r="BJ203" s="251" t="e">
        <f>M203*#REF!</f>
        <v>#REF!</v>
      </c>
      <c r="BK203" s="251" t="e">
        <f>N203*#REF!</f>
        <v>#REF!</v>
      </c>
      <c r="BL203" s="251" t="e">
        <f>O203*#REF!</f>
        <v>#REF!</v>
      </c>
      <c r="BM203" s="251" t="e">
        <f>P203*#REF!</f>
        <v>#REF!</v>
      </c>
    </row>
    <row r="204" spans="1:65" s="83" customFormat="1" ht="35.1" customHeight="1" x14ac:dyDescent="0.25">
      <c r="A204" s="83" t="str">
        <f t="shared" si="82"/>
        <v>BH106DT_D2+1</v>
      </c>
      <c r="B204" s="83" t="str">
        <f t="shared" si="83"/>
        <v>BH106DT_D2+2</v>
      </c>
      <c r="C204" s="83" t="str">
        <f t="shared" si="84"/>
        <v>BH106DT_D2+3</v>
      </c>
      <c r="D204" s="83" t="str">
        <f t="shared" si="85"/>
        <v>BH106DT_D2+4</v>
      </c>
      <c r="E204" s="83" t="s">
        <v>344</v>
      </c>
      <c r="F204" s="85"/>
      <c r="G204" s="85"/>
      <c r="H204" s="93" t="s">
        <v>4771</v>
      </c>
      <c r="I204" s="84" t="s">
        <v>4772</v>
      </c>
      <c r="J204" s="84" t="s">
        <v>4355</v>
      </c>
      <c r="K204" s="84" t="str">
        <f t="shared" ref="K204:K267" si="124">H204</f>
        <v>BH106DT_D2</v>
      </c>
      <c r="L204" s="84" t="s">
        <v>460</v>
      </c>
      <c r="M204" s="95">
        <v>20000</v>
      </c>
      <c r="N204" s="95">
        <v>10000</v>
      </c>
      <c r="O204" s="95">
        <v>6100</v>
      </c>
      <c r="P204" s="95">
        <v>3900</v>
      </c>
      <c r="Q204" s="95" t="e">
        <f>VLOOKUP(H204&amp;"Vị trí 1",#REF!,9,0)</f>
        <v>#REF!</v>
      </c>
      <c r="R204" s="95" t="e">
        <f>VLOOKUP(H204&amp;"Vị trí 2",#REF!,9,0)</f>
        <v>#REF!</v>
      </c>
      <c r="S204" s="95" t="e">
        <f>VLOOKUP(H204&amp;"Vị trí 3",#REF!,9,0)</f>
        <v>#REF!</v>
      </c>
      <c r="T204" s="95" t="e">
        <f>VLOOKUP(H204&amp;"Vị trí 4",#REF!,9,0)</f>
        <v>#REF!</v>
      </c>
      <c r="U204" s="253" t="e">
        <f>VLOOKUP(A204,#REF!,32,0)</f>
        <v>#REF!</v>
      </c>
      <c r="V204" s="253" t="e">
        <f>VLOOKUP(B204,#REF!,32,0)</f>
        <v>#REF!</v>
      </c>
      <c r="W204" s="253" t="e">
        <f>VLOOKUP(C204,#REF!,32,0)</f>
        <v>#REF!</v>
      </c>
      <c r="X204" s="253" t="e">
        <f>VLOOKUP(D204,#REF!,32,0)</f>
        <v>#REF!</v>
      </c>
      <c r="Y204" s="254" t="e">
        <f>U204/M204</f>
        <v>#REF!</v>
      </c>
      <c r="Z204" s="254" t="e">
        <f t="shared" si="116"/>
        <v>#REF!</v>
      </c>
      <c r="AA204" s="254" t="e">
        <f t="shared" si="116"/>
        <v>#REF!</v>
      </c>
      <c r="AB204" s="254" t="e">
        <f t="shared" si="116"/>
        <v>#REF!</v>
      </c>
      <c r="AC204" s="253"/>
      <c r="AD204" s="253"/>
      <c r="AE204" s="253"/>
      <c r="AF204" s="253"/>
      <c r="AG204" s="254"/>
      <c r="AH204" s="254"/>
      <c r="AI204" s="254"/>
      <c r="AJ204" s="254"/>
      <c r="AK204" s="86">
        <v>3.0415147047121232</v>
      </c>
      <c r="AL204" s="86"/>
      <c r="AM204" s="255"/>
      <c r="AN204" s="255">
        <v>1.75</v>
      </c>
      <c r="AO204" s="98">
        <f t="shared" si="117"/>
        <v>35000</v>
      </c>
      <c r="AP204" s="98">
        <f t="shared" si="118"/>
        <v>17500</v>
      </c>
      <c r="AQ204" s="98">
        <f t="shared" si="119"/>
        <v>10675</v>
      </c>
      <c r="AR204" s="98">
        <f t="shared" si="120"/>
        <v>6825</v>
      </c>
      <c r="AS204" s="99">
        <f t="shared" si="121"/>
        <v>35000</v>
      </c>
      <c r="AT204" s="99">
        <f t="shared" si="121"/>
        <v>17500</v>
      </c>
      <c r="AU204" s="99">
        <f t="shared" si="121"/>
        <v>10700</v>
      </c>
      <c r="AV204" s="99">
        <f t="shared" si="121"/>
        <v>6800</v>
      </c>
      <c r="AW204" s="100">
        <f t="shared" si="122"/>
        <v>5250</v>
      </c>
      <c r="AX204" s="256" t="s">
        <v>344</v>
      </c>
      <c r="AY204" s="101">
        <v>18200</v>
      </c>
      <c r="AZ204" s="102">
        <v>8400</v>
      </c>
      <c r="BA204" s="102">
        <v>5110</v>
      </c>
      <c r="BB204" s="102">
        <v>3150</v>
      </c>
      <c r="BC204" s="253">
        <v>15600</v>
      </c>
      <c r="BD204" s="253">
        <v>7200</v>
      </c>
      <c r="BE204" s="253">
        <v>4380</v>
      </c>
      <c r="BF204" s="253">
        <v>2700</v>
      </c>
      <c r="BG204" s="103">
        <f t="shared" si="123"/>
        <v>1550</v>
      </c>
      <c r="BJ204" s="251" t="e">
        <f>M204*#REF!</f>
        <v>#REF!</v>
      </c>
      <c r="BK204" s="251" t="e">
        <f>N204*#REF!</f>
        <v>#REF!</v>
      </c>
      <c r="BL204" s="251" t="e">
        <f>O204*#REF!</f>
        <v>#REF!</v>
      </c>
      <c r="BM204" s="251" t="e">
        <f>P204*#REF!</f>
        <v>#REF!</v>
      </c>
    </row>
    <row r="205" spans="1:65" s="83" customFormat="1" ht="35.1" customHeight="1" x14ac:dyDescent="0.25">
      <c r="A205" s="83" t="str">
        <f t="shared" ref="A205:A268" si="125">$H205&amp;"+1"</f>
        <v>BH106DT_D3+1</v>
      </c>
      <c r="B205" s="83" t="str">
        <f t="shared" ref="B205:B268" si="126">$H205&amp;"+2"</f>
        <v>BH106DT_D3+2</v>
      </c>
      <c r="C205" s="83" t="str">
        <f t="shared" ref="C205:C268" si="127">$H205&amp;"+3"</f>
        <v>BH106DT_D3+3</v>
      </c>
      <c r="D205" s="83" t="str">
        <f t="shared" ref="D205:D268" si="128">$H205&amp;"+4"</f>
        <v>BH106DT_D3+4</v>
      </c>
      <c r="E205" s="83" t="s">
        <v>344</v>
      </c>
      <c r="F205" s="85"/>
      <c r="G205" s="85"/>
      <c r="H205" s="93" t="s">
        <v>4773</v>
      </c>
      <c r="I205" s="84" t="s">
        <v>4774</v>
      </c>
      <c r="J205" s="84" t="s">
        <v>460</v>
      </c>
      <c r="K205" s="84" t="str">
        <f t="shared" si="124"/>
        <v>BH106DT_D3</v>
      </c>
      <c r="L205" s="84" t="s">
        <v>4775</v>
      </c>
      <c r="M205" s="95">
        <v>13000</v>
      </c>
      <c r="N205" s="95">
        <v>7000</v>
      </c>
      <c r="O205" s="95">
        <v>4600</v>
      </c>
      <c r="P205" s="95">
        <v>3100</v>
      </c>
      <c r="Q205" s="95" t="e">
        <f>VLOOKUP(H205&amp;"Vị trí 1",#REF!,9,0)</f>
        <v>#REF!</v>
      </c>
      <c r="R205" s="95" t="e">
        <f>VLOOKUP(H205&amp;"Vị trí 2",#REF!,9,0)</f>
        <v>#REF!</v>
      </c>
      <c r="S205" s="95" t="e">
        <f>VLOOKUP(H205&amp;"Vị trí 3",#REF!,9,0)</f>
        <v>#REF!</v>
      </c>
      <c r="T205" s="95" t="e">
        <f>VLOOKUP(H205&amp;"Vị trí 4",#REF!,9,0)</f>
        <v>#REF!</v>
      </c>
      <c r="U205" s="253" t="e">
        <f>VLOOKUP(A205,#REF!,32,0)</f>
        <v>#REF!</v>
      </c>
      <c r="V205" s="253" t="e">
        <f>VLOOKUP(B205,#REF!,32,0)</f>
        <v>#REF!</v>
      </c>
      <c r="W205" s="253"/>
      <c r="X205" s="253"/>
      <c r="Y205" s="254" t="e">
        <f>U205/M205</f>
        <v>#REF!</v>
      </c>
      <c r="Z205" s="254" t="e">
        <f t="shared" si="116"/>
        <v>#REF!</v>
      </c>
      <c r="AA205" s="254"/>
      <c r="AB205" s="254"/>
      <c r="AC205" s="253"/>
      <c r="AD205" s="253"/>
      <c r="AE205" s="253"/>
      <c r="AF205" s="253"/>
      <c r="AG205" s="254"/>
      <c r="AH205" s="254"/>
      <c r="AI205" s="254"/>
      <c r="AJ205" s="254"/>
      <c r="AK205" s="86">
        <v>4.0318999136776954</v>
      </c>
      <c r="AL205" s="86"/>
      <c r="AM205" s="255"/>
      <c r="AN205" s="255">
        <f>ROUNDDOWN(AK205*$AN$10/$AK$10,1)</f>
        <v>2.2999999999999998</v>
      </c>
      <c r="AO205" s="98">
        <f t="shared" si="117"/>
        <v>29899.999999999996</v>
      </c>
      <c r="AP205" s="98">
        <f t="shared" si="118"/>
        <v>16099.999999999998</v>
      </c>
      <c r="AQ205" s="98">
        <f t="shared" si="119"/>
        <v>10580</v>
      </c>
      <c r="AR205" s="98">
        <f t="shared" si="120"/>
        <v>7129.9999999999991</v>
      </c>
      <c r="AS205" s="99">
        <f t="shared" si="121"/>
        <v>29900</v>
      </c>
      <c r="AT205" s="99">
        <f t="shared" si="121"/>
        <v>16100</v>
      </c>
      <c r="AU205" s="99">
        <f t="shared" si="121"/>
        <v>10600</v>
      </c>
      <c r="AV205" s="99">
        <f t="shared" si="121"/>
        <v>7100</v>
      </c>
      <c r="AW205" s="100">
        <f t="shared" si="122"/>
        <v>4484.9999999999991</v>
      </c>
      <c r="AX205" s="256" t="s">
        <v>344</v>
      </c>
      <c r="AY205" s="101">
        <v>14000</v>
      </c>
      <c r="AZ205" s="102">
        <v>7000</v>
      </c>
      <c r="BA205" s="102">
        <v>4270</v>
      </c>
      <c r="BB205" s="102">
        <v>2730</v>
      </c>
      <c r="BC205" s="253">
        <v>12000</v>
      </c>
      <c r="BD205" s="253">
        <v>6000</v>
      </c>
      <c r="BE205" s="253">
        <v>3660</v>
      </c>
      <c r="BF205" s="253">
        <v>2340</v>
      </c>
      <c r="BG205" s="103">
        <f t="shared" si="123"/>
        <v>2615.0000000000009</v>
      </c>
      <c r="BJ205" s="251" t="e">
        <f>M205*#REF!</f>
        <v>#REF!</v>
      </c>
      <c r="BK205" s="251" t="e">
        <f>N205*#REF!</f>
        <v>#REF!</v>
      </c>
      <c r="BL205" s="251" t="e">
        <f>O205*#REF!</f>
        <v>#REF!</v>
      </c>
      <c r="BM205" s="251" t="e">
        <f>P205*#REF!</f>
        <v>#REF!</v>
      </c>
    </row>
    <row r="206" spans="1:65" s="83" customFormat="1" ht="36.75" customHeight="1" x14ac:dyDescent="0.25">
      <c r="A206" s="83" t="str">
        <f t="shared" si="125"/>
        <v>BH107DT+1</v>
      </c>
      <c r="B206" s="83" t="str">
        <f t="shared" si="126"/>
        <v>BH107DT+2</v>
      </c>
      <c r="C206" s="83" t="str">
        <f t="shared" si="127"/>
        <v>BH107DT+3</v>
      </c>
      <c r="D206" s="83" t="str">
        <f t="shared" si="128"/>
        <v>BH107DT+4</v>
      </c>
      <c r="E206" s="83" t="s">
        <v>344</v>
      </c>
      <c r="F206" s="85">
        <v>107</v>
      </c>
      <c r="G206" s="85"/>
      <c r="H206" s="93" t="s">
        <v>4776</v>
      </c>
      <c r="I206" s="84" t="s">
        <v>460</v>
      </c>
      <c r="J206" s="84" t="s">
        <v>4777</v>
      </c>
      <c r="K206" s="84" t="str">
        <f t="shared" si="124"/>
        <v>BH107DT</v>
      </c>
      <c r="L206" s="84" t="s">
        <v>4770</v>
      </c>
      <c r="M206" s="95">
        <v>21000</v>
      </c>
      <c r="N206" s="95">
        <v>10000</v>
      </c>
      <c r="O206" s="95">
        <v>6000</v>
      </c>
      <c r="P206" s="95">
        <v>3600</v>
      </c>
      <c r="Q206" s="95" t="e">
        <f>VLOOKUP(H206&amp;"Vị trí 1",#REF!,9,0)</f>
        <v>#REF!</v>
      </c>
      <c r="R206" s="95" t="e">
        <f>VLOOKUP(H206&amp;"Vị trí 2",#REF!,9,0)</f>
        <v>#REF!</v>
      </c>
      <c r="S206" s="95" t="e">
        <f>VLOOKUP(H206&amp;"Vị trí 3",#REF!,9,0)</f>
        <v>#REF!</v>
      </c>
      <c r="T206" s="95" t="e">
        <f>VLOOKUP(H206&amp;"Vị trí 4",#REF!,9,0)</f>
        <v>#REF!</v>
      </c>
      <c r="U206" s="253"/>
      <c r="V206" s="253" t="e">
        <f>VLOOKUP(B206,#REF!,32,0)</f>
        <v>#REF!</v>
      </c>
      <c r="W206" s="253" t="e">
        <f>VLOOKUP(C206,#REF!,32,0)</f>
        <v>#REF!</v>
      </c>
      <c r="X206" s="253" t="e">
        <f>VLOOKUP(D206,#REF!,32,0)</f>
        <v>#REF!</v>
      </c>
      <c r="Y206" s="254"/>
      <c r="Z206" s="254" t="e">
        <f t="shared" si="116"/>
        <v>#REF!</v>
      </c>
      <c r="AA206" s="254" t="e">
        <f>W206/O206</f>
        <v>#REF!</v>
      </c>
      <c r="AB206" s="254" t="e">
        <f>X206/P206</f>
        <v>#REF!</v>
      </c>
      <c r="AC206" s="253"/>
      <c r="AD206" s="253"/>
      <c r="AE206" s="253"/>
      <c r="AF206" s="253"/>
      <c r="AG206" s="254"/>
      <c r="AH206" s="254"/>
      <c r="AI206" s="254"/>
      <c r="AJ206" s="254"/>
      <c r="AK206" s="86">
        <v>3.3191899999752139</v>
      </c>
      <c r="AL206" s="86"/>
      <c r="AM206" s="255"/>
      <c r="AN206" s="255">
        <v>1.95</v>
      </c>
      <c r="AO206" s="98">
        <f t="shared" si="117"/>
        <v>40950</v>
      </c>
      <c r="AP206" s="98">
        <f t="shared" si="118"/>
        <v>19500</v>
      </c>
      <c r="AQ206" s="98">
        <f t="shared" si="119"/>
        <v>11700</v>
      </c>
      <c r="AR206" s="98">
        <f t="shared" si="120"/>
        <v>7020</v>
      </c>
      <c r="AS206" s="99">
        <f t="shared" si="121"/>
        <v>41000</v>
      </c>
      <c r="AT206" s="99">
        <f t="shared" si="121"/>
        <v>19500</v>
      </c>
      <c r="AU206" s="99">
        <f t="shared" si="121"/>
        <v>11700</v>
      </c>
      <c r="AV206" s="99">
        <f t="shared" si="121"/>
        <v>7000</v>
      </c>
      <c r="AW206" s="100">
        <f t="shared" si="122"/>
        <v>6142.5</v>
      </c>
      <c r="AX206" s="256" t="s">
        <v>344</v>
      </c>
      <c r="AY206" s="101">
        <v>9100</v>
      </c>
      <c r="AZ206" s="102">
        <v>4900</v>
      </c>
      <c r="BA206" s="102">
        <v>3220</v>
      </c>
      <c r="BB206" s="102">
        <v>2170</v>
      </c>
      <c r="BC206" s="253">
        <v>7800</v>
      </c>
      <c r="BD206" s="253">
        <v>4200</v>
      </c>
      <c r="BE206" s="253">
        <v>2760</v>
      </c>
      <c r="BF206" s="253">
        <v>1860</v>
      </c>
      <c r="BG206" s="103">
        <f t="shared" si="123"/>
        <v>857.5</v>
      </c>
      <c r="BJ206" s="251" t="e">
        <f>M206*#REF!</f>
        <v>#REF!</v>
      </c>
      <c r="BK206" s="251" t="e">
        <f>N206*#REF!</f>
        <v>#REF!</v>
      </c>
      <c r="BL206" s="251" t="e">
        <f>O206*#REF!</f>
        <v>#REF!</v>
      </c>
      <c r="BM206" s="251" t="e">
        <f>P206*#REF!</f>
        <v>#REF!</v>
      </c>
    </row>
    <row r="207" spans="1:65" s="83" customFormat="1" ht="35.1" customHeight="1" x14ac:dyDescent="0.25">
      <c r="A207" s="83" t="str">
        <f t="shared" si="125"/>
        <v>BH108DT+1</v>
      </c>
      <c r="B207" s="83" t="str">
        <f t="shared" si="126"/>
        <v>BH108DT+2</v>
      </c>
      <c r="C207" s="83" t="str">
        <f t="shared" si="127"/>
        <v>BH108DT+3</v>
      </c>
      <c r="D207" s="83" t="str">
        <f t="shared" si="128"/>
        <v>BH108DT+4</v>
      </c>
      <c r="E207" s="83" t="s">
        <v>344</v>
      </c>
      <c r="F207" s="85">
        <v>108</v>
      </c>
      <c r="G207" s="85"/>
      <c r="H207" s="93" t="s">
        <v>4778</v>
      </c>
      <c r="I207" s="84" t="s">
        <v>4779</v>
      </c>
      <c r="J207" s="84" t="s">
        <v>4572</v>
      </c>
      <c r="K207" s="84" t="str">
        <f t="shared" si="124"/>
        <v>BH108DT</v>
      </c>
      <c r="L207" s="84" t="s">
        <v>4766</v>
      </c>
      <c r="M207" s="95">
        <v>12000</v>
      </c>
      <c r="N207" s="95">
        <v>7000</v>
      </c>
      <c r="O207" s="95">
        <v>4200</v>
      </c>
      <c r="P207" s="95">
        <v>3100</v>
      </c>
      <c r="Q207" s="95" t="e">
        <f>VLOOKUP(H207&amp;"Vị trí 1",#REF!,9,0)</f>
        <v>#REF!</v>
      </c>
      <c r="R207" s="95" t="e">
        <f>VLOOKUP(H207&amp;"Vị trí 2",#REF!,9,0)</f>
        <v>#REF!</v>
      </c>
      <c r="S207" s="95" t="e">
        <f>VLOOKUP(H207&amp;"Vị trí 3",#REF!,9,0)</f>
        <v>#REF!</v>
      </c>
      <c r="T207" s="95" t="e">
        <f>VLOOKUP(H207&amp;"Vị trí 4",#REF!,9,0)</f>
        <v>#REF!</v>
      </c>
      <c r="U207" s="253" t="e">
        <f>VLOOKUP(A207,#REF!,32,0)</f>
        <v>#REF!</v>
      </c>
      <c r="V207" s="253" t="e">
        <f>VLOOKUP(B207,#REF!,32,0)</f>
        <v>#REF!</v>
      </c>
      <c r="W207" s="253" t="e">
        <f>VLOOKUP(C207,#REF!,32,0)</f>
        <v>#REF!</v>
      </c>
      <c r="X207" s="253" t="e">
        <f>VLOOKUP(D207,#REF!,32,0)</f>
        <v>#REF!</v>
      </c>
      <c r="Y207" s="254" t="e">
        <f>U207/M207</f>
        <v>#REF!</v>
      </c>
      <c r="Z207" s="254" t="e">
        <f t="shared" si="116"/>
        <v>#REF!</v>
      </c>
      <c r="AA207" s="254" t="e">
        <f>W207/O207</f>
        <v>#REF!</v>
      </c>
      <c r="AB207" s="254" t="e">
        <f>X207/P207</f>
        <v>#REF!</v>
      </c>
      <c r="AC207" s="253"/>
      <c r="AD207" s="253"/>
      <c r="AE207" s="253"/>
      <c r="AF207" s="253"/>
      <c r="AG207" s="254"/>
      <c r="AH207" s="254"/>
      <c r="AI207" s="254"/>
      <c r="AJ207" s="254"/>
      <c r="AK207" s="86">
        <v>3.6815473199043867</v>
      </c>
      <c r="AL207" s="86"/>
      <c r="AM207" s="255"/>
      <c r="AN207" s="255">
        <f>ROUNDDOWN(AK207*$AN$10/$AK$10,1)</f>
        <v>2.1</v>
      </c>
      <c r="AO207" s="98">
        <f t="shared" si="117"/>
        <v>25200</v>
      </c>
      <c r="AP207" s="98">
        <f t="shared" si="118"/>
        <v>14700</v>
      </c>
      <c r="AQ207" s="98">
        <f t="shared" si="119"/>
        <v>8820</v>
      </c>
      <c r="AR207" s="98">
        <f t="shared" si="120"/>
        <v>6510</v>
      </c>
      <c r="AS207" s="99">
        <f t="shared" si="121"/>
        <v>25200</v>
      </c>
      <c r="AT207" s="99">
        <f t="shared" si="121"/>
        <v>14700</v>
      </c>
      <c r="AU207" s="99">
        <f t="shared" si="121"/>
        <v>8800</v>
      </c>
      <c r="AV207" s="99">
        <f t="shared" si="121"/>
        <v>6500</v>
      </c>
      <c r="AW207" s="100">
        <f t="shared" si="122"/>
        <v>3780</v>
      </c>
      <c r="AX207" s="256" t="s">
        <v>344</v>
      </c>
      <c r="AY207" s="101">
        <v>14700</v>
      </c>
      <c r="AZ207" s="102">
        <v>7000</v>
      </c>
      <c r="BA207" s="102">
        <v>4200</v>
      </c>
      <c r="BB207" s="102">
        <v>2520</v>
      </c>
      <c r="BC207" s="253">
        <v>12600</v>
      </c>
      <c r="BD207" s="253">
        <v>6000</v>
      </c>
      <c r="BE207" s="253">
        <v>3600</v>
      </c>
      <c r="BF207" s="253">
        <v>2160</v>
      </c>
      <c r="BG207" s="103">
        <f t="shared" si="123"/>
        <v>2720</v>
      </c>
      <c r="BJ207" s="251" t="e">
        <f>M207*#REF!</f>
        <v>#REF!</v>
      </c>
      <c r="BK207" s="251" t="e">
        <f>N207*#REF!</f>
        <v>#REF!</v>
      </c>
      <c r="BL207" s="251" t="e">
        <f>O207*#REF!</f>
        <v>#REF!</v>
      </c>
      <c r="BM207" s="251" t="e">
        <f>P207*#REF!</f>
        <v>#REF!</v>
      </c>
    </row>
    <row r="208" spans="1:65" s="83" customFormat="1" ht="47.25" x14ac:dyDescent="0.25">
      <c r="A208" s="83" t="str">
        <f t="shared" si="125"/>
        <v>BH109DT+1</v>
      </c>
      <c r="B208" s="83" t="str">
        <f t="shared" si="126"/>
        <v>BH109DT+2</v>
      </c>
      <c r="C208" s="83" t="str">
        <f t="shared" si="127"/>
        <v>BH109DT+3</v>
      </c>
      <c r="D208" s="83" t="str">
        <f t="shared" si="128"/>
        <v>BH109DT+4</v>
      </c>
      <c r="E208" s="83" t="s">
        <v>344</v>
      </c>
      <c r="F208" s="85">
        <v>109</v>
      </c>
      <c r="G208" s="85"/>
      <c r="H208" s="93" t="s">
        <v>4780</v>
      </c>
      <c r="I208" s="84" t="s">
        <v>4781</v>
      </c>
      <c r="J208" s="84" t="s">
        <v>4766</v>
      </c>
      <c r="K208" s="84" t="str">
        <f t="shared" si="124"/>
        <v>BH109DT</v>
      </c>
      <c r="L208" s="84" t="s">
        <v>4782</v>
      </c>
      <c r="M208" s="95">
        <v>10000</v>
      </c>
      <c r="N208" s="95">
        <v>6000</v>
      </c>
      <c r="O208" s="95">
        <v>3900</v>
      </c>
      <c r="P208" s="95">
        <v>3000</v>
      </c>
      <c r="Q208" s="95" t="e">
        <f>VLOOKUP(H208&amp;"Vị trí 1",#REF!,9,0)</f>
        <v>#REF!</v>
      </c>
      <c r="R208" s="95" t="e">
        <f>VLOOKUP(H208&amp;"Vị trí 2",#REF!,9,0)</f>
        <v>#REF!</v>
      </c>
      <c r="S208" s="95" t="e">
        <f>VLOOKUP(H208&amp;"Vị trí 3",#REF!,9,0)</f>
        <v>#REF!</v>
      </c>
      <c r="T208" s="95" t="e">
        <f>VLOOKUP(H208&amp;"Vị trí 4",#REF!,9,0)</f>
        <v>#REF!</v>
      </c>
      <c r="U208" s="253"/>
      <c r="V208" s="253"/>
      <c r="W208" s="253"/>
      <c r="X208" s="253"/>
      <c r="Y208" s="254"/>
      <c r="Z208" s="254"/>
      <c r="AA208" s="254"/>
      <c r="AB208" s="254"/>
      <c r="AC208" s="253"/>
      <c r="AD208" s="253"/>
      <c r="AE208" s="253"/>
      <c r="AF208" s="253"/>
      <c r="AG208" s="254"/>
      <c r="AH208" s="254"/>
      <c r="AI208" s="254"/>
      <c r="AJ208" s="254"/>
      <c r="AK208" s="86">
        <v>3.05</v>
      </c>
      <c r="AL208" s="86"/>
      <c r="AM208" s="255"/>
      <c r="AN208" s="255">
        <f>AK208*$AN$10/$AK$10</f>
        <v>1.7993466864428302</v>
      </c>
      <c r="AO208" s="98">
        <f t="shared" si="117"/>
        <v>17993.466864428301</v>
      </c>
      <c r="AP208" s="98">
        <f t="shared" si="118"/>
        <v>10796.080118656981</v>
      </c>
      <c r="AQ208" s="98">
        <f t="shared" si="119"/>
        <v>7017.4520771270381</v>
      </c>
      <c r="AR208" s="98">
        <f t="shared" si="120"/>
        <v>5398.0400593284903</v>
      </c>
      <c r="AS208" s="99">
        <f t="shared" si="121"/>
        <v>18000</v>
      </c>
      <c r="AT208" s="99">
        <f t="shared" si="121"/>
        <v>10800</v>
      </c>
      <c r="AU208" s="99">
        <f t="shared" si="121"/>
        <v>7000</v>
      </c>
      <c r="AV208" s="99">
        <f t="shared" si="121"/>
        <v>5400</v>
      </c>
      <c r="AW208" s="100">
        <f t="shared" si="122"/>
        <v>2699.0200296642452</v>
      </c>
      <c r="AX208" s="256" t="s">
        <v>344</v>
      </c>
      <c r="AY208" s="101">
        <v>8400</v>
      </c>
      <c r="AZ208" s="102">
        <v>4900</v>
      </c>
      <c r="BA208" s="102">
        <v>2940</v>
      </c>
      <c r="BB208" s="102">
        <v>2170</v>
      </c>
      <c r="BC208" s="253">
        <v>7200</v>
      </c>
      <c r="BD208" s="253">
        <v>4200</v>
      </c>
      <c r="BE208" s="253">
        <v>2520</v>
      </c>
      <c r="BF208" s="253">
        <v>1860</v>
      </c>
      <c r="BG208" s="103">
        <f t="shared" si="123"/>
        <v>2700.9799703357548</v>
      </c>
      <c r="BJ208" s="251" t="e">
        <f>M208*#REF!</f>
        <v>#REF!</v>
      </c>
      <c r="BK208" s="251" t="e">
        <f>N208*#REF!</f>
        <v>#REF!</v>
      </c>
      <c r="BL208" s="251" t="e">
        <f>O208*#REF!</f>
        <v>#REF!</v>
      </c>
      <c r="BM208" s="251" t="e">
        <f>P208*#REF!</f>
        <v>#REF!</v>
      </c>
    </row>
    <row r="209" spans="1:65" s="83" customFormat="1" ht="35.1" customHeight="1" x14ac:dyDescent="0.25">
      <c r="A209" s="83" t="str">
        <f t="shared" si="125"/>
        <v>BH110DT+1</v>
      </c>
      <c r="B209" s="83" t="str">
        <f t="shared" si="126"/>
        <v>BH110DT+2</v>
      </c>
      <c r="C209" s="83" t="str">
        <f t="shared" si="127"/>
        <v>BH110DT+3</v>
      </c>
      <c r="D209" s="83" t="str">
        <f t="shared" si="128"/>
        <v>BH110DT+4</v>
      </c>
      <c r="E209" s="83" t="s">
        <v>344</v>
      </c>
      <c r="F209" s="85">
        <v>110</v>
      </c>
      <c r="G209" s="85"/>
      <c r="H209" s="93" t="s">
        <v>4783</v>
      </c>
      <c r="I209" s="84" t="s">
        <v>4784</v>
      </c>
      <c r="J209" s="84" t="s">
        <v>4766</v>
      </c>
      <c r="K209" s="84" t="str">
        <f t="shared" si="124"/>
        <v>BH110DT</v>
      </c>
      <c r="L209" s="84" t="s">
        <v>4785</v>
      </c>
      <c r="M209" s="95">
        <v>16000</v>
      </c>
      <c r="N209" s="95">
        <v>8000</v>
      </c>
      <c r="O209" s="95">
        <v>5200</v>
      </c>
      <c r="P209" s="95">
        <v>3600</v>
      </c>
      <c r="Q209" s="95" t="e">
        <f>VLOOKUP(H209&amp;"Vị trí 1",#REF!,9,0)</f>
        <v>#REF!</v>
      </c>
      <c r="R209" s="95" t="e">
        <f>VLOOKUP(H209&amp;"Vị trí 2",#REF!,9,0)</f>
        <v>#REF!</v>
      </c>
      <c r="S209" s="95" t="e">
        <f>VLOOKUP(H209&amp;"Vị trí 3",#REF!,9,0)</f>
        <v>#REF!</v>
      </c>
      <c r="T209" s="95" t="e">
        <f>VLOOKUP(H209&amp;"Vị trí 4",#REF!,9,0)</f>
        <v>#REF!</v>
      </c>
      <c r="U209" s="253"/>
      <c r="V209" s="253"/>
      <c r="W209" s="253"/>
      <c r="X209" s="253"/>
      <c r="Y209" s="254"/>
      <c r="Z209" s="254"/>
      <c r="AA209" s="254"/>
      <c r="AB209" s="254"/>
      <c r="AC209" s="253"/>
      <c r="AD209" s="253"/>
      <c r="AE209" s="253"/>
      <c r="AF209" s="253"/>
      <c r="AG209" s="254"/>
      <c r="AH209" s="254"/>
      <c r="AI209" s="254"/>
      <c r="AJ209" s="254"/>
      <c r="AK209" s="86">
        <v>3.05</v>
      </c>
      <c r="AL209" s="86"/>
      <c r="AM209" s="255"/>
      <c r="AN209" s="255">
        <f>AK209*$AN$10/$AK$10</f>
        <v>1.7993466864428302</v>
      </c>
      <c r="AO209" s="98">
        <f t="shared" si="117"/>
        <v>28789.546983085285</v>
      </c>
      <c r="AP209" s="98">
        <f t="shared" si="118"/>
        <v>14394.773491542643</v>
      </c>
      <c r="AQ209" s="98">
        <f t="shared" si="119"/>
        <v>9356.6027695027169</v>
      </c>
      <c r="AR209" s="98">
        <f t="shared" si="120"/>
        <v>6477.6480711941886</v>
      </c>
      <c r="AS209" s="99">
        <f t="shared" si="121"/>
        <v>28800</v>
      </c>
      <c r="AT209" s="99">
        <f t="shared" si="121"/>
        <v>14400</v>
      </c>
      <c r="AU209" s="99">
        <f t="shared" si="121"/>
        <v>9400</v>
      </c>
      <c r="AV209" s="99">
        <f t="shared" si="121"/>
        <v>6500</v>
      </c>
      <c r="AW209" s="100">
        <f t="shared" si="122"/>
        <v>4318.432047462793</v>
      </c>
      <c r="AX209" s="256" t="s">
        <v>344</v>
      </c>
      <c r="AY209" s="101">
        <v>7000</v>
      </c>
      <c r="AZ209" s="102">
        <v>4200</v>
      </c>
      <c r="BA209" s="102">
        <v>2730</v>
      </c>
      <c r="BB209" s="102">
        <v>2100</v>
      </c>
      <c r="BC209" s="253">
        <v>6000</v>
      </c>
      <c r="BD209" s="253">
        <v>3600</v>
      </c>
      <c r="BE209" s="253">
        <v>2340</v>
      </c>
      <c r="BF209" s="253">
        <v>1800</v>
      </c>
      <c r="BG209" s="103">
        <f t="shared" si="123"/>
        <v>2181.567952537207</v>
      </c>
      <c r="BJ209" s="251" t="e">
        <f>M209*#REF!</f>
        <v>#REF!</v>
      </c>
      <c r="BK209" s="251" t="e">
        <f>N209*#REF!</f>
        <v>#REF!</v>
      </c>
      <c r="BL209" s="251" t="e">
        <f>O209*#REF!</f>
        <v>#REF!</v>
      </c>
      <c r="BM209" s="251" t="e">
        <f>P209*#REF!</f>
        <v>#REF!</v>
      </c>
    </row>
    <row r="210" spans="1:65" s="83" customFormat="1" ht="35.1" customHeight="1" x14ac:dyDescent="0.25">
      <c r="A210" s="83" t="str">
        <f t="shared" si="125"/>
        <v>BH111DT+1</v>
      </c>
      <c r="B210" s="83" t="str">
        <f t="shared" si="126"/>
        <v>BH111DT+2</v>
      </c>
      <c r="C210" s="83" t="str">
        <f t="shared" si="127"/>
        <v>BH111DT+3</v>
      </c>
      <c r="D210" s="83" t="str">
        <f t="shared" si="128"/>
        <v>BH111DT+4</v>
      </c>
      <c r="E210" s="83" t="s">
        <v>344</v>
      </c>
      <c r="F210" s="85">
        <v>111</v>
      </c>
      <c r="G210" s="85"/>
      <c r="H210" s="93" t="s">
        <v>4786</v>
      </c>
      <c r="I210" s="84" t="s">
        <v>4787</v>
      </c>
      <c r="J210" s="84" t="s">
        <v>4770</v>
      </c>
      <c r="K210" s="84" t="str">
        <f t="shared" si="124"/>
        <v>BH111DT</v>
      </c>
      <c r="L210" s="84" t="s">
        <v>4532</v>
      </c>
      <c r="M210" s="95">
        <v>16000</v>
      </c>
      <c r="N210" s="95">
        <v>8000</v>
      </c>
      <c r="O210" s="95">
        <v>5200</v>
      </c>
      <c r="P210" s="95">
        <v>3800</v>
      </c>
      <c r="Q210" s="95" t="e">
        <f>VLOOKUP(H210&amp;"Vị trí 1",#REF!,9,0)</f>
        <v>#REF!</v>
      </c>
      <c r="R210" s="95" t="e">
        <f>VLOOKUP(H210&amp;"Vị trí 2",#REF!,9,0)</f>
        <v>#REF!</v>
      </c>
      <c r="S210" s="95" t="e">
        <f>VLOOKUP(H210&amp;"Vị trí 3",#REF!,9,0)</f>
        <v>#REF!</v>
      </c>
      <c r="T210" s="95" t="e">
        <f>VLOOKUP(H210&amp;"Vị trí 4",#REF!,9,0)</f>
        <v>#REF!</v>
      </c>
      <c r="U210" s="253"/>
      <c r="V210" s="253"/>
      <c r="W210" s="253"/>
      <c r="X210" s="253"/>
      <c r="Y210" s="254"/>
      <c r="Z210" s="254"/>
      <c r="AA210" s="254"/>
      <c r="AB210" s="254"/>
      <c r="AC210" s="253"/>
      <c r="AD210" s="253"/>
      <c r="AE210" s="253"/>
      <c r="AF210" s="253"/>
      <c r="AG210" s="254"/>
      <c r="AH210" s="254"/>
      <c r="AI210" s="254"/>
      <c r="AJ210" s="254"/>
      <c r="AK210" s="86">
        <v>3.05</v>
      </c>
      <c r="AL210" s="86"/>
      <c r="AM210" s="255"/>
      <c r="AN210" s="255">
        <f>AK210*$AN$10/$AK$10</f>
        <v>1.7993466864428302</v>
      </c>
      <c r="AO210" s="98">
        <f t="shared" si="117"/>
        <v>28789.546983085285</v>
      </c>
      <c r="AP210" s="98">
        <f t="shared" si="118"/>
        <v>14394.773491542643</v>
      </c>
      <c r="AQ210" s="98">
        <f t="shared" si="119"/>
        <v>9356.6027695027169</v>
      </c>
      <c r="AR210" s="98">
        <f t="shared" si="120"/>
        <v>6837.5174084827549</v>
      </c>
      <c r="AS210" s="99">
        <f t="shared" si="121"/>
        <v>28800</v>
      </c>
      <c r="AT210" s="99">
        <f t="shared" si="121"/>
        <v>14400</v>
      </c>
      <c r="AU210" s="99">
        <f t="shared" si="121"/>
        <v>9400</v>
      </c>
      <c r="AV210" s="99">
        <f t="shared" si="121"/>
        <v>6800</v>
      </c>
      <c r="AW210" s="100">
        <f t="shared" si="122"/>
        <v>4318.432047462793</v>
      </c>
      <c r="AX210" s="256" t="s">
        <v>344</v>
      </c>
      <c r="AY210" s="101">
        <v>11200</v>
      </c>
      <c r="AZ210" s="102">
        <v>5600</v>
      </c>
      <c r="BA210" s="102">
        <v>3640</v>
      </c>
      <c r="BB210" s="102">
        <v>2520</v>
      </c>
      <c r="BC210" s="253">
        <v>9600</v>
      </c>
      <c r="BD210" s="253">
        <v>4800</v>
      </c>
      <c r="BE210" s="253">
        <v>3120</v>
      </c>
      <c r="BF210" s="253">
        <v>2160</v>
      </c>
      <c r="BG210" s="103">
        <f t="shared" si="123"/>
        <v>2481.567952537207</v>
      </c>
      <c r="BJ210" s="251" t="e">
        <f>M210*#REF!</f>
        <v>#REF!</v>
      </c>
      <c r="BK210" s="251" t="e">
        <f>N210*#REF!</f>
        <v>#REF!</v>
      </c>
      <c r="BL210" s="251" t="e">
        <f>O210*#REF!</f>
        <v>#REF!</v>
      </c>
      <c r="BM210" s="251" t="e">
        <f>P210*#REF!</f>
        <v>#REF!</v>
      </c>
    </row>
    <row r="211" spans="1:65" s="83" customFormat="1" ht="35.1" customHeight="1" x14ac:dyDescent="0.25">
      <c r="A211" s="83" t="str">
        <f t="shared" si="125"/>
        <v>BH112DT+1</v>
      </c>
      <c r="B211" s="83" t="str">
        <f t="shared" si="126"/>
        <v>BH112DT+2</v>
      </c>
      <c r="C211" s="83" t="str">
        <f t="shared" si="127"/>
        <v>BH112DT+3</v>
      </c>
      <c r="D211" s="83" t="str">
        <f t="shared" si="128"/>
        <v>BH112DT+4</v>
      </c>
      <c r="E211" s="83" t="s">
        <v>344</v>
      </c>
      <c r="F211" s="85">
        <v>112</v>
      </c>
      <c r="G211" s="85"/>
      <c r="H211" s="93" t="s">
        <v>4788</v>
      </c>
      <c r="I211" s="84" t="s">
        <v>4789</v>
      </c>
      <c r="J211" s="84" t="s">
        <v>4766</v>
      </c>
      <c r="K211" s="84" t="str">
        <f t="shared" si="124"/>
        <v>BH112DT</v>
      </c>
      <c r="L211" s="84" t="s">
        <v>4790</v>
      </c>
      <c r="M211" s="95">
        <v>14000</v>
      </c>
      <c r="N211" s="95">
        <v>8000</v>
      </c>
      <c r="O211" s="95">
        <v>5200</v>
      </c>
      <c r="P211" s="95">
        <v>3400</v>
      </c>
      <c r="Q211" s="95" t="e">
        <f>VLOOKUP(H211&amp;"Vị trí 1",#REF!,9,0)</f>
        <v>#REF!</v>
      </c>
      <c r="R211" s="95" t="e">
        <f>VLOOKUP(H211&amp;"Vị trí 2",#REF!,9,0)</f>
        <v>#REF!</v>
      </c>
      <c r="S211" s="95" t="e">
        <f>VLOOKUP(H211&amp;"Vị trí 3",#REF!,9,0)</f>
        <v>#REF!</v>
      </c>
      <c r="T211" s="95" t="e">
        <f>VLOOKUP(H211&amp;"Vị trí 4",#REF!,9,0)</f>
        <v>#REF!</v>
      </c>
      <c r="U211" s="253"/>
      <c r="V211" s="253"/>
      <c r="W211" s="253"/>
      <c r="X211" s="253"/>
      <c r="Y211" s="254"/>
      <c r="Z211" s="254"/>
      <c r="AA211" s="254"/>
      <c r="AB211" s="254"/>
      <c r="AC211" s="253"/>
      <c r="AD211" s="253"/>
      <c r="AE211" s="253"/>
      <c r="AF211" s="253"/>
      <c r="AG211" s="254"/>
      <c r="AH211" s="254"/>
      <c r="AI211" s="254"/>
      <c r="AJ211" s="254"/>
      <c r="AK211" s="86">
        <v>3.05</v>
      </c>
      <c r="AL211" s="86"/>
      <c r="AM211" s="255"/>
      <c r="AN211" s="255">
        <f>AK211*$AN$10/$AK$10</f>
        <v>1.7993466864428302</v>
      </c>
      <c r="AO211" s="98">
        <f t="shared" si="117"/>
        <v>25190.853610199625</v>
      </c>
      <c r="AP211" s="98">
        <f t="shared" si="118"/>
        <v>14394.773491542643</v>
      </c>
      <c r="AQ211" s="98">
        <f t="shared" si="119"/>
        <v>9356.6027695027169</v>
      </c>
      <c r="AR211" s="98">
        <f t="shared" si="120"/>
        <v>6117.7787339056231</v>
      </c>
      <c r="AS211" s="99">
        <f t="shared" si="121"/>
        <v>25200</v>
      </c>
      <c r="AT211" s="99">
        <f t="shared" si="121"/>
        <v>14400</v>
      </c>
      <c r="AU211" s="99">
        <f t="shared" si="121"/>
        <v>9400</v>
      </c>
      <c r="AV211" s="99">
        <f t="shared" si="121"/>
        <v>6100</v>
      </c>
      <c r="AW211" s="100">
        <f t="shared" si="122"/>
        <v>3778.6280415299434</v>
      </c>
      <c r="AX211" s="256" t="s">
        <v>344</v>
      </c>
      <c r="AY211" s="101">
        <v>11200</v>
      </c>
      <c r="AZ211" s="102">
        <v>5600</v>
      </c>
      <c r="BA211" s="102">
        <v>3640</v>
      </c>
      <c r="BB211" s="102">
        <v>2660</v>
      </c>
      <c r="BC211" s="253">
        <v>9600</v>
      </c>
      <c r="BD211" s="253">
        <v>4800</v>
      </c>
      <c r="BE211" s="253">
        <v>3120</v>
      </c>
      <c r="BF211" s="253">
        <v>2280</v>
      </c>
      <c r="BG211" s="103">
        <f t="shared" si="123"/>
        <v>2321.3719584700566</v>
      </c>
      <c r="BJ211" s="251" t="e">
        <f>M211*#REF!</f>
        <v>#REF!</v>
      </c>
      <c r="BK211" s="251" t="e">
        <f>N211*#REF!</f>
        <v>#REF!</v>
      </c>
      <c r="BL211" s="251" t="e">
        <f>O211*#REF!</f>
        <v>#REF!</v>
      </c>
      <c r="BM211" s="251" t="e">
        <f>P211*#REF!</f>
        <v>#REF!</v>
      </c>
    </row>
    <row r="212" spans="1:65" s="83" customFormat="1" ht="36.75" customHeight="1" x14ac:dyDescent="0.25">
      <c r="A212" s="83" t="str">
        <f t="shared" si="125"/>
        <v>BH113DT+1</v>
      </c>
      <c r="B212" s="83" t="str">
        <f t="shared" si="126"/>
        <v>BH113DT+2</v>
      </c>
      <c r="C212" s="83" t="str">
        <f t="shared" si="127"/>
        <v>BH113DT+3</v>
      </c>
      <c r="D212" s="83" t="str">
        <f t="shared" si="128"/>
        <v>BH113DT+4</v>
      </c>
      <c r="E212" s="83" t="s">
        <v>344</v>
      </c>
      <c r="F212" s="85">
        <v>113</v>
      </c>
      <c r="G212" s="85"/>
      <c r="H212" s="93" t="s">
        <v>4791</v>
      </c>
      <c r="I212" s="84" t="s">
        <v>4792</v>
      </c>
      <c r="J212" s="84" t="s">
        <v>4784</v>
      </c>
      <c r="K212" s="84" t="str">
        <f t="shared" si="124"/>
        <v>BH113DT</v>
      </c>
      <c r="L212" s="84" t="s">
        <v>4782</v>
      </c>
      <c r="M212" s="95">
        <v>16000</v>
      </c>
      <c r="N212" s="95">
        <v>9000</v>
      </c>
      <c r="O212" s="95">
        <v>4600</v>
      </c>
      <c r="P212" s="95">
        <v>3400</v>
      </c>
      <c r="Q212" s="95" t="e">
        <f>VLOOKUP(H212&amp;"Vị trí 1",#REF!,9,0)</f>
        <v>#REF!</v>
      </c>
      <c r="R212" s="95" t="e">
        <f>VLOOKUP(H212&amp;"Vị trí 2",#REF!,9,0)</f>
        <v>#REF!</v>
      </c>
      <c r="S212" s="95" t="e">
        <f>VLOOKUP(H212&amp;"Vị trí 3",#REF!,9,0)</f>
        <v>#REF!</v>
      </c>
      <c r="T212" s="95" t="e">
        <f>VLOOKUP(H212&amp;"Vị trí 4",#REF!,9,0)</f>
        <v>#REF!</v>
      </c>
      <c r="U212" s="253"/>
      <c r="V212" s="253" t="e">
        <f>VLOOKUP(B212,#REF!,32,0)</f>
        <v>#REF!</v>
      </c>
      <c r="W212" s="253" t="e">
        <f>VLOOKUP(C212,#REF!,32,0)</f>
        <v>#REF!</v>
      </c>
      <c r="X212" s="253"/>
      <c r="Y212" s="254"/>
      <c r="Z212" s="254" t="e">
        <f t="shared" si="116"/>
        <v>#REF!</v>
      </c>
      <c r="AA212" s="254" t="e">
        <f>W212/O212</f>
        <v>#REF!</v>
      </c>
      <c r="AB212" s="254"/>
      <c r="AC212" s="253"/>
      <c r="AD212" s="253"/>
      <c r="AE212" s="253"/>
      <c r="AF212" s="253"/>
      <c r="AG212" s="254"/>
      <c r="AH212" s="254"/>
      <c r="AI212" s="254"/>
      <c r="AJ212" s="254"/>
      <c r="AK212" s="86">
        <v>3.3674058802004656</v>
      </c>
      <c r="AL212" s="86"/>
      <c r="AM212" s="255"/>
      <c r="AN212" s="255">
        <v>1.95</v>
      </c>
      <c r="AO212" s="98">
        <f t="shared" si="117"/>
        <v>31200</v>
      </c>
      <c r="AP212" s="98">
        <f t="shared" si="118"/>
        <v>17550</v>
      </c>
      <c r="AQ212" s="98">
        <f t="shared" si="119"/>
        <v>8970</v>
      </c>
      <c r="AR212" s="98">
        <f t="shared" si="120"/>
        <v>6630</v>
      </c>
      <c r="AS212" s="99">
        <f t="shared" si="121"/>
        <v>31200</v>
      </c>
      <c r="AT212" s="99">
        <f t="shared" si="121"/>
        <v>17600</v>
      </c>
      <c r="AU212" s="99">
        <f t="shared" si="121"/>
        <v>9000</v>
      </c>
      <c r="AV212" s="99">
        <f t="shared" si="121"/>
        <v>6600</v>
      </c>
      <c r="AW212" s="100">
        <f t="shared" si="122"/>
        <v>4680</v>
      </c>
      <c r="AX212" s="256" t="s">
        <v>344</v>
      </c>
      <c r="AY212" s="101">
        <v>9800</v>
      </c>
      <c r="AZ212" s="102">
        <v>5600</v>
      </c>
      <c r="BA212" s="102">
        <v>3640</v>
      </c>
      <c r="BB212" s="102">
        <v>2380</v>
      </c>
      <c r="BC212" s="253">
        <v>8400</v>
      </c>
      <c r="BD212" s="253">
        <v>4800</v>
      </c>
      <c r="BE212" s="253">
        <v>3120</v>
      </c>
      <c r="BF212" s="253">
        <v>2040</v>
      </c>
      <c r="BG212" s="103">
        <f t="shared" si="123"/>
        <v>1920</v>
      </c>
      <c r="BJ212" s="251" t="e">
        <f>M212*#REF!</f>
        <v>#REF!</v>
      </c>
      <c r="BK212" s="251" t="e">
        <f>N212*#REF!</f>
        <v>#REF!</v>
      </c>
      <c r="BL212" s="251" t="e">
        <f>O212*#REF!</f>
        <v>#REF!</v>
      </c>
      <c r="BM212" s="251" t="e">
        <f>P212*#REF!</f>
        <v>#REF!</v>
      </c>
    </row>
    <row r="213" spans="1:65" s="83" customFormat="1" ht="35.1" customHeight="1" x14ac:dyDescent="0.25">
      <c r="A213" s="83" t="str">
        <f t="shared" si="125"/>
        <v>BH114DT+1</v>
      </c>
      <c r="B213" s="83" t="str">
        <f t="shared" si="126"/>
        <v>BH114DT+2</v>
      </c>
      <c r="C213" s="83" t="str">
        <f t="shared" si="127"/>
        <v>BH114DT+3</v>
      </c>
      <c r="D213" s="83" t="str">
        <f t="shared" si="128"/>
        <v>BH114DT+4</v>
      </c>
      <c r="E213" s="83" t="s">
        <v>344</v>
      </c>
      <c r="F213" s="85">
        <v>114</v>
      </c>
      <c r="G213" s="85"/>
      <c r="H213" s="93" t="s">
        <v>4793</v>
      </c>
      <c r="I213" s="84" t="s">
        <v>4794</v>
      </c>
      <c r="J213" s="84" t="s">
        <v>4779</v>
      </c>
      <c r="K213" s="84" t="str">
        <f t="shared" si="124"/>
        <v>BH114DT</v>
      </c>
      <c r="L213" s="84" t="s">
        <v>460</v>
      </c>
      <c r="M213" s="95">
        <v>16000</v>
      </c>
      <c r="N213" s="95">
        <v>9000</v>
      </c>
      <c r="O213" s="95">
        <v>5200</v>
      </c>
      <c r="P213" s="95">
        <v>3800</v>
      </c>
      <c r="Q213" s="95" t="e">
        <f>VLOOKUP(H213&amp;"Vị trí 1",#REF!,9,0)</f>
        <v>#REF!</v>
      </c>
      <c r="R213" s="95" t="e">
        <f>VLOOKUP(H213&amp;"Vị trí 2",#REF!,9,0)</f>
        <v>#REF!</v>
      </c>
      <c r="S213" s="95" t="e">
        <f>VLOOKUP(H213&amp;"Vị trí 3",#REF!,9,0)</f>
        <v>#REF!</v>
      </c>
      <c r="T213" s="95" t="e">
        <f>VLOOKUP(H213&amp;"Vị trí 4",#REF!,9,0)</f>
        <v>#REF!</v>
      </c>
      <c r="U213" s="253" t="e">
        <f>VLOOKUP(A213,#REF!,32,0)</f>
        <v>#REF!</v>
      </c>
      <c r="V213" s="253" t="e">
        <f>VLOOKUP(B213,#REF!,32,0)</f>
        <v>#REF!</v>
      </c>
      <c r="W213" s="253" t="e">
        <f>VLOOKUP(C213,#REF!,32,0)</f>
        <v>#REF!</v>
      </c>
      <c r="X213" s="253"/>
      <c r="Y213" s="254" t="e">
        <f>U213/M213</f>
        <v>#REF!</v>
      </c>
      <c r="Z213" s="254" t="e">
        <f t="shared" si="116"/>
        <v>#REF!</v>
      </c>
      <c r="AA213" s="254" t="e">
        <f>W213/O213</f>
        <v>#REF!</v>
      </c>
      <c r="AB213" s="254"/>
      <c r="AC213" s="253"/>
      <c r="AD213" s="253"/>
      <c r="AE213" s="253"/>
      <c r="AF213" s="253"/>
      <c r="AG213" s="254"/>
      <c r="AH213" s="254"/>
      <c r="AI213" s="254"/>
      <c r="AJ213" s="254"/>
      <c r="AK213" s="86">
        <v>4.5547224296266142</v>
      </c>
      <c r="AL213" s="86"/>
      <c r="AM213" s="255"/>
      <c r="AN213" s="255">
        <f>ROUNDDOWN(AK213*$AN$10/$AK$10,1)</f>
        <v>2.6</v>
      </c>
      <c r="AO213" s="98">
        <f t="shared" si="117"/>
        <v>41600</v>
      </c>
      <c r="AP213" s="98">
        <f t="shared" si="118"/>
        <v>23400</v>
      </c>
      <c r="AQ213" s="98">
        <f t="shared" si="119"/>
        <v>13520</v>
      </c>
      <c r="AR213" s="98">
        <f t="shared" si="120"/>
        <v>9880</v>
      </c>
      <c r="AS213" s="99">
        <f t="shared" si="121"/>
        <v>41600</v>
      </c>
      <c r="AT213" s="99">
        <f t="shared" si="121"/>
        <v>23400</v>
      </c>
      <c r="AU213" s="99">
        <f t="shared" si="121"/>
        <v>13500</v>
      </c>
      <c r="AV213" s="99">
        <f t="shared" si="121"/>
        <v>9900</v>
      </c>
      <c r="AW213" s="100">
        <f t="shared" si="122"/>
        <v>6240</v>
      </c>
      <c r="AX213" s="256" t="s">
        <v>344</v>
      </c>
      <c r="AY213" s="101">
        <v>11200</v>
      </c>
      <c r="AZ213" s="102">
        <v>6300</v>
      </c>
      <c r="BA213" s="102">
        <v>3220</v>
      </c>
      <c r="BB213" s="102">
        <v>2380</v>
      </c>
      <c r="BC213" s="253">
        <v>9600</v>
      </c>
      <c r="BD213" s="253">
        <v>5400</v>
      </c>
      <c r="BE213" s="253">
        <v>2760</v>
      </c>
      <c r="BF213" s="253">
        <v>2040</v>
      </c>
      <c r="BG213" s="103">
        <f t="shared" si="123"/>
        <v>3660</v>
      </c>
      <c r="BJ213" s="251" t="e">
        <f>M213*#REF!</f>
        <v>#REF!</v>
      </c>
      <c r="BK213" s="251" t="e">
        <f>N213*#REF!</f>
        <v>#REF!</v>
      </c>
      <c r="BL213" s="251" t="e">
        <f>O213*#REF!</f>
        <v>#REF!</v>
      </c>
      <c r="BM213" s="251" t="e">
        <f>P213*#REF!</f>
        <v>#REF!</v>
      </c>
    </row>
    <row r="214" spans="1:65" s="83" customFormat="1" ht="47.25" x14ac:dyDescent="0.25">
      <c r="A214" s="83" t="str">
        <f t="shared" si="125"/>
        <v>BH115DT+1</v>
      </c>
      <c r="B214" s="83" t="str">
        <f t="shared" si="126"/>
        <v>BH115DT+2</v>
      </c>
      <c r="C214" s="83" t="str">
        <f t="shared" si="127"/>
        <v>BH115DT+3</v>
      </c>
      <c r="D214" s="83" t="str">
        <f t="shared" si="128"/>
        <v>BH115DT+4</v>
      </c>
      <c r="E214" s="83" t="s">
        <v>344</v>
      </c>
      <c r="F214" s="85">
        <v>115</v>
      </c>
      <c r="G214" s="85"/>
      <c r="H214" s="93" t="s">
        <v>4795</v>
      </c>
      <c r="I214" s="84" t="s">
        <v>4796</v>
      </c>
      <c r="J214" s="84" t="s">
        <v>4766</v>
      </c>
      <c r="K214" s="84" t="str">
        <f t="shared" si="124"/>
        <v>BH115DT</v>
      </c>
      <c r="L214" s="84" t="s">
        <v>4792</v>
      </c>
      <c r="M214" s="95">
        <v>14000</v>
      </c>
      <c r="N214" s="95">
        <v>9000</v>
      </c>
      <c r="O214" s="95">
        <v>4200</v>
      </c>
      <c r="P214" s="95">
        <v>3300</v>
      </c>
      <c r="Q214" s="95" t="e">
        <f>VLOOKUP(H214&amp;"Vị trí 1",#REF!,9,0)</f>
        <v>#REF!</v>
      </c>
      <c r="R214" s="95" t="e">
        <f>VLOOKUP(H214&amp;"Vị trí 2",#REF!,9,0)</f>
        <v>#REF!</v>
      </c>
      <c r="S214" s="95" t="e">
        <f>VLOOKUP(H214&amp;"Vị trí 3",#REF!,9,0)</f>
        <v>#REF!</v>
      </c>
      <c r="T214" s="95" t="e">
        <f>VLOOKUP(H214&amp;"Vị trí 4",#REF!,9,0)</f>
        <v>#REF!</v>
      </c>
      <c r="U214" s="253"/>
      <c r="V214" s="253" t="e">
        <f>VLOOKUP(B214,#REF!,32,0)</f>
        <v>#REF!</v>
      </c>
      <c r="W214" s="253"/>
      <c r="X214" s="253" t="e">
        <f>VLOOKUP(D214,#REF!,32,0)</f>
        <v>#REF!</v>
      </c>
      <c r="Y214" s="254"/>
      <c r="Z214" s="254" t="e">
        <f t="shared" si="116"/>
        <v>#REF!</v>
      </c>
      <c r="AA214" s="254"/>
      <c r="AB214" s="254" t="e">
        <f>X214/P214</f>
        <v>#REF!</v>
      </c>
      <c r="AC214" s="253"/>
      <c r="AD214" s="253"/>
      <c r="AE214" s="253"/>
      <c r="AF214" s="253"/>
      <c r="AG214" s="254"/>
      <c r="AH214" s="254"/>
      <c r="AI214" s="254"/>
      <c r="AJ214" s="254"/>
      <c r="AK214" s="86">
        <v>4.1771945423165677</v>
      </c>
      <c r="AL214" s="86"/>
      <c r="AM214" s="255"/>
      <c r="AN214" s="255">
        <f>ROUNDDOWN(AK214*$AN$10/$AK$10,1)</f>
        <v>2.4</v>
      </c>
      <c r="AO214" s="98">
        <f t="shared" si="117"/>
        <v>33600</v>
      </c>
      <c r="AP214" s="98">
        <f t="shared" si="118"/>
        <v>21600</v>
      </c>
      <c r="AQ214" s="98">
        <f t="shared" si="119"/>
        <v>10080</v>
      </c>
      <c r="AR214" s="98">
        <f t="shared" si="120"/>
        <v>7920</v>
      </c>
      <c r="AS214" s="99">
        <f t="shared" si="121"/>
        <v>33600</v>
      </c>
      <c r="AT214" s="99">
        <f t="shared" si="121"/>
        <v>21600</v>
      </c>
      <c r="AU214" s="99">
        <f t="shared" si="121"/>
        <v>10100</v>
      </c>
      <c r="AV214" s="99">
        <f t="shared" si="121"/>
        <v>7900</v>
      </c>
      <c r="AW214" s="100">
        <f t="shared" si="122"/>
        <v>5040</v>
      </c>
      <c r="AX214" s="256" t="s">
        <v>344</v>
      </c>
      <c r="AY214" s="101">
        <v>11200</v>
      </c>
      <c r="AZ214" s="102">
        <v>6300</v>
      </c>
      <c r="BA214" s="102">
        <v>3640</v>
      </c>
      <c r="BB214" s="102">
        <v>2660</v>
      </c>
      <c r="BC214" s="253">
        <v>9600</v>
      </c>
      <c r="BD214" s="253">
        <v>5400</v>
      </c>
      <c r="BE214" s="253">
        <v>3120</v>
      </c>
      <c r="BF214" s="253">
        <v>2280</v>
      </c>
      <c r="BG214" s="103">
        <f t="shared" si="123"/>
        <v>2860</v>
      </c>
      <c r="BJ214" s="251" t="e">
        <f>M214*#REF!</f>
        <v>#REF!</v>
      </c>
      <c r="BK214" s="251" t="e">
        <f>N214*#REF!</f>
        <v>#REF!</v>
      </c>
      <c r="BL214" s="251" t="e">
        <f>O214*#REF!</f>
        <v>#REF!</v>
      </c>
      <c r="BM214" s="251" t="e">
        <f>P214*#REF!</f>
        <v>#REF!</v>
      </c>
    </row>
    <row r="215" spans="1:65" s="83" customFormat="1" ht="35.1" customHeight="1" x14ac:dyDescent="0.25">
      <c r="A215" s="83" t="str">
        <f t="shared" si="125"/>
        <v>BH116DT+1</v>
      </c>
      <c r="B215" s="83" t="str">
        <f t="shared" si="126"/>
        <v>BH116DT+2</v>
      </c>
      <c r="C215" s="83" t="str">
        <f t="shared" si="127"/>
        <v>BH116DT+3</v>
      </c>
      <c r="D215" s="83" t="str">
        <f t="shared" si="128"/>
        <v>BH116DT+4</v>
      </c>
      <c r="E215" s="83" t="s">
        <v>344</v>
      </c>
      <c r="F215" s="85">
        <v>116</v>
      </c>
      <c r="G215" s="85"/>
      <c r="H215" s="93" t="s">
        <v>4797</v>
      </c>
      <c r="I215" s="84" t="s">
        <v>4798</v>
      </c>
      <c r="J215" s="84" t="s">
        <v>368</v>
      </c>
      <c r="K215" s="84" t="str">
        <f t="shared" si="124"/>
        <v>BH116DT</v>
      </c>
      <c r="L215" s="84" t="s">
        <v>4799</v>
      </c>
      <c r="M215" s="95">
        <v>20000</v>
      </c>
      <c r="N215" s="95">
        <v>11000</v>
      </c>
      <c r="O215" s="95">
        <v>6500</v>
      </c>
      <c r="P215" s="95">
        <v>4200</v>
      </c>
      <c r="Q215" s="95" t="e">
        <f>VLOOKUP(H215&amp;"Vị trí 1",#REF!,9,0)</f>
        <v>#REF!</v>
      </c>
      <c r="R215" s="95" t="e">
        <f>VLOOKUP(H215&amp;"Vị trí 2",#REF!,9,0)</f>
        <v>#REF!</v>
      </c>
      <c r="S215" s="95" t="e">
        <f>VLOOKUP(H215&amp;"Vị trí 3",#REF!,9,0)</f>
        <v>#REF!</v>
      </c>
      <c r="T215" s="95" t="e">
        <f>VLOOKUP(H215&amp;"Vị trí 4",#REF!,9,0)</f>
        <v>#REF!</v>
      </c>
      <c r="U215" s="253"/>
      <c r="V215" s="253" t="e">
        <f>VLOOKUP(B215,#REF!,32,0)</f>
        <v>#REF!</v>
      </c>
      <c r="W215" s="253"/>
      <c r="X215" s="253"/>
      <c r="Y215" s="254"/>
      <c r="Z215" s="254" t="e">
        <f t="shared" si="116"/>
        <v>#REF!</v>
      </c>
      <c r="AA215" s="254"/>
      <c r="AB215" s="254"/>
      <c r="AC215" s="253"/>
      <c r="AD215" s="253"/>
      <c r="AE215" s="253"/>
      <c r="AF215" s="253"/>
      <c r="AG215" s="254"/>
      <c r="AH215" s="254"/>
      <c r="AI215" s="254"/>
      <c r="AJ215" s="254"/>
      <c r="AK215" s="86">
        <v>2.0401501550514114</v>
      </c>
      <c r="AL215" s="86"/>
      <c r="AM215" s="255"/>
      <c r="AN215" s="255">
        <f>AK215*$AN$10/$AK$10</f>
        <v>1.2035860397828142</v>
      </c>
      <c r="AO215" s="98">
        <f t="shared" si="117"/>
        <v>24071.720795656285</v>
      </c>
      <c r="AP215" s="98">
        <f t="shared" si="118"/>
        <v>13239.446437610955</v>
      </c>
      <c r="AQ215" s="98">
        <f t="shared" si="119"/>
        <v>7823.3092585882923</v>
      </c>
      <c r="AR215" s="98">
        <f t="shared" si="120"/>
        <v>5055.0613670878192</v>
      </c>
      <c r="AS215" s="99">
        <f t="shared" si="121"/>
        <v>24100</v>
      </c>
      <c r="AT215" s="99">
        <f t="shared" si="121"/>
        <v>13200</v>
      </c>
      <c r="AU215" s="99">
        <f t="shared" si="121"/>
        <v>7800</v>
      </c>
      <c r="AV215" s="99">
        <f t="shared" si="121"/>
        <v>5100</v>
      </c>
      <c r="AW215" s="100">
        <f t="shared" si="122"/>
        <v>3610.7581193484425</v>
      </c>
      <c r="AX215" s="256" t="s">
        <v>344</v>
      </c>
      <c r="AY215" s="101">
        <v>9800</v>
      </c>
      <c r="AZ215" s="102">
        <v>6300</v>
      </c>
      <c r="BA215" s="102">
        <v>2940</v>
      </c>
      <c r="BB215" s="102">
        <v>2310</v>
      </c>
      <c r="BC215" s="253">
        <v>8400</v>
      </c>
      <c r="BD215" s="253">
        <v>5400</v>
      </c>
      <c r="BE215" s="253">
        <v>2520</v>
      </c>
      <c r="BF215" s="253">
        <v>1980</v>
      </c>
      <c r="BG215" s="103">
        <f t="shared" si="123"/>
        <v>1489.2418806515575</v>
      </c>
      <c r="BJ215" s="251" t="e">
        <f>M215*#REF!</f>
        <v>#REF!</v>
      </c>
      <c r="BK215" s="251" t="e">
        <f>N215*#REF!</f>
        <v>#REF!</v>
      </c>
      <c r="BL215" s="251" t="e">
        <f>O215*#REF!</f>
        <v>#REF!</v>
      </c>
      <c r="BM215" s="251" t="e">
        <f>P215*#REF!</f>
        <v>#REF!</v>
      </c>
    </row>
    <row r="216" spans="1:65" s="83" customFormat="1" ht="35.1" customHeight="1" x14ac:dyDescent="0.25">
      <c r="A216" s="83" t="str">
        <f t="shared" si="125"/>
        <v>BH117DT+1</v>
      </c>
      <c r="B216" s="83" t="str">
        <f t="shared" si="126"/>
        <v>BH117DT+2</v>
      </c>
      <c r="C216" s="83" t="str">
        <f t="shared" si="127"/>
        <v>BH117DT+3</v>
      </c>
      <c r="D216" s="83" t="str">
        <f t="shared" si="128"/>
        <v>BH117DT+4</v>
      </c>
      <c r="E216" s="83" t="s">
        <v>344</v>
      </c>
      <c r="F216" s="85">
        <v>117</v>
      </c>
      <c r="G216" s="85"/>
      <c r="H216" s="93" t="s">
        <v>4800</v>
      </c>
      <c r="I216" s="84" t="s">
        <v>368</v>
      </c>
      <c r="J216" s="84" t="s">
        <v>4355</v>
      </c>
      <c r="K216" s="84"/>
      <c r="L216" s="84" t="s">
        <v>4801</v>
      </c>
      <c r="M216" s="96"/>
      <c r="N216" s="96"/>
      <c r="O216" s="96"/>
      <c r="P216" s="96"/>
      <c r="Q216" s="95"/>
      <c r="R216" s="95"/>
      <c r="S216" s="95"/>
      <c r="T216" s="95"/>
      <c r="U216" s="253"/>
      <c r="V216" s="253"/>
      <c r="W216" s="253"/>
      <c r="X216" s="253"/>
      <c r="Y216" s="254"/>
      <c r="Z216" s="254"/>
      <c r="AA216" s="254"/>
      <c r="AB216" s="254"/>
      <c r="AC216" s="253"/>
      <c r="AD216" s="253"/>
      <c r="AE216" s="253"/>
      <c r="AF216" s="253"/>
      <c r="AG216" s="254"/>
      <c r="AH216" s="254"/>
      <c r="AI216" s="254"/>
      <c r="AJ216" s="254"/>
      <c r="AK216" s="86"/>
      <c r="AL216" s="86"/>
      <c r="AM216" s="255"/>
      <c r="AN216" s="255"/>
      <c r="AO216" s="98"/>
      <c r="AP216" s="98"/>
      <c r="AQ216" s="98"/>
      <c r="AR216" s="98"/>
      <c r="AS216" s="98"/>
      <c r="AT216" s="98"/>
      <c r="AU216" s="98"/>
      <c r="AV216" s="98"/>
      <c r="AW216" s="60"/>
      <c r="AX216" s="256" t="s">
        <v>344</v>
      </c>
      <c r="AY216" s="101">
        <v>14000</v>
      </c>
      <c r="AZ216" s="102">
        <v>7700</v>
      </c>
      <c r="BA216" s="102">
        <v>4550</v>
      </c>
      <c r="BB216" s="102">
        <v>2940</v>
      </c>
      <c r="BC216" s="253">
        <v>12000</v>
      </c>
      <c r="BD216" s="253">
        <v>6600</v>
      </c>
      <c r="BE216" s="253">
        <v>3900</v>
      </c>
      <c r="BF216" s="253">
        <v>2520</v>
      </c>
    </row>
    <row r="217" spans="1:65" s="83" customFormat="1" ht="35.1" customHeight="1" x14ac:dyDescent="0.25">
      <c r="A217" s="83" t="str">
        <f t="shared" si="125"/>
        <v>BH117DT_D1+1</v>
      </c>
      <c r="B217" s="83" t="str">
        <f t="shared" si="126"/>
        <v>BH117DT_D1+2</v>
      </c>
      <c r="C217" s="83" t="str">
        <f t="shared" si="127"/>
        <v>BH117DT_D1+3</v>
      </c>
      <c r="D217" s="83" t="str">
        <f t="shared" si="128"/>
        <v>BH117DT_D1+4</v>
      </c>
      <c r="E217" s="83" t="s">
        <v>344</v>
      </c>
      <c r="F217" s="85"/>
      <c r="G217" s="85"/>
      <c r="H217" s="93" t="s">
        <v>4802</v>
      </c>
      <c r="I217" s="84" t="s">
        <v>4803</v>
      </c>
      <c r="J217" s="84" t="s">
        <v>4804</v>
      </c>
      <c r="K217" s="84" t="str">
        <f t="shared" si="124"/>
        <v>BH117DT_D1</v>
      </c>
      <c r="L217" s="84" t="s">
        <v>4805</v>
      </c>
      <c r="M217" s="95">
        <v>29000</v>
      </c>
      <c r="N217" s="95">
        <v>12000</v>
      </c>
      <c r="O217" s="95">
        <v>7200</v>
      </c>
      <c r="P217" s="95">
        <v>4500</v>
      </c>
      <c r="Q217" s="95" t="e">
        <f>VLOOKUP(H217&amp;"Vị trí 1",#REF!,9,0)</f>
        <v>#REF!</v>
      </c>
      <c r="R217" s="95" t="e">
        <f>VLOOKUP(H217&amp;"Vị trí 2",#REF!,9,0)</f>
        <v>#REF!</v>
      </c>
      <c r="S217" s="95" t="e">
        <f>VLOOKUP(H217&amp;"Vị trí 3",#REF!,9,0)</f>
        <v>#REF!</v>
      </c>
      <c r="T217" s="95" t="e">
        <f>VLOOKUP(H217&amp;"Vị trí 4",#REF!,9,0)</f>
        <v>#REF!</v>
      </c>
      <c r="U217" s="253" t="e">
        <f>VLOOKUP(A217,#REF!,32,0)</f>
        <v>#REF!</v>
      </c>
      <c r="V217" s="253" t="e">
        <f>VLOOKUP(B217,#REF!,32,0)</f>
        <v>#REF!</v>
      </c>
      <c r="W217" s="253" t="e">
        <f>VLOOKUP(C217,#REF!,32,0)</f>
        <v>#REF!</v>
      </c>
      <c r="X217" s="253" t="e">
        <f>VLOOKUP(D217,#REF!,32,0)</f>
        <v>#REF!</v>
      </c>
      <c r="Y217" s="254" t="e">
        <f>U217/M217</f>
        <v>#REF!</v>
      </c>
      <c r="Z217" s="254" t="e">
        <f t="shared" si="116"/>
        <v>#REF!</v>
      </c>
      <c r="AA217" s="254" t="e">
        <f>W217/O217</f>
        <v>#REF!</v>
      </c>
      <c r="AB217" s="254" t="e">
        <f>X217/P217</f>
        <v>#REF!</v>
      </c>
      <c r="AC217" s="253"/>
      <c r="AD217" s="253"/>
      <c r="AE217" s="253"/>
      <c r="AF217" s="253"/>
      <c r="AG217" s="254"/>
      <c r="AH217" s="254"/>
      <c r="AI217" s="254"/>
      <c r="AJ217" s="254"/>
      <c r="AK217" s="86">
        <v>3.2953979819235846</v>
      </c>
      <c r="AL217" s="86"/>
      <c r="AM217" s="255"/>
      <c r="AN217" s="255">
        <v>1.9</v>
      </c>
      <c r="AO217" s="98">
        <f t="shared" ref="AO217:AO227" si="129">M217*$AN217</f>
        <v>55100</v>
      </c>
      <c r="AP217" s="98">
        <f t="shared" ref="AP217:AP227" si="130">N217*$AN217</f>
        <v>22800</v>
      </c>
      <c r="AQ217" s="98">
        <f t="shared" ref="AQ217:AQ227" si="131">O217*$AN217</f>
        <v>13680</v>
      </c>
      <c r="AR217" s="98">
        <f t="shared" ref="AR217:AR227" si="132">P217*$AN217</f>
        <v>8550</v>
      </c>
      <c r="AS217" s="99">
        <f t="shared" ref="AS217:AV227" si="133">IF(AO217&lt;1000,ROUND(AO217,-1),ROUND(AO217,-2))</f>
        <v>55100</v>
      </c>
      <c r="AT217" s="99">
        <f t="shared" si="133"/>
        <v>22800</v>
      </c>
      <c r="AU217" s="99">
        <f t="shared" si="133"/>
        <v>13700</v>
      </c>
      <c r="AV217" s="99">
        <f t="shared" si="133"/>
        <v>8600</v>
      </c>
      <c r="AW217" s="100">
        <f t="shared" ref="AW217:AW227" si="134">AO217*0.15</f>
        <v>8265</v>
      </c>
      <c r="AX217" s="256" t="s">
        <v>344</v>
      </c>
      <c r="AY217" s="101"/>
      <c r="AZ217" s="102"/>
      <c r="BA217" s="102"/>
      <c r="BB217" s="102"/>
      <c r="BC217" s="253"/>
      <c r="BD217" s="253"/>
      <c r="BE217" s="253"/>
      <c r="BF217" s="253"/>
      <c r="BG217" s="103">
        <f t="shared" ref="BG217:BG227" si="135">AV217-AW217</f>
        <v>335</v>
      </c>
      <c r="BJ217" s="251" t="e">
        <f>M217*#REF!</f>
        <v>#REF!</v>
      </c>
      <c r="BK217" s="251" t="e">
        <f>N217*#REF!</f>
        <v>#REF!</v>
      </c>
      <c r="BL217" s="251" t="e">
        <f>O217*#REF!</f>
        <v>#REF!</v>
      </c>
      <c r="BM217" s="251" t="e">
        <f>P217*#REF!</f>
        <v>#REF!</v>
      </c>
    </row>
    <row r="218" spans="1:65" s="83" customFormat="1" ht="35.1" customHeight="1" x14ac:dyDescent="0.25">
      <c r="A218" s="83" t="str">
        <f t="shared" si="125"/>
        <v>BH117DT_D2+1</v>
      </c>
      <c r="B218" s="83" t="str">
        <f t="shared" si="126"/>
        <v>BH117DT_D2+2</v>
      </c>
      <c r="C218" s="83" t="str">
        <f t="shared" si="127"/>
        <v>BH117DT_D2+3</v>
      </c>
      <c r="D218" s="83" t="str">
        <f t="shared" si="128"/>
        <v>BH117DT_D2+4</v>
      </c>
      <c r="E218" s="83" t="s">
        <v>344</v>
      </c>
      <c r="F218" s="85"/>
      <c r="G218" s="85"/>
      <c r="H218" s="93" t="s">
        <v>4806</v>
      </c>
      <c r="I218" s="84" t="s">
        <v>4807</v>
      </c>
      <c r="J218" s="84" t="s">
        <v>4804</v>
      </c>
      <c r="K218" s="84" t="str">
        <f t="shared" si="124"/>
        <v>BH117DT_D2</v>
      </c>
      <c r="L218" s="84" t="s">
        <v>4808</v>
      </c>
      <c r="M218" s="95">
        <v>23000</v>
      </c>
      <c r="N218" s="95">
        <v>10000</v>
      </c>
      <c r="O218" s="95">
        <v>5200</v>
      </c>
      <c r="P218" s="95">
        <v>3900</v>
      </c>
      <c r="Q218" s="95" t="e">
        <f>VLOOKUP(H218&amp;"Vị trí 1",#REF!,9,0)</f>
        <v>#REF!</v>
      </c>
      <c r="R218" s="95" t="e">
        <f>VLOOKUP(H218&amp;"Vị trí 2",#REF!,9,0)</f>
        <v>#REF!</v>
      </c>
      <c r="S218" s="95" t="e">
        <f>VLOOKUP(H218&amp;"Vị trí 3",#REF!,9,0)</f>
        <v>#REF!</v>
      </c>
      <c r="T218" s="95" t="e">
        <f>VLOOKUP(H218&amp;"Vị trí 4",#REF!,9,0)</f>
        <v>#REF!</v>
      </c>
      <c r="U218" s="253"/>
      <c r="V218" s="253" t="e">
        <f>VLOOKUP(B218,#REF!,32,0)</f>
        <v>#REF!</v>
      </c>
      <c r="W218" s="253"/>
      <c r="X218" s="253"/>
      <c r="Y218" s="254"/>
      <c r="Z218" s="254" t="e">
        <f t="shared" si="116"/>
        <v>#REF!</v>
      </c>
      <c r="AA218" s="254"/>
      <c r="AB218" s="254"/>
      <c r="AC218" s="253"/>
      <c r="AD218" s="253"/>
      <c r="AE218" s="253"/>
      <c r="AF218" s="253"/>
      <c r="AG218" s="254"/>
      <c r="AH218" s="254"/>
      <c r="AI218" s="254"/>
      <c r="AJ218" s="254"/>
      <c r="AK218" s="86">
        <v>3.2407407407407405</v>
      </c>
      <c r="AL218" s="86"/>
      <c r="AM218" s="255"/>
      <c r="AN218" s="255">
        <v>1.9</v>
      </c>
      <c r="AO218" s="98">
        <f t="shared" si="129"/>
        <v>43700</v>
      </c>
      <c r="AP218" s="98">
        <f t="shared" si="130"/>
        <v>19000</v>
      </c>
      <c r="AQ218" s="98">
        <f t="shared" si="131"/>
        <v>9880</v>
      </c>
      <c r="AR218" s="98">
        <f t="shared" si="132"/>
        <v>7410</v>
      </c>
      <c r="AS218" s="99">
        <f t="shared" si="133"/>
        <v>43700</v>
      </c>
      <c r="AT218" s="99">
        <f t="shared" si="133"/>
        <v>19000</v>
      </c>
      <c r="AU218" s="99">
        <f t="shared" si="133"/>
        <v>9900</v>
      </c>
      <c r="AV218" s="99">
        <f t="shared" si="133"/>
        <v>7400</v>
      </c>
      <c r="AW218" s="100">
        <f t="shared" si="134"/>
        <v>6555</v>
      </c>
      <c r="AX218" s="256" t="s">
        <v>344</v>
      </c>
      <c r="AY218" s="101">
        <v>20300</v>
      </c>
      <c r="AZ218" s="102">
        <v>8400</v>
      </c>
      <c r="BA218" s="102">
        <v>5040</v>
      </c>
      <c r="BB218" s="102">
        <v>3150</v>
      </c>
      <c r="BC218" s="253">
        <v>17400</v>
      </c>
      <c r="BD218" s="253">
        <v>7200</v>
      </c>
      <c r="BE218" s="253">
        <v>4320</v>
      </c>
      <c r="BF218" s="253">
        <v>2700</v>
      </c>
      <c r="BG218" s="103">
        <f t="shared" si="135"/>
        <v>845</v>
      </c>
      <c r="BJ218" s="251" t="e">
        <f>M218*#REF!</f>
        <v>#REF!</v>
      </c>
      <c r="BK218" s="251" t="e">
        <f>N218*#REF!</f>
        <v>#REF!</v>
      </c>
      <c r="BL218" s="251" t="e">
        <f>O218*#REF!</f>
        <v>#REF!</v>
      </c>
      <c r="BM218" s="251" t="e">
        <f>P218*#REF!</f>
        <v>#REF!</v>
      </c>
    </row>
    <row r="219" spans="1:65" s="83" customFormat="1" ht="35.1" customHeight="1" x14ac:dyDescent="0.25">
      <c r="A219" s="83" t="str">
        <f t="shared" si="125"/>
        <v>BH117DT_D3+1</v>
      </c>
      <c r="B219" s="83" t="str">
        <f t="shared" si="126"/>
        <v>BH117DT_D3+2</v>
      </c>
      <c r="C219" s="83" t="str">
        <f t="shared" si="127"/>
        <v>BH117DT_D3+3</v>
      </c>
      <c r="D219" s="83" t="str">
        <f t="shared" si="128"/>
        <v>BH117DT_D3+4</v>
      </c>
      <c r="E219" s="83" t="s">
        <v>344</v>
      </c>
      <c r="F219" s="85"/>
      <c r="G219" s="85"/>
      <c r="H219" s="93" t="s">
        <v>4809</v>
      </c>
      <c r="I219" s="84" t="s">
        <v>4810</v>
      </c>
      <c r="J219" s="84" t="s">
        <v>4811</v>
      </c>
      <c r="K219" s="84" t="str">
        <f t="shared" si="124"/>
        <v>BH117DT_D3</v>
      </c>
      <c r="L219" s="84" t="s">
        <v>4812</v>
      </c>
      <c r="M219" s="95">
        <v>20000</v>
      </c>
      <c r="N219" s="95">
        <v>9000</v>
      </c>
      <c r="O219" s="95">
        <v>4600</v>
      </c>
      <c r="P219" s="95">
        <v>3500</v>
      </c>
      <c r="Q219" s="95" t="e">
        <f>VLOOKUP(H219&amp;"Vị trí 1",#REF!,9,0)</f>
        <v>#REF!</v>
      </c>
      <c r="R219" s="95" t="e">
        <f>VLOOKUP(H219&amp;"Vị trí 2",#REF!,9,0)</f>
        <v>#REF!</v>
      </c>
      <c r="S219" s="95" t="e">
        <f>VLOOKUP(H219&amp;"Vị trí 3",#REF!,9,0)</f>
        <v>#REF!</v>
      </c>
      <c r="T219" s="95" t="e">
        <f>VLOOKUP(H219&amp;"Vị trí 4",#REF!,9,0)</f>
        <v>#REF!</v>
      </c>
      <c r="U219" s="253"/>
      <c r="V219" s="253"/>
      <c r="W219" s="253"/>
      <c r="X219" s="253"/>
      <c r="Y219" s="254"/>
      <c r="Z219" s="254"/>
      <c r="AA219" s="254"/>
      <c r="AB219" s="254"/>
      <c r="AC219" s="253"/>
      <c r="AD219" s="253"/>
      <c r="AE219" s="253"/>
      <c r="AF219" s="253"/>
      <c r="AG219" s="254"/>
      <c r="AH219" s="254"/>
      <c r="AI219" s="254"/>
      <c r="AJ219" s="254"/>
      <c r="AK219" s="86">
        <v>3.05</v>
      </c>
      <c r="AL219" s="86"/>
      <c r="AM219" s="255"/>
      <c r="AN219" s="255">
        <f>AK219*$AN$10/$AK$10</f>
        <v>1.7993466864428302</v>
      </c>
      <c r="AO219" s="98">
        <f t="shared" si="129"/>
        <v>35986.933728856602</v>
      </c>
      <c r="AP219" s="98">
        <f t="shared" si="130"/>
        <v>16194.120177985473</v>
      </c>
      <c r="AQ219" s="98">
        <f t="shared" si="131"/>
        <v>8276.9947576370196</v>
      </c>
      <c r="AR219" s="98">
        <f t="shared" si="132"/>
        <v>6297.7134025499063</v>
      </c>
      <c r="AS219" s="99">
        <f t="shared" si="133"/>
        <v>36000</v>
      </c>
      <c r="AT219" s="99">
        <f t="shared" si="133"/>
        <v>16200</v>
      </c>
      <c r="AU219" s="99">
        <f t="shared" si="133"/>
        <v>8300</v>
      </c>
      <c r="AV219" s="99">
        <f t="shared" si="133"/>
        <v>6300</v>
      </c>
      <c r="AW219" s="100">
        <f t="shared" si="134"/>
        <v>5398.0400593284903</v>
      </c>
      <c r="AX219" s="256" t="s">
        <v>344</v>
      </c>
      <c r="AY219" s="101">
        <v>16100</v>
      </c>
      <c r="AZ219" s="102">
        <v>7000</v>
      </c>
      <c r="BA219" s="102">
        <v>3640</v>
      </c>
      <c r="BB219" s="102">
        <v>2730</v>
      </c>
      <c r="BC219" s="253">
        <v>13800</v>
      </c>
      <c r="BD219" s="253">
        <v>6000</v>
      </c>
      <c r="BE219" s="253">
        <v>3120</v>
      </c>
      <c r="BF219" s="253">
        <v>2340</v>
      </c>
      <c r="BG219" s="103">
        <f t="shared" si="135"/>
        <v>901.95994067150968</v>
      </c>
      <c r="BJ219" s="251" t="e">
        <f>M219*#REF!</f>
        <v>#REF!</v>
      </c>
      <c r="BK219" s="251" t="e">
        <f>N219*#REF!</f>
        <v>#REF!</v>
      </c>
      <c r="BL219" s="251" t="e">
        <f>O219*#REF!</f>
        <v>#REF!</v>
      </c>
      <c r="BM219" s="251" t="e">
        <f>P219*#REF!</f>
        <v>#REF!</v>
      </c>
    </row>
    <row r="220" spans="1:65" s="83" customFormat="1" ht="35.1" customHeight="1" x14ac:dyDescent="0.25">
      <c r="A220" s="83" t="str">
        <f t="shared" si="125"/>
        <v>BH117DT_D4+1</v>
      </c>
      <c r="B220" s="83" t="str">
        <f t="shared" si="126"/>
        <v>BH117DT_D4+2</v>
      </c>
      <c r="C220" s="83" t="str">
        <f t="shared" si="127"/>
        <v>BH117DT_D4+3</v>
      </c>
      <c r="D220" s="83" t="str">
        <f t="shared" si="128"/>
        <v>BH117DT_D4+4</v>
      </c>
      <c r="E220" s="83" t="s">
        <v>344</v>
      </c>
      <c r="F220" s="85"/>
      <c r="G220" s="85"/>
      <c r="H220" s="93" t="s">
        <v>4813</v>
      </c>
      <c r="I220" s="84" t="s">
        <v>4814</v>
      </c>
      <c r="J220" s="84" t="s">
        <v>4815</v>
      </c>
      <c r="K220" s="84" t="str">
        <f t="shared" si="124"/>
        <v>BH117DT_D4</v>
      </c>
      <c r="L220" s="84" t="s">
        <v>4816</v>
      </c>
      <c r="M220" s="95">
        <v>14000</v>
      </c>
      <c r="N220" s="95">
        <v>7000</v>
      </c>
      <c r="O220" s="95">
        <v>3900</v>
      </c>
      <c r="P220" s="95">
        <v>3300</v>
      </c>
      <c r="Q220" s="95" t="e">
        <f>VLOOKUP(H220&amp;"Vị trí 1",#REF!,9,0)</f>
        <v>#REF!</v>
      </c>
      <c r="R220" s="95" t="e">
        <f>VLOOKUP(H220&amp;"Vị trí 2",#REF!,9,0)</f>
        <v>#REF!</v>
      </c>
      <c r="S220" s="95" t="e">
        <f>VLOOKUP(H220&amp;"Vị trí 3",#REF!,9,0)</f>
        <v>#REF!</v>
      </c>
      <c r="T220" s="95" t="e">
        <f>VLOOKUP(H220&amp;"Vị trí 4",#REF!,9,0)</f>
        <v>#REF!</v>
      </c>
      <c r="U220" s="253"/>
      <c r="V220" s="253"/>
      <c r="W220" s="253" t="e">
        <f>VLOOKUP(C220,#REF!,32,0)</f>
        <v>#REF!</v>
      </c>
      <c r="X220" s="253"/>
      <c r="Y220" s="254"/>
      <c r="Z220" s="254"/>
      <c r="AA220" s="254" t="e">
        <f>W220/O220</f>
        <v>#REF!</v>
      </c>
      <c r="AB220" s="254"/>
      <c r="AC220" s="253"/>
      <c r="AD220" s="253"/>
      <c r="AE220" s="253"/>
      <c r="AF220" s="253"/>
      <c r="AG220" s="254"/>
      <c r="AH220" s="254"/>
      <c r="AI220" s="254"/>
      <c r="AJ220" s="254"/>
      <c r="AK220" s="86">
        <v>3.3806752260458834</v>
      </c>
      <c r="AL220" s="86"/>
      <c r="AM220" s="255"/>
      <c r="AN220" s="255">
        <v>1.95</v>
      </c>
      <c r="AO220" s="98">
        <f t="shared" si="129"/>
        <v>27300</v>
      </c>
      <c r="AP220" s="98">
        <f t="shared" si="130"/>
        <v>13650</v>
      </c>
      <c r="AQ220" s="98">
        <f t="shared" si="131"/>
        <v>7605</v>
      </c>
      <c r="AR220" s="98">
        <f t="shared" si="132"/>
        <v>6435</v>
      </c>
      <c r="AS220" s="99">
        <f t="shared" si="133"/>
        <v>27300</v>
      </c>
      <c r="AT220" s="99">
        <f t="shared" si="133"/>
        <v>13700</v>
      </c>
      <c r="AU220" s="99">
        <f t="shared" si="133"/>
        <v>7600</v>
      </c>
      <c r="AV220" s="99">
        <f t="shared" si="133"/>
        <v>6400</v>
      </c>
      <c r="AW220" s="100">
        <f t="shared" si="134"/>
        <v>4095</v>
      </c>
      <c r="AX220" s="256" t="s">
        <v>344</v>
      </c>
      <c r="AY220" s="101">
        <v>14000</v>
      </c>
      <c r="AZ220" s="102">
        <v>6300</v>
      </c>
      <c r="BA220" s="102">
        <v>3220</v>
      </c>
      <c r="BB220" s="102">
        <v>2450</v>
      </c>
      <c r="BC220" s="253">
        <v>12000</v>
      </c>
      <c r="BD220" s="253">
        <v>5400</v>
      </c>
      <c r="BE220" s="253">
        <v>2760</v>
      </c>
      <c r="BF220" s="253">
        <v>2100</v>
      </c>
      <c r="BG220" s="103">
        <f t="shared" si="135"/>
        <v>2305</v>
      </c>
      <c r="BJ220" s="251" t="e">
        <f>M220*#REF!</f>
        <v>#REF!</v>
      </c>
      <c r="BK220" s="251" t="e">
        <f>N220*#REF!</f>
        <v>#REF!</v>
      </c>
      <c r="BL220" s="251" t="e">
        <f>O220*#REF!</f>
        <v>#REF!</v>
      </c>
      <c r="BM220" s="251" t="e">
        <f>P220*#REF!</f>
        <v>#REF!</v>
      </c>
    </row>
    <row r="221" spans="1:65" s="83" customFormat="1" ht="35.1" customHeight="1" x14ac:dyDescent="0.25">
      <c r="A221" s="83" t="str">
        <f t="shared" si="125"/>
        <v>BH117DT_D5+1</v>
      </c>
      <c r="B221" s="83" t="str">
        <f t="shared" si="126"/>
        <v>BH117DT_D5+2</v>
      </c>
      <c r="C221" s="83" t="str">
        <f t="shared" si="127"/>
        <v>BH117DT_D5+3</v>
      </c>
      <c r="D221" s="83" t="str">
        <f t="shared" si="128"/>
        <v>BH117DT_D5+4</v>
      </c>
      <c r="E221" s="83" t="s">
        <v>344</v>
      </c>
      <c r="F221" s="85"/>
      <c r="G221" s="85"/>
      <c r="H221" s="93" t="s">
        <v>4817</v>
      </c>
      <c r="I221" s="84" t="s">
        <v>4818</v>
      </c>
      <c r="J221" s="84" t="s">
        <v>4819</v>
      </c>
      <c r="K221" s="84" t="str">
        <f t="shared" si="124"/>
        <v>BH117DT_D5</v>
      </c>
      <c r="L221" s="84" t="s">
        <v>4820</v>
      </c>
      <c r="M221" s="95">
        <v>12000</v>
      </c>
      <c r="N221" s="95">
        <v>5000</v>
      </c>
      <c r="O221" s="95">
        <v>3900</v>
      </c>
      <c r="P221" s="95">
        <v>2600</v>
      </c>
      <c r="Q221" s="95" t="e">
        <f>VLOOKUP(H221&amp;"Vị trí 1",#REF!,9,0)</f>
        <v>#REF!</v>
      </c>
      <c r="R221" s="95" t="e">
        <f>VLOOKUP(H221&amp;"Vị trí 2",#REF!,9,0)</f>
        <v>#REF!</v>
      </c>
      <c r="S221" s="95" t="e">
        <f>VLOOKUP(H221&amp;"Vị trí 3",#REF!,9,0)</f>
        <v>#REF!</v>
      </c>
      <c r="T221" s="95" t="e">
        <f>VLOOKUP(H221&amp;"Vị trí 4",#REF!,9,0)</f>
        <v>#REF!</v>
      </c>
      <c r="U221" s="253" t="e">
        <f>VLOOKUP(A221,#REF!,32,0)</f>
        <v>#REF!</v>
      </c>
      <c r="V221" s="253" t="e">
        <f>VLOOKUP(B221,#REF!,32,0)</f>
        <v>#REF!</v>
      </c>
      <c r="W221" s="253" t="e">
        <f>VLOOKUP(C221,#REF!,32,0)</f>
        <v>#REF!</v>
      </c>
      <c r="X221" s="253"/>
      <c r="Y221" s="254" t="e">
        <f>U221/M221</f>
        <v>#REF!</v>
      </c>
      <c r="Z221" s="254" t="e">
        <f t="shared" ref="Z221:Z266" si="136">V221/N221</f>
        <v>#REF!</v>
      </c>
      <c r="AA221" s="254" t="e">
        <f>W221/O221</f>
        <v>#REF!</v>
      </c>
      <c r="AB221" s="254"/>
      <c r="AC221" s="253"/>
      <c r="AD221" s="253"/>
      <c r="AE221" s="253"/>
      <c r="AF221" s="253"/>
      <c r="AG221" s="254"/>
      <c r="AH221" s="254"/>
      <c r="AI221" s="254"/>
      <c r="AJ221" s="254"/>
      <c r="AK221" s="86">
        <v>3.0681658180137727</v>
      </c>
      <c r="AL221" s="86"/>
      <c r="AM221" s="255"/>
      <c r="AN221" s="255">
        <v>1.8</v>
      </c>
      <c r="AO221" s="98">
        <f t="shared" si="129"/>
        <v>21600</v>
      </c>
      <c r="AP221" s="98">
        <f t="shared" si="130"/>
        <v>9000</v>
      </c>
      <c r="AQ221" s="98">
        <f t="shared" si="131"/>
        <v>7020</v>
      </c>
      <c r="AR221" s="98">
        <f t="shared" si="132"/>
        <v>4680</v>
      </c>
      <c r="AS221" s="99">
        <f t="shared" si="133"/>
        <v>21600</v>
      </c>
      <c r="AT221" s="99">
        <f t="shared" si="133"/>
        <v>9000</v>
      </c>
      <c r="AU221" s="99">
        <f t="shared" si="133"/>
        <v>7000</v>
      </c>
      <c r="AV221" s="99">
        <f t="shared" si="133"/>
        <v>4700</v>
      </c>
      <c r="AW221" s="100">
        <f t="shared" si="134"/>
        <v>3240</v>
      </c>
      <c r="AX221" s="256" t="s">
        <v>344</v>
      </c>
      <c r="AY221" s="101">
        <v>9800</v>
      </c>
      <c r="AZ221" s="102">
        <v>4900</v>
      </c>
      <c r="BA221" s="102">
        <v>2730</v>
      </c>
      <c r="BB221" s="102">
        <v>2310</v>
      </c>
      <c r="BC221" s="253">
        <v>8400</v>
      </c>
      <c r="BD221" s="253">
        <v>4200</v>
      </c>
      <c r="BE221" s="253">
        <v>2340</v>
      </c>
      <c r="BF221" s="253">
        <v>1980</v>
      </c>
      <c r="BG221" s="103">
        <f t="shared" si="135"/>
        <v>1460</v>
      </c>
      <c r="BJ221" s="251" t="e">
        <f>M221*#REF!</f>
        <v>#REF!</v>
      </c>
      <c r="BK221" s="251" t="e">
        <f>N221*#REF!</f>
        <v>#REF!</v>
      </c>
      <c r="BL221" s="251" t="e">
        <f>O221*#REF!</f>
        <v>#REF!</v>
      </c>
      <c r="BM221" s="251" t="e">
        <f>P221*#REF!</f>
        <v>#REF!</v>
      </c>
    </row>
    <row r="222" spans="1:65" s="83" customFormat="1" ht="35.1" customHeight="1" x14ac:dyDescent="0.25">
      <c r="A222" s="83" t="str">
        <f t="shared" si="125"/>
        <v>BH117DT_D6+1</v>
      </c>
      <c r="B222" s="83" t="str">
        <f t="shared" si="126"/>
        <v>BH117DT_D6+2</v>
      </c>
      <c r="C222" s="83" t="str">
        <f t="shared" si="127"/>
        <v>BH117DT_D6+3</v>
      </c>
      <c r="D222" s="83" t="str">
        <f t="shared" si="128"/>
        <v>BH117DT_D6+4</v>
      </c>
      <c r="E222" s="83" t="s">
        <v>344</v>
      </c>
      <c r="F222" s="85"/>
      <c r="G222" s="85"/>
      <c r="H222" s="93" t="s">
        <v>4821</v>
      </c>
      <c r="I222" s="84" t="s">
        <v>4822</v>
      </c>
      <c r="J222" s="84" t="s">
        <v>4823</v>
      </c>
      <c r="K222" s="84" t="str">
        <f t="shared" si="124"/>
        <v>BH117DT_D6</v>
      </c>
      <c r="L222" s="84" t="s">
        <v>4824</v>
      </c>
      <c r="M222" s="95">
        <v>9000</v>
      </c>
      <c r="N222" s="95">
        <v>5000</v>
      </c>
      <c r="O222" s="95">
        <v>3600</v>
      </c>
      <c r="P222" s="95">
        <v>2300</v>
      </c>
      <c r="Q222" s="95" t="e">
        <f>VLOOKUP(H222&amp;"Vị trí 1",#REF!,9,0)</f>
        <v>#REF!</v>
      </c>
      <c r="R222" s="95" t="e">
        <f>VLOOKUP(H222&amp;"Vị trí 2",#REF!,9,0)</f>
        <v>#REF!</v>
      </c>
      <c r="S222" s="95" t="e">
        <f>VLOOKUP(H222&amp;"Vị trí 3",#REF!,9,0)</f>
        <v>#REF!</v>
      </c>
      <c r="T222" s="95" t="e">
        <f>VLOOKUP(H222&amp;"Vị trí 4",#REF!,9,0)</f>
        <v>#REF!</v>
      </c>
      <c r="U222" s="253"/>
      <c r="V222" s="253" t="e">
        <f>VLOOKUP(B222,#REF!,32,0)</f>
        <v>#REF!</v>
      </c>
      <c r="W222" s="253"/>
      <c r="X222" s="253" t="e">
        <f>VLOOKUP(D222,#REF!,32,0)</f>
        <v>#REF!</v>
      </c>
      <c r="Y222" s="254"/>
      <c r="Z222" s="254" t="e">
        <f t="shared" si="136"/>
        <v>#REF!</v>
      </c>
      <c r="AA222" s="254"/>
      <c r="AB222" s="254" t="e">
        <f>X222/P222</f>
        <v>#REF!</v>
      </c>
      <c r="AC222" s="253"/>
      <c r="AD222" s="253"/>
      <c r="AE222" s="253"/>
      <c r="AF222" s="253"/>
      <c r="AG222" s="254"/>
      <c r="AH222" s="254"/>
      <c r="AI222" s="254"/>
      <c r="AJ222" s="254"/>
      <c r="AK222" s="86">
        <v>3.6185265035685195</v>
      </c>
      <c r="AL222" s="86"/>
      <c r="AM222" s="255"/>
      <c r="AN222" s="255">
        <f>ROUNDDOWN(AK222*$AN$10/$AK$10,1)</f>
        <v>2.1</v>
      </c>
      <c r="AO222" s="98">
        <f t="shared" si="129"/>
        <v>18900</v>
      </c>
      <c r="AP222" s="98">
        <f t="shared" si="130"/>
        <v>10500</v>
      </c>
      <c r="AQ222" s="98">
        <f t="shared" si="131"/>
        <v>7560</v>
      </c>
      <c r="AR222" s="98">
        <f t="shared" si="132"/>
        <v>4830</v>
      </c>
      <c r="AS222" s="99">
        <f t="shared" si="133"/>
        <v>18900</v>
      </c>
      <c r="AT222" s="99">
        <f t="shared" si="133"/>
        <v>10500</v>
      </c>
      <c r="AU222" s="99">
        <f t="shared" si="133"/>
        <v>7600</v>
      </c>
      <c r="AV222" s="99">
        <f t="shared" si="133"/>
        <v>4800</v>
      </c>
      <c r="AW222" s="100">
        <f t="shared" si="134"/>
        <v>2835</v>
      </c>
      <c r="AX222" s="256" t="s">
        <v>344</v>
      </c>
      <c r="AY222" s="101">
        <v>8400</v>
      </c>
      <c r="AZ222" s="102">
        <v>3500</v>
      </c>
      <c r="BA222" s="102">
        <v>2730</v>
      </c>
      <c r="BB222" s="102">
        <v>1820</v>
      </c>
      <c r="BC222" s="253">
        <v>7200</v>
      </c>
      <c r="BD222" s="253">
        <v>3000</v>
      </c>
      <c r="BE222" s="253">
        <v>2340</v>
      </c>
      <c r="BF222" s="253">
        <v>1560</v>
      </c>
      <c r="BG222" s="103">
        <f t="shared" si="135"/>
        <v>1965</v>
      </c>
      <c r="BJ222" s="251" t="e">
        <f>M222*#REF!</f>
        <v>#REF!</v>
      </c>
      <c r="BK222" s="251" t="e">
        <f>N222*#REF!</f>
        <v>#REF!</v>
      </c>
      <c r="BL222" s="251" t="e">
        <f>O222*#REF!</f>
        <v>#REF!</v>
      </c>
      <c r="BM222" s="251" t="e">
        <f>P222*#REF!</f>
        <v>#REF!</v>
      </c>
    </row>
    <row r="223" spans="1:65" s="83" customFormat="1" ht="35.1" customHeight="1" x14ac:dyDescent="0.25">
      <c r="A223" s="83" t="str">
        <f t="shared" si="125"/>
        <v>BH117DT_D7+1</v>
      </c>
      <c r="B223" s="83" t="str">
        <f t="shared" si="126"/>
        <v>BH117DT_D7+2</v>
      </c>
      <c r="C223" s="83" t="str">
        <f t="shared" si="127"/>
        <v>BH117DT_D7+3</v>
      </c>
      <c r="D223" s="83" t="str">
        <f t="shared" si="128"/>
        <v>BH117DT_D7+4</v>
      </c>
      <c r="E223" s="83" t="s">
        <v>344</v>
      </c>
      <c r="F223" s="85"/>
      <c r="G223" s="85"/>
      <c r="H223" s="93" t="s">
        <v>4825</v>
      </c>
      <c r="I223" s="84" t="s">
        <v>4826</v>
      </c>
      <c r="J223" s="84" t="s">
        <v>4827</v>
      </c>
      <c r="K223" s="84" t="str">
        <f t="shared" si="124"/>
        <v>BH117DT_D7</v>
      </c>
      <c r="L223" s="84" t="s">
        <v>1092</v>
      </c>
      <c r="M223" s="95">
        <v>12000</v>
      </c>
      <c r="N223" s="95">
        <v>5000</v>
      </c>
      <c r="O223" s="95">
        <v>3600</v>
      </c>
      <c r="P223" s="95">
        <v>2300</v>
      </c>
      <c r="Q223" s="95" t="e">
        <f>VLOOKUP(H223&amp;"Vị trí 1",#REF!,9,0)</f>
        <v>#REF!</v>
      </c>
      <c r="R223" s="95" t="e">
        <f>VLOOKUP(H223&amp;"Vị trí 2",#REF!,9,0)</f>
        <v>#REF!</v>
      </c>
      <c r="S223" s="95" t="e">
        <f>VLOOKUP(H223&amp;"Vị trí 3",#REF!,9,0)</f>
        <v>#REF!</v>
      </c>
      <c r="T223" s="95" t="e">
        <f>VLOOKUP(H223&amp;"Vị trí 4",#REF!,9,0)</f>
        <v>#REF!</v>
      </c>
      <c r="U223" s="253"/>
      <c r="V223" s="253"/>
      <c r="W223" s="253"/>
      <c r="X223" s="253"/>
      <c r="Y223" s="254"/>
      <c r="Z223" s="254"/>
      <c r="AA223" s="254"/>
      <c r="AB223" s="254"/>
      <c r="AC223" s="253"/>
      <c r="AD223" s="253"/>
      <c r="AE223" s="253"/>
      <c r="AF223" s="253"/>
      <c r="AG223" s="254"/>
      <c r="AH223" s="254"/>
      <c r="AI223" s="254"/>
      <c r="AJ223" s="254"/>
      <c r="AK223" s="86">
        <v>3.05</v>
      </c>
      <c r="AL223" s="86"/>
      <c r="AM223" s="255"/>
      <c r="AN223" s="255">
        <f>AK223*$AN$10/$AK$10</f>
        <v>1.7993466864428302</v>
      </c>
      <c r="AO223" s="98">
        <f t="shared" si="129"/>
        <v>21592.160237313961</v>
      </c>
      <c r="AP223" s="98">
        <f t="shared" si="130"/>
        <v>8996.7334322141505</v>
      </c>
      <c r="AQ223" s="98">
        <f t="shared" si="131"/>
        <v>6477.6480711941886</v>
      </c>
      <c r="AR223" s="98">
        <f t="shared" si="132"/>
        <v>4138.4973788185098</v>
      </c>
      <c r="AS223" s="99">
        <f t="shared" si="133"/>
        <v>21600</v>
      </c>
      <c r="AT223" s="99">
        <f t="shared" si="133"/>
        <v>9000</v>
      </c>
      <c r="AU223" s="99">
        <f t="shared" si="133"/>
        <v>6500</v>
      </c>
      <c r="AV223" s="99">
        <f t="shared" si="133"/>
        <v>4100</v>
      </c>
      <c r="AW223" s="100">
        <f t="shared" si="134"/>
        <v>3238.8240355970943</v>
      </c>
      <c r="AX223" s="256" t="s">
        <v>344</v>
      </c>
      <c r="AY223" s="101">
        <v>6300</v>
      </c>
      <c r="AZ223" s="102">
        <v>3500</v>
      </c>
      <c r="BA223" s="102">
        <v>2520</v>
      </c>
      <c r="BB223" s="102">
        <v>1610</v>
      </c>
      <c r="BC223" s="253">
        <v>5400</v>
      </c>
      <c r="BD223" s="253">
        <v>3000</v>
      </c>
      <c r="BE223" s="253">
        <v>2160</v>
      </c>
      <c r="BF223" s="253">
        <v>1380</v>
      </c>
      <c r="BG223" s="103">
        <f t="shared" si="135"/>
        <v>861.17596440290572</v>
      </c>
      <c r="BJ223" s="251" t="e">
        <f>M223*#REF!</f>
        <v>#REF!</v>
      </c>
      <c r="BK223" s="251" t="e">
        <f>N223*#REF!</f>
        <v>#REF!</v>
      </c>
      <c r="BL223" s="251" t="e">
        <f>O223*#REF!</f>
        <v>#REF!</v>
      </c>
      <c r="BM223" s="251" t="e">
        <f>P223*#REF!</f>
        <v>#REF!</v>
      </c>
    </row>
    <row r="224" spans="1:65" s="83" customFormat="1" ht="59.25" customHeight="1" x14ac:dyDescent="0.25">
      <c r="A224" s="83" t="str">
        <f t="shared" si="125"/>
        <v>BH117DT_D8+1</v>
      </c>
      <c r="B224" s="83" t="str">
        <f t="shared" si="126"/>
        <v>BH117DT_D8+2</v>
      </c>
      <c r="C224" s="83" t="str">
        <f t="shared" si="127"/>
        <v>BH117DT_D8+3</v>
      </c>
      <c r="D224" s="83" t="str">
        <f t="shared" si="128"/>
        <v>BH117DT_D8+4</v>
      </c>
      <c r="E224" s="83" t="s">
        <v>344</v>
      </c>
      <c r="F224" s="85"/>
      <c r="G224" s="85"/>
      <c r="H224" s="93" t="s">
        <v>4828</v>
      </c>
      <c r="I224" s="84" t="s">
        <v>4829</v>
      </c>
      <c r="J224" s="84" t="s">
        <v>1092</v>
      </c>
      <c r="K224" s="84" t="str">
        <f t="shared" si="124"/>
        <v>BH117DT_D8</v>
      </c>
      <c r="L224" s="84" t="s">
        <v>4830</v>
      </c>
      <c r="M224" s="95">
        <v>9000</v>
      </c>
      <c r="N224" s="95">
        <v>4000</v>
      </c>
      <c r="O224" s="95">
        <v>3300</v>
      </c>
      <c r="P224" s="95">
        <v>2100</v>
      </c>
      <c r="Q224" s="95" t="e">
        <f>VLOOKUP(H224&amp;"Vị trí 1",#REF!,9,0)</f>
        <v>#REF!</v>
      </c>
      <c r="R224" s="95" t="e">
        <f>VLOOKUP(H224&amp;"Vị trí 2",#REF!,9,0)</f>
        <v>#REF!</v>
      </c>
      <c r="S224" s="95" t="e">
        <f>VLOOKUP(H224&amp;"Vị trí 3",#REF!,9,0)</f>
        <v>#REF!</v>
      </c>
      <c r="T224" s="95" t="e">
        <f>VLOOKUP(H224&amp;"Vị trí 4",#REF!,9,0)</f>
        <v>#REF!</v>
      </c>
      <c r="U224" s="253"/>
      <c r="V224" s="253" t="e">
        <f>VLOOKUP(B224,#REF!,32,0)</f>
        <v>#REF!</v>
      </c>
      <c r="W224" s="253"/>
      <c r="X224" s="253" t="e">
        <f>VLOOKUP(D224,#REF!,32,0)</f>
        <v>#REF!</v>
      </c>
      <c r="Y224" s="254"/>
      <c r="Z224" s="254" t="e">
        <f t="shared" si="136"/>
        <v>#REF!</v>
      </c>
      <c r="AA224" s="254"/>
      <c r="AB224" s="254" t="e">
        <f>X224/P224</f>
        <v>#REF!</v>
      </c>
      <c r="AC224" s="253"/>
      <c r="AD224" s="253"/>
      <c r="AE224" s="253"/>
      <c r="AF224" s="253"/>
      <c r="AG224" s="254"/>
      <c r="AH224" s="254"/>
      <c r="AI224" s="254"/>
      <c r="AJ224" s="254"/>
      <c r="AK224" s="86">
        <v>4.5784222618647581</v>
      </c>
      <c r="AL224" s="86"/>
      <c r="AM224" s="255"/>
      <c r="AN224" s="255">
        <f>ROUNDDOWN(AK224*$AN$10/$AK$10,1)</f>
        <v>2.7</v>
      </c>
      <c r="AO224" s="98">
        <f t="shared" si="129"/>
        <v>24300</v>
      </c>
      <c r="AP224" s="98">
        <f t="shared" si="130"/>
        <v>10800</v>
      </c>
      <c r="AQ224" s="98">
        <f t="shared" si="131"/>
        <v>8910</v>
      </c>
      <c r="AR224" s="98">
        <f t="shared" si="132"/>
        <v>5670</v>
      </c>
      <c r="AS224" s="99">
        <f t="shared" si="133"/>
        <v>24300</v>
      </c>
      <c r="AT224" s="99">
        <f t="shared" si="133"/>
        <v>10800</v>
      </c>
      <c r="AU224" s="99">
        <f t="shared" si="133"/>
        <v>8900</v>
      </c>
      <c r="AV224" s="99">
        <f t="shared" si="133"/>
        <v>5700</v>
      </c>
      <c r="AW224" s="100">
        <f t="shared" si="134"/>
        <v>3645</v>
      </c>
      <c r="AX224" s="256" t="s">
        <v>344</v>
      </c>
      <c r="AY224" s="101">
        <v>8400</v>
      </c>
      <c r="AZ224" s="102">
        <v>3500</v>
      </c>
      <c r="BA224" s="102">
        <v>2520</v>
      </c>
      <c r="BB224" s="102">
        <v>1610</v>
      </c>
      <c r="BC224" s="253">
        <v>7200</v>
      </c>
      <c r="BD224" s="253">
        <v>3000</v>
      </c>
      <c r="BE224" s="253">
        <v>2160</v>
      </c>
      <c r="BF224" s="253">
        <v>1380</v>
      </c>
      <c r="BG224" s="103">
        <f t="shared" si="135"/>
        <v>2055</v>
      </c>
      <c r="BJ224" s="251" t="e">
        <f>M224*#REF!</f>
        <v>#REF!</v>
      </c>
      <c r="BK224" s="251" t="e">
        <f>N224*#REF!</f>
        <v>#REF!</v>
      </c>
      <c r="BL224" s="251" t="e">
        <f>O224*#REF!</f>
        <v>#REF!</v>
      </c>
      <c r="BM224" s="251" t="e">
        <f>P224*#REF!</f>
        <v>#REF!</v>
      </c>
    </row>
    <row r="225" spans="1:65" s="83" customFormat="1" ht="47.25" x14ac:dyDescent="0.25">
      <c r="A225" s="83" t="str">
        <f t="shared" si="125"/>
        <v>BH118DT+1</v>
      </c>
      <c r="B225" s="83" t="str">
        <f t="shared" si="126"/>
        <v>BH118DT+2</v>
      </c>
      <c r="C225" s="83" t="str">
        <f t="shared" si="127"/>
        <v>BH118DT+3</v>
      </c>
      <c r="D225" s="83" t="str">
        <f t="shared" si="128"/>
        <v>BH118DT+4</v>
      </c>
      <c r="E225" s="83" t="s">
        <v>344</v>
      </c>
      <c r="F225" s="85">
        <v>118</v>
      </c>
      <c r="G225" s="85"/>
      <c r="H225" s="93" t="s">
        <v>4831</v>
      </c>
      <c r="I225" s="84" t="s">
        <v>4832</v>
      </c>
      <c r="J225" s="84" t="s">
        <v>4833</v>
      </c>
      <c r="K225" s="84" t="str">
        <f t="shared" si="124"/>
        <v>BH118DT</v>
      </c>
      <c r="L225" s="84" t="s">
        <v>4805</v>
      </c>
      <c r="M225" s="95">
        <v>20000</v>
      </c>
      <c r="N225" s="95">
        <v>11000</v>
      </c>
      <c r="O225" s="95">
        <v>6500</v>
      </c>
      <c r="P225" s="95">
        <v>4200</v>
      </c>
      <c r="Q225" s="95" t="e">
        <f>VLOOKUP(H225&amp;"Vị trí 1",#REF!,9,0)</f>
        <v>#REF!</v>
      </c>
      <c r="R225" s="95" t="e">
        <f>VLOOKUP(H225&amp;"Vị trí 2",#REF!,9,0)</f>
        <v>#REF!</v>
      </c>
      <c r="S225" s="95" t="e">
        <f>VLOOKUP(H225&amp;"Vị trí 3",#REF!,9,0)</f>
        <v>#REF!</v>
      </c>
      <c r="T225" s="95" t="e">
        <f>VLOOKUP(H225&amp;"Vị trí 4",#REF!,9,0)</f>
        <v>#REF!</v>
      </c>
      <c r="U225" s="253"/>
      <c r="V225" s="253"/>
      <c r="W225" s="253"/>
      <c r="X225" s="253"/>
      <c r="Y225" s="254"/>
      <c r="Z225" s="254"/>
      <c r="AA225" s="254"/>
      <c r="AB225" s="254"/>
      <c r="AC225" s="253"/>
      <c r="AD225" s="253"/>
      <c r="AE225" s="253"/>
      <c r="AF225" s="253"/>
      <c r="AG225" s="254"/>
      <c r="AH225" s="254"/>
      <c r="AI225" s="254"/>
      <c r="AJ225" s="254"/>
      <c r="AK225" s="86">
        <v>3.05</v>
      </c>
      <c r="AL225" s="86"/>
      <c r="AM225" s="255"/>
      <c r="AN225" s="255">
        <f>AK225*$AN$10/$AK$10</f>
        <v>1.7993466864428302</v>
      </c>
      <c r="AO225" s="98">
        <f t="shared" si="129"/>
        <v>35986.933728856602</v>
      </c>
      <c r="AP225" s="98">
        <f t="shared" si="130"/>
        <v>19792.813550871131</v>
      </c>
      <c r="AQ225" s="98">
        <f t="shared" si="131"/>
        <v>11695.753461878398</v>
      </c>
      <c r="AR225" s="98">
        <f t="shared" si="132"/>
        <v>7557.2560830598868</v>
      </c>
      <c r="AS225" s="99">
        <f t="shared" si="133"/>
        <v>36000</v>
      </c>
      <c r="AT225" s="99">
        <f t="shared" si="133"/>
        <v>19800</v>
      </c>
      <c r="AU225" s="99">
        <f t="shared" si="133"/>
        <v>11700</v>
      </c>
      <c r="AV225" s="99">
        <f t="shared" si="133"/>
        <v>7600</v>
      </c>
      <c r="AW225" s="100">
        <f t="shared" si="134"/>
        <v>5398.0400593284903</v>
      </c>
      <c r="AX225" s="256" t="s">
        <v>344</v>
      </c>
      <c r="AY225" s="101">
        <v>6300</v>
      </c>
      <c r="AZ225" s="102">
        <v>2800</v>
      </c>
      <c r="BA225" s="102">
        <v>2310</v>
      </c>
      <c r="BB225" s="102">
        <v>1470</v>
      </c>
      <c r="BC225" s="253">
        <v>5400</v>
      </c>
      <c r="BD225" s="253">
        <v>2400</v>
      </c>
      <c r="BE225" s="253">
        <v>1980</v>
      </c>
      <c r="BF225" s="253">
        <v>1260</v>
      </c>
      <c r="BG225" s="103">
        <f t="shared" si="135"/>
        <v>2201.9599406715097</v>
      </c>
      <c r="BJ225" s="251" t="e">
        <f>M225*#REF!</f>
        <v>#REF!</v>
      </c>
      <c r="BK225" s="251" t="e">
        <f>N225*#REF!</f>
        <v>#REF!</v>
      </c>
      <c r="BL225" s="251" t="e">
        <f>O225*#REF!</f>
        <v>#REF!</v>
      </c>
      <c r="BM225" s="251" t="e">
        <f>P225*#REF!</f>
        <v>#REF!</v>
      </c>
    </row>
    <row r="226" spans="1:65" s="83" customFormat="1" ht="35.1" customHeight="1" x14ac:dyDescent="0.25">
      <c r="A226" s="83" t="str">
        <f t="shared" si="125"/>
        <v>BH119DT+1</v>
      </c>
      <c r="B226" s="83" t="str">
        <f t="shared" si="126"/>
        <v>BH119DT+2</v>
      </c>
      <c r="C226" s="83" t="str">
        <f t="shared" si="127"/>
        <v>BH119DT+3</v>
      </c>
      <c r="D226" s="83" t="str">
        <f t="shared" si="128"/>
        <v>BH119DT+4</v>
      </c>
      <c r="E226" s="83" t="s">
        <v>344</v>
      </c>
      <c r="F226" s="85">
        <v>119</v>
      </c>
      <c r="G226" s="85"/>
      <c r="H226" s="93" t="s">
        <v>4834</v>
      </c>
      <c r="I226" s="84" t="s">
        <v>4835</v>
      </c>
      <c r="J226" s="84" t="s">
        <v>4355</v>
      </c>
      <c r="K226" s="84" t="str">
        <f t="shared" si="124"/>
        <v>BH119DT</v>
      </c>
      <c r="L226" s="84" t="s">
        <v>4836</v>
      </c>
      <c r="M226" s="95">
        <v>20000</v>
      </c>
      <c r="N226" s="95">
        <v>11000</v>
      </c>
      <c r="O226" s="95">
        <v>6500</v>
      </c>
      <c r="P226" s="95">
        <v>4200</v>
      </c>
      <c r="Q226" s="95" t="e">
        <f>VLOOKUP(H226&amp;"Vị trí 1",#REF!,9,0)</f>
        <v>#REF!</v>
      </c>
      <c r="R226" s="95" t="e">
        <f>VLOOKUP(H226&amp;"Vị trí 2",#REF!,9,0)</f>
        <v>#REF!</v>
      </c>
      <c r="S226" s="95" t="e">
        <f>VLOOKUP(H226&amp;"Vị trí 3",#REF!,9,0)</f>
        <v>#REF!</v>
      </c>
      <c r="T226" s="95" t="e">
        <f>VLOOKUP(H226&amp;"Vị trí 4",#REF!,9,0)</f>
        <v>#REF!</v>
      </c>
      <c r="U226" s="253"/>
      <c r="V226" s="253"/>
      <c r="W226" s="253"/>
      <c r="X226" s="253"/>
      <c r="Y226" s="254"/>
      <c r="Z226" s="254"/>
      <c r="AA226" s="254"/>
      <c r="AB226" s="254"/>
      <c r="AC226" s="253"/>
      <c r="AD226" s="253"/>
      <c r="AE226" s="253"/>
      <c r="AF226" s="253"/>
      <c r="AG226" s="254"/>
      <c r="AH226" s="254"/>
      <c r="AI226" s="254"/>
      <c r="AJ226" s="254"/>
      <c r="AK226" s="86">
        <v>3.05</v>
      </c>
      <c r="AL226" s="86"/>
      <c r="AM226" s="255"/>
      <c r="AN226" s="255">
        <f>AK226*$AN$10/$AK$10</f>
        <v>1.7993466864428302</v>
      </c>
      <c r="AO226" s="98">
        <f t="shared" si="129"/>
        <v>35986.933728856602</v>
      </c>
      <c r="AP226" s="98">
        <f t="shared" si="130"/>
        <v>19792.813550871131</v>
      </c>
      <c r="AQ226" s="98">
        <f t="shared" si="131"/>
        <v>11695.753461878398</v>
      </c>
      <c r="AR226" s="98">
        <f t="shared" si="132"/>
        <v>7557.2560830598868</v>
      </c>
      <c r="AS226" s="99">
        <f t="shared" si="133"/>
        <v>36000</v>
      </c>
      <c r="AT226" s="99">
        <f t="shared" si="133"/>
        <v>19800</v>
      </c>
      <c r="AU226" s="99">
        <f t="shared" si="133"/>
        <v>11700</v>
      </c>
      <c r="AV226" s="99">
        <f t="shared" si="133"/>
        <v>7600</v>
      </c>
      <c r="AW226" s="100">
        <f t="shared" si="134"/>
        <v>5398.0400593284903</v>
      </c>
      <c r="AX226" s="256" t="s">
        <v>344</v>
      </c>
      <c r="AY226" s="101">
        <v>14000</v>
      </c>
      <c r="AZ226" s="102">
        <v>7700</v>
      </c>
      <c r="BA226" s="102">
        <v>4550</v>
      </c>
      <c r="BB226" s="102">
        <v>2940</v>
      </c>
      <c r="BC226" s="253">
        <v>12000</v>
      </c>
      <c r="BD226" s="253">
        <v>6600</v>
      </c>
      <c r="BE226" s="253">
        <v>3900</v>
      </c>
      <c r="BF226" s="253">
        <v>2520</v>
      </c>
      <c r="BG226" s="103">
        <f t="shared" si="135"/>
        <v>2201.9599406715097</v>
      </c>
      <c r="BJ226" s="251" t="e">
        <f>M226*#REF!</f>
        <v>#REF!</v>
      </c>
      <c r="BK226" s="251" t="e">
        <f>N226*#REF!</f>
        <v>#REF!</v>
      </c>
      <c r="BL226" s="251" t="e">
        <f>O226*#REF!</f>
        <v>#REF!</v>
      </c>
      <c r="BM226" s="251" t="e">
        <f>P226*#REF!</f>
        <v>#REF!</v>
      </c>
    </row>
    <row r="227" spans="1:65" s="83" customFormat="1" ht="35.1" customHeight="1" x14ac:dyDescent="0.25">
      <c r="A227" s="83" t="str">
        <f t="shared" si="125"/>
        <v>BH120DT+1</v>
      </c>
      <c r="B227" s="83" t="str">
        <f t="shared" si="126"/>
        <v>BH120DT+2</v>
      </c>
      <c r="C227" s="83" t="str">
        <f t="shared" si="127"/>
        <v>BH120DT+3</v>
      </c>
      <c r="D227" s="83" t="str">
        <f t="shared" si="128"/>
        <v>BH120DT+4</v>
      </c>
      <c r="E227" s="83" t="s">
        <v>344</v>
      </c>
      <c r="F227" s="85">
        <v>120</v>
      </c>
      <c r="G227" s="85"/>
      <c r="H227" s="93" t="s">
        <v>4837</v>
      </c>
      <c r="I227" s="84" t="s">
        <v>4838</v>
      </c>
      <c r="J227" s="84" t="s">
        <v>4355</v>
      </c>
      <c r="K227" s="84" t="str">
        <f t="shared" si="124"/>
        <v>BH120DT</v>
      </c>
      <c r="L227" s="84" t="s">
        <v>4763</v>
      </c>
      <c r="M227" s="95">
        <v>20000</v>
      </c>
      <c r="N227" s="95">
        <v>11000</v>
      </c>
      <c r="O227" s="95">
        <v>6500</v>
      </c>
      <c r="P227" s="95">
        <v>4200</v>
      </c>
      <c r="Q227" s="95" t="e">
        <f>VLOOKUP(H227&amp;"Vị trí 1",#REF!,9,0)</f>
        <v>#REF!</v>
      </c>
      <c r="R227" s="95" t="e">
        <f>VLOOKUP(H227&amp;"Vị trí 2",#REF!,9,0)</f>
        <v>#REF!</v>
      </c>
      <c r="S227" s="95" t="e">
        <f>VLOOKUP(H227&amp;"Vị trí 3",#REF!,9,0)</f>
        <v>#REF!</v>
      </c>
      <c r="T227" s="95" t="e">
        <f>VLOOKUP(H227&amp;"Vị trí 4",#REF!,9,0)</f>
        <v>#REF!</v>
      </c>
      <c r="U227" s="253" t="e">
        <f>VLOOKUP(A227,#REF!,32,0)</f>
        <v>#REF!</v>
      </c>
      <c r="V227" s="253" t="e">
        <f>VLOOKUP(B227,#REF!,32,0)</f>
        <v>#REF!</v>
      </c>
      <c r="W227" s="253" t="e">
        <f>VLOOKUP(C227,#REF!,32,0)</f>
        <v>#REF!</v>
      </c>
      <c r="X227" s="253"/>
      <c r="Y227" s="254" t="e">
        <f>U227/M227</f>
        <v>#REF!</v>
      </c>
      <c r="Z227" s="254" t="e">
        <f t="shared" si="136"/>
        <v>#REF!</v>
      </c>
      <c r="AA227" s="254" t="e">
        <f>W227/O227</f>
        <v>#REF!</v>
      </c>
      <c r="AB227" s="254"/>
      <c r="AC227" s="253"/>
      <c r="AD227" s="253"/>
      <c r="AE227" s="253"/>
      <c r="AF227" s="253"/>
      <c r="AG227" s="254"/>
      <c r="AH227" s="254"/>
      <c r="AI227" s="254"/>
      <c r="AJ227" s="254"/>
      <c r="AK227" s="86">
        <v>2.4484716319419388</v>
      </c>
      <c r="AL227" s="86"/>
      <c r="AM227" s="255"/>
      <c r="AN227" s="255">
        <v>1.4</v>
      </c>
      <c r="AO227" s="98">
        <f t="shared" si="129"/>
        <v>28000</v>
      </c>
      <c r="AP227" s="98">
        <f t="shared" si="130"/>
        <v>15399.999999999998</v>
      </c>
      <c r="AQ227" s="98">
        <f t="shared" si="131"/>
        <v>9100</v>
      </c>
      <c r="AR227" s="98">
        <f t="shared" si="132"/>
        <v>5880</v>
      </c>
      <c r="AS227" s="99">
        <f t="shared" si="133"/>
        <v>28000</v>
      </c>
      <c r="AT227" s="99">
        <f t="shared" si="133"/>
        <v>15400</v>
      </c>
      <c r="AU227" s="99">
        <f t="shared" si="133"/>
        <v>9100</v>
      </c>
      <c r="AV227" s="99">
        <f t="shared" si="133"/>
        <v>5900</v>
      </c>
      <c r="AW227" s="100">
        <f t="shared" si="134"/>
        <v>4200</v>
      </c>
      <c r="AX227" s="256" t="s">
        <v>344</v>
      </c>
      <c r="AY227" s="101">
        <v>14000</v>
      </c>
      <c r="AZ227" s="102">
        <v>7700</v>
      </c>
      <c r="BA227" s="102">
        <v>4550</v>
      </c>
      <c r="BB227" s="102">
        <v>2940</v>
      </c>
      <c r="BC227" s="253">
        <v>12000</v>
      </c>
      <c r="BD227" s="253">
        <v>6600</v>
      </c>
      <c r="BE227" s="253">
        <v>3900</v>
      </c>
      <c r="BF227" s="253">
        <v>2520</v>
      </c>
      <c r="BG227" s="103">
        <f t="shared" si="135"/>
        <v>1700</v>
      </c>
      <c r="BJ227" s="251" t="e">
        <f>M227*#REF!</f>
        <v>#REF!</v>
      </c>
      <c r="BK227" s="251" t="e">
        <f>N227*#REF!</f>
        <v>#REF!</v>
      </c>
      <c r="BL227" s="251" t="e">
        <f>O227*#REF!</f>
        <v>#REF!</v>
      </c>
      <c r="BM227" s="251" t="e">
        <f>P227*#REF!</f>
        <v>#REF!</v>
      </c>
    </row>
    <row r="228" spans="1:65" s="83" customFormat="1" ht="35.1" customHeight="1" x14ac:dyDescent="0.25">
      <c r="A228" s="83" t="str">
        <f t="shared" si="125"/>
        <v>BH121DT+1</v>
      </c>
      <c r="B228" s="83" t="str">
        <f t="shared" si="126"/>
        <v>BH121DT+2</v>
      </c>
      <c r="C228" s="83" t="str">
        <f t="shared" si="127"/>
        <v>BH121DT+3</v>
      </c>
      <c r="D228" s="83" t="str">
        <f t="shared" si="128"/>
        <v>BH121DT+4</v>
      </c>
      <c r="E228" s="83" t="s">
        <v>344</v>
      </c>
      <c r="F228" s="85">
        <v>121</v>
      </c>
      <c r="G228" s="85"/>
      <c r="H228" s="93" t="s">
        <v>4839</v>
      </c>
      <c r="I228" s="84" t="s">
        <v>2292</v>
      </c>
      <c r="J228" s="84" t="s">
        <v>4733</v>
      </c>
      <c r="K228" s="84"/>
      <c r="L228" s="84" t="s">
        <v>4801</v>
      </c>
      <c r="M228" s="96"/>
      <c r="N228" s="96"/>
      <c r="O228" s="96"/>
      <c r="P228" s="96"/>
      <c r="Q228" s="95"/>
      <c r="R228" s="95"/>
      <c r="S228" s="95"/>
      <c r="T228" s="95"/>
      <c r="U228" s="253"/>
      <c r="V228" s="253"/>
      <c r="W228" s="253"/>
      <c r="X228" s="253"/>
      <c r="Y228" s="254"/>
      <c r="Z228" s="254"/>
      <c r="AA228" s="254"/>
      <c r="AB228" s="254"/>
      <c r="AC228" s="253"/>
      <c r="AD228" s="253"/>
      <c r="AE228" s="253"/>
      <c r="AF228" s="253"/>
      <c r="AG228" s="254"/>
      <c r="AH228" s="254"/>
      <c r="AI228" s="254"/>
      <c r="AJ228" s="254"/>
      <c r="AK228" s="86"/>
      <c r="AL228" s="86"/>
      <c r="AM228" s="255"/>
      <c r="AN228" s="255"/>
      <c r="AO228" s="98"/>
      <c r="AP228" s="98"/>
      <c r="AQ228" s="98"/>
      <c r="AR228" s="98"/>
      <c r="AS228" s="98"/>
      <c r="AT228" s="98"/>
      <c r="AU228" s="98"/>
      <c r="AV228" s="98"/>
      <c r="AW228" s="60"/>
      <c r="AX228" s="256" t="s">
        <v>344</v>
      </c>
      <c r="AY228" s="101">
        <v>14000</v>
      </c>
      <c r="AZ228" s="102">
        <v>7700</v>
      </c>
      <c r="BA228" s="102">
        <v>4550</v>
      </c>
      <c r="BB228" s="102">
        <v>2940</v>
      </c>
      <c r="BC228" s="253">
        <v>12000</v>
      </c>
      <c r="BD228" s="253">
        <v>6600</v>
      </c>
      <c r="BE228" s="253">
        <v>3900</v>
      </c>
      <c r="BF228" s="253">
        <v>2520</v>
      </c>
    </row>
    <row r="229" spans="1:65" s="83" customFormat="1" ht="35.1" customHeight="1" x14ac:dyDescent="0.25">
      <c r="A229" s="83" t="str">
        <f t="shared" si="125"/>
        <v>BH121DT_D1+1</v>
      </c>
      <c r="B229" s="83" t="str">
        <f t="shared" si="126"/>
        <v>BH121DT_D1+2</v>
      </c>
      <c r="C229" s="83" t="str">
        <f t="shared" si="127"/>
        <v>BH121DT_D1+3</v>
      </c>
      <c r="D229" s="83" t="str">
        <f t="shared" si="128"/>
        <v>BH121DT_D1+4</v>
      </c>
      <c r="E229" s="83" t="s">
        <v>344</v>
      </c>
      <c r="F229" s="85"/>
      <c r="G229" s="85"/>
      <c r="H229" s="93" t="s">
        <v>4840</v>
      </c>
      <c r="I229" s="84" t="s">
        <v>4841</v>
      </c>
      <c r="J229" s="84" t="s">
        <v>368</v>
      </c>
      <c r="K229" s="84" t="str">
        <f t="shared" si="124"/>
        <v>BH121DT_D1</v>
      </c>
      <c r="L229" s="84" t="s">
        <v>4824</v>
      </c>
      <c r="M229" s="95">
        <v>23000</v>
      </c>
      <c r="N229" s="95">
        <v>12000</v>
      </c>
      <c r="O229" s="95">
        <v>6500</v>
      </c>
      <c r="P229" s="95">
        <v>3900</v>
      </c>
      <c r="Q229" s="95" t="e">
        <f>VLOOKUP(H229&amp;"Vị trí 1",#REF!,9,0)</f>
        <v>#REF!</v>
      </c>
      <c r="R229" s="95" t="e">
        <f>VLOOKUP(H229&amp;"Vị trí 2",#REF!,9,0)</f>
        <v>#REF!</v>
      </c>
      <c r="S229" s="95" t="e">
        <f>VLOOKUP(H229&amp;"Vị trí 3",#REF!,9,0)</f>
        <v>#REF!</v>
      </c>
      <c r="T229" s="95" t="e">
        <f>VLOOKUP(H229&amp;"Vị trí 4",#REF!,9,0)</f>
        <v>#REF!</v>
      </c>
      <c r="U229" s="253"/>
      <c r="V229" s="253" t="e">
        <f>VLOOKUP(B229,#REF!,32,0)</f>
        <v>#REF!</v>
      </c>
      <c r="W229" s="253" t="e">
        <f>VLOOKUP(C229,#REF!,32,0)</f>
        <v>#REF!</v>
      </c>
      <c r="X229" s="253" t="e">
        <f>VLOOKUP(D229,#REF!,32,0)</f>
        <v>#REF!</v>
      </c>
      <c r="Y229" s="254"/>
      <c r="Z229" s="254" t="e">
        <f t="shared" si="136"/>
        <v>#REF!</v>
      </c>
      <c r="AA229" s="254" t="e">
        <f>W229/O229</f>
        <v>#REF!</v>
      </c>
      <c r="AB229" s="254" t="e">
        <f>X229/P229</f>
        <v>#REF!</v>
      </c>
      <c r="AC229" s="253"/>
      <c r="AD229" s="253"/>
      <c r="AE229" s="253"/>
      <c r="AF229" s="253"/>
      <c r="AG229" s="254"/>
      <c r="AH229" s="254"/>
      <c r="AI229" s="254"/>
      <c r="AJ229" s="254"/>
      <c r="AK229" s="86">
        <v>2.8172248757306626</v>
      </c>
      <c r="AL229" s="86"/>
      <c r="AM229" s="255"/>
      <c r="AN229" s="255">
        <v>1.65</v>
      </c>
      <c r="AO229" s="98">
        <f t="shared" ref="AO229:AR231" si="137">M229*$AN229</f>
        <v>37950</v>
      </c>
      <c r="AP229" s="98">
        <f t="shared" si="137"/>
        <v>19800</v>
      </c>
      <c r="AQ229" s="98">
        <f t="shared" si="137"/>
        <v>10725</v>
      </c>
      <c r="AR229" s="98">
        <f t="shared" si="137"/>
        <v>6435</v>
      </c>
      <c r="AS229" s="99">
        <f t="shared" ref="AS229:AV231" si="138">IF(AO229&lt;1000,ROUND(AO229,-1),ROUND(AO229,-2))</f>
        <v>38000</v>
      </c>
      <c r="AT229" s="99">
        <f t="shared" si="138"/>
        <v>19800</v>
      </c>
      <c r="AU229" s="99">
        <f t="shared" si="138"/>
        <v>10700</v>
      </c>
      <c r="AV229" s="99">
        <f t="shared" si="138"/>
        <v>6400</v>
      </c>
      <c r="AW229" s="100">
        <f>AO229*0.15</f>
        <v>5692.5</v>
      </c>
      <c r="AX229" s="256" t="s">
        <v>344</v>
      </c>
      <c r="AY229" s="101"/>
      <c r="AZ229" s="102"/>
      <c r="BA229" s="102"/>
      <c r="BB229" s="102"/>
      <c r="BC229" s="253"/>
      <c r="BD229" s="253"/>
      <c r="BE229" s="253"/>
      <c r="BF229" s="253"/>
      <c r="BG229" s="103">
        <f>AV229-AW229</f>
        <v>707.5</v>
      </c>
      <c r="BJ229" s="251" t="e">
        <f>M229*#REF!</f>
        <v>#REF!</v>
      </c>
      <c r="BK229" s="251" t="e">
        <f>N229*#REF!</f>
        <v>#REF!</v>
      </c>
      <c r="BL229" s="251" t="e">
        <f>O229*#REF!</f>
        <v>#REF!</v>
      </c>
      <c r="BM229" s="251" t="e">
        <f>P229*#REF!</f>
        <v>#REF!</v>
      </c>
    </row>
    <row r="230" spans="1:65" s="83" customFormat="1" ht="35.1" customHeight="1" x14ac:dyDescent="0.25">
      <c r="A230" s="83" t="str">
        <f t="shared" si="125"/>
        <v>BH121DT_D2+1</v>
      </c>
      <c r="B230" s="83" t="str">
        <f t="shared" si="126"/>
        <v>BH121DT_D2+2</v>
      </c>
      <c r="C230" s="83" t="str">
        <f t="shared" si="127"/>
        <v>BH121DT_D2+3</v>
      </c>
      <c r="D230" s="83" t="str">
        <f t="shared" si="128"/>
        <v>BH121DT_D2+4</v>
      </c>
      <c r="E230" s="83" t="s">
        <v>344</v>
      </c>
      <c r="F230" s="85"/>
      <c r="G230" s="85"/>
      <c r="H230" s="93" t="s">
        <v>4842</v>
      </c>
      <c r="I230" s="84" t="s">
        <v>4843</v>
      </c>
      <c r="J230" s="84" t="s">
        <v>368</v>
      </c>
      <c r="K230" s="84" t="str">
        <f t="shared" si="124"/>
        <v>BH121DT_D2</v>
      </c>
      <c r="L230" s="84" t="s">
        <v>4844</v>
      </c>
      <c r="M230" s="95">
        <v>17000</v>
      </c>
      <c r="N230" s="95">
        <v>8000</v>
      </c>
      <c r="O230" s="95">
        <v>4600</v>
      </c>
      <c r="P230" s="95">
        <v>2600</v>
      </c>
      <c r="Q230" s="95" t="e">
        <f>VLOOKUP(H230&amp;"Vị trí 1",#REF!,9,0)</f>
        <v>#REF!</v>
      </c>
      <c r="R230" s="95" t="e">
        <f>VLOOKUP(H230&amp;"Vị trí 2",#REF!,9,0)</f>
        <v>#REF!</v>
      </c>
      <c r="S230" s="95" t="e">
        <f>VLOOKUP(H230&amp;"Vị trí 3",#REF!,9,0)</f>
        <v>#REF!</v>
      </c>
      <c r="T230" s="95" t="e">
        <f>VLOOKUP(H230&amp;"Vị trí 4",#REF!,9,0)</f>
        <v>#REF!</v>
      </c>
      <c r="U230" s="253"/>
      <c r="V230" s="253"/>
      <c r="W230" s="253"/>
      <c r="X230" s="253"/>
      <c r="Y230" s="254"/>
      <c r="Z230" s="254"/>
      <c r="AA230" s="254"/>
      <c r="AB230" s="254"/>
      <c r="AC230" s="253"/>
      <c r="AD230" s="253"/>
      <c r="AE230" s="253"/>
      <c r="AF230" s="253"/>
      <c r="AG230" s="254"/>
      <c r="AH230" s="254"/>
      <c r="AI230" s="254"/>
      <c r="AJ230" s="254"/>
      <c r="AK230" s="86">
        <v>3.05</v>
      </c>
      <c r="AL230" s="86"/>
      <c r="AM230" s="255"/>
      <c r="AN230" s="255">
        <f>AK230*$AN$10/$AK$10</f>
        <v>1.7993466864428302</v>
      </c>
      <c r="AO230" s="98">
        <f t="shared" si="137"/>
        <v>30588.893669528115</v>
      </c>
      <c r="AP230" s="98">
        <f t="shared" si="137"/>
        <v>14394.773491542643</v>
      </c>
      <c r="AQ230" s="98">
        <f t="shared" si="137"/>
        <v>8276.9947576370196</v>
      </c>
      <c r="AR230" s="98">
        <f t="shared" si="137"/>
        <v>4678.3013847513585</v>
      </c>
      <c r="AS230" s="99">
        <f t="shared" si="138"/>
        <v>30600</v>
      </c>
      <c r="AT230" s="99">
        <f t="shared" si="138"/>
        <v>14400</v>
      </c>
      <c r="AU230" s="99">
        <f t="shared" si="138"/>
        <v>8300</v>
      </c>
      <c r="AV230" s="99">
        <f t="shared" si="138"/>
        <v>4700</v>
      </c>
      <c r="AW230" s="100">
        <f>AO230*0.15</f>
        <v>4588.3340504292173</v>
      </c>
      <c r="AX230" s="256" t="s">
        <v>344</v>
      </c>
      <c r="AY230" s="101">
        <v>16100</v>
      </c>
      <c r="AZ230" s="102">
        <v>8400</v>
      </c>
      <c r="BA230" s="102">
        <v>4550</v>
      </c>
      <c r="BB230" s="102">
        <v>2730</v>
      </c>
      <c r="BC230" s="253">
        <v>13800</v>
      </c>
      <c r="BD230" s="253">
        <v>7200</v>
      </c>
      <c r="BE230" s="253">
        <v>3900</v>
      </c>
      <c r="BF230" s="253">
        <v>2340</v>
      </c>
      <c r="BG230" s="103">
        <f>AV230-AW230</f>
        <v>111.66594957078269</v>
      </c>
      <c r="BJ230" s="251" t="e">
        <f>M230*#REF!</f>
        <v>#REF!</v>
      </c>
      <c r="BK230" s="251" t="e">
        <f>N230*#REF!</f>
        <v>#REF!</v>
      </c>
      <c r="BL230" s="251" t="e">
        <f>O230*#REF!</f>
        <v>#REF!</v>
      </c>
      <c r="BM230" s="251" t="e">
        <f>P230*#REF!</f>
        <v>#REF!</v>
      </c>
    </row>
    <row r="231" spans="1:65" s="83" customFormat="1" ht="35.1" customHeight="1" x14ac:dyDescent="0.25">
      <c r="A231" s="83" t="str">
        <f t="shared" si="125"/>
        <v>BH121DT_D3+1</v>
      </c>
      <c r="B231" s="83" t="str">
        <f t="shared" si="126"/>
        <v>BH121DT_D3+2</v>
      </c>
      <c r="C231" s="83" t="str">
        <f t="shared" si="127"/>
        <v>BH121DT_D3+3</v>
      </c>
      <c r="D231" s="83" t="str">
        <f t="shared" si="128"/>
        <v>BH121DT_D3+4</v>
      </c>
      <c r="E231" s="83" t="s">
        <v>344</v>
      </c>
      <c r="F231" s="85"/>
      <c r="G231" s="85"/>
      <c r="H231" s="93" t="s">
        <v>4845</v>
      </c>
      <c r="I231" s="84" t="s">
        <v>4846</v>
      </c>
      <c r="J231" s="84" t="s">
        <v>4847</v>
      </c>
      <c r="K231" s="84" t="str">
        <f t="shared" si="124"/>
        <v>BH121DT_D3</v>
      </c>
      <c r="L231" s="84" t="s">
        <v>4848</v>
      </c>
      <c r="M231" s="95">
        <v>12000</v>
      </c>
      <c r="N231" s="95">
        <v>5000</v>
      </c>
      <c r="O231" s="95">
        <v>3600</v>
      </c>
      <c r="P231" s="95">
        <v>1800</v>
      </c>
      <c r="Q231" s="95" t="e">
        <f>VLOOKUP(H231&amp;"Vị trí 1",#REF!,9,0)</f>
        <v>#REF!</v>
      </c>
      <c r="R231" s="95" t="e">
        <f>VLOOKUP(H231&amp;"Vị trí 2",#REF!,9,0)</f>
        <v>#REF!</v>
      </c>
      <c r="S231" s="95" t="e">
        <f>VLOOKUP(H231&amp;"Vị trí 3",#REF!,9,0)</f>
        <v>#REF!</v>
      </c>
      <c r="T231" s="95" t="e">
        <f>VLOOKUP(H231&amp;"Vị trí 4",#REF!,9,0)</f>
        <v>#REF!</v>
      </c>
      <c r="U231" s="253"/>
      <c r="V231" s="253"/>
      <c r="W231" s="253"/>
      <c r="X231" s="253"/>
      <c r="Y231" s="254"/>
      <c r="Z231" s="254"/>
      <c r="AA231" s="254"/>
      <c r="AB231" s="254"/>
      <c r="AC231" s="253"/>
      <c r="AD231" s="253"/>
      <c r="AE231" s="253"/>
      <c r="AF231" s="253"/>
      <c r="AG231" s="254"/>
      <c r="AH231" s="254"/>
      <c r="AI231" s="254"/>
      <c r="AJ231" s="254"/>
      <c r="AK231" s="86">
        <v>3.05</v>
      </c>
      <c r="AL231" s="86"/>
      <c r="AM231" s="255"/>
      <c r="AN231" s="255">
        <f>AK231*$AN$10/$AK$10</f>
        <v>1.7993466864428302</v>
      </c>
      <c r="AO231" s="98">
        <f t="shared" si="137"/>
        <v>21592.160237313961</v>
      </c>
      <c r="AP231" s="98">
        <f t="shared" si="137"/>
        <v>8996.7334322141505</v>
      </c>
      <c r="AQ231" s="98">
        <f t="shared" si="137"/>
        <v>6477.6480711941886</v>
      </c>
      <c r="AR231" s="98">
        <f t="shared" si="137"/>
        <v>3238.8240355970943</v>
      </c>
      <c r="AS231" s="99">
        <f t="shared" si="138"/>
        <v>21600</v>
      </c>
      <c r="AT231" s="99">
        <f t="shared" si="138"/>
        <v>9000</v>
      </c>
      <c r="AU231" s="99">
        <f t="shared" si="138"/>
        <v>6500</v>
      </c>
      <c r="AV231" s="99">
        <f t="shared" si="138"/>
        <v>3200</v>
      </c>
      <c r="AW231" s="100">
        <f>AO231*0.15</f>
        <v>3238.8240355970943</v>
      </c>
      <c r="AX231" s="256" t="s">
        <v>344</v>
      </c>
      <c r="AY231" s="101">
        <v>11900</v>
      </c>
      <c r="AZ231" s="102">
        <v>5600</v>
      </c>
      <c r="BA231" s="102">
        <v>3220</v>
      </c>
      <c r="BB231" s="102">
        <v>1820</v>
      </c>
      <c r="BC231" s="253">
        <v>10200</v>
      </c>
      <c r="BD231" s="253">
        <v>4800</v>
      </c>
      <c r="BE231" s="253">
        <v>2760</v>
      </c>
      <c r="BF231" s="253">
        <v>1560</v>
      </c>
      <c r="BG231" s="103">
        <f>AV231-AW231</f>
        <v>-38.82403559709428</v>
      </c>
      <c r="BJ231" s="251" t="e">
        <f>M231*#REF!</f>
        <v>#REF!</v>
      </c>
      <c r="BK231" s="251" t="e">
        <f>N231*#REF!</f>
        <v>#REF!</v>
      </c>
      <c r="BL231" s="251" t="e">
        <f>O231*#REF!</f>
        <v>#REF!</v>
      </c>
      <c r="BM231" s="251" t="e">
        <f>P231*#REF!</f>
        <v>#REF!</v>
      </c>
    </row>
    <row r="232" spans="1:65" s="83" customFormat="1" ht="35.1" customHeight="1" x14ac:dyDescent="0.25">
      <c r="A232" s="83" t="str">
        <f t="shared" si="125"/>
        <v>BH122DT+1</v>
      </c>
      <c r="B232" s="83" t="str">
        <f t="shared" si="126"/>
        <v>BH122DT+2</v>
      </c>
      <c r="C232" s="83" t="str">
        <f t="shared" si="127"/>
        <v>BH122DT+3</v>
      </c>
      <c r="D232" s="83" t="str">
        <f t="shared" si="128"/>
        <v>BH122DT+4</v>
      </c>
      <c r="E232" s="83" t="s">
        <v>344</v>
      </c>
      <c r="F232" s="85">
        <v>122</v>
      </c>
      <c r="G232" s="85"/>
      <c r="H232" s="93" t="s">
        <v>4849</v>
      </c>
      <c r="I232" s="84" t="s">
        <v>4850</v>
      </c>
      <c r="J232" s="84" t="s">
        <v>4851</v>
      </c>
      <c r="K232" s="84"/>
      <c r="L232" s="84" t="s">
        <v>4824</v>
      </c>
      <c r="M232" s="96"/>
      <c r="N232" s="96"/>
      <c r="O232" s="96"/>
      <c r="P232" s="96"/>
      <c r="Q232" s="95"/>
      <c r="R232" s="95"/>
      <c r="S232" s="95"/>
      <c r="T232" s="95"/>
      <c r="U232" s="253"/>
      <c r="V232" s="253"/>
      <c r="W232" s="253"/>
      <c r="X232" s="253"/>
      <c r="Y232" s="254"/>
      <c r="Z232" s="254"/>
      <c r="AA232" s="254"/>
      <c r="AB232" s="254"/>
      <c r="AC232" s="253"/>
      <c r="AD232" s="253"/>
      <c r="AE232" s="253"/>
      <c r="AF232" s="253"/>
      <c r="AG232" s="254"/>
      <c r="AH232" s="254"/>
      <c r="AI232" s="254"/>
      <c r="AJ232" s="254"/>
      <c r="AK232" s="86"/>
      <c r="AL232" s="86"/>
      <c r="AM232" s="255"/>
      <c r="AN232" s="255"/>
      <c r="AO232" s="98"/>
      <c r="AP232" s="98"/>
      <c r="AQ232" s="98"/>
      <c r="AR232" s="98"/>
      <c r="AS232" s="98"/>
      <c r="AT232" s="98"/>
      <c r="AU232" s="98"/>
      <c r="AV232" s="98"/>
      <c r="AW232" s="60"/>
      <c r="AX232" s="256" t="s">
        <v>344</v>
      </c>
      <c r="AY232" s="101">
        <v>8400</v>
      </c>
      <c r="AZ232" s="102">
        <v>3500</v>
      </c>
      <c r="BA232" s="102">
        <v>2520</v>
      </c>
      <c r="BB232" s="102">
        <v>1260</v>
      </c>
      <c r="BC232" s="253">
        <v>7200</v>
      </c>
      <c r="BD232" s="253">
        <v>3000</v>
      </c>
      <c r="BE232" s="253">
        <v>2160</v>
      </c>
      <c r="BF232" s="253">
        <v>1080</v>
      </c>
    </row>
    <row r="233" spans="1:65" s="83" customFormat="1" ht="35.1" customHeight="1" x14ac:dyDescent="0.25">
      <c r="A233" s="83" t="str">
        <f t="shared" si="125"/>
        <v>BH122DT_D1+1</v>
      </c>
      <c r="B233" s="83" t="str">
        <f t="shared" si="126"/>
        <v>BH122DT_D1+2</v>
      </c>
      <c r="C233" s="83" t="str">
        <f t="shared" si="127"/>
        <v>BH122DT_D1+3</v>
      </c>
      <c r="D233" s="83" t="str">
        <f t="shared" si="128"/>
        <v>BH122DT_D1+4</v>
      </c>
      <c r="E233" s="83" t="s">
        <v>344</v>
      </c>
      <c r="F233" s="85"/>
      <c r="G233" s="85"/>
      <c r="H233" s="93" t="s">
        <v>4852</v>
      </c>
      <c r="I233" s="84" t="s">
        <v>4853</v>
      </c>
      <c r="J233" s="84" t="s">
        <v>368</v>
      </c>
      <c r="K233" s="84" t="str">
        <f t="shared" si="124"/>
        <v>BH122DT_D1</v>
      </c>
      <c r="L233" s="84" t="s">
        <v>4854</v>
      </c>
      <c r="M233" s="95">
        <v>18000</v>
      </c>
      <c r="N233" s="95">
        <v>7000</v>
      </c>
      <c r="O233" s="95">
        <v>4200</v>
      </c>
      <c r="P233" s="95">
        <v>3300</v>
      </c>
      <c r="Q233" s="95" t="e">
        <f>VLOOKUP(H233&amp;"Vị trí 1",#REF!,9,0)</f>
        <v>#REF!</v>
      </c>
      <c r="R233" s="95" t="e">
        <f>VLOOKUP(H233&amp;"Vị trí 2",#REF!,9,0)</f>
        <v>#REF!</v>
      </c>
      <c r="S233" s="95" t="e">
        <f>VLOOKUP(H233&amp;"Vị trí 3",#REF!,9,0)</f>
        <v>#REF!</v>
      </c>
      <c r="T233" s="95" t="e">
        <f>VLOOKUP(H233&amp;"Vị trí 4",#REF!,9,0)</f>
        <v>#REF!</v>
      </c>
      <c r="U233" s="253" t="e">
        <f>VLOOKUP(A233,#REF!,32,0)</f>
        <v>#REF!</v>
      </c>
      <c r="V233" s="253" t="e">
        <f>VLOOKUP(B233,#REF!,32,0)</f>
        <v>#REF!</v>
      </c>
      <c r="W233" s="253" t="e">
        <f>VLOOKUP(C233,#REF!,32,0)</f>
        <v>#REF!</v>
      </c>
      <c r="X233" s="253" t="e">
        <f>VLOOKUP(D233,#REF!,32,0)</f>
        <v>#REF!</v>
      </c>
      <c r="Y233" s="254" t="e">
        <f>U233/M233</f>
        <v>#REF!</v>
      </c>
      <c r="Z233" s="254" t="e">
        <f t="shared" si="136"/>
        <v>#REF!</v>
      </c>
      <c r="AA233" s="254" t="e">
        <f>W233/O233</f>
        <v>#REF!</v>
      </c>
      <c r="AB233" s="254" t="e">
        <f>X233/P233</f>
        <v>#REF!</v>
      </c>
      <c r="AC233" s="253"/>
      <c r="AD233" s="253"/>
      <c r="AE233" s="253"/>
      <c r="AF233" s="253"/>
      <c r="AG233" s="254"/>
      <c r="AH233" s="254"/>
      <c r="AI233" s="254"/>
      <c r="AJ233" s="254"/>
      <c r="AK233" s="86">
        <v>3.8937499302627936</v>
      </c>
      <c r="AL233" s="86"/>
      <c r="AM233" s="255"/>
      <c r="AN233" s="255">
        <f>ROUNDDOWN(AK233*$AN$10/$AK$10,1)</f>
        <v>2.2000000000000002</v>
      </c>
      <c r="AO233" s="98">
        <f t="shared" ref="AO233:AO248" si="139">M233*$AN233</f>
        <v>39600</v>
      </c>
      <c r="AP233" s="98">
        <f t="shared" ref="AP233:AP248" si="140">N233*$AN233</f>
        <v>15400.000000000002</v>
      </c>
      <c r="AQ233" s="98">
        <f t="shared" ref="AQ233:AQ248" si="141">O233*$AN233</f>
        <v>9240</v>
      </c>
      <c r="AR233" s="98">
        <f t="shared" ref="AR233:AR248" si="142">P233*$AN233</f>
        <v>7260.0000000000009</v>
      </c>
      <c r="AS233" s="99">
        <f t="shared" ref="AS233:AV248" si="143">IF(AO233&lt;1000,ROUND(AO233,-1),ROUND(AO233,-2))</f>
        <v>39600</v>
      </c>
      <c r="AT233" s="99">
        <f t="shared" si="143"/>
        <v>15400</v>
      </c>
      <c r="AU233" s="99">
        <f t="shared" si="143"/>
        <v>9200</v>
      </c>
      <c r="AV233" s="99">
        <f t="shared" si="143"/>
        <v>7300</v>
      </c>
      <c r="AW233" s="100">
        <f t="shared" ref="AW233:AW248" si="144">AO233*0.15</f>
        <v>5940</v>
      </c>
      <c r="AX233" s="256" t="s">
        <v>344</v>
      </c>
      <c r="AY233" s="101"/>
      <c r="AZ233" s="102"/>
      <c r="BA233" s="102"/>
      <c r="BB233" s="102"/>
      <c r="BC233" s="253"/>
      <c r="BD233" s="253"/>
      <c r="BE233" s="253"/>
      <c r="BF233" s="253"/>
      <c r="BG233" s="103">
        <f t="shared" ref="BG233:BG248" si="145">AV233-AW233</f>
        <v>1360</v>
      </c>
      <c r="BJ233" s="251" t="e">
        <f>M233*#REF!</f>
        <v>#REF!</v>
      </c>
      <c r="BK233" s="251" t="e">
        <f>N233*#REF!</f>
        <v>#REF!</v>
      </c>
      <c r="BL233" s="251" t="e">
        <f>O233*#REF!</f>
        <v>#REF!</v>
      </c>
      <c r="BM233" s="251" t="e">
        <f>P233*#REF!</f>
        <v>#REF!</v>
      </c>
    </row>
    <row r="234" spans="1:65" s="83" customFormat="1" ht="35.1" customHeight="1" x14ac:dyDescent="0.25">
      <c r="A234" s="83" t="str">
        <f t="shared" si="125"/>
        <v>BH122DT_D2+1</v>
      </c>
      <c r="B234" s="83" t="str">
        <f t="shared" si="126"/>
        <v>BH122DT_D2+2</v>
      </c>
      <c r="C234" s="83" t="str">
        <f t="shared" si="127"/>
        <v>BH122DT_D2+3</v>
      </c>
      <c r="D234" s="83" t="str">
        <f t="shared" si="128"/>
        <v>BH122DT_D2+4</v>
      </c>
      <c r="E234" s="83" t="s">
        <v>344</v>
      </c>
      <c r="F234" s="85"/>
      <c r="G234" s="85"/>
      <c r="H234" s="93" t="s">
        <v>4855</v>
      </c>
      <c r="I234" s="84" t="s">
        <v>4856</v>
      </c>
      <c r="J234" s="84" t="s">
        <v>368</v>
      </c>
      <c r="K234" s="84" t="str">
        <f t="shared" si="124"/>
        <v>BH122DT_D2</v>
      </c>
      <c r="L234" s="84" t="s">
        <v>4857</v>
      </c>
      <c r="M234" s="95">
        <v>13000</v>
      </c>
      <c r="N234" s="95">
        <v>7000</v>
      </c>
      <c r="O234" s="95">
        <v>3500</v>
      </c>
      <c r="P234" s="95">
        <v>2600</v>
      </c>
      <c r="Q234" s="95" t="e">
        <f>VLOOKUP(H234&amp;"Vị trí 1",#REF!,9,0)</f>
        <v>#REF!</v>
      </c>
      <c r="R234" s="95" t="e">
        <f>VLOOKUP(H234&amp;"Vị trí 2",#REF!,9,0)</f>
        <v>#REF!</v>
      </c>
      <c r="S234" s="95" t="e">
        <f>VLOOKUP(H234&amp;"Vị trí 3",#REF!,9,0)</f>
        <v>#REF!</v>
      </c>
      <c r="T234" s="95" t="e">
        <f>VLOOKUP(H234&amp;"Vị trí 4",#REF!,9,0)</f>
        <v>#REF!</v>
      </c>
      <c r="U234" s="253" t="e">
        <f>VLOOKUP(A234,#REF!,32,0)</f>
        <v>#REF!</v>
      </c>
      <c r="V234" s="253"/>
      <c r="W234" s="253" t="e">
        <f>VLOOKUP(C234,#REF!,32,0)</f>
        <v>#REF!</v>
      </c>
      <c r="X234" s="253" t="e">
        <f>VLOOKUP(D234,#REF!,32,0)</f>
        <v>#REF!</v>
      </c>
      <c r="Y234" s="254" t="e">
        <f>U234/M234</f>
        <v>#REF!</v>
      </c>
      <c r="Z234" s="254"/>
      <c r="AA234" s="254" t="e">
        <f>W234/O234</f>
        <v>#REF!</v>
      </c>
      <c r="AB234" s="254" t="e">
        <f>X234/P234</f>
        <v>#REF!</v>
      </c>
      <c r="AC234" s="253"/>
      <c r="AD234" s="253"/>
      <c r="AE234" s="253"/>
      <c r="AF234" s="253"/>
      <c r="AG234" s="254"/>
      <c r="AH234" s="254"/>
      <c r="AI234" s="254"/>
      <c r="AJ234" s="254"/>
      <c r="AK234" s="86">
        <v>4.2010223758977432</v>
      </c>
      <c r="AL234" s="86"/>
      <c r="AM234" s="255"/>
      <c r="AN234" s="255">
        <f>ROUNDDOWN(AK234*$AN$10/$AK$10,1)</f>
        <v>2.4</v>
      </c>
      <c r="AO234" s="98">
        <f t="shared" si="139"/>
        <v>31200</v>
      </c>
      <c r="AP234" s="98">
        <f t="shared" si="140"/>
        <v>16800</v>
      </c>
      <c r="AQ234" s="98">
        <f t="shared" si="141"/>
        <v>8400</v>
      </c>
      <c r="AR234" s="98">
        <f t="shared" si="142"/>
        <v>6240</v>
      </c>
      <c r="AS234" s="99">
        <f t="shared" si="143"/>
        <v>31200</v>
      </c>
      <c r="AT234" s="99">
        <f t="shared" si="143"/>
        <v>16800</v>
      </c>
      <c r="AU234" s="99">
        <f t="shared" si="143"/>
        <v>8400</v>
      </c>
      <c r="AV234" s="99">
        <f t="shared" si="143"/>
        <v>6200</v>
      </c>
      <c r="AW234" s="100">
        <f t="shared" si="144"/>
        <v>4680</v>
      </c>
      <c r="AX234" s="256" t="s">
        <v>344</v>
      </c>
      <c r="AY234" s="101">
        <v>12600</v>
      </c>
      <c r="AZ234" s="102">
        <v>4900</v>
      </c>
      <c r="BA234" s="102">
        <v>2940</v>
      </c>
      <c r="BB234" s="102">
        <v>2310</v>
      </c>
      <c r="BC234" s="253">
        <v>10800</v>
      </c>
      <c r="BD234" s="253">
        <v>4200</v>
      </c>
      <c r="BE234" s="253">
        <v>2520</v>
      </c>
      <c r="BF234" s="253">
        <v>1980</v>
      </c>
      <c r="BG234" s="103">
        <f t="shared" si="145"/>
        <v>1520</v>
      </c>
      <c r="BJ234" s="251" t="e">
        <f>M234*#REF!</f>
        <v>#REF!</v>
      </c>
      <c r="BK234" s="251" t="e">
        <f>N234*#REF!</f>
        <v>#REF!</v>
      </c>
      <c r="BL234" s="251" t="e">
        <f>O234*#REF!</f>
        <v>#REF!</v>
      </c>
      <c r="BM234" s="251" t="e">
        <f>P234*#REF!</f>
        <v>#REF!</v>
      </c>
    </row>
    <row r="235" spans="1:65" s="83" customFormat="1" ht="47.25" x14ac:dyDescent="0.25">
      <c r="A235" s="83" t="str">
        <f t="shared" si="125"/>
        <v>BH123DT+1</v>
      </c>
      <c r="B235" s="83" t="str">
        <f t="shared" si="126"/>
        <v>BH123DT+2</v>
      </c>
      <c r="C235" s="83" t="str">
        <f t="shared" si="127"/>
        <v>BH123DT+3</v>
      </c>
      <c r="D235" s="83" t="str">
        <f t="shared" si="128"/>
        <v>BH123DT+4</v>
      </c>
      <c r="E235" s="83" t="s">
        <v>344</v>
      </c>
      <c r="F235" s="85">
        <v>123</v>
      </c>
      <c r="G235" s="85"/>
      <c r="H235" s="93" t="s">
        <v>4858</v>
      </c>
      <c r="I235" s="84" t="s">
        <v>4859</v>
      </c>
      <c r="J235" s="84" t="s">
        <v>4860</v>
      </c>
      <c r="K235" s="84" t="str">
        <f t="shared" si="124"/>
        <v>BH123DT</v>
      </c>
      <c r="L235" s="84" t="s">
        <v>4861</v>
      </c>
      <c r="M235" s="95">
        <v>18000</v>
      </c>
      <c r="N235" s="95">
        <v>9000</v>
      </c>
      <c r="O235" s="95">
        <v>7000</v>
      </c>
      <c r="P235" s="95">
        <v>5000</v>
      </c>
      <c r="Q235" s="95" t="e">
        <f>VLOOKUP(H235&amp;"Vị trí 1",#REF!,9,0)</f>
        <v>#REF!</v>
      </c>
      <c r="R235" s="95" t="e">
        <f>VLOOKUP(H235&amp;"Vị trí 2",#REF!,9,0)</f>
        <v>#REF!</v>
      </c>
      <c r="S235" s="95" t="e">
        <f>VLOOKUP(H235&amp;"Vị trí 3",#REF!,9,0)</f>
        <v>#REF!</v>
      </c>
      <c r="T235" s="95" t="e">
        <f>VLOOKUP(H235&amp;"Vị trí 4",#REF!,9,0)</f>
        <v>#REF!</v>
      </c>
      <c r="U235" s="253"/>
      <c r="V235" s="253" t="e">
        <f>VLOOKUP(B235,#REF!,32,0)</f>
        <v>#REF!</v>
      </c>
      <c r="W235" s="253"/>
      <c r="X235" s="253"/>
      <c r="Y235" s="254"/>
      <c r="Z235" s="254" t="e">
        <f t="shared" si="136"/>
        <v>#REF!</v>
      </c>
      <c r="AA235" s="254"/>
      <c r="AB235" s="254"/>
      <c r="AC235" s="253"/>
      <c r="AD235" s="253"/>
      <c r="AE235" s="253"/>
      <c r="AF235" s="253"/>
      <c r="AG235" s="254"/>
      <c r="AH235" s="254"/>
      <c r="AI235" s="254"/>
      <c r="AJ235" s="254"/>
      <c r="AK235" s="86">
        <v>3.4580202235231501</v>
      </c>
      <c r="AL235" s="86"/>
      <c r="AM235" s="255"/>
      <c r="AN235" s="255">
        <f>ROUNDDOWN(AK235*$AN$10/$AK$10,1)</f>
        <v>2</v>
      </c>
      <c r="AO235" s="98">
        <f t="shared" si="139"/>
        <v>36000</v>
      </c>
      <c r="AP235" s="98">
        <f t="shared" si="140"/>
        <v>18000</v>
      </c>
      <c r="AQ235" s="98">
        <f t="shared" si="141"/>
        <v>14000</v>
      </c>
      <c r="AR235" s="98">
        <f t="shared" si="142"/>
        <v>10000</v>
      </c>
      <c r="AS235" s="99">
        <f t="shared" si="143"/>
        <v>36000</v>
      </c>
      <c r="AT235" s="99">
        <f t="shared" si="143"/>
        <v>18000</v>
      </c>
      <c r="AU235" s="99">
        <f t="shared" si="143"/>
        <v>14000</v>
      </c>
      <c r="AV235" s="99">
        <f t="shared" si="143"/>
        <v>10000</v>
      </c>
      <c r="AW235" s="100">
        <f t="shared" si="144"/>
        <v>5400</v>
      </c>
      <c r="AX235" s="256" t="s">
        <v>344</v>
      </c>
      <c r="AY235" s="101">
        <v>9100</v>
      </c>
      <c r="AZ235" s="102">
        <v>4900</v>
      </c>
      <c r="BA235" s="102">
        <v>2450</v>
      </c>
      <c r="BB235" s="102">
        <v>1820</v>
      </c>
      <c r="BC235" s="253">
        <v>7800</v>
      </c>
      <c r="BD235" s="253">
        <v>4200</v>
      </c>
      <c r="BE235" s="253">
        <v>2100</v>
      </c>
      <c r="BF235" s="253">
        <v>1560</v>
      </c>
      <c r="BG235" s="103">
        <f t="shared" si="145"/>
        <v>4600</v>
      </c>
      <c r="BJ235" s="251" t="e">
        <f>M235*#REF!</f>
        <v>#REF!</v>
      </c>
      <c r="BK235" s="251" t="e">
        <f>N235*#REF!</f>
        <v>#REF!</v>
      </c>
      <c r="BL235" s="251" t="e">
        <f>O235*#REF!</f>
        <v>#REF!</v>
      </c>
      <c r="BM235" s="251" t="e">
        <f>P235*#REF!</f>
        <v>#REF!</v>
      </c>
    </row>
    <row r="236" spans="1:65" s="83" customFormat="1" ht="35.1" customHeight="1" x14ac:dyDescent="0.25">
      <c r="A236" s="83" t="str">
        <f t="shared" si="125"/>
        <v>BH124DT+1</v>
      </c>
      <c r="B236" s="83" t="str">
        <f t="shared" si="126"/>
        <v>BH124DT+2</v>
      </c>
      <c r="C236" s="83" t="str">
        <f t="shared" si="127"/>
        <v>BH124DT+3</v>
      </c>
      <c r="D236" s="83" t="str">
        <f t="shared" si="128"/>
        <v>BH124DT+4</v>
      </c>
      <c r="E236" s="83" t="s">
        <v>344</v>
      </c>
      <c r="F236" s="85">
        <v>124</v>
      </c>
      <c r="G236" s="85"/>
      <c r="H236" s="93" t="s">
        <v>4862</v>
      </c>
      <c r="I236" s="84" t="s">
        <v>4863</v>
      </c>
      <c r="J236" s="84" t="s">
        <v>368</v>
      </c>
      <c r="K236" s="84" t="str">
        <f t="shared" si="124"/>
        <v>BH124DT</v>
      </c>
      <c r="L236" s="84" t="s">
        <v>4864</v>
      </c>
      <c r="M236" s="95">
        <v>21000</v>
      </c>
      <c r="N236" s="95">
        <v>10000</v>
      </c>
      <c r="O236" s="95">
        <v>6000</v>
      </c>
      <c r="P236" s="95">
        <v>3900</v>
      </c>
      <c r="Q236" s="95" t="e">
        <f>VLOOKUP(H236&amp;"Vị trí 1",#REF!,9,0)</f>
        <v>#REF!</v>
      </c>
      <c r="R236" s="95" t="e">
        <f>VLOOKUP(H236&amp;"Vị trí 2",#REF!,9,0)</f>
        <v>#REF!</v>
      </c>
      <c r="S236" s="95" t="e">
        <f>VLOOKUP(H236&amp;"Vị trí 3",#REF!,9,0)</f>
        <v>#REF!</v>
      </c>
      <c r="T236" s="95" t="e">
        <f>VLOOKUP(H236&amp;"Vị trí 4",#REF!,9,0)</f>
        <v>#REF!</v>
      </c>
      <c r="U236" s="253" t="e">
        <f>VLOOKUP(A236,#REF!,32,0)</f>
        <v>#REF!</v>
      </c>
      <c r="V236" s="253" t="e">
        <f>VLOOKUP(B236,#REF!,32,0)</f>
        <v>#REF!</v>
      </c>
      <c r="W236" s="253"/>
      <c r="X236" s="253"/>
      <c r="Y236" s="254" t="e">
        <f>U236/M236</f>
        <v>#REF!</v>
      </c>
      <c r="Z236" s="254" t="e">
        <f t="shared" si="136"/>
        <v>#REF!</v>
      </c>
      <c r="AA236" s="254"/>
      <c r="AB236" s="254"/>
      <c r="AC236" s="253"/>
      <c r="AD236" s="253"/>
      <c r="AE236" s="253"/>
      <c r="AF236" s="253"/>
      <c r="AG236" s="254"/>
      <c r="AH236" s="254"/>
      <c r="AI236" s="254"/>
      <c r="AJ236" s="254"/>
      <c r="AK236" s="86">
        <v>2.9883323026180171</v>
      </c>
      <c r="AL236" s="86"/>
      <c r="AM236" s="255"/>
      <c r="AN236" s="255">
        <v>1.75</v>
      </c>
      <c r="AO236" s="98">
        <f t="shared" si="139"/>
        <v>36750</v>
      </c>
      <c r="AP236" s="98">
        <f t="shared" si="140"/>
        <v>17500</v>
      </c>
      <c r="AQ236" s="98">
        <f t="shared" si="141"/>
        <v>10500</v>
      </c>
      <c r="AR236" s="98">
        <f t="shared" si="142"/>
        <v>6825</v>
      </c>
      <c r="AS236" s="99">
        <f t="shared" si="143"/>
        <v>36800</v>
      </c>
      <c r="AT236" s="99">
        <f t="shared" si="143"/>
        <v>17500</v>
      </c>
      <c r="AU236" s="99">
        <f t="shared" si="143"/>
        <v>10500</v>
      </c>
      <c r="AV236" s="99">
        <f t="shared" si="143"/>
        <v>6800</v>
      </c>
      <c r="AW236" s="100">
        <f t="shared" si="144"/>
        <v>5512.5</v>
      </c>
      <c r="AX236" s="256" t="s">
        <v>344</v>
      </c>
      <c r="AY236" s="101">
        <v>12600</v>
      </c>
      <c r="AZ236" s="102">
        <v>6300</v>
      </c>
      <c r="BA236" s="102">
        <v>4900</v>
      </c>
      <c r="BB236" s="102">
        <v>3500</v>
      </c>
      <c r="BC236" s="253">
        <v>10800</v>
      </c>
      <c r="BD236" s="253">
        <v>5400</v>
      </c>
      <c r="BE236" s="253">
        <v>4200</v>
      </c>
      <c r="BF236" s="253">
        <v>3000</v>
      </c>
      <c r="BG236" s="103">
        <f t="shared" si="145"/>
        <v>1287.5</v>
      </c>
      <c r="BJ236" s="251" t="e">
        <f>M236*#REF!</f>
        <v>#REF!</v>
      </c>
      <c r="BK236" s="251" t="e">
        <f>N236*#REF!</f>
        <v>#REF!</v>
      </c>
      <c r="BL236" s="251" t="e">
        <f>O236*#REF!</f>
        <v>#REF!</v>
      </c>
      <c r="BM236" s="251" t="e">
        <f>P236*#REF!</f>
        <v>#REF!</v>
      </c>
    </row>
    <row r="237" spans="1:65" s="83" customFormat="1" ht="35.1" customHeight="1" x14ac:dyDescent="0.25">
      <c r="A237" s="83" t="str">
        <f t="shared" si="125"/>
        <v>BH125DT+1</v>
      </c>
      <c r="B237" s="83" t="str">
        <f t="shared" si="126"/>
        <v>BH125DT+2</v>
      </c>
      <c r="C237" s="83" t="str">
        <f t="shared" si="127"/>
        <v>BH125DT+3</v>
      </c>
      <c r="D237" s="83" t="str">
        <f t="shared" si="128"/>
        <v>BH125DT+4</v>
      </c>
      <c r="E237" s="83" t="s">
        <v>344</v>
      </c>
      <c r="F237" s="85">
        <v>125</v>
      </c>
      <c r="G237" s="85"/>
      <c r="H237" s="93" t="s">
        <v>4865</v>
      </c>
      <c r="I237" s="84" t="s">
        <v>4866</v>
      </c>
      <c r="J237" s="84" t="s">
        <v>4867</v>
      </c>
      <c r="K237" s="84" t="str">
        <f t="shared" si="124"/>
        <v>BH125DT</v>
      </c>
      <c r="L237" s="84" t="s">
        <v>4868</v>
      </c>
      <c r="M237" s="95">
        <v>22000</v>
      </c>
      <c r="N237" s="95">
        <v>10000</v>
      </c>
      <c r="O237" s="95">
        <v>5600</v>
      </c>
      <c r="P237" s="95">
        <v>3900</v>
      </c>
      <c r="Q237" s="95" t="e">
        <f>VLOOKUP(H237&amp;"Vị trí 1",#REF!,9,0)</f>
        <v>#REF!</v>
      </c>
      <c r="R237" s="95" t="e">
        <f>VLOOKUP(H237&amp;"Vị trí 2",#REF!,9,0)</f>
        <v>#REF!</v>
      </c>
      <c r="S237" s="95" t="e">
        <f>VLOOKUP(H237&amp;"Vị trí 3",#REF!,9,0)</f>
        <v>#REF!</v>
      </c>
      <c r="T237" s="95" t="e">
        <f>VLOOKUP(H237&amp;"Vị trí 4",#REF!,9,0)</f>
        <v>#REF!</v>
      </c>
      <c r="U237" s="253"/>
      <c r="V237" s="253" t="e">
        <f>VLOOKUP(B237,#REF!,32,0)</f>
        <v>#REF!</v>
      </c>
      <c r="W237" s="253"/>
      <c r="X237" s="253"/>
      <c r="Y237" s="254"/>
      <c r="Z237" s="254" t="e">
        <f t="shared" si="136"/>
        <v>#REF!</v>
      </c>
      <c r="AA237" s="254"/>
      <c r="AB237" s="254"/>
      <c r="AC237" s="253"/>
      <c r="AD237" s="253"/>
      <c r="AE237" s="253"/>
      <c r="AF237" s="253"/>
      <c r="AG237" s="254"/>
      <c r="AH237" s="254"/>
      <c r="AI237" s="254"/>
      <c r="AJ237" s="254"/>
      <c r="AK237" s="86">
        <v>3.7959667852906285</v>
      </c>
      <c r="AL237" s="86"/>
      <c r="AM237" s="255"/>
      <c r="AN237" s="255">
        <f>ROUNDDOWN(AK237*$AN$10/$AK$10,1)</f>
        <v>2.2000000000000002</v>
      </c>
      <c r="AO237" s="98">
        <f t="shared" si="139"/>
        <v>48400.000000000007</v>
      </c>
      <c r="AP237" s="98">
        <f t="shared" si="140"/>
        <v>22000</v>
      </c>
      <c r="AQ237" s="98">
        <f t="shared" si="141"/>
        <v>12320.000000000002</v>
      </c>
      <c r="AR237" s="98">
        <f t="shared" si="142"/>
        <v>8580</v>
      </c>
      <c r="AS237" s="99">
        <f t="shared" si="143"/>
        <v>48400</v>
      </c>
      <c r="AT237" s="99">
        <f t="shared" si="143"/>
        <v>22000</v>
      </c>
      <c r="AU237" s="99">
        <f t="shared" si="143"/>
        <v>12300</v>
      </c>
      <c r="AV237" s="99">
        <f t="shared" si="143"/>
        <v>8600</v>
      </c>
      <c r="AW237" s="100">
        <f t="shared" si="144"/>
        <v>7260.0000000000009</v>
      </c>
      <c r="AX237" s="256" t="s">
        <v>344</v>
      </c>
      <c r="AY237" s="101">
        <v>14700</v>
      </c>
      <c r="AZ237" s="102">
        <v>7000</v>
      </c>
      <c r="BA237" s="102">
        <v>4200</v>
      </c>
      <c r="BB237" s="102">
        <v>2730</v>
      </c>
      <c r="BC237" s="253">
        <v>12600</v>
      </c>
      <c r="BD237" s="253">
        <v>6000</v>
      </c>
      <c r="BE237" s="253">
        <v>3600</v>
      </c>
      <c r="BF237" s="253">
        <v>2340</v>
      </c>
      <c r="BG237" s="103">
        <f t="shared" si="145"/>
        <v>1339.9999999999991</v>
      </c>
      <c r="BJ237" s="251" t="e">
        <f>M237*#REF!</f>
        <v>#REF!</v>
      </c>
      <c r="BK237" s="251" t="e">
        <f>N237*#REF!</f>
        <v>#REF!</v>
      </c>
      <c r="BL237" s="251" t="e">
        <f>O237*#REF!</f>
        <v>#REF!</v>
      </c>
      <c r="BM237" s="251" t="e">
        <f>P237*#REF!</f>
        <v>#REF!</v>
      </c>
    </row>
    <row r="238" spans="1:65" s="83" customFormat="1" ht="35.1" customHeight="1" x14ac:dyDescent="0.25">
      <c r="A238" s="83" t="str">
        <f t="shared" si="125"/>
        <v>BH126DT+1</v>
      </c>
      <c r="B238" s="83" t="str">
        <f t="shared" si="126"/>
        <v>BH126DT+2</v>
      </c>
      <c r="C238" s="83" t="str">
        <f t="shared" si="127"/>
        <v>BH126DT+3</v>
      </c>
      <c r="D238" s="83" t="str">
        <f t="shared" si="128"/>
        <v>BH126DT+4</v>
      </c>
      <c r="E238" s="83" t="s">
        <v>344</v>
      </c>
      <c r="F238" s="85">
        <v>126</v>
      </c>
      <c r="G238" s="85"/>
      <c r="H238" s="93" t="s">
        <v>4869</v>
      </c>
      <c r="I238" s="84" t="s">
        <v>4870</v>
      </c>
      <c r="J238" s="84" t="s">
        <v>368</v>
      </c>
      <c r="K238" s="84" t="str">
        <f t="shared" si="124"/>
        <v>BH126DT</v>
      </c>
      <c r="L238" s="84" t="s">
        <v>4871</v>
      </c>
      <c r="M238" s="95">
        <v>26000</v>
      </c>
      <c r="N238" s="95">
        <v>11000</v>
      </c>
      <c r="O238" s="95">
        <v>6500</v>
      </c>
      <c r="P238" s="95">
        <v>3900</v>
      </c>
      <c r="Q238" s="95" t="e">
        <f>VLOOKUP(H238&amp;"Vị trí 1",#REF!,9,0)</f>
        <v>#REF!</v>
      </c>
      <c r="R238" s="95" t="e">
        <f>VLOOKUP(H238&amp;"Vị trí 2",#REF!,9,0)</f>
        <v>#REF!</v>
      </c>
      <c r="S238" s="95" t="e">
        <f>VLOOKUP(H238&amp;"Vị trí 3",#REF!,9,0)</f>
        <v>#REF!</v>
      </c>
      <c r="T238" s="95" t="e">
        <f>VLOOKUP(H238&amp;"Vị trí 4",#REF!,9,0)</f>
        <v>#REF!</v>
      </c>
      <c r="U238" s="253" t="e">
        <f>VLOOKUP(A238,#REF!,32,0)</f>
        <v>#REF!</v>
      </c>
      <c r="V238" s="253" t="e">
        <f>VLOOKUP(B238,#REF!,32,0)</f>
        <v>#REF!</v>
      </c>
      <c r="W238" s="253" t="e">
        <f>VLOOKUP(C238,#REF!,32,0)</f>
        <v>#REF!</v>
      </c>
      <c r="X238" s="253" t="e">
        <f>VLOOKUP(D238,#REF!,32,0)</f>
        <v>#REF!</v>
      </c>
      <c r="Y238" s="254" t="e">
        <f>U238/M238</f>
        <v>#REF!</v>
      </c>
      <c r="Z238" s="254" t="e">
        <f t="shared" si="136"/>
        <v>#REF!</v>
      </c>
      <c r="AA238" s="254" t="e">
        <f>W238/O238</f>
        <v>#REF!</v>
      </c>
      <c r="AB238" s="254" t="e">
        <f>X238/P238</f>
        <v>#REF!</v>
      </c>
      <c r="AC238" s="253"/>
      <c r="AD238" s="253"/>
      <c r="AE238" s="253"/>
      <c r="AF238" s="253"/>
      <c r="AG238" s="254"/>
      <c r="AH238" s="254"/>
      <c r="AI238" s="254"/>
      <c r="AJ238" s="254"/>
      <c r="AK238" s="86">
        <v>2.4349128110015363</v>
      </c>
      <c r="AL238" s="86"/>
      <c r="AM238" s="255"/>
      <c r="AN238" s="255">
        <v>1.4</v>
      </c>
      <c r="AO238" s="98">
        <f t="shared" si="139"/>
        <v>36400</v>
      </c>
      <c r="AP238" s="98">
        <f t="shared" si="140"/>
        <v>15399.999999999998</v>
      </c>
      <c r="AQ238" s="98">
        <f t="shared" si="141"/>
        <v>9100</v>
      </c>
      <c r="AR238" s="98">
        <f t="shared" si="142"/>
        <v>5460</v>
      </c>
      <c r="AS238" s="99">
        <f t="shared" si="143"/>
        <v>36400</v>
      </c>
      <c r="AT238" s="99">
        <f t="shared" si="143"/>
        <v>15400</v>
      </c>
      <c r="AU238" s="99">
        <f t="shared" si="143"/>
        <v>9100</v>
      </c>
      <c r="AV238" s="99">
        <f t="shared" si="143"/>
        <v>5500</v>
      </c>
      <c r="AW238" s="100">
        <f t="shared" si="144"/>
        <v>5460</v>
      </c>
      <c r="AX238" s="256" t="s">
        <v>344</v>
      </c>
      <c r="AY238" s="101">
        <v>15400</v>
      </c>
      <c r="AZ238" s="102">
        <v>7000</v>
      </c>
      <c r="BA238" s="102">
        <v>3920</v>
      </c>
      <c r="BB238" s="102">
        <v>2730</v>
      </c>
      <c r="BC238" s="253">
        <v>13200</v>
      </c>
      <c r="BD238" s="253">
        <v>6000</v>
      </c>
      <c r="BE238" s="253">
        <v>3360</v>
      </c>
      <c r="BF238" s="253">
        <v>2340</v>
      </c>
      <c r="BG238" s="103">
        <f t="shared" si="145"/>
        <v>40</v>
      </c>
      <c r="BJ238" s="251" t="e">
        <f>M238*#REF!</f>
        <v>#REF!</v>
      </c>
      <c r="BK238" s="251" t="e">
        <f>N238*#REF!</f>
        <v>#REF!</v>
      </c>
      <c r="BL238" s="251" t="e">
        <f>O238*#REF!</f>
        <v>#REF!</v>
      </c>
      <c r="BM238" s="251" t="e">
        <f>P238*#REF!</f>
        <v>#REF!</v>
      </c>
    </row>
    <row r="239" spans="1:65" s="83" customFormat="1" ht="35.1" customHeight="1" x14ac:dyDescent="0.25">
      <c r="A239" s="83" t="str">
        <f t="shared" si="125"/>
        <v>BH127DT+1</v>
      </c>
      <c r="B239" s="83" t="str">
        <f t="shared" si="126"/>
        <v>BH127DT+2</v>
      </c>
      <c r="C239" s="83" t="str">
        <f t="shared" si="127"/>
        <v>BH127DT+3</v>
      </c>
      <c r="D239" s="83" t="str">
        <f t="shared" si="128"/>
        <v>BH127DT+4</v>
      </c>
      <c r="E239" s="83" t="s">
        <v>344</v>
      </c>
      <c r="F239" s="85">
        <v>127</v>
      </c>
      <c r="G239" s="85"/>
      <c r="H239" s="93" t="s">
        <v>4872</v>
      </c>
      <c r="I239" s="84" t="s">
        <v>4873</v>
      </c>
      <c r="J239" s="84" t="s">
        <v>4867</v>
      </c>
      <c r="K239" s="84" t="str">
        <f t="shared" si="124"/>
        <v>BH127DT</v>
      </c>
      <c r="L239" s="84" t="s">
        <v>4874</v>
      </c>
      <c r="M239" s="95">
        <v>20000</v>
      </c>
      <c r="N239" s="95">
        <v>10000</v>
      </c>
      <c r="O239" s="95">
        <v>6500</v>
      </c>
      <c r="P239" s="95">
        <v>3900</v>
      </c>
      <c r="Q239" s="95" t="e">
        <f>VLOOKUP(H239&amp;"Vị trí 1",#REF!,9,0)</f>
        <v>#REF!</v>
      </c>
      <c r="R239" s="95" t="e">
        <f>VLOOKUP(H239&amp;"Vị trí 2",#REF!,9,0)</f>
        <v>#REF!</v>
      </c>
      <c r="S239" s="95" t="e">
        <f>VLOOKUP(H239&amp;"Vị trí 3",#REF!,9,0)</f>
        <v>#REF!</v>
      </c>
      <c r="T239" s="95" t="e">
        <f>VLOOKUP(H239&amp;"Vị trí 4",#REF!,9,0)</f>
        <v>#REF!</v>
      </c>
      <c r="U239" s="253"/>
      <c r="V239" s="253"/>
      <c r="W239" s="253"/>
      <c r="X239" s="253"/>
      <c r="Y239" s="254"/>
      <c r="Z239" s="254"/>
      <c r="AA239" s="254"/>
      <c r="AB239" s="254"/>
      <c r="AC239" s="253"/>
      <c r="AD239" s="253"/>
      <c r="AE239" s="253"/>
      <c r="AF239" s="253"/>
      <c r="AG239" s="254"/>
      <c r="AH239" s="254"/>
      <c r="AI239" s="254"/>
      <c r="AJ239" s="254"/>
      <c r="AK239" s="86">
        <v>3.05</v>
      </c>
      <c r="AL239" s="86"/>
      <c r="AM239" s="255"/>
      <c r="AN239" s="255">
        <f>AK239*$AN$10/$AK$10</f>
        <v>1.7993466864428302</v>
      </c>
      <c r="AO239" s="98">
        <f t="shared" si="139"/>
        <v>35986.933728856602</v>
      </c>
      <c r="AP239" s="98">
        <f t="shared" si="140"/>
        <v>17993.466864428301</v>
      </c>
      <c r="AQ239" s="98">
        <f t="shared" si="141"/>
        <v>11695.753461878398</v>
      </c>
      <c r="AR239" s="98">
        <f t="shared" si="142"/>
        <v>7017.4520771270381</v>
      </c>
      <c r="AS239" s="99">
        <f t="shared" si="143"/>
        <v>36000</v>
      </c>
      <c r="AT239" s="99">
        <f t="shared" si="143"/>
        <v>18000</v>
      </c>
      <c r="AU239" s="99">
        <f t="shared" si="143"/>
        <v>11700</v>
      </c>
      <c r="AV239" s="99">
        <f t="shared" si="143"/>
        <v>7000</v>
      </c>
      <c r="AW239" s="100">
        <f t="shared" si="144"/>
        <v>5398.0400593284903</v>
      </c>
      <c r="AX239" s="256" t="s">
        <v>344</v>
      </c>
      <c r="AY239" s="101">
        <v>18200</v>
      </c>
      <c r="AZ239" s="102">
        <v>7700</v>
      </c>
      <c r="BA239" s="102">
        <v>4550</v>
      </c>
      <c r="BB239" s="102">
        <v>2730</v>
      </c>
      <c r="BC239" s="253">
        <v>15600</v>
      </c>
      <c r="BD239" s="253">
        <v>6600</v>
      </c>
      <c r="BE239" s="253">
        <v>3900</v>
      </c>
      <c r="BF239" s="253">
        <v>2340</v>
      </c>
      <c r="BG239" s="103">
        <f t="shared" si="145"/>
        <v>1601.9599406715097</v>
      </c>
      <c r="BJ239" s="251" t="e">
        <f>M239*#REF!</f>
        <v>#REF!</v>
      </c>
      <c r="BK239" s="251" t="e">
        <f>N239*#REF!</f>
        <v>#REF!</v>
      </c>
      <c r="BL239" s="251" t="e">
        <f>O239*#REF!</f>
        <v>#REF!</v>
      </c>
      <c r="BM239" s="251" t="e">
        <f>P239*#REF!</f>
        <v>#REF!</v>
      </c>
    </row>
    <row r="240" spans="1:65" s="83" customFormat="1" ht="35.1" customHeight="1" x14ac:dyDescent="0.25">
      <c r="A240" s="83" t="str">
        <f t="shared" si="125"/>
        <v>BH128DT+1</v>
      </c>
      <c r="B240" s="83" t="str">
        <f t="shared" si="126"/>
        <v>BH128DT+2</v>
      </c>
      <c r="C240" s="83" t="str">
        <f t="shared" si="127"/>
        <v>BH128DT+3</v>
      </c>
      <c r="D240" s="83" t="str">
        <f t="shared" si="128"/>
        <v>BH128DT+4</v>
      </c>
      <c r="E240" s="83" t="s">
        <v>344</v>
      </c>
      <c r="F240" s="85">
        <v>128</v>
      </c>
      <c r="G240" s="85"/>
      <c r="H240" s="93" t="s">
        <v>4875</v>
      </c>
      <c r="I240" s="84" t="s">
        <v>4876</v>
      </c>
      <c r="J240" s="84" t="s">
        <v>4413</v>
      </c>
      <c r="K240" s="84" t="str">
        <f t="shared" si="124"/>
        <v>BH128DT</v>
      </c>
      <c r="L240" s="84" t="s">
        <v>4877</v>
      </c>
      <c r="M240" s="95">
        <v>20000</v>
      </c>
      <c r="N240" s="95">
        <v>10000</v>
      </c>
      <c r="O240" s="95">
        <v>6500</v>
      </c>
      <c r="P240" s="95">
        <v>3900</v>
      </c>
      <c r="Q240" s="95" t="e">
        <f>VLOOKUP(H240&amp;"Vị trí 1",#REF!,9,0)</f>
        <v>#REF!</v>
      </c>
      <c r="R240" s="95" t="e">
        <f>VLOOKUP(H240&amp;"Vị trí 2",#REF!,9,0)</f>
        <v>#REF!</v>
      </c>
      <c r="S240" s="95" t="e">
        <f>VLOOKUP(H240&amp;"Vị trí 3",#REF!,9,0)</f>
        <v>#REF!</v>
      </c>
      <c r="T240" s="95" t="e">
        <f>VLOOKUP(H240&amp;"Vị trí 4",#REF!,9,0)</f>
        <v>#REF!</v>
      </c>
      <c r="U240" s="253"/>
      <c r="V240" s="253"/>
      <c r="W240" s="253"/>
      <c r="X240" s="253"/>
      <c r="Y240" s="254"/>
      <c r="Z240" s="254"/>
      <c r="AA240" s="254"/>
      <c r="AB240" s="254"/>
      <c r="AC240" s="253"/>
      <c r="AD240" s="253"/>
      <c r="AE240" s="253"/>
      <c r="AF240" s="253"/>
      <c r="AG240" s="254"/>
      <c r="AH240" s="254"/>
      <c r="AI240" s="254"/>
      <c r="AJ240" s="254"/>
      <c r="AK240" s="86">
        <v>3.05</v>
      </c>
      <c r="AL240" s="86"/>
      <c r="AM240" s="255"/>
      <c r="AN240" s="255">
        <f>AK240*$AN$10/$AK$10</f>
        <v>1.7993466864428302</v>
      </c>
      <c r="AO240" s="98">
        <f t="shared" si="139"/>
        <v>35986.933728856602</v>
      </c>
      <c r="AP240" s="98">
        <f t="shared" si="140"/>
        <v>17993.466864428301</v>
      </c>
      <c r="AQ240" s="98">
        <f t="shared" si="141"/>
        <v>11695.753461878398</v>
      </c>
      <c r="AR240" s="98">
        <f t="shared" si="142"/>
        <v>7017.4520771270381</v>
      </c>
      <c r="AS240" s="99">
        <f t="shared" si="143"/>
        <v>36000</v>
      </c>
      <c r="AT240" s="99">
        <f t="shared" si="143"/>
        <v>18000</v>
      </c>
      <c r="AU240" s="99">
        <f t="shared" si="143"/>
        <v>11700</v>
      </c>
      <c r="AV240" s="99">
        <f t="shared" si="143"/>
        <v>7000</v>
      </c>
      <c r="AW240" s="100">
        <f t="shared" si="144"/>
        <v>5398.0400593284903</v>
      </c>
      <c r="AX240" s="256" t="s">
        <v>344</v>
      </c>
      <c r="AY240" s="101">
        <v>14000</v>
      </c>
      <c r="AZ240" s="102">
        <v>7000</v>
      </c>
      <c r="BA240" s="102">
        <v>4550</v>
      </c>
      <c r="BB240" s="102">
        <v>2730</v>
      </c>
      <c r="BC240" s="253">
        <v>12000</v>
      </c>
      <c r="BD240" s="253">
        <v>6000</v>
      </c>
      <c r="BE240" s="253">
        <v>3900</v>
      </c>
      <c r="BF240" s="253">
        <v>2340</v>
      </c>
      <c r="BG240" s="103">
        <f t="shared" si="145"/>
        <v>1601.9599406715097</v>
      </c>
      <c r="BJ240" s="251" t="e">
        <f>M240*#REF!</f>
        <v>#REF!</v>
      </c>
      <c r="BK240" s="251" t="e">
        <f>N240*#REF!</f>
        <v>#REF!</v>
      </c>
      <c r="BL240" s="251" t="e">
        <f>O240*#REF!</f>
        <v>#REF!</v>
      </c>
      <c r="BM240" s="251" t="e">
        <f>P240*#REF!</f>
        <v>#REF!</v>
      </c>
    </row>
    <row r="241" spans="1:65" s="83" customFormat="1" ht="35.1" customHeight="1" x14ac:dyDescent="0.25">
      <c r="A241" s="83" t="str">
        <f t="shared" si="125"/>
        <v>BH129DT+1</v>
      </c>
      <c r="B241" s="83" t="str">
        <f t="shared" si="126"/>
        <v>BH129DT+2</v>
      </c>
      <c r="C241" s="83" t="str">
        <f t="shared" si="127"/>
        <v>BH129DT+3</v>
      </c>
      <c r="D241" s="83" t="str">
        <f t="shared" si="128"/>
        <v>BH129DT+4</v>
      </c>
      <c r="E241" s="83" t="s">
        <v>344</v>
      </c>
      <c r="F241" s="85">
        <v>129</v>
      </c>
      <c r="G241" s="85"/>
      <c r="H241" s="93" t="s">
        <v>4878</v>
      </c>
      <c r="I241" s="84" t="s">
        <v>865</v>
      </c>
      <c r="J241" s="84" t="s">
        <v>4413</v>
      </c>
      <c r="K241" s="84" t="str">
        <f t="shared" si="124"/>
        <v>BH129DT</v>
      </c>
      <c r="L241" s="84" t="s">
        <v>4877</v>
      </c>
      <c r="M241" s="95">
        <v>14000</v>
      </c>
      <c r="N241" s="95">
        <v>8000</v>
      </c>
      <c r="O241" s="95">
        <v>5200</v>
      </c>
      <c r="P241" s="95">
        <v>3900</v>
      </c>
      <c r="Q241" s="95" t="e">
        <f>VLOOKUP(H241&amp;"Vị trí 1",#REF!,9,0)</f>
        <v>#REF!</v>
      </c>
      <c r="R241" s="95" t="e">
        <f>VLOOKUP(H241&amp;"Vị trí 2",#REF!,9,0)</f>
        <v>#REF!</v>
      </c>
      <c r="S241" s="95" t="e">
        <f>VLOOKUP(H241&amp;"Vị trí 3",#REF!,9,0)</f>
        <v>#REF!</v>
      </c>
      <c r="T241" s="95" t="e">
        <f>VLOOKUP(H241&amp;"Vị trí 4",#REF!,9,0)</f>
        <v>#REF!</v>
      </c>
      <c r="U241" s="253"/>
      <c r="V241" s="253"/>
      <c r="W241" s="253"/>
      <c r="X241" s="253"/>
      <c r="Y241" s="254"/>
      <c r="Z241" s="254"/>
      <c r="AA241" s="254"/>
      <c r="AB241" s="254"/>
      <c r="AC241" s="253"/>
      <c r="AD241" s="253"/>
      <c r="AE241" s="253"/>
      <c r="AF241" s="253"/>
      <c r="AG241" s="254"/>
      <c r="AH241" s="254"/>
      <c r="AI241" s="254"/>
      <c r="AJ241" s="254"/>
      <c r="AK241" s="86">
        <v>3.05</v>
      </c>
      <c r="AL241" s="86"/>
      <c r="AM241" s="255"/>
      <c r="AN241" s="255">
        <f>AK241*$AN$10/$AK$10</f>
        <v>1.7993466864428302</v>
      </c>
      <c r="AO241" s="98">
        <f t="shared" si="139"/>
        <v>25190.853610199625</v>
      </c>
      <c r="AP241" s="98">
        <f t="shared" si="140"/>
        <v>14394.773491542643</v>
      </c>
      <c r="AQ241" s="98">
        <f t="shared" si="141"/>
        <v>9356.6027695027169</v>
      </c>
      <c r="AR241" s="98">
        <f t="shared" si="142"/>
        <v>7017.4520771270381</v>
      </c>
      <c r="AS241" s="99">
        <f t="shared" si="143"/>
        <v>25200</v>
      </c>
      <c r="AT241" s="99">
        <f t="shared" si="143"/>
        <v>14400</v>
      </c>
      <c r="AU241" s="99">
        <f t="shared" si="143"/>
        <v>9400</v>
      </c>
      <c r="AV241" s="99">
        <f t="shared" si="143"/>
        <v>7000</v>
      </c>
      <c r="AW241" s="100">
        <f t="shared" si="144"/>
        <v>3778.6280415299434</v>
      </c>
      <c r="AX241" s="256" t="s">
        <v>344</v>
      </c>
      <c r="AY241" s="101">
        <v>14000</v>
      </c>
      <c r="AZ241" s="102">
        <v>7000</v>
      </c>
      <c r="BA241" s="102">
        <v>4550</v>
      </c>
      <c r="BB241" s="102">
        <v>2730</v>
      </c>
      <c r="BC241" s="253">
        <v>12000</v>
      </c>
      <c r="BD241" s="253">
        <v>6000</v>
      </c>
      <c r="BE241" s="253">
        <v>3900</v>
      </c>
      <c r="BF241" s="253">
        <v>2340</v>
      </c>
      <c r="BG241" s="103">
        <f t="shared" si="145"/>
        <v>3221.3719584700566</v>
      </c>
      <c r="BJ241" s="251" t="e">
        <f>M241*#REF!</f>
        <v>#REF!</v>
      </c>
      <c r="BK241" s="251" t="e">
        <f>N241*#REF!</f>
        <v>#REF!</v>
      </c>
      <c r="BL241" s="251" t="e">
        <f>O241*#REF!</f>
        <v>#REF!</v>
      </c>
      <c r="BM241" s="251" t="e">
        <f>P241*#REF!</f>
        <v>#REF!</v>
      </c>
    </row>
    <row r="242" spans="1:65" s="83" customFormat="1" ht="47.25" x14ac:dyDescent="0.25">
      <c r="A242" s="83" t="str">
        <f t="shared" si="125"/>
        <v>BH130DT+1</v>
      </c>
      <c r="B242" s="83" t="str">
        <f t="shared" si="126"/>
        <v>BH130DT+2</v>
      </c>
      <c r="C242" s="83" t="str">
        <f t="shared" si="127"/>
        <v>BH130DT+3</v>
      </c>
      <c r="D242" s="83" t="str">
        <f t="shared" si="128"/>
        <v>BH130DT+4</v>
      </c>
      <c r="E242" s="83" t="s">
        <v>344</v>
      </c>
      <c r="F242" s="85">
        <v>130</v>
      </c>
      <c r="G242" s="85"/>
      <c r="H242" s="93" t="s">
        <v>4879</v>
      </c>
      <c r="I242" s="84" t="s">
        <v>4880</v>
      </c>
      <c r="J242" s="84" t="s">
        <v>4867</v>
      </c>
      <c r="K242" s="84" t="str">
        <f t="shared" si="124"/>
        <v>BH130DT</v>
      </c>
      <c r="L242" s="84" t="s">
        <v>4881</v>
      </c>
      <c r="M242" s="95">
        <v>20000</v>
      </c>
      <c r="N242" s="95">
        <v>12000</v>
      </c>
      <c r="O242" s="95">
        <v>6500</v>
      </c>
      <c r="P242" s="95">
        <v>3900</v>
      </c>
      <c r="Q242" s="95" t="e">
        <f>VLOOKUP(H242&amp;"Vị trí 1",#REF!,9,0)</f>
        <v>#REF!</v>
      </c>
      <c r="R242" s="95" t="e">
        <f>VLOOKUP(H242&amp;"Vị trí 2",#REF!,9,0)</f>
        <v>#REF!</v>
      </c>
      <c r="S242" s="95" t="e">
        <f>VLOOKUP(H242&amp;"Vị trí 3",#REF!,9,0)</f>
        <v>#REF!</v>
      </c>
      <c r="T242" s="95" t="e">
        <f>VLOOKUP(H242&amp;"Vị trí 4",#REF!,9,0)</f>
        <v>#REF!</v>
      </c>
      <c r="U242" s="253"/>
      <c r="V242" s="253" t="e">
        <f>VLOOKUP(B242,#REF!,32,0)</f>
        <v>#REF!</v>
      </c>
      <c r="W242" s="253"/>
      <c r="X242" s="253" t="e">
        <f>VLOOKUP(D242,#REF!,32,0)</f>
        <v>#REF!</v>
      </c>
      <c r="Y242" s="254"/>
      <c r="Z242" s="254" t="e">
        <f t="shared" si="136"/>
        <v>#REF!</v>
      </c>
      <c r="AA242" s="254"/>
      <c r="AB242" s="254" t="e">
        <f>X242/P242</f>
        <v>#REF!</v>
      </c>
      <c r="AC242" s="253"/>
      <c r="AD242" s="253"/>
      <c r="AE242" s="253"/>
      <c r="AF242" s="253"/>
      <c r="AG242" s="254"/>
      <c r="AH242" s="254"/>
      <c r="AI242" s="254"/>
      <c r="AJ242" s="254"/>
      <c r="AK242" s="86">
        <v>2.5452568006293621</v>
      </c>
      <c r="AL242" s="86"/>
      <c r="AM242" s="255"/>
      <c r="AN242" s="255">
        <f>AK242*$AN$10/$AK$10</f>
        <v>1.5015735706093514</v>
      </c>
      <c r="AO242" s="98">
        <f t="shared" si="139"/>
        <v>30031.471412187027</v>
      </c>
      <c r="AP242" s="98">
        <f t="shared" si="140"/>
        <v>18018.882847312216</v>
      </c>
      <c r="AQ242" s="98">
        <f t="shared" si="141"/>
        <v>9760.2282089607834</v>
      </c>
      <c r="AR242" s="98">
        <f t="shared" si="142"/>
        <v>5856.1369253764706</v>
      </c>
      <c r="AS242" s="99">
        <f t="shared" si="143"/>
        <v>30000</v>
      </c>
      <c r="AT242" s="99">
        <f t="shared" si="143"/>
        <v>18000</v>
      </c>
      <c r="AU242" s="99">
        <f t="shared" si="143"/>
        <v>9800</v>
      </c>
      <c r="AV242" s="99">
        <f t="shared" si="143"/>
        <v>5900</v>
      </c>
      <c r="AW242" s="100">
        <f t="shared" si="144"/>
        <v>4504.7207118280539</v>
      </c>
      <c r="AX242" s="256" t="s">
        <v>344</v>
      </c>
      <c r="AY242" s="101">
        <v>9800</v>
      </c>
      <c r="AZ242" s="102">
        <v>5600</v>
      </c>
      <c r="BA242" s="102">
        <v>3640</v>
      </c>
      <c r="BB242" s="102">
        <v>2730</v>
      </c>
      <c r="BC242" s="253">
        <v>8400</v>
      </c>
      <c r="BD242" s="253">
        <v>4800</v>
      </c>
      <c r="BE242" s="253">
        <v>3120</v>
      </c>
      <c r="BF242" s="253">
        <v>2340</v>
      </c>
      <c r="BG242" s="103">
        <f t="shared" si="145"/>
        <v>1395.2792881719461</v>
      </c>
      <c r="BJ242" s="251" t="e">
        <f>M242*#REF!</f>
        <v>#REF!</v>
      </c>
      <c r="BK242" s="251" t="e">
        <f>N242*#REF!</f>
        <v>#REF!</v>
      </c>
      <c r="BL242" s="251" t="e">
        <f>O242*#REF!</f>
        <v>#REF!</v>
      </c>
      <c r="BM242" s="251" t="e">
        <f>P242*#REF!</f>
        <v>#REF!</v>
      </c>
    </row>
    <row r="243" spans="1:65" s="83" customFormat="1" ht="63" x14ac:dyDescent="0.25">
      <c r="A243" s="83" t="str">
        <f t="shared" si="125"/>
        <v>BH131DT+1</v>
      </c>
      <c r="B243" s="83" t="str">
        <f t="shared" si="126"/>
        <v>BH131DT+2</v>
      </c>
      <c r="C243" s="83" t="str">
        <f t="shared" si="127"/>
        <v>BH131DT+3</v>
      </c>
      <c r="D243" s="83" t="str">
        <f t="shared" si="128"/>
        <v>BH131DT+4</v>
      </c>
      <c r="E243" s="83" t="s">
        <v>344</v>
      </c>
      <c r="F243" s="85">
        <v>131</v>
      </c>
      <c r="G243" s="85"/>
      <c r="H243" s="93" t="s">
        <v>4882</v>
      </c>
      <c r="I243" s="84" t="s">
        <v>4883</v>
      </c>
      <c r="J243" s="84" t="s">
        <v>4413</v>
      </c>
      <c r="K243" s="84" t="str">
        <f t="shared" si="124"/>
        <v>BH131DT</v>
      </c>
      <c r="L243" s="84" t="s">
        <v>4884</v>
      </c>
      <c r="M243" s="95">
        <v>20000</v>
      </c>
      <c r="N243" s="95">
        <v>10000</v>
      </c>
      <c r="O243" s="95">
        <v>6000</v>
      </c>
      <c r="P243" s="95">
        <v>3900</v>
      </c>
      <c r="Q243" s="95" t="e">
        <f>VLOOKUP(H243&amp;"Vị trí 1",#REF!,9,0)</f>
        <v>#REF!</v>
      </c>
      <c r="R243" s="95" t="e">
        <f>VLOOKUP(H243&amp;"Vị trí 2",#REF!,9,0)</f>
        <v>#REF!</v>
      </c>
      <c r="S243" s="95" t="e">
        <f>VLOOKUP(H243&amp;"Vị trí 3",#REF!,9,0)</f>
        <v>#REF!</v>
      </c>
      <c r="T243" s="95" t="e">
        <f>VLOOKUP(H243&amp;"Vị trí 4",#REF!,9,0)</f>
        <v>#REF!</v>
      </c>
      <c r="U243" s="253"/>
      <c r="V243" s="253" t="e">
        <f>VLOOKUP(B243,#REF!,32,0)</f>
        <v>#REF!</v>
      </c>
      <c r="W243" s="253" t="e">
        <f>VLOOKUP(C243,#REF!,32,0)</f>
        <v>#REF!</v>
      </c>
      <c r="X243" s="253"/>
      <c r="Y243" s="254"/>
      <c r="Z243" s="254" t="e">
        <f t="shared" si="136"/>
        <v>#REF!</v>
      </c>
      <c r="AA243" s="254" t="e">
        <f>W243/O243</f>
        <v>#REF!</v>
      </c>
      <c r="AB243" s="254"/>
      <c r="AC243" s="253"/>
      <c r="AD243" s="253"/>
      <c r="AE243" s="253"/>
      <c r="AF243" s="253"/>
      <c r="AG243" s="254"/>
      <c r="AH243" s="254"/>
      <c r="AI243" s="254"/>
      <c r="AJ243" s="254"/>
      <c r="AK243" s="86">
        <v>2.6211879600776413</v>
      </c>
      <c r="AL243" s="86"/>
      <c r="AM243" s="255"/>
      <c r="AN243" s="255">
        <f>AK243*$AN$10/$AK$10</f>
        <v>1.5463691378719819</v>
      </c>
      <c r="AO243" s="98">
        <f t="shared" si="139"/>
        <v>30927.382757439638</v>
      </c>
      <c r="AP243" s="98">
        <f t="shared" si="140"/>
        <v>15463.691378719819</v>
      </c>
      <c r="AQ243" s="98">
        <f t="shared" si="141"/>
        <v>9278.2148272318918</v>
      </c>
      <c r="AR243" s="98">
        <f t="shared" si="142"/>
        <v>6030.8396377007293</v>
      </c>
      <c r="AS243" s="99">
        <f t="shared" si="143"/>
        <v>30900</v>
      </c>
      <c r="AT243" s="99">
        <f t="shared" si="143"/>
        <v>15500</v>
      </c>
      <c r="AU243" s="99">
        <f t="shared" si="143"/>
        <v>9300</v>
      </c>
      <c r="AV243" s="99">
        <f t="shared" si="143"/>
        <v>6000</v>
      </c>
      <c r="AW243" s="100">
        <f t="shared" si="144"/>
        <v>4639.1074136159459</v>
      </c>
      <c r="AX243" s="256" t="s">
        <v>344</v>
      </c>
      <c r="AY243" s="101">
        <v>14000</v>
      </c>
      <c r="AZ243" s="102">
        <v>8400</v>
      </c>
      <c r="BA243" s="102">
        <v>4550</v>
      </c>
      <c r="BB243" s="102">
        <v>2730</v>
      </c>
      <c r="BC243" s="253">
        <v>12000</v>
      </c>
      <c r="BD243" s="253">
        <v>7200</v>
      </c>
      <c r="BE243" s="253">
        <v>3900</v>
      </c>
      <c r="BF243" s="253">
        <v>2340</v>
      </c>
      <c r="BG243" s="103">
        <f t="shared" si="145"/>
        <v>1360.8925863840541</v>
      </c>
      <c r="BJ243" s="251" t="e">
        <f>M243*#REF!</f>
        <v>#REF!</v>
      </c>
      <c r="BK243" s="251" t="e">
        <f>N243*#REF!</f>
        <v>#REF!</v>
      </c>
      <c r="BL243" s="251" t="e">
        <f>O243*#REF!</f>
        <v>#REF!</v>
      </c>
      <c r="BM243" s="251" t="e">
        <f>P243*#REF!</f>
        <v>#REF!</v>
      </c>
    </row>
    <row r="244" spans="1:65" s="83" customFormat="1" ht="35.1" customHeight="1" x14ac:dyDescent="0.25">
      <c r="A244" s="83" t="str">
        <f t="shared" si="125"/>
        <v>BH132DT+1</v>
      </c>
      <c r="B244" s="83" t="str">
        <f t="shared" si="126"/>
        <v>BH132DT+2</v>
      </c>
      <c r="C244" s="83" t="str">
        <f t="shared" si="127"/>
        <v>BH132DT+3</v>
      </c>
      <c r="D244" s="83" t="str">
        <f t="shared" si="128"/>
        <v>BH132DT+4</v>
      </c>
      <c r="E244" s="83" t="s">
        <v>344</v>
      </c>
      <c r="F244" s="85">
        <v>132</v>
      </c>
      <c r="G244" s="85"/>
      <c r="H244" s="93" t="s">
        <v>4885</v>
      </c>
      <c r="I244" s="84" t="s">
        <v>4886</v>
      </c>
      <c r="J244" s="84" t="s">
        <v>4867</v>
      </c>
      <c r="K244" s="84" t="str">
        <f t="shared" si="124"/>
        <v>BH132DT</v>
      </c>
      <c r="L244" s="84" t="s">
        <v>4887</v>
      </c>
      <c r="M244" s="95">
        <v>21000</v>
      </c>
      <c r="N244" s="95">
        <v>10000</v>
      </c>
      <c r="O244" s="95">
        <v>6500</v>
      </c>
      <c r="P244" s="95">
        <v>3900</v>
      </c>
      <c r="Q244" s="95" t="e">
        <f>VLOOKUP(H244&amp;"Vị trí 1",#REF!,9,0)</f>
        <v>#REF!</v>
      </c>
      <c r="R244" s="95" t="e">
        <f>VLOOKUP(H244&amp;"Vị trí 2",#REF!,9,0)</f>
        <v>#REF!</v>
      </c>
      <c r="S244" s="95" t="e">
        <f>VLOOKUP(H244&amp;"Vị trí 3",#REF!,9,0)</f>
        <v>#REF!</v>
      </c>
      <c r="T244" s="95" t="e">
        <f>VLOOKUP(H244&amp;"Vị trí 4",#REF!,9,0)</f>
        <v>#REF!</v>
      </c>
      <c r="U244" s="253"/>
      <c r="V244" s="253" t="e">
        <f>VLOOKUP(B244,#REF!,32,0)</f>
        <v>#REF!</v>
      </c>
      <c r="W244" s="253"/>
      <c r="X244" s="253"/>
      <c r="Y244" s="254"/>
      <c r="Z244" s="254" t="e">
        <f t="shared" si="136"/>
        <v>#REF!</v>
      </c>
      <c r="AA244" s="254"/>
      <c r="AB244" s="254"/>
      <c r="AC244" s="253"/>
      <c r="AD244" s="253"/>
      <c r="AE244" s="253"/>
      <c r="AF244" s="253"/>
      <c r="AG244" s="254"/>
      <c r="AH244" s="254"/>
      <c r="AI244" s="254"/>
      <c r="AJ244" s="254"/>
      <c r="AK244" s="86">
        <v>2.421756701754386</v>
      </c>
      <c r="AL244" s="86"/>
      <c r="AM244" s="255"/>
      <c r="AN244" s="255">
        <v>1.4</v>
      </c>
      <c r="AO244" s="98">
        <f t="shared" si="139"/>
        <v>29399.999999999996</v>
      </c>
      <c r="AP244" s="98">
        <f t="shared" si="140"/>
        <v>14000</v>
      </c>
      <c r="AQ244" s="98">
        <f t="shared" si="141"/>
        <v>9100</v>
      </c>
      <c r="AR244" s="98">
        <f t="shared" si="142"/>
        <v>5460</v>
      </c>
      <c r="AS244" s="99">
        <f t="shared" si="143"/>
        <v>29400</v>
      </c>
      <c r="AT244" s="99">
        <f t="shared" si="143"/>
        <v>14000</v>
      </c>
      <c r="AU244" s="99">
        <f t="shared" si="143"/>
        <v>9100</v>
      </c>
      <c r="AV244" s="99">
        <f t="shared" si="143"/>
        <v>5500</v>
      </c>
      <c r="AW244" s="100">
        <f t="shared" si="144"/>
        <v>4409.9999999999991</v>
      </c>
      <c r="AX244" s="256" t="s">
        <v>344</v>
      </c>
      <c r="AY244" s="101">
        <v>14000</v>
      </c>
      <c r="AZ244" s="102">
        <v>7000</v>
      </c>
      <c r="BA244" s="102">
        <v>4200</v>
      </c>
      <c r="BB244" s="102">
        <v>2730</v>
      </c>
      <c r="BC244" s="253">
        <v>12000</v>
      </c>
      <c r="BD244" s="253">
        <v>6000</v>
      </c>
      <c r="BE244" s="253">
        <v>3600</v>
      </c>
      <c r="BF244" s="253">
        <v>2340</v>
      </c>
      <c r="BG244" s="103">
        <f t="shared" si="145"/>
        <v>1090.0000000000009</v>
      </c>
      <c r="BJ244" s="251" t="e">
        <f>M244*#REF!</f>
        <v>#REF!</v>
      </c>
      <c r="BK244" s="251" t="e">
        <f>N244*#REF!</f>
        <v>#REF!</v>
      </c>
      <c r="BL244" s="251" t="e">
        <f>O244*#REF!</f>
        <v>#REF!</v>
      </c>
      <c r="BM244" s="251" t="e">
        <f>P244*#REF!</f>
        <v>#REF!</v>
      </c>
    </row>
    <row r="245" spans="1:65" s="83" customFormat="1" ht="47.25" x14ac:dyDescent="0.25">
      <c r="A245" s="83" t="str">
        <f t="shared" si="125"/>
        <v>BH133DT+1</v>
      </c>
      <c r="B245" s="83" t="str">
        <f t="shared" si="126"/>
        <v>BH133DT+2</v>
      </c>
      <c r="C245" s="83" t="str">
        <f t="shared" si="127"/>
        <v>BH133DT+3</v>
      </c>
      <c r="D245" s="83" t="str">
        <f t="shared" si="128"/>
        <v>BH133DT+4</v>
      </c>
      <c r="E245" s="83" t="s">
        <v>344</v>
      </c>
      <c r="F245" s="85">
        <v>133</v>
      </c>
      <c r="G245" s="85"/>
      <c r="H245" s="93" t="s">
        <v>4888</v>
      </c>
      <c r="I245" s="84" t="s">
        <v>4889</v>
      </c>
      <c r="J245" s="84" t="s">
        <v>4870</v>
      </c>
      <c r="K245" s="84" t="str">
        <f t="shared" si="124"/>
        <v>BH133DT</v>
      </c>
      <c r="L245" s="84" t="s">
        <v>4870</v>
      </c>
      <c r="M245" s="95">
        <v>18000</v>
      </c>
      <c r="N245" s="95">
        <v>9000</v>
      </c>
      <c r="O245" s="95">
        <v>6500</v>
      </c>
      <c r="P245" s="95">
        <v>3900</v>
      </c>
      <c r="Q245" s="95" t="e">
        <f>VLOOKUP(H245&amp;"Vị trí 1",#REF!,9,0)</f>
        <v>#REF!</v>
      </c>
      <c r="R245" s="95" t="e">
        <f>VLOOKUP(H245&amp;"Vị trí 2",#REF!,9,0)</f>
        <v>#REF!</v>
      </c>
      <c r="S245" s="95" t="e">
        <f>VLOOKUP(H245&amp;"Vị trí 3",#REF!,9,0)</f>
        <v>#REF!</v>
      </c>
      <c r="T245" s="95" t="e">
        <f>VLOOKUP(H245&amp;"Vị trí 4",#REF!,9,0)</f>
        <v>#REF!</v>
      </c>
      <c r="U245" s="253"/>
      <c r="V245" s="253"/>
      <c r="W245" s="253"/>
      <c r="X245" s="253"/>
      <c r="Y245" s="254"/>
      <c r="Z245" s="254"/>
      <c r="AA245" s="254"/>
      <c r="AB245" s="254"/>
      <c r="AC245" s="253"/>
      <c r="AD245" s="253"/>
      <c r="AE245" s="253"/>
      <c r="AF245" s="253"/>
      <c r="AG245" s="254"/>
      <c r="AH245" s="254"/>
      <c r="AI245" s="254"/>
      <c r="AJ245" s="254"/>
      <c r="AK245" s="86">
        <v>3.05</v>
      </c>
      <c r="AL245" s="86"/>
      <c r="AM245" s="255"/>
      <c r="AN245" s="255">
        <f>AK245*$AN$10/$AK$10</f>
        <v>1.7993466864428302</v>
      </c>
      <c r="AO245" s="98">
        <f t="shared" si="139"/>
        <v>32388.240355970946</v>
      </c>
      <c r="AP245" s="98">
        <f t="shared" si="140"/>
        <v>16194.120177985473</v>
      </c>
      <c r="AQ245" s="98">
        <f t="shared" si="141"/>
        <v>11695.753461878398</v>
      </c>
      <c r="AR245" s="98">
        <f t="shared" si="142"/>
        <v>7017.4520771270381</v>
      </c>
      <c r="AS245" s="99">
        <f t="shared" si="143"/>
        <v>32400</v>
      </c>
      <c r="AT245" s="99">
        <f t="shared" si="143"/>
        <v>16200</v>
      </c>
      <c r="AU245" s="99">
        <f t="shared" si="143"/>
        <v>11700</v>
      </c>
      <c r="AV245" s="99">
        <f t="shared" si="143"/>
        <v>7000</v>
      </c>
      <c r="AW245" s="100">
        <f t="shared" si="144"/>
        <v>4858.2360533956416</v>
      </c>
      <c r="AX245" s="256" t="s">
        <v>344</v>
      </c>
      <c r="AY245" s="101">
        <v>14700</v>
      </c>
      <c r="AZ245" s="102">
        <v>7000</v>
      </c>
      <c r="BA245" s="102">
        <v>4550</v>
      </c>
      <c r="BB245" s="102">
        <v>2730</v>
      </c>
      <c r="BC245" s="253">
        <v>12600</v>
      </c>
      <c r="BD245" s="253">
        <v>6000</v>
      </c>
      <c r="BE245" s="253">
        <v>3900</v>
      </c>
      <c r="BF245" s="253">
        <v>2340</v>
      </c>
      <c r="BG245" s="103">
        <f t="shared" si="145"/>
        <v>2141.7639466043584</v>
      </c>
      <c r="BJ245" s="251" t="e">
        <f>M245*#REF!</f>
        <v>#REF!</v>
      </c>
      <c r="BK245" s="251" t="e">
        <f>N245*#REF!</f>
        <v>#REF!</v>
      </c>
      <c r="BL245" s="251" t="e">
        <f>O245*#REF!</f>
        <v>#REF!</v>
      </c>
      <c r="BM245" s="251" t="e">
        <f>P245*#REF!</f>
        <v>#REF!</v>
      </c>
    </row>
    <row r="246" spans="1:65" s="83" customFormat="1" ht="35.1" customHeight="1" x14ac:dyDescent="0.25">
      <c r="A246" s="83" t="str">
        <f t="shared" si="125"/>
        <v>BH134DT+1</v>
      </c>
      <c r="B246" s="83" t="str">
        <f t="shared" si="126"/>
        <v>BH134DT+2</v>
      </c>
      <c r="C246" s="83" t="str">
        <f t="shared" si="127"/>
        <v>BH134DT+3</v>
      </c>
      <c r="D246" s="83" t="str">
        <f t="shared" si="128"/>
        <v>BH134DT+4</v>
      </c>
      <c r="E246" s="83" t="s">
        <v>344</v>
      </c>
      <c r="F246" s="85">
        <v>134</v>
      </c>
      <c r="G246" s="85"/>
      <c r="H246" s="93" t="s">
        <v>4890</v>
      </c>
      <c r="I246" s="84" t="s">
        <v>4867</v>
      </c>
      <c r="J246" s="84" t="s">
        <v>4876</v>
      </c>
      <c r="K246" s="84" t="str">
        <f t="shared" si="124"/>
        <v>BH134DT</v>
      </c>
      <c r="L246" s="84" t="s">
        <v>4891</v>
      </c>
      <c r="M246" s="95">
        <v>27000</v>
      </c>
      <c r="N246" s="95">
        <v>12000</v>
      </c>
      <c r="O246" s="95">
        <v>6500</v>
      </c>
      <c r="P246" s="95">
        <v>4500</v>
      </c>
      <c r="Q246" s="95" t="e">
        <f>VLOOKUP(H246&amp;"Vị trí 1",#REF!,9,0)</f>
        <v>#REF!</v>
      </c>
      <c r="R246" s="95" t="e">
        <f>VLOOKUP(H246&amp;"Vị trí 2",#REF!,9,0)</f>
        <v>#REF!</v>
      </c>
      <c r="S246" s="95" t="e">
        <f>VLOOKUP(H246&amp;"Vị trí 3",#REF!,9,0)</f>
        <v>#REF!</v>
      </c>
      <c r="T246" s="95" t="e">
        <f>VLOOKUP(H246&amp;"Vị trí 4",#REF!,9,0)</f>
        <v>#REF!</v>
      </c>
      <c r="U246" s="253" t="e">
        <f>VLOOKUP(A246,#REF!,32,0)</f>
        <v>#REF!</v>
      </c>
      <c r="V246" s="253" t="e">
        <f>VLOOKUP(B246,#REF!,32,0)</f>
        <v>#REF!</v>
      </c>
      <c r="W246" s="253" t="e">
        <f>VLOOKUP(C246,#REF!,32,0)</f>
        <v>#REF!</v>
      </c>
      <c r="X246" s="253"/>
      <c r="Y246" s="254" t="e">
        <f>U246/M246</f>
        <v>#REF!</v>
      </c>
      <c r="Z246" s="254" t="e">
        <f t="shared" si="136"/>
        <v>#REF!</v>
      </c>
      <c r="AA246" s="254" t="e">
        <f>W246/O246</f>
        <v>#REF!</v>
      </c>
      <c r="AB246" s="254"/>
      <c r="AC246" s="253"/>
      <c r="AD246" s="253"/>
      <c r="AE246" s="253"/>
      <c r="AF246" s="253"/>
      <c r="AG246" s="254"/>
      <c r="AH246" s="254"/>
      <c r="AI246" s="254"/>
      <c r="AJ246" s="254"/>
      <c r="AK246" s="86">
        <v>2.3232296014048757</v>
      </c>
      <c r="AL246" s="86"/>
      <c r="AM246" s="255"/>
      <c r="AN246" s="255">
        <v>1.35</v>
      </c>
      <c r="AO246" s="98">
        <f t="shared" si="139"/>
        <v>36450</v>
      </c>
      <c r="AP246" s="98">
        <f t="shared" si="140"/>
        <v>16200.000000000002</v>
      </c>
      <c r="AQ246" s="98">
        <f t="shared" si="141"/>
        <v>8775</v>
      </c>
      <c r="AR246" s="98">
        <f t="shared" si="142"/>
        <v>6075</v>
      </c>
      <c r="AS246" s="99">
        <f t="shared" si="143"/>
        <v>36500</v>
      </c>
      <c r="AT246" s="99">
        <f t="shared" si="143"/>
        <v>16200</v>
      </c>
      <c r="AU246" s="99">
        <f t="shared" si="143"/>
        <v>8800</v>
      </c>
      <c r="AV246" s="99">
        <f t="shared" si="143"/>
        <v>6100</v>
      </c>
      <c r="AW246" s="100">
        <f t="shared" si="144"/>
        <v>5467.5</v>
      </c>
      <c r="AX246" s="256" t="s">
        <v>344</v>
      </c>
      <c r="AY246" s="101">
        <v>12600</v>
      </c>
      <c r="AZ246" s="102">
        <v>6300</v>
      </c>
      <c r="BA246" s="102">
        <v>4550</v>
      </c>
      <c r="BB246" s="102">
        <v>2730</v>
      </c>
      <c r="BC246" s="253">
        <v>10800</v>
      </c>
      <c r="BD246" s="253">
        <v>5400</v>
      </c>
      <c r="BE246" s="253">
        <v>3900</v>
      </c>
      <c r="BF246" s="253">
        <v>2340</v>
      </c>
      <c r="BG246" s="103">
        <f t="shared" si="145"/>
        <v>632.5</v>
      </c>
      <c r="BJ246" s="251" t="e">
        <f>M246*#REF!</f>
        <v>#REF!</v>
      </c>
      <c r="BK246" s="251" t="e">
        <f>N246*#REF!</f>
        <v>#REF!</v>
      </c>
      <c r="BL246" s="251" t="e">
        <f>O246*#REF!</f>
        <v>#REF!</v>
      </c>
      <c r="BM246" s="251" t="e">
        <f>P246*#REF!</f>
        <v>#REF!</v>
      </c>
    </row>
    <row r="247" spans="1:65" s="83" customFormat="1" ht="47.25" x14ac:dyDescent="0.25">
      <c r="A247" s="83" t="str">
        <f t="shared" si="125"/>
        <v>BH135DT+1</v>
      </c>
      <c r="B247" s="83" t="str">
        <f t="shared" si="126"/>
        <v>BH135DT+2</v>
      </c>
      <c r="C247" s="83" t="str">
        <f t="shared" si="127"/>
        <v>BH135DT+3</v>
      </c>
      <c r="D247" s="83" t="str">
        <f t="shared" si="128"/>
        <v>BH135DT+4</v>
      </c>
      <c r="E247" s="83" t="s">
        <v>344</v>
      </c>
      <c r="F247" s="85">
        <v>135</v>
      </c>
      <c r="G247" s="85"/>
      <c r="H247" s="93" t="s">
        <v>4892</v>
      </c>
      <c r="I247" s="84" t="s">
        <v>4893</v>
      </c>
      <c r="J247" s="84" t="s">
        <v>4413</v>
      </c>
      <c r="K247" s="84" t="str">
        <f t="shared" si="124"/>
        <v>BH135DT</v>
      </c>
      <c r="L247" s="84" t="s">
        <v>368</v>
      </c>
      <c r="M247" s="95">
        <v>20000</v>
      </c>
      <c r="N247" s="95">
        <v>9000</v>
      </c>
      <c r="O247" s="95">
        <v>4200</v>
      </c>
      <c r="P247" s="95">
        <v>3300</v>
      </c>
      <c r="Q247" s="95" t="e">
        <f>VLOOKUP(H247&amp;"Vị trí 1",#REF!,9,0)</f>
        <v>#REF!</v>
      </c>
      <c r="R247" s="95" t="e">
        <f>VLOOKUP(H247&amp;"Vị trí 2",#REF!,9,0)</f>
        <v>#REF!</v>
      </c>
      <c r="S247" s="95" t="e">
        <f>VLOOKUP(H247&amp;"Vị trí 3",#REF!,9,0)</f>
        <v>#REF!</v>
      </c>
      <c r="T247" s="95" t="e">
        <f>VLOOKUP(H247&amp;"Vị trí 4",#REF!,9,0)</f>
        <v>#REF!</v>
      </c>
      <c r="U247" s="253" t="e">
        <f>VLOOKUP(A247,#REF!,32,0)</f>
        <v>#REF!</v>
      </c>
      <c r="V247" s="253" t="e">
        <f>VLOOKUP(B247,#REF!,32,0)</f>
        <v>#REF!</v>
      </c>
      <c r="W247" s="253"/>
      <c r="X247" s="253" t="e">
        <f>VLOOKUP(D247,#REF!,32,0)</f>
        <v>#REF!</v>
      </c>
      <c r="Y247" s="254" t="e">
        <f>U247/M247</f>
        <v>#REF!</v>
      </c>
      <c r="Z247" s="254" t="e">
        <f t="shared" si="136"/>
        <v>#REF!</v>
      </c>
      <c r="AA247" s="254"/>
      <c r="AB247" s="254" t="e">
        <f>X247/P247</f>
        <v>#REF!</v>
      </c>
      <c r="AC247" s="253"/>
      <c r="AD247" s="253"/>
      <c r="AE247" s="253"/>
      <c r="AF247" s="253"/>
      <c r="AG247" s="254"/>
      <c r="AH247" s="254"/>
      <c r="AI247" s="254"/>
      <c r="AJ247" s="254"/>
      <c r="AK247" s="86">
        <v>3.4407569202194375</v>
      </c>
      <c r="AL247" s="86"/>
      <c r="AM247" s="255"/>
      <c r="AN247" s="255">
        <f>ROUNDDOWN(AK247*$AN$10/$AK$10,1)</f>
        <v>2</v>
      </c>
      <c r="AO247" s="98">
        <f t="shared" si="139"/>
        <v>40000</v>
      </c>
      <c r="AP247" s="98">
        <f t="shared" si="140"/>
        <v>18000</v>
      </c>
      <c r="AQ247" s="98">
        <f t="shared" si="141"/>
        <v>8400</v>
      </c>
      <c r="AR247" s="98">
        <f t="shared" si="142"/>
        <v>6600</v>
      </c>
      <c r="AS247" s="99">
        <f t="shared" si="143"/>
        <v>40000</v>
      </c>
      <c r="AT247" s="99">
        <f t="shared" si="143"/>
        <v>18000</v>
      </c>
      <c r="AU247" s="99">
        <f t="shared" si="143"/>
        <v>8400</v>
      </c>
      <c r="AV247" s="99">
        <f t="shared" si="143"/>
        <v>6600</v>
      </c>
      <c r="AW247" s="100">
        <f t="shared" si="144"/>
        <v>6000</v>
      </c>
      <c r="AX247" s="256" t="s">
        <v>344</v>
      </c>
      <c r="AY247" s="101">
        <v>18900</v>
      </c>
      <c r="AZ247" s="102">
        <v>8400</v>
      </c>
      <c r="BA247" s="102">
        <v>4550</v>
      </c>
      <c r="BB247" s="102">
        <v>3150</v>
      </c>
      <c r="BC247" s="253">
        <v>16200</v>
      </c>
      <c r="BD247" s="253">
        <v>7200</v>
      </c>
      <c r="BE247" s="253">
        <v>3900</v>
      </c>
      <c r="BF247" s="253">
        <v>2700</v>
      </c>
      <c r="BG247" s="103">
        <f t="shared" si="145"/>
        <v>600</v>
      </c>
      <c r="BJ247" s="251" t="e">
        <f>M247*#REF!</f>
        <v>#REF!</v>
      </c>
      <c r="BK247" s="251" t="e">
        <f>N247*#REF!</f>
        <v>#REF!</v>
      </c>
      <c r="BL247" s="251" t="e">
        <f>O247*#REF!</f>
        <v>#REF!</v>
      </c>
      <c r="BM247" s="251" t="e">
        <f>P247*#REF!</f>
        <v>#REF!</v>
      </c>
    </row>
    <row r="248" spans="1:65" s="83" customFormat="1" ht="35.1" customHeight="1" x14ac:dyDescent="0.25">
      <c r="A248" s="83" t="str">
        <f t="shared" si="125"/>
        <v>BH136DT+1</v>
      </c>
      <c r="B248" s="83" t="str">
        <f t="shared" si="126"/>
        <v>BH136DT+2</v>
      </c>
      <c r="C248" s="83" t="str">
        <f t="shared" si="127"/>
        <v>BH136DT+3</v>
      </c>
      <c r="D248" s="83" t="str">
        <f t="shared" si="128"/>
        <v>BH136DT+4</v>
      </c>
      <c r="E248" s="83" t="s">
        <v>344</v>
      </c>
      <c r="F248" s="85">
        <v>136</v>
      </c>
      <c r="G248" s="85"/>
      <c r="H248" s="93" t="s">
        <v>4894</v>
      </c>
      <c r="I248" s="84" t="s">
        <v>4808</v>
      </c>
      <c r="J248" s="84" t="s">
        <v>368</v>
      </c>
      <c r="K248" s="84" t="str">
        <f t="shared" si="124"/>
        <v>BH136DT</v>
      </c>
      <c r="L248" s="84" t="s">
        <v>4895</v>
      </c>
      <c r="M248" s="95">
        <v>11000</v>
      </c>
      <c r="N248" s="95">
        <v>5000</v>
      </c>
      <c r="O248" s="95">
        <v>3100</v>
      </c>
      <c r="P248" s="95">
        <v>2100</v>
      </c>
      <c r="Q248" s="95" t="e">
        <f>VLOOKUP(H248&amp;"Vị trí 1",#REF!,9,0)</f>
        <v>#REF!</v>
      </c>
      <c r="R248" s="95" t="e">
        <f>VLOOKUP(H248&amp;"Vị trí 2",#REF!,9,0)</f>
        <v>#REF!</v>
      </c>
      <c r="S248" s="95" t="e">
        <f>VLOOKUP(H248&amp;"Vị trí 3",#REF!,9,0)</f>
        <v>#REF!</v>
      </c>
      <c r="T248" s="95" t="e">
        <f>VLOOKUP(H248&amp;"Vị trí 4",#REF!,9,0)</f>
        <v>#REF!</v>
      </c>
      <c r="U248" s="253"/>
      <c r="V248" s="253" t="e">
        <f>VLOOKUP(B248,#REF!,32,0)</f>
        <v>#REF!</v>
      </c>
      <c r="W248" s="253" t="e">
        <f>VLOOKUP(C248,#REF!,32,0)</f>
        <v>#REF!</v>
      </c>
      <c r="X248" s="253"/>
      <c r="Y248" s="254"/>
      <c r="Z248" s="254" t="e">
        <f t="shared" si="136"/>
        <v>#REF!</v>
      </c>
      <c r="AA248" s="254" t="e">
        <f>W248/O248</f>
        <v>#REF!</v>
      </c>
      <c r="AB248" s="254"/>
      <c r="AC248" s="253"/>
      <c r="AD248" s="253"/>
      <c r="AE248" s="253"/>
      <c r="AF248" s="253"/>
      <c r="AG248" s="254"/>
      <c r="AH248" s="254"/>
      <c r="AI248" s="254"/>
      <c r="AJ248" s="254"/>
      <c r="AK248" s="86">
        <v>4.406932984946236</v>
      </c>
      <c r="AL248" s="86"/>
      <c r="AM248" s="255"/>
      <c r="AN248" s="255">
        <f>ROUNDDOWN(AK248*$AN$10/$AK$10,1)</f>
        <v>2.5</v>
      </c>
      <c r="AO248" s="98">
        <f t="shared" si="139"/>
        <v>27500</v>
      </c>
      <c r="AP248" s="98">
        <f t="shared" si="140"/>
        <v>12500</v>
      </c>
      <c r="AQ248" s="98">
        <f t="shared" si="141"/>
        <v>7750</v>
      </c>
      <c r="AR248" s="98">
        <f t="shared" si="142"/>
        <v>5250</v>
      </c>
      <c r="AS248" s="99">
        <f t="shared" si="143"/>
        <v>27500</v>
      </c>
      <c r="AT248" s="99">
        <f t="shared" si="143"/>
        <v>12500</v>
      </c>
      <c r="AU248" s="99">
        <f t="shared" si="143"/>
        <v>7800</v>
      </c>
      <c r="AV248" s="99">
        <f t="shared" si="143"/>
        <v>5300</v>
      </c>
      <c r="AW248" s="100">
        <f t="shared" si="144"/>
        <v>4125</v>
      </c>
      <c r="AX248" s="256" t="s">
        <v>344</v>
      </c>
      <c r="AY248" s="101">
        <v>14000</v>
      </c>
      <c r="AZ248" s="102">
        <v>6300</v>
      </c>
      <c r="BA248" s="102">
        <v>2940</v>
      </c>
      <c r="BB248" s="102">
        <v>2310</v>
      </c>
      <c r="BC248" s="253">
        <v>12000</v>
      </c>
      <c r="BD248" s="253">
        <v>5400</v>
      </c>
      <c r="BE248" s="253">
        <v>2520</v>
      </c>
      <c r="BF248" s="253">
        <v>1980</v>
      </c>
      <c r="BG248" s="103">
        <f t="shared" si="145"/>
        <v>1175</v>
      </c>
      <c r="BJ248" s="251" t="e">
        <f>M248*#REF!</f>
        <v>#REF!</v>
      </c>
      <c r="BK248" s="251" t="e">
        <f>N248*#REF!</f>
        <v>#REF!</v>
      </c>
      <c r="BL248" s="251" t="e">
        <f>O248*#REF!</f>
        <v>#REF!</v>
      </c>
      <c r="BM248" s="251" t="e">
        <f>P248*#REF!</f>
        <v>#REF!</v>
      </c>
    </row>
    <row r="249" spans="1:65" s="83" customFormat="1" ht="47.25" customHeight="1" x14ac:dyDescent="0.25">
      <c r="A249" s="83" t="str">
        <f t="shared" si="125"/>
        <v>BH137DT+1</v>
      </c>
      <c r="B249" s="83" t="str">
        <f t="shared" si="126"/>
        <v>BH137DT+2</v>
      </c>
      <c r="C249" s="83" t="str">
        <f t="shared" si="127"/>
        <v>BH137DT+3</v>
      </c>
      <c r="D249" s="83" t="str">
        <f t="shared" si="128"/>
        <v>BH137DT+4</v>
      </c>
      <c r="E249" s="83" t="s">
        <v>344</v>
      </c>
      <c r="F249" s="85">
        <v>137</v>
      </c>
      <c r="G249" s="85"/>
      <c r="H249" s="93" t="s">
        <v>4896</v>
      </c>
      <c r="I249" s="84" t="s">
        <v>4897</v>
      </c>
      <c r="J249" s="84" t="s">
        <v>4893</v>
      </c>
      <c r="K249" s="84"/>
      <c r="L249" s="84" t="s">
        <v>4898</v>
      </c>
      <c r="M249" s="96"/>
      <c r="N249" s="96"/>
      <c r="O249" s="96"/>
      <c r="P249" s="96"/>
      <c r="Q249" s="95"/>
      <c r="R249" s="95"/>
      <c r="S249" s="95"/>
      <c r="T249" s="95"/>
      <c r="U249" s="253"/>
      <c r="V249" s="253"/>
      <c r="W249" s="253"/>
      <c r="X249" s="253"/>
      <c r="Y249" s="254"/>
      <c r="Z249" s="254"/>
      <c r="AA249" s="254"/>
      <c r="AB249" s="254"/>
      <c r="AC249" s="253"/>
      <c r="AD249" s="253"/>
      <c r="AE249" s="253"/>
      <c r="AF249" s="253"/>
      <c r="AG249" s="254"/>
      <c r="AH249" s="254"/>
      <c r="AI249" s="254"/>
      <c r="AJ249" s="254"/>
      <c r="AK249" s="86"/>
      <c r="AL249" s="86"/>
      <c r="AM249" s="255"/>
      <c r="AN249" s="255"/>
      <c r="AO249" s="98"/>
      <c r="AP249" s="98"/>
      <c r="AQ249" s="98"/>
      <c r="AR249" s="98"/>
      <c r="AS249" s="98"/>
      <c r="AT249" s="98"/>
      <c r="AU249" s="98"/>
      <c r="AV249" s="98"/>
      <c r="AW249" s="60"/>
      <c r="AX249" s="256" t="s">
        <v>344</v>
      </c>
      <c r="AY249" s="101">
        <v>7700</v>
      </c>
      <c r="AZ249" s="102">
        <v>3500</v>
      </c>
      <c r="BA249" s="102">
        <v>2170</v>
      </c>
      <c r="BB249" s="102">
        <v>1470</v>
      </c>
      <c r="BC249" s="253">
        <v>6600</v>
      </c>
      <c r="BD249" s="253">
        <v>3000</v>
      </c>
      <c r="BE249" s="253">
        <v>1860</v>
      </c>
      <c r="BF249" s="253">
        <v>1260</v>
      </c>
    </row>
    <row r="250" spans="1:65" s="83" customFormat="1" ht="35.1" customHeight="1" x14ac:dyDescent="0.25">
      <c r="A250" s="83" t="str">
        <f t="shared" si="125"/>
        <v>BH137DT_D1+1</v>
      </c>
      <c r="B250" s="83" t="str">
        <f t="shared" si="126"/>
        <v>BH137DT_D1+2</v>
      </c>
      <c r="C250" s="83" t="str">
        <f t="shared" si="127"/>
        <v>BH137DT_D1+3</v>
      </c>
      <c r="D250" s="83" t="str">
        <f t="shared" si="128"/>
        <v>BH137DT_D1+4</v>
      </c>
      <c r="E250" s="83" t="s">
        <v>344</v>
      </c>
      <c r="F250" s="85"/>
      <c r="G250" s="85"/>
      <c r="H250" s="93" t="s">
        <v>4899</v>
      </c>
      <c r="I250" s="84" t="s">
        <v>4900</v>
      </c>
      <c r="J250" s="84" t="s">
        <v>368</v>
      </c>
      <c r="K250" s="84" t="str">
        <f t="shared" si="124"/>
        <v>BH137DT_D1</v>
      </c>
      <c r="L250" s="84" t="s">
        <v>4901</v>
      </c>
      <c r="M250" s="95">
        <v>10000</v>
      </c>
      <c r="N250" s="95">
        <v>5000</v>
      </c>
      <c r="O250" s="95">
        <v>3600</v>
      </c>
      <c r="P250" s="95">
        <v>2300</v>
      </c>
      <c r="Q250" s="95" t="e">
        <f>VLOOKUP(H250&amp;"Vị trí 1",#REF!,9,0)</f>
        <v>#REF!</v>
      </c>
      <c r="R250" s="95" t="e">
        <f>VLOOKUP(H250&amp;"Vị trí 2",#REF!,9,0)</f>
        <v>#REF!</v>
      </c>
      <c r="S250" s="95" t="e">
        <f>VLOOKUP(H250&amp;"Vị trí 3",#REF!,9,0)</f>
        <v>#REF!</v>
      </c>
      <c r="T250" s="95" t="e">
        <f>VLOOKUP(H250&amp;"Vị trí 4",#REF!,9,0)</f>
        <v>#REF!</v>
      </c>
      <c r="U250" s="253"/>
      <c r="V250" s="253"/>
      <c r="W250" s="253"/>
      <c r="X250" s="253"/>
      <c r="Y250" s="254"/>
      <c r="Z250" s="254"/>
      <c r="AA250" s="254"/>
      <c r="AB250" s="254"/>
      <c r="AC250" s="253"/>
      <c r="AD250" s="253"/>
      <c r="AE250" s="253"/>
      <c r="AF250" s="253"/>
      <c r="AG250" s="254"/>
      <c r="AH250" s="254"/>
      <c r="AI250" s="254"/>
      <c r="AJ250" s="254"/>
      <c r="AK250" s="86">
        <v>3.05</v>
      </c>
      <c r="AL250" s="86"/>
      <c r="AM250" s="255"/>
      <c r="AN250" s="255">
        <f>AK250*$AN$10/$AK$10</f>
        <v>1.7993466864428302</v>
      </c>
      <c r="AO250" s="98">
        <f t="shared" ref="AO250:AR251" si="146">M250*$AN250</f>
        <v>17993.466864428301</v>
      </c>
      <c r="AP250" s="98">
        <f t="shared" si="146"/>
        <v>8996.7334322141505</v>
      </c>
      <c r="AQ250" s="98">
        <f t="shared" si="146"/>
        <v>6477.6480711941886</v>
      </c>
      <c r="AR250" s="98">
        <f t="shared" si="146"/>
        <v>4138.4973788185098</v>
      </c>
      <c r="AS250" s="99">
        <f t="shared" ref="AS250:AV251" si="147">IF(AO250&lt;1000,ROUND(AO250,-1),ROUND(AO250,-2))</f>
        <v>18000</v>
      </c>
      <c r="AT250" s="99">
        <f t="shared" si="147"/>
        <v>9000</v>
      </c>
      <c r="AU250" s="99">
        <f t="shared" si="147"/>
        <v>6500</v>
      </c>
      <c r="AV250" s="99">
        <f t="shared" si="147"/>
        <v>4100</v>
      </c>
      <c r="AW250" s="100">
        <f>AO250*0.15</f>
        <v>2699.0200296642452</v>
      </c>
      <c r="AX250" s="256" t="s">
        <v>344</v>
      </c>
      <c r="AY250" s="101"/>
      <c r="AZ250" s="102"/>
      <c r="BA250" s="102"/>
      <c r="BB250" s="102"/>
      <c r="BC250" s="253"/>
      <c r="BD250" s="253"/>
      <c r="BE250" s="253"/>
      <c r="BF250" s="253"/>
      <c r="BG250" s="103">
        <f>AV250-AW250</f>
        <v>1400.9799703357548</v>
      </c>
      <c r="BJ250" s="251" t="e">
        <f>M250*#REF!</f>
        <v>#REF!</v>
      </c>
      <c r="BK250" s="251" t="e">
        <f>N250*#REF!</f>
        <v>#REF!</v>
      </c>
      <c r="BL250" s="251" t="e">
        <f>O250*#REF!</f>
        <v>#REF!</v>
      </c>
      <c r="BM250" s="251" t="e">
        <f>P250*#REF!</f>
        <v>#REF!</v>
      </c>
    </row>
    <row r="251" spans="1:65" s="83" customFormat="1" ht="63" customHeight="1" x14ac:dyDescent="0.25">
      <c r="A251" s="83" t="str">
        <f t="shared" si="125"/>
        <v>BH137DT_D2+1</v>
      </c>
      <c r="B251" s="83" t="str">
        <f t="shared" si="126"/>
        <v>BH137DT_D2+2</v>
      </c>
      <c r="C251" s="83" t="str">
        <f t="shared" si="127"/>
        <v>BH137DT_D2+3</v>
      </c>
      <c r="D251" s="83" t="str">
        <f t="shared" si="128"/>
        <v>BH137DT_D2+4</v>
      </c>
      <c r="E251" s="83" t="s">
        <v>344</v>
      </c>
      <c r="F251" s="85"/>
      <c r="G251" s="85"/>
      <c r="H251" s="93" t="s">
        <v>4902</v>
      </c>
      <c r="I251" s="84" t="s">
        <v>4903</v>
      </c>
      <c r="J251" s="84" t="s">
        <v>368</v>
      </c>
      <c r="K251" s="84" t="str">
        <f t="shared" si="124"/>
        <v>BH137DT_D2</v>
      </c>
      <c r="L251" s="84" t="s">
        <v>4904</v>
      </c>
      <c r="M251" s="95">
        <v>7000</v>
      </c>
      <c r="N251" s="95">
        <v>4000</v>
      </c>
      <c r="O251" s="95">
        <v>2600</v>
      </c>
      <c r="P251" s="95">
        <v>1800</v>
      </c>
      <c r="Q251" s="95" t="e">
        <f>VLOOKUP(H251&amp;"Vị trí 1",#REF!,9,0)</f>
        <v>#REF!</v>
      </c>
      <c r="R251" s="95" t="e">
        <f>VLOOKUP(H251&amp;"Vị trí 2",#REF!,9,0)</f>
        <v>#REF!</v>
      </c>
      <c r="S251" s="95" t="e">
        <f>VLOOKUP(H251&amp;"Vị trí 3",#REF!,9,0)</f>
        <v>#REF!</v>
      </c>
      <c r="T251" s="95" t="e">
        <f>VLOOKUP(H251&amp;"Vị trí 4",#REF!,9,0)</f>
        <v>#REF!</v>
      </c>
      <c r="U251" s="253" t="e">
        <f>VLOOKUP(A251,#REF!,32,0)</f>
        <v>#REF!</v>
      </c>
      <c r="V251" s="253"/>
      <c r="W251" s="253"/>
      <c r="X251" s="253"/>
      <c r="Y251" s="254" t="e">
        <f>U251/M251</f>
        <v>#REF!</v>
      </c>
      <c r="Z251" s="254"/>
      <c r="AA251" s="254"/>
      <c r="AB251" s="254"/>
      <c r="AC251" s="253"/>
      <c r="AD251" s="253"/>
      <c r="AE251" s="253"/>
      <c r="AF251" s="253"/>
      <c r="AG251" s="254"/>
      <c r="AH251" s="254"/>
      <c r="AI251" s="254"/>
      <c r="AJ251" s="254"/>
      <c r="AK251" s="86">
        <v>3.4524804440753041</v>
      </c>
      <c r="AL251" s="86"/>
      <c r="AM251" s="255"/>
      <c r="AN251" s="255">
        <f>ROUNDDOWN(AK251*$AN$10/$AK$10,1)</f>
        <v>2</v>
      </c>
      <c r="AO251" s="98">
        <f t="shared" si="146"/>
        <v>14000</v>
      </c>
      <c r="AP251" s="98">
        <f t="shared" si="146"/>
        <v>8000</v>
      </c>
      <c r="AQ251" s="98">
        <f t="shared" si="146"/>
        <v>5200</v>
      </c>
      <c r="AR251" s="98">
        <f t="shared" si="146"/>
        <v>3600</v>
      </c>
      <c r="AS251" s="99">
        <f t="shared" si="147"/>
        <v>14000</v>
      </c>
      <c r="AT251" s="99">
        <f t="shared" si="147"/>
        <v>8000</v>
      </c>
      <c r="AU251" s="99">
        <f t="shared" si="147"/>
        <v>5200</v>
      </c>
      <c r="AV251" s="99">
        <f t="shared" si="147"/>
        <v>3600</v>
      </c>
      <c r="AW251" s="100">
        <f>AO251*0.15</f>
        <v>2100</v>
      </c>
      <c r="AX251" s="256" t="s">
        <v>344</v>
      </c>
      <c r="AY251" s="101">
        <v>7000</v>
      </c>
      <c r="AZ251" s="102">
        <v>3500</v>
      </c>
      <c r="BA251" s="102">
        <v>2520</v>
      </c>
      <c r="BB251" s="102">
        <v>1610</v>
      </c>
      <c r="BC251" s="253">
        <v>6000</v>
      </c>
      <c r="BD251" s="253">
        <v>3000</v>
      </c>
      <c r="BE251" s="253">
        <v>2160</v>
      </c>
      <c r="BF251" s="253">
        <v>1380</v>
      </c>
      <c r="BG251" s="103">
        <f>AV251-AW251</f>
        <v>1500</v>
      </c>
      <c r="BJ251" s="251" t="e">
        <f>M251*#REF!</f>
        <v>#REF!</v>
      </c>
      <c r="BK251" s="251" t="e">
        <f>N251*#REF!</f>
        <v>#REF!</v>
      </c>
      <c r="BL251" s="251" t="e">
        <f>O251*#REF!</f>
        <v>#REF!</v>
      </c>
      <c r="BM251" s="251" t="e">
        <f>P251*#REF!</f>
        <v>#REF!</v>
      </c>
    </row>
    <row r="252" spans="1:65" s="83" customFormat="1" ht="35.1" customHeight="1" x14ac:dyDescent="0.25">
      <c r="A252" s="83" t="str">
        <f t="shared" si="125"/>
        <v>BH138DT+1</v>
      </c>
      <c r="B252" s="83" t="str">
        <f t="shared" si="126"/>
        <v>BH138DT+2</v>
      </c>
      <c r="C252" s="83" t="str">
        <f t="shared" si="127"/>
        <v>BH138DT+3</v>
      </c>
      <c r="D252" s="83" t="str">
        <f t="shared" si="128"/>
        <v>BH138DT+4</v>
      </c>
      <c r="E252" s="83" t="s">
        <v>344</v>
      </c>
      <c r="F252" s="85">
        <v>138</v>
      </c>
      <c r="G252" s="85"/>
      <c r="H252" s="93" t="s">
        <v>4905</v>
      </c>
      <c r="I252" s="84" t="s">
        <v>4906</v>
      </c>
      <c r="J252" s="84" t="s">
        <v>4907</v>
      </c>
      <c r="K252" s="84"/>
      <c r="L252" s="84" t="s">
        <v>4901</v>
      </c>
      <c r="M252" s="96"/>
      <c r="N252" s="96"/>
      <c r="O252" s="96"/>
      <c r="P252" s="96"/>
      <c r="Q252" s="95"/>
      <c r="R252" s="95"/>
      <c r="S252" s="95"/>
      <c r="T252" s="95"/>
      <c r="U252" s="253"/>
      <c r="V252" s="253"/>
      <c r="W252" s="253"/>
      <c r="X252" s="253"/>
      <c r="Y252" s="254"/>
      <c r="Z252" s="254"/>
      <c r="AA252" s="254"/>
      <c r="AB252" s="254"/>
      <c r="AC252" s="253"/>
      <c r="AD252" s="253"/>
      <c r="AE252" s="253"/>
      <c r="AF252" s="253"/>
      <c r="AG252" s="254"/>
      <c r="AH252" s="254"/>
      <c r="AI252" s="254"/>
      <c r="AJ252" s="254"/>
      <c r="AK252" s="86"/>
      <c r="AL252" s="86"/>
      <c r="AM252" s="255"/>
      <c r="AN252" s="255"/>
      <c r="AO252" s="98"/>
      <c r="AP252" s="98"/>
      <c r="AQ252" s="98"/>
      <c r="AR252" s="98"/>
      <c r="AS252" s="98"/>
      <c r="AT252" s="98"/>
      <c r="AU252" s="98"/>
      <c r="AV252" s="98"/>
      <c r="AW252" s="60"/>
      <c r="AX252" s="256" t="s">
        <v>344</v>
      </c>
      <c r="AY252" s="101">
        <v>4900</v>
      </c>
      <c r="AZ252" s="102">
        <v>2800</v>
      </c>
      <c r="BA252" s="102">
        <v>1820</v>
      </c>
      <c r="BB252" s="102">
        <v>1260</v>
      </c>
      <c r="BC252" s="253">
        <v>4200</v>
      </c>
      <c r="BD252" s="253">
        <v>2400</v>
      </c>
      <c r="BE252" s="253">
        <v>1560</v>
      </c>
      <c r="BF252" s="253">
        <v>1080</v>
      </c>
    </row>
    <row r="253" spans="1:65" s="83" customFormat="1" ht="35.1" customHeight="1" x14ac:dyDescent="0.25">
      <c r="A253" s="83" t="str">
        <f t="shared" si="125"/>
        <v>BH138DT_D1+1</v>
      </c>
      <c r="B253" s="83" t="str">
        <f t="shared" si="126"/>
        <v>BH138DT_D1+2</v>
      </c>
      <c r="C253" s="83" t="str">
        <f t="shared" si="127"/>
        <v>BH138DT_D1+3</v>
      </c>
      <c r="D253" s="83" t="str">
        <f t="shared" si="128"/>
        <v>BH138DT_D1+4</v>
      </c>
      <c r="E253" s="83" t="s">
        <v>344</v>
      </c>
      <c r="F253" s="85"/>
      <c r="G253" s="85"/>
      <c r="H253" s="93" t="s">
        <v>4908</v>
      </c>
      <c r="I253" s="84" t="s">
        <v>4909</v>
      </c>
      <c r="J253" s="84" t="s">
        <v>368</v>
      </c>
      <c r="K253" s="84" t="str">
        <f t="shared" si="124"/>
        <v>BH138DT_D1</v>
      </c>
      <c r="L253" s="84" t="s">
        <v>4910</v>
      </c>
      <c r="M253" s="95">
        <v>14000</v>
      </c>
      <c r="N253" s="95">
        <v>7000</v>
      </c>
      <c r="O253" s="95">
        <v>3900</v>
      </c>
      <c r="P253" s="95">
        <v>3300</v>
      </c>
      <c r="Q253" s="95" t="e">
        <f>VLOOKUP(H253&amp;"Vị trí 1",#REF!,9,0)</f>
        <v>#REF!</v>
      </c>
      <c r="R253" s="95" t="e">
        <f>VLOOKUP(H253&amp;"Vị trí 2",#REF!,9,0)</f>
        <v>#REF!</v>
      </c>
      <c r="S253" s="95" t="e">
        <f>VLOOKUP(H253&amp;"Vị trí 3",#REF!,9,0)</f>
        <v>#REF!</v>
      </c>
      <c r="T253" s="95" t="e">
        <f>VLOOKUP(H253&amp;"Vị trí 4",#REF!,9,0)</f>
        <v>#REF!</v>
      </c>
      <c r="U253" s="253"/>
      <c r="V253" s="253" t="e">
        <f>VLOOKUP(B253,#REF!,32,0)</f>
        <v>#REF!</v>
      </c>
      <c r="W253" s="253" t="e">
        <f>VLOOKUP(C253,#REF!,32,0)</f>
        <v>#REF!</v>
      </c>
      <c r="X253" s="253" t="e">
        <f>VLOOKUP(D253,#REF!,32,0)</f>
        <v>#REF!</v>
      </c>
      <c r="Y253" s="254"/>
      <c r="Z253" s="254" t="e">
        <f t="shared" si="136"/>
        <v>#REF!</v>
      </c>
      <c r="AA253" s="254" t="e">
        <f>W253/O253</f>
        <v>#REF!</v>
      </c>
      <c r="AB253" s="254" t="e">
        <f>X253/P253</f>
        <v>#REF!</v>
      </c>
      <c r="AC253" s="253"/>
      <c r="AD253" s="253"/>
      <c r="AE253" s="253"/>
      <c r="AF253" s="253"/>
      <c r="AG253" s="254"/>
      <c r="AH253" s="254"/>
      <c r="AI253" s="254"/>
      <c r="AJ253" s="254"/>
      <c r="AK253" s="86">
        <v>3.4056534093917628</v>
      </c>
      <c r="AL253" s="86"/>
      <c r="AM253" s="255"/>
      <c r="AN253" s="255">
        <f>ROUNDDOWN(AK253*$AN$10/$AK$10,1)</f>
        <v>2</v>
      </c>
      <c r="AO253" s="98">
        <f t="shared" ref="AO253:AO262" si="148">M253*$AN253</f>
        <v>28000</v>
      </c>
      <c r="AP253" s="98">
        <f t="shared" ref="AP253:AP262" si="149">N253*$AN253</f>
        <v>14000</v>
      </c>
      <c r="AQ253" s="98">
        <f t="shared" ref="AQ253:AQ262" si="150">O253*$AN253</f>
        <v>7800</v>
      </c>
      <c r="AR253" s="98">
        <f t="shared" ref="AR253:AR262" si="151">P253*$AN253</f>
        <v>6600</v>
      </c>
      <c r="AS253" s="99">
        <f t="shared" ref="AS253:AV262" si="152">IF(AO253&lt;1000,ROUND(AO253,-1),ROUND(AO253,-2))</f>
        <v>28000</v>
      </c>
      <c r="AT253" s="99">
        <f t="shared" si="152"/>
        <v>14000</v>
      </c>
      <c r="AU253" s="99">
        <f t="shared" si="152"/>
        <v>7800</v>
      </c>
      <c r="AV253" s="99">
        <f t="shared" si="152"/>
        <v>6600</v>
      </c>
      <c r="AW253" s="100">
        <f t="shared" ref="AW253:AW262" si="153">AO253*0.15</f>
        <v>4200</v>
      </c>
      <c r="AX253" s="256" t="s">
        <v>344</v>
      </c>
      <c r="AY253" s="101"/>
      <c r="AZ253" s="102"/>
      <c r="BA253" s="102"/>
      <c r="BB253" s="102"/>
      <c r="BC253" s="253"/>
      <c r="BD253" s="253"/>
      <c r="BE253" s="253"/>
      <c r="BF253" s="253"/>
      <c r="BG253" s="103">
        <f t="shared" ref="BG253:BG262" si="154">AV253-AW253</f>
        <v>2400</v>
      </c>
      <c r="BJ253" s="251" t="e">
        <f>M253*#REF!</f>
        <v>#REF!</v>
      </c>
      <c r="BK253" s="251" t="e">
        <f>N253*#REF!</f>
        <v>#REF!</v>
      </c>
      <c r="BL253" s="251" t="e">
        <f>O253*#REF!</f>
        <v>#REF!</v>
      </c>
      <c r="BM253" s="251" t="e">
        <f>P253*#REF!</f>
        <v>#REF!</v>
      </c>
    </row>
    <row r="254" spans="1:65" s="83" customFormat="1" ht="35.1" customHeight="1" x14ac:dyDescent="0.25">
      <c r="A254" s="83" t="str">
        <f t="shared" si="125"/>
        <v>BH138DT_D2+1</v>
      </c>
      <c r="B254" s="83" t="str">
        <f t="shared" si="126"/>
        <v>BH138DT_D2+2</v>
      </c>
      <c r="C254" s="83" t="str">
        <f t="shared" si="127"/>
        <v>BH138DT_D2+3</v>
      </c>
      <c r="D254" s="83" t="str">
        <f t="shared" si="128"/>
        <v>BH138DT_D2+4</v>
      </c>
      <c r="E254" s="83" t="s">
        <v>344</v>
      </c>
      <c r="F254" s="85"/>
      <c r="G254" s="85"/>
      <c r="H254" s="93" t="s">
        <v>4911</v>
      </c>
      <c r="I254" s="84" t="s">
        <v>4912</v>
      </c>
      <c r="J254" s="84" t="s">
        <v>368</v>
      </c>
      <c r="K254" s="84" t="str">
        <f t="shared" si="124"/>
        <v>BH138DT_D2</v>
      </c>
      <c r="L254" s="84" t="s">
        <v>4913</v>
      </c>
      <c r="M254" s="95">
        <v>11000</v>
      </c>
      <c r="N254" s="95">
        <v>5000</v>
      </c>
      <c r="O254" s="95">
        <v>3600</v>
      </c>
      <c r="P254" s="95">
        <v>2600</v>
      </c>
      <c r="Q254" s="95" t="e">
        <f>VLOOKUP(H254&amp;"Vị trí 1",#REF!,9,0)</f>
        <v>#REF!</v>
      </c>
      <c r="R254" s="95" t="e">
        <f>VLOOKUP(H254&amp;"Vị trí 2",#REF!,9,0)</f>
        <v>#REF!</v>
      </c>
      <c r="S254" s="95" t="e">
        <f>VLOOKUP(H254&amp;"Vị trí 3",#REF!,9,0)</f>
        <v>#REF!</v>
      </c>
      <c r="T254" s="95" t="e">
        <f>VLOOKUP(H254&amp;"Vị trí 4",#REF!,9,0)</f>
        <v>#REF!</v>
      </c>
      <c r="U254" s="253" t="e">
        <f>VLOOKUP(A254,#REF!,32,0)</f>
        <v>#REF!</v>
      </c>
      <c r="V254" s="253"/>
      <c r="W254" s="253"/>
      <c r="X254" s="253"/>
      <c r="Y254" s="254" t="e">
        <f>U254/M254</f>
        <v>#REF!</v>
      </c>
      <c r="Z254" s="254"/>
      <c r="AA254" s="254"/>
      <c r="AB254" s="254"/>
      <c r="AC254" s="253"/>
      <c r="AD254" s="253"/>
      <c r="AE254" s="253"/>
      <c r="AF254" s="253"/>
      <c r="AG254" s="254"/>
      <c r="AH254" s="254"/>
      <c r="AI254" s="254"/>
      <c r="AJ254" s="254"/>
      <c r="AK254" s="86">
        <v>2.1879195686868687</v>
      </c>
      <c r="AL254" s="86"/>
      <c r="AM254" s="255"/>
      <c r="AN254" s="255">
        <v>1.25</v>
      </c>
      <c r="AO254" s="98">
        <f t="shared" si="148"/>
        <v>13750</v>
      </c>
      <c r="AP254" s="98">
        <f t="shared" si="149"/>
        <v>6250</v>
      </c>
      <c r="AQ254" s="98">
        <f t="shared" si="150"/>
        <v>4500</v>
      </c>
      <c r="AR254" s="98">
        <f t="shared" si="151"/>
        <v>3250</v>
      </c>
      <c r="AS254" s="99">
        <f t="shared" si="152"/>
        <v>13800</v>
      </c>
      <c r="AT254" s="99">
        <f t="shared" si="152"/>
        <v>6300</v>
      </c>
      <c r="AU254" s="99">
        <f t="shared" si="152"/>
        <v>4500</v>
      </c>
      <c r="AV254" s="99">
        <f t="shared" si="152"/>
        <v>3300</v>
      </c>
      <c r="AW254" s="100">
        <f t="shared" si="153"/>
        <v>2062.5</v>
      </c>
      <c r="AX254" s="256" t="s">
        <v>344</v>
      </c>
      <c r="AY254" s="101">
        <v>9800</v>
      </c>
      <c r="AZ254" s="102">
        <v>4900</v>
      </c>
      <c r="BA254" s="102">
        <v>2730</v>
      </c>
      <c r="BB254" s="102">
        <v>2310</v>
      </c>
      <c r="BC254" s="253">
        <v>8400</v>
      </c>
      <c r="BD254" s="253">
        <v>4200</v>
      </c>
      <c r="BE254" s="253">
        <v>2340</v>
      </c>
      <c r="BF254" s="253">
        <v>1980</v>
      </c>
      <c r="BG254" s="103">
        <f t="shared" si="154"/>
        <v>1237.5</v>
      </c>
      <c r="BJ254" s="251" t="e">
        <f>M254*#REF!</f>
        <v>#REF!</v>
      </c>
      <c r="BK254" s="251" t="e">
        <f>N254*#REF!</f>
        <v>#REF!</v>
      </c>
      <c r="BL254" s="251" t="e">
        <f>O254*#REF!</f>
        <v>#REF!</v>
      </c>
      <c r="BM254" s="251" t="e">
        <f>P254*#REF!</f>
        <v>#REF!</v>
      </c>
    </row>
    <row r="255" spans="1:65" s="83" customFormat="1" ht="63" x14ac:dyDescent="0.25">
      <c r="A255" s="83" t="str">
        <f t="shared" si="125"/>
        <v>BH139DT+1</v>
      </c>
      <c r="B255" s="83" t="str">
        <f t="shared" si="126"/>
        <v>BH139DT+2</v>
      </c>
      <c r="C255" s="83" t="str">
        <f t="shared" si="127"/>
        <v>BH139DT+3</v>
      </c>
      <c r="D255" s="83" t="str">
        <f t="shared" si="128"/>
        <v>BH139DT+4</v>
      </c>
      <c r="E255" s="83" t="s">
        <v>344</v>
      </c>
      <c r="F255" s="85">
        <v>139</v>
      </c>
      <c r="G255" s="85"/>
      <c r="H255" s="93" t="s">
        <v>4914</v>
      </c>
      <c r="I255" s="84" t="s">
        <v>4915</v>
      </c>
      <c r="J255" s="84" t="s">
        <v>4916</v>
      </c>
      <c r="K255" s="84" t="str">
        <f t="shared" si="124"/>
        <v>BH139DT</v>
      </c>
      <c r="L255" s="84" t="s">
        <v>4910</v>
      </c>
      <c r="M255" s="95">
        <v>8000</v>
      </c>
      <c r="N255" s="95">
        <v>4000</v>
      </c>
      <c r="O255" s="95">
        <v>2700</v>
      </c>
      <c r="P255" s="95">
        <v>1800</v>
      </c>
      <c r="Q255" s="95" t="e">
        <f>VLOOKUP(H255&amp;"Vị trí 1",#REF!,9,0)</f>
        <v>#REF!</v>
      </c>
      <c r="R255" s="95" t="e">
        <f>VLOOKUP(H255&amp;"Vị trí 2",#REF!,9,0)</f>
        <v>#REF!</v>
      </c>
      <c r="S255" s="95" t="e">
        <f>VLOOKUP(H255&amp;"Vị trí 3",#REF!,9,0)</f>
        <v>#REF!</v>
      </c>
      <c r="T255" s="95" t="e">
        <f>VLOOKUP(H255&amp;"Vị trí 4",#REF!,9,0)</f>
        <v>#REF!</v>
      </c>
      <c r="U255" s="253"/>
      <c r="V255" s="253"/>
      <c r="W255" s="253"/>
      <c r="X255" s="253"/>
      <c r="Y255" s="254"/>
      <c r="Z255" s="254"/>
      <c r="AA255" s="254"/>
      <c r="AB255" s="254"/>
      <c r="AC255" s="253"/>
      <c r="AD255" s="253"/>
      <c r="AE255" s="253"/>
      <c r="AF255" s="253"/>
      <c r="AG255" s="254"/>
      <c r="AH255" s="254"/>
      <c r="AI255" s="254"/>
      <c r="AJ255" s="254"/>
      <c r="AK255" s="86">
        <v>3.05</v>
      </c>
      <c r="AL255" s="86"/>
      <c r="AM255" s="255"/>
      <c r="AN255" s="255">
        <f>AK255*$AN$10/$AK$10</f>
        <v>1.7993466864428302</v>
      </c>
      <c r="AO255" s="98">
        <f t="shared" si="148"/>
        <v>14394.773491542643</v>
      </c>
      <c r="AP255" s="98">
        <f t="shared" si="149"/>
        <v>7197.3867457713213</v>
      </c>
      <c r="AQ255" s="98">
        <f t="shared" si="150"/>
        <v>4858.2360533956416</v>
      </c>
      <c r="AR255" s="98">
        <f t="shared" si="151"/>
        <v>3238.8240355970943</v>
      </c>
      <c r="AS255" s="99">
        <f t="shared" si="152"/>
        <v>14400</v>
      </c>
      <c r="AT255" s="99">
        <f t="shared" si="152"/>
        <v>7200</v>
      </c>
      <c r="AU255" s="99">
        <f t="shared" si="152"/>
        <v>4900</v>
      </c>
      <c r="AV255" s="99">
        <f t="shared" si="152"/>
        <v>3200</v>
      </c>
      <c r="AW255" s="100">
        <f t="shared" si="153"/>
        <v>2159.2160237313965</v>
      </c>
      <c r="AX255" s="256" t="s">
        <v>344</v>
      </c>
      <c r="AY255" s="101">
        <v>7700</v>
      </c>
      <c r="AZ255" s="102">
        <v>3500</v>
      </c>
      <c r="BA255" s="102">
        <v>2520</v>
      </c>
      <c r="BB255" s="102">
        <v>1820</v>
      </c>
      <c r="BC255" s="253">
        <v>6600</v>
      </c>
      <c r="BD255" s="253">
        <v>3000</v>
      </c>
      <c r="BE255" s="253">
        <v>2160</v>
      </c>
      <c r="BF255" s="253">
        <v>1560</v>
      </c>
      <c r="BG255" s="103">
        <f t="shared" si="154"/>
        <v>1040.7839762686035</v>
      </c>
      <c r="BJ255" s="251" t="e">
        <f>M255*#REF!</f>
        <v>#REF!</v>
      </c>
      <c r="BK255" s="251" t="e">
        <f>N255*#REF!</f>
        <v>#REF!</v>
      </c>
      <c r="BL255" s="251" t="e">
        <f>O255*#REF!</f>
        <v>#REF!</v>
      </c>
      <c r="BM255" s="251" t="e">
        <f>P255*#REF!</f>
        <v>#REF!</v>
      </c>
    </row>
    <row r="256" spans="1:65" s="83" customFormat="1" ht="63" x14ac:dyDescent="0.25">
      <c r="A256" s="83" t="str">
        <f t="shared" si="125"/>
        <v>BH140DT+1</v>
      </c>
      <c r="B256" s="83" t="str">
        <f t="shared" si="126"/>
        <v>BH140DT+2</v>
      </c>
      <c r="C256" s="83" t="str">
        <f t="shared" si="127"/>
        <v>BH140DT+3</v>
      </c>
      <c r="D256" s="83" t="str">
        <f t="shared" si="128"/>
        <v>BH140DT+4</v>
      </c>
      <c r="E256" s="83" t="s">
        <v>344</v>
      </c>
      <c r="F256" s="85">
        <v>140</v>
      </c>
      <c r="G256" s="85"/>
      <c r="H256" s="93" t="s">
        <v>4917</v>
      </c>
      <c r="I256" s="84" t="s">
        <v>4918</v>
      </c>
      <c r="J256" s="84" t="s">
        <v>4906</v>
      </c>
      <c r="K256" s="84" t="str">
        <f t="shared" si="124"/>
        <v>BH140DT</v>
      </c>
      <c r="L256" s="84" t="s">
        <v>4919</v>
      </c>
      <c r="M256" s="95">
        <v>8000</v>
      </c>
      <c r="N256" s="95">
        <v>4000</v>
      </c>
      <c r="O256" s="95">
        <v>2900</v>
      </c>
      <c r="P256" s="95">
        <v>1800</v>
      </c>
      <c r="Q256" s="95" t="e">
        <f>VLOOKUP(H256&amp;"Vị trí 1",#REF!,9,0)</f>
        <v>#REF!</v>
      </c>
      <c r="R256" s="95" t="e">
        <f>VLOOKUP(H256&amp;"Vị trí 2",#REF!,9,0)</f>
        <v>#REF!</v>
      </c>
      <c r="S256" s="95" t="e">
        <f>VLOOKUP(H256&amp;"Vị trí 3",#REF!,9,0)</f>
        <v>#REF!</v>
      </c>
      <c r="T256" s="95" t="e">
        <f>VLOOKUP(H256&amp;"Vị trí 4",#REF!,9,0)</f>
        <v>#REF!</v>
      </c>
      <c r="U256" s="253"/>
      <c r="V256" s="253" t="e">
        <f>VLOOKUP(B256,#REF!,32,0)</f>
        <v>#REF!</v>
      </c>
      <c r="W256" s="253"/>
      <c r="X256" s="253"/>
      <c r="Y256" s="254"/>
      <c r="Z256" s="254" t="e">
        <f t="shared" si="136"/>
        <v>#REF!</v>
      </c>
      <c r="AA256" s="254"/>
      <c r="AB256" s="254"/>
      <c r="AC256" s="253"/>
      <c r="AD256" s="253"/>
      <c r="AE256" s="253"/>
      <c r="AF256" s="253"/>
      <c r="AG256" s="254"/>
      <c r="AH256" s="254"/>
      <c r="AI256" s="254"/>
      <c r="AJ256" s="254"/>
      <c r="AK256" s="86">
        <v>3.2594524119947845</v>
      </c>
      <c r="AL256" s="86"/>
      <c r="AM256" s="255"/>
      <c r="AN256" s="255">
        <v>1.9</v>
      </c>
      <c r="AO256" s="98">
        <f t="shared" si="148"/>
        <v>15200</v>
      </c>
      <c r="AP256" s="98">
        <f t="shared" si="149"/>
        <v>7600</v>
      </c>
      <c r="AQ256" s="98">
        <f t="shared" si="150"/>
        <v>5510</v>
      </c>
      <c r="AR256" s="98">
        <f t="shared" si="151"/>
        <v>3420</v>
      </c>
      <c r="AS256" s="99">
        <f t="shared" si="152"/>
        <v>15200</v>
      </c>
      <c r="AT256" s="99">
        <f t="shared" si="152"/>
        <v>7600</v>
      </c>
      <c r="AU256" s="99">
        <f t="shared" si="152"/>
        <v>5500</v>
      </c>
      <c r="AV256" s="99">
        <f t="shared" si="152"/>
        <v>3400</v>
      </c>
      <c r="AW256" s="100">
        <f t="shared" si="153"/>
        <v>2280</v>
      </c>
      <c r="AX256" s="256" t="s">
        <v>344</v>
      </c>
      <c r="AY256" s="101">
        <v>5600</v>
      </c>
      <c r="AZ256" s="102">
        <v>2800</v>
      </c>
      <c r="BA256" s="102">
        <v>1890</v>
      </c>
      <c r="BB256" s="102">
        <v>1260</v>
      </c>
      <c r="BC256" s="253">
        <v>4800</v>
      </c>
      <c r="BD256" s="253">
        <v>2400</v>
      </c>
      <c r="BE256" s="253">
        <v>1620</v>
      </c>
      <c r="BF256" s="253">
        <v>1080</v>
      </c>
      <c r="BG256" s="103">
        <f t="shared" si="154"/>
        <v>1120</v>
      </c>
      <c r="BJ256" s="251" t="e">
        <f>M256*#REF!</f>
        <v>#REF!</v>
      </c>
      <c r="BK256" s="251" t="e">
        <f>N256*#REF!</f>
        <v>#REF!</v>
      </c>
      <c r="BL256" s="251" t="e">
        <f>O256*#REF!</f>
        <v>#REF!</v>
      </c>
      <c r="BM256" s="251" t="e">
        <f>P256*#REF!</f>
        <v>#REF!</v>
      </c>
    </row>
    <row r="257" spans="1:65" s="83" customFormat="1" ht="63" x14ac:dyDescent="0.25">
      <c r="A257" s="83" t="str">
        <f t="shared" si="125"/>
        <v>BH141DT+1</v>
      </c>
      <c r="B257" s="83" t="str">
        <f t="shared" si="126"/>
        <v>BH141DT+2</v>
      </c>
      <c r="C257" s="83" t="str">
        <f t="shared" si="127"/>
        <v>BH141DT+3</v>
      </c>
      <c r="D257" s="83" t="str">
        <f t="shared" si="128"/>
        <v>BH141DT+4</v>
      </c>
      <c r="E257" s="83" t="s">
        <v>344</v>
      </c>
      <c r="F257" s="55">
        <v>141</v>
      </c>
      <c r="G257" s="55"/>
      <c r="H257" s="56" t="s">
        <v>4920</v>
      </c>
      <c r="I257" s="87" t="s">
        <v>4921</v>
      </c>
      <c r="J257" s="87" t="s">
        <v>368</v>
      </c>
      <c r="K257" s="84" t="str">
        <f t="shared" si="124"/>
        <v>BH141DT</v>
      </c>
      <c r="L257" s="87" t="s">
        <v>4922</v>
      </c>
      <c r="M257" s="109">
        <v>8000</v>
      </c>
      <c r="N257" s="109">
        <v>4000</v>
      </c>
      <c r="O257" s="109">
        <v>2900</v>
      </c>
      <c r="P257" s="109">
        <v>1800</v>
      </c>
      <c r="Q257" s="95" t="e">
        <f>VLOOKUP(H257&amp;"Vị trí 1",#REF!,9,0)</f>
        <v>#REF!</v>
      </c>
      <c r="R257" s="95" t="e">
        <f>VLOOKUP(H257&amp;"Vị trí 2",#REF!,9,0)</f>
        <v>#REF!</v>
      </c>
      <c r="S257" s="95" t="e">
        <f>VLOOKUP(H257&amp;"Vị trí 3",#REF!,9,0)</f>
        <v>#REF!</v>
      </c>
      <c r="T257" s="95" t="e">
        <f>VLOOKUP(H257&amp;"Vị trí 4",#REF!,9,0)</f>
        <v>#REF!</v>
      </c>
      <c r="U257" s="253"/>
      <c r="V257" s="253"/>
      <c r="W257" s="253"/>
      <c r="X257" s="253"/>
      <c r="Y257" s="254"/>
      <c r="Z257" s="254"/>
      <c r="AA257" s="254"/>
      <c r="AB257" s="254"/>
      <c r="AC257" s="253"/>
      <c r="AD257" s="253"/>
      <c r="AE257" s="253"/>
      <c r="AF257" s="253"/>
      <c r="AG257" s="254"/>
      <c r="AH257" s="254"/>
      <c r="AI257" s="254"/>
      <c r="AJ257" s="254"/>
      <c r="AK257" s="86">
        <v>3.05</v>
      </c>
      <c r="AL257" s="86"/>
      <c r="AM257" s="255"/>
      <c r="AN257" s="255">
        <f>AK257*$AN$10/$AK$10</f>
        <v>1.7993466864428302</v>
      </c>
      <c r="AO257" s="98">
        <f t="shared" si="148"/>
        <v>14394.773491542643</v>
      </c>
      <c r="AP257" s="98">
        <f t="shared" si="149"/>
        <v>7197.3867457713213</v>
      </c>
      <c r="AQ257" s="98">
        <f t="shared" si="150"/>
        <v>5218.105390684208</v>
      </c>
      <c r="AR257" s="98">
        <f t="shared" si="151"/>
        <v>3238.8240355970943</v>
      </c>
      <c r="AS257" s="99">
        <f t="shared" si="152"/>
        <v>14400</v>
      </c>
      <c r="AT257" s="99">
        <f t="shared" si="152"/>
        <v>7200</v>
      </c>
      <c r="AU257" s="99">
        <f t="shared" si="152"/>
        <v>5200</v>
      </c>
      <c r="AV257" s="99">
        <f t="shared" si="152"/>
        <v>3200</v>
      </c>
      <c r="AW257" s="100">
        <f t="shared" si="153"/>
        <v>2159.2160237313965</v>
      </c>
      <c r="AX257" s="256" t="s">
        <v>344</v>
      </c>
      <c r="AY257" s="101">
        <v>5600</v>
      </c>
      <c r="AZ257" s="102">
        <v>2800</v>
      </c>
      <c r="BA257" s="102">
        <v>2030</v>
      </c>
      <c r="BB257" s="102">
        <v>1260</v>
      </c>
      <c r="BC257" s="253">
        <v>4800</v>
      </c>
      <c r="BD257" s="253">
        <v>2400</v>
      </c>
      <c r="BE257" s="253">
        <v>1740</v>
      </c>
      <c r="BF257" s="253">
        <v>1080</v>
      </c>
      <c r="BG257" s="103">
        <f t="shared" si="154"/>
        <v>1040.7839762686035</v>
      </c>
      <c r="BJ257" s="251" t="e">
        <f>M257*#REF!</f>
        <v>#REF!</v>
      </c>
      <c r="BK257" s="251" t="e">
        <f>N257*#REF!</f>
        <v>#REF!</v>
      </c>
      <c r="BL257" s="251" t="e">
        <f>O257*#REF!</f>
        <v>#REF!</v>
      </c>
      <c r="BM257" s="251" t="e">
        <f>P257*#REF!</f>
        <v>#REF!</v>
      </c>
    </row>
    <row r="258" spans="1:65" s="250" customFormat="1" ht="35.1" customHeight="1" x14ac:dyDescent="0.25">
      <c r="A258" s="83" t="str">
        <f t="shared" si="125"/>
        <v>BH142DT+1</v>
      </c>
      <c r="B258" s="83" t="str">
        <f t="shared" si="126"/>
        <v>BH142DT+2</v>
      </c>
      <c r="C258" s="83" t="str">
        <f t="shared" si="127"/>
        <v>BH142DT+3</v>
      </c>
      <c r="D258" s="83" t="str">
        <f t="shared" si="128"/>
        <v>BH142DT+4</v>
      </c>
      <c r="E258" s="83" t="s">
        <v>344</v>
      </c>
      <c r="F258" s="85">
        <v>142</v>
      </c>
      <c r="G258" s="85"/>
      <c r="H258" s="93" t="s">
        <v>4923</v>
      </c>
      <c r="I258" s="84" t="s">
        <v>4924</v>
      </c>
      <c r="J258" s="84" t="s">
        <v>368</v>
      </c>
      <c r="K258" s="84" t="str">
        <f t="shared" si="124"/>
        <v>BH142DT</v>
      </c>
      <c r="L258" s="84" t="s">
        <v>4925</v>
      </c>
      <c r="M258" s="95">
        <v>7000</v>
      </c>
      <c r="N258" s="95">
        <v>3000</v>
      </c>
      <c r="O258" s="95">
        <v>2600</v>
      </c>
      <c r="P258" s="95">
        <v>1800</v>
      </c>
      <c r="Q258" s="95" t="e">
        <f>VLOOKUP(H258&amp;"Vị trí 1",#REF!,9,0)</f>
        <v>#REF!</v>
      </c>
      <c r="R258" s="95" t="e">
        <f>VLOOKUP(H258&amp;"Vị trí 2",#REF!,9,0)</f>
        <v>#REF!</v>
      </c>
      <c r="S258" s="95" t="e">
        <f>VLOOKUP(H258&amp;"Vị trí 3",#REF!,9,0)</f>
        <v>#REF!</v>
      </c>
      <c r="T258" s="95" t="e">
        <f>VLOOKUP(H258&amp;"Vị trí 4",#REF!,9,0)</f>
        <v>#REF!</v>
      </c>
      <c r="U258" s="253"/>
      <c r="V258" s="253"/>
      <c r="W258" s="253"/>
      <c r="X258" s="253"/>
      <c r="Y258" s="254"/>
      <c r="Z258" s="254"/>
      <c r="AA258" s="254"/>
      <c r="AB258" s="254"/>
      <c r="AC258" s="253"/>
      <c r="AD258" s="253"/>
      <c r="AE258" s="253"/>
      <c r="AF258" s="253" t="e">
        <f>VLOOKUP($H258,#REF!,8,0)</f>
        <v>#REF!</v>
      </c>
      <c r="AG258" s="254"/>
      <c r="AH258" s="254"/>
      <c r="AI258" s="254"/>
      <c r="AJ258" s="254" t="e">
        <f>AF258/P258</f>
        <v>#REF!</v>
      </c>
      <c r="AK258" s="86">
        <v>3.05</v>
      </c>
      <c r="AL258" s="86"/>
      <c r="AM258" s="255" t="e">
        <f>AVERAGE(AG258:AJ258)</f>
        <v>#REF!</v>
      </c>
      <c r="AN258" s="255">
        <f>AK258*$AN$10/$AK$10</f>
        <v>1.7993466864428302</v>
      </c>
      <c r="AO258" s="98">
        <f t="shared" si="148"/>
        <v>12595.426805099813</v>
      </c>
      <c r="AP258" s="98">
        <f t="shared" si="149"/>
        <v>5398.0400593284903</v>
      </c>
      <c r="AQ258" s="98">
        <f t="shared" si="150"/>
        <v>4678.3013847513585</v>
      </c>
      <c r="AR258" s="98">
        <f t="shared" si="151"/>
        <v>3238.8240355970943</v>
      </c>
      <c r="AS258" s="99">
        <f t="shared" si="152"/>
        <v>12600</v>
      </c>
      <c r="AT258" s="99">
        <f t="shared" si="152"/>
        <v>5400</v>
      </c>
      <c r="AU258" s="99">
        <f t="shared" si="152"/>
        <v>4700</v>
      </c>
      <c r="AV258" s="99">
        <f t="shared" si="152"/>
        <v>3200</v>
      </c>
      <c r="AW258" s="100">
        <f t="shared" si="153"/>
        <v>1889.3140207649717</v>
      </c>
      <c r="AX258" s="260" t="s">
        <v>344</v>
      </c>
      <c r="AY258" s="101">
        <v>5600</v>
      </c>
      <c r="AZ258" s="102">
        <v>2800</v>
      </c>
      <c r="BA258" s="102">
        <v>2030</v>
      </c>
      <c r="BB258" s="102">
        <v>1260</v>
      </c>
      <c r="BC258" s="253">
        <v>4800</v>
      </c>
      <c r="BD258" s="253">
        <v>2400</v>
      </c>
      <c r="BE258" s="253">
        <v>1740</v>
      </c>
      <c r="BF258" s="253">
        <v>1080</v>
      </c>
      <c r="BG258" s="103">
        <f t="shared" si="154"/>
        <v>1310.6859792350283</v>
      </c>
      <c r="BJ258" s="251" t="e">
        <f>M258*#REF!</f>
        <v>#REF!</v>
      </c>
      <c r="BK258" s="251" t="e">
        <f>N258*#REF!</f>
        <v>#REF!</v>
      </c>
      <c r="BL258" s="251" t="e">
        <f>O258*#REF!</f>
        <v>#REF!</v>
      </c>
      <c r="BM258" s="251" t="e">
        <f>P258*#REF!</f>
        <v>#REF!</v>
      </c>
    </row>
    <row r="259" spans="1:65" s="83" customFormat="1" ht="47.25" x14ac:dyDescent="0.25">
      <c r="A259" s="83" t="str">
        <f t="shared" si="125"/>
        <v>BH143DT+1</v>
      </c>
      <c r="B259" s="83" t="str">
        <f t="shared" si="126"/>
        <v>BH143DT+2</v>
      </c>
      <c r="C259" s="83" t="str">
        <f t="shared" si="127"/>
        <v>BH143DT+3</v>
      </c>
      <c r="D259" s="83" t="str">
        <f t="shared" si="128"/>
        <v>BH143DT+4</v>
      </c>
      <c r="E259" s="83" t="s">
        <v>344</v>
      </c>
      <c r="F259" s="85">
        <v>143</v>
      </c>
      <c r="G259" s="85"/>
      <c r="H259" s="93" t="s">
        <v>4926</v>
      </c>
      <c r="I259" s="84" t="s">
        <v>4927</v>
      </c>
      <c r="J259" s="84" t="s">
        <v>4928</v>
      </c>
      <c r="K259" s="84" t="str">
        <f t="shared" si="124"/>
        <v>BH143DT</v>
      </c>
      <c r="L259" s="84" t="s">
        <v>4929</v>
      </c>
      <c r="M259" s="95">
        <v>9000</v>
      </c>
      <c r="N259" s="95">
        <v>4000</v>
      </c>
      <c r="O259" s="95">
        <v>2900</v>
      </c>
      <c r="P259" s="95">
        <v>1800</v>
      </c>
      <c r="Q259" s="95" t="e">
        <f>VLOOKUP(H259&amp;"Vị trí 1",#REF!,9,0)</f>
        <v>#REF!</v>
      </c>
      <c r="R259" s="95" t="e">
        <f>VLOOKUP(H259&amp;"Vị trí 2",#REF!,9,0)</f>
        <v>#REF!</v>
      </c>
      <c r="S259" s="95" t="e">
        <f>VLOOKUP(H259&amp;"Vị trí 3",#REF!,9,0)</f>
        <v>#REF!</v>
      </c>
      <c r="T259" s="95" t="e">
        <f>VLOOKUP(H259&amp;"Vị trí 4",#REF!,9,0)</f>
        <v>#REF!</v>
      </c>
      <c r="U259" s="253"/>
      <c r="V259" s="253" t="e">
        <f>VLOOKUP(B259,#REF!,32,0)</f>
        <v>#REF!</v>
      </c>
      <c r="W259" s="253"/>
      <c r="X259" s="253"/>
      <c r="Y259" s="254"/>
      <c r="Z259" s="254" t="e">
        <f t="shared" si="136"/>
        <v>#REF!</v>
      </c>
      <c r="AA259" s="254"/>
      <c r="AB259" s="254"/>
      <c r="AC259" s="253"/>
      <c r="AD259" s="253"/>
      <c r="AE259" s="253"/>
      <c r="AF259" s="253"/>
      <c r="AG259" s="254"/>
      <c r="AH259" s="254"/>
      <c r="AI259" s="254"/>
      <c r="AJ259" s="254"/>
      <c r="AK259" s="86">
        <v>3.3290836617647059</v>
      </c>
      <c r="AL259" s="86"/>
      <c r="AM259" s="255"/>
      <c r="AN259" s="255">
        <v>1.95</v>
      </c>
      <c r="AO259" s="98">
        <f t="shared" si="148"/>
        <v>17550</v>
      </c>
      <c r="AP259" s="98">
        <f t="shared" si="149"/>
        <v>7800</v>
      </c>
      <c r="AQ259" s="98">
        <f t="shared" si="150"/>
        <v>5655</v>
      </c>
      <c r="AR259" s="98">
        <f t="shared" si="151"/>
        <v>3510</v>
      </c>
      <c r="AS259" s="99">
        <f t="shared" si="152"/>
        <v>17600</v>
      </c>
      <c r="AT259" s="99">
        <f t="shared" si="152"/>
        <v>7800</v>
      </c>
      <c r="AU259" s="99">
        <f t="shared" si="152"/>
        <v>5700</v>
      </c>
      <c r="AV259" s="99">
        <f t="shared" si="152"/>
        <v>3500</v>
      </c>
      <c r="AW259" s="100">
        <f t="shared" si="153"/>
        <v>2632.5</v>
      </c>
      <c r="AX259" s="256" t="s">
        <v>344</v>
      </c>
      <c r="AY259" s="101">
        <v>4900</v>
      </c>
      <c r="AZ259" s="102">
        <v>2100</v>
      </c>
      <c r="BA259" s="102">
        <v>1820</v>
      </c>
      <c r="BB259" s="102">
        <v>1260</v>
      </c>
      <c r="BC259" s="253">
        <v>4200</v>
      </c>
      <c r="BD259" s="253">
        <v>1800</v>
      </c>
      <c r="BE259" s="253">
        <v>1560</v>
      </c>
      <c r="BF259" s="253">
        <v>1080</v>
      </c>
      <c r="BG259" s="103">
        <f t="shared" si="154"/>
        <v>867.5</v>
      </c>
      <c r="BJ259" s="251" t="e">
        <f>M259*#REF!</f>
        <v>#REF!</v>
      </c>
      <c r="BK259" s="251" t="e">
        <f>N259*#REF!</f>
        <v>#REF!</v>
      </c>
      <c r="BL259" s="251" t="e">
        <f>O259*#REF!</f>
        <v>#REF!</v>
      </c>
      <c r="BM259" s="251" t="e">
        <f>P259*#REF!</f>
        <v>#REF!</v>
      </c>
    </row>
    <row r="260" spans="1:65" s="83" customFormat="1" ht="47.25" customHeight="1" x14ac:dyDescent="0.25">
      <c r="A260" s="83" t="str">
        <f t="shared" si="125"/>
        <v>BH144DT+1</v>
      </c>
      <c r="B260" s="83" t="str">
        <f t="shared" si="126"/>
        <v>BH144DT+2</v>
      </c>
      <c r="C260" s="83" t="str">
        <f t="shared" si="127"/>
        <v>BH144DT+3</v>
      </c>
      <c r="D260" s="83" t="str">
        <f t="shared" si="128"/>
        <v>BH144DT+4</v>
      </c>
      <c r="E260" s="83" t="s">
        <v>344</v>
      </c>
      <c r="F260" s="85">
        <v>144</v>
      </c>
      <c r="G260" s="85"/>
      <c r="H260" s="93" t="s">
        <v>4930</v>
      </c>
      <c r="I260" s="84" t="s">
        <v>4931</v>
      </c>
      <c r="J260" s="84" t="s">
        <v>368</v>
      </c>
      <c r="K260" s="84" t="str">
        <f t="shared" si="124"/>
        <v>BH144DT</v>
      </c>
      <c r="L260" s="84" t="s">
        <v>4932</v>
      </c>
      <c r="M260" s="95">
        <v>8000</v>
      </c>
      <c r="N260" s="95">
        <v>4000</v>
      </c>
      <c r="O260" s="95">
        <v>2900</v>
      </c>
      <c r="P260" s="95">
        <v>1800</v>
      </c>
      <c r="Q260" s="95" t="e">
        <f>VLOOKUP(H260&amp;"Vị trí 1",#REF!,9,0)</f>
        <v>#REF!</v>
      </c>
      <c r="R260" s="95" t="e">
        <f>VLOOKUP(H260&amp;"Vị trí 2",#REF!,9,0)</f>
        <v>#REF!</v>
      </c>
      <c r="S260" s="95" t="e">
        <f>VLOOKUP(H260&amp;"Vị trí 3",#REF!,9,0)</f>
        <v>#REF!</v>
      </c>
      <c r="T260" s="95" t="e">
        <f>VLOOKUP(H260&amp;"Vị trí 4",#REF!,9,0)</f>
        <v>#REF!</v>
      </c>
      <c r="U260" s="253" t="e">
        <f>VLOOKUP(A260,#REF!,32,0)</f>
        <v>#REF!</v>
      </c>
      <c r="V260" s="253"/>
      <c r="W260" s="253"/>
      <c r="X260" s="253"/>
      <c r="Y260" s="254" t="e">
        <f>U260/M260</f>
        <v>#REF!</v>
      </c>
      <c r="Z260" s="254"/>
      <c r="AA260" s="254"/>
      <c r="AB260" s="254"/>
      <c r="AC260" s="253"/>
      <c r="AD260" s="253"/>
      <c r="AE260" s="253"/>
      <c r="AF260" s="253"/>
      <c r="AG260" s="254"/>
      <c r="AH260" s="254"/>
      <c r="AI260" s="254"/>
      <c r="AJ260" s="254"/>
      <c r="AK260" s="86">
        <v>2.288732394366197</v>
      </c>
      <c r="AL260" s="86"/>
      <c r="AM260" s="255"/>
      <c r="AN260" s="255">
        <f>AK260*$AN$10/$AK$10</f>
        <v>1.3502370655597318</v>
      </c>
      <c r="AO260" s="98">
        <f t="shared" si="148"/>
        <v>10801.896524477854</v>
      </c>
      <c r="AP260" s="98">
        <f t="shared" si="149"/>
        <v>5400.9482622389269</v>
      </c>
      <c r="AQ260" s="98">
        <f t="shared" si="150"/>
        <v>3915.6874901232222</v>
      </c>
      <c r="AR260" s="98">
        <f t="shared" si="151"/>
        <v>2430.4267180075171</v>
      </c>
      <c r="AS260" s="99">
        <f t="shared" si="152"/>
        <v>10800</v>
      </c>
      <c r="AT260" s="99">
        <f t="shared" si="152"/>
        <v>5400</v>
      </c>
      <c r="AU260" s="99">
        <f t="shared" si="152"/>
        <v>3900</v>
      </c>
      <c r="AV260" s="99">
        <f t="shared" si="152"/>
        <v>2400</v>
      </c>
      <c r="AW260" s="100">
        <f t="shared" si="153"/>
        <v>1620.284478671678</v>
      </c>
      <c r="AX260" s="256" t="s">
        <v>344</v>
      </c>
      <c r="AY260" s="101">
        <v>6300</v>
      </c>
      <c r="AZ260" s="102">
        <v>2800</v>
      </c>
      <c r="BA260" s="102">
        <v>2030</v>
      </c>
      <c r="BB260" s="102">
        <v>1260</v>
      </c>
      <c r="BC260" s="253">
        <v>5400</v>
      </c>
      <c r="BD260" s="253">
        <v>2400</v>
      </c>
      <c r="BE260" s="253">
        <v>1740</v>
      </c>
      <c r="BF260" s="253">
        <v>1080</v>
      </c>
      <c r="BG260" s="103">
        <f t="shared" si="154"/>
        <v>779.71552132832198</v>
      </c>
      <c r="BJ260" s="251" t="e">
        <f>M260*#REF!</f>
        <v>#REF!</v>
      </c>
      <c r="BK260" s="251" t="e">
        <f>N260*#REF!</f>
        <v>#REF!</v>
      </c>
      <c r="BL260" s="251" t="e">
        <f>O260*#REF!</f>
        <v>#REF!</v>
      </c>
      <c r="BM260" s="251" t="e">
        <f>P260*#REF!</f>
        <v>#REF!</v>
      </c>
    </row>
    <row r="261" spans="1:65" s="83" customFormat="1" ht="35.1" customHeight="1" x14ac:dyDescent="0.25">
      <c r="A261" s="83" t="str">
        <f t="shared" si="125"/>
        <v>BH145DT+1</v>
      </c>
      <c r="B261" s="83" t="str">
        <f t="shared" si="126"/>
        <v>BH145DT+2</v>
      </c>
      <c r="C261" s="83" t="str">
        <f t="shared" si="127"/>
        <v>BH145DT+3</v>
      </c>
      <c r="D261" s="83" t="str">
        <f t="shared" si="128"/>
        <v>BH145DT+4</v>
      </c>
      <c r="E261" s="83" t="s">
        <v>344</v>
      </c>
      <c r="F261" s="85">
        <v>145</v>
      </c>
      <c r="G261" s="85"/>
      <c r="H261" s="93" t="s">
        <v>4933</v>
      </c>
      <c r="I261" s="84" t="s">
        <v>4934</v>
      </c>
      <c r="J261" s="84" t="s">
        <v>368</v>
      </c>
      <c r="K261" s="84" t="str">
        <f t="shared" si="124"/>
        <v>BH145DT</v>
      </c>
      <c r="L261" s="84" t="s">
        <v>4935</v>
      </c>
      <c r="M261" s="95">
        <v>6000</v>
      </c>
      <c r="N261" s="95">
        <v>3000</v>
      </c>
      <c r="O261" s="95">
        <v>2100</v>
      </c>
      <c r="P261" s="95">
        <v>1700</v>
      </c>
      <c r="Q261" s="95" t="e">
        <f>VLOOKUP(H261&amp;"Vị trí 1",#REF!,9,0)</f>
        <v>#REF!</v>
      </c>
      <c r="R261" s="95" t="e">
        <f>VLOOKUP(H261&amp;"Vị trí 2",#REF!,9,0)</f>
        <v>#REF!</v>
      </c>
      <c r="S261" s="95" t="e">
        <f>VLOOKUP(H261&amp;"Vị trí 3",#REF!,9,0)</f>
        <v>#REF!</v>
      </c>
      <c r="T261" s="95" t="e">
        <f>VLOOKUP(H261&amp;"Vị trí 4",#REF!,9,0)</f>
        <v>#REF!</v>
      </c>
      <c r="U261" s="253"/>
      <c r="V261" s="253"/>
      <c r="W261" s="253"/>
      <c r="X261" s="253"/>
      <c r="Y261" s="254"/>
      <c r="Z261" s="254"/>
      <c r="AA261" s="254"/>
      <c r="AB261" s="254"/>
      <c r="AC261" s="253"/>
      <c r="AD261" s="253"/>
      <c r="AE261" s="253"/>
      <c r="AF261" s="253"/>
      <c r="AG261" s="254"/>
      <c r="AH261" s="254"/>
      <c r="AI261" s="254"/>
      <c r="AJ261" s="254"/>
      <c r="AK261" s="86">
        <v>3.05</v>
      </c>
      <c r="AL261" s="86"/>
      <c r="AM261" s="255"/>
      <c r="AN261" s="255">
        <f>AK261*$AN$10/$AK$10</f>
        <v>1.7993466864428302</v>
      </c>
      <c r="AO261" s="98">
        <f t="shared" si="148"/>
        <v>10796.080118656981</v>
      </c>
      <c r="AP261" s="98">
        <f t="shared" si="149"/>
        <v>5398.0400593284903</v>
      </c>
      <c r="AQ261" s="98">
        <f t="shared" si="150"/>
        <v>3778.6280415299434</v>
      </c>
      <c r="AR261" s="98">
        <f t="shared" si="151"/>
        <v>3058.8893669528115</v>
      </c>
      <c r="AS261" s="99">
        <f t="shared" si="152"/>
        <v>10800</v>
      </c>
      <c r="AT261" s="99">
        <f t="shared" si="152"/>
        <v>5400</v>
      </c>
      <c r="AU261" s="99">
        <f t="shared" si="152"/>
        <v>3800</v>
      </c>
      <c r="AV261" s="99">
        <f t="shared" si="152"/>
        <v>3100</v>
      </c>
      <c r="AW261" s="100">
        <f t="shared" si="153"/>
        <v>1619.4120177985471</v>
      </c>
      <c r="AX261" s="256" t="s">
        <v>344</v>
      </c>
      <c r="AY261" s="101">
        <v>5600</v>
      </c>
      <c r="AZ261" s="102">
        <v>2800</v>
      </c>
      <c r="BA261" s="102">
        <v>2030</v>
      </c>
      <c r="BB261" s="102">
        <v>1260</v>
      </c>
      <c r="BC261" s="253">
        <v>4800</v>
      </c>
      <c r="BD261" s="253">
        <v>2400</v>
      </c>
      <c r="BE261" s="253">
        <v>1740</v>
      </c>
      <c r="BF261" s="253">
        <v>1080</v>
      </c>
      <c r="BG261" s="103">
        <f t="shared" si="154"/>
        <v>1480.5879822014529</v>
      </c>
      <c r="BJ261" s="251" t="e">
        <f>M261*#REF!</f>
        <v>#REF!</v>
      </c>
      <c r="BK261" s="251" t="e">
        <f>N261*#REF!</f>
        <v>#REF!</v>
      </c>
      <c r="BL261" s="251" t="e">
        <f>O261*#REF!</f>
        <v>#REF!</v>
      </c>
      <c r="BM261" s="251" t="e">
        <f>P261*#REF!</f>
        <v>#REF!</v>
      </c>
    </row>
    <row r="262" spans="1:65" s="83" customFormat="1" ht="35.1" customHeight="1" x14ac:dyDescent="0.25">
      <c r="A262" s="83" t="str">
        <f t="shared" si="125"/>
        <v>BH146DT+1</v>
      </c>
      <c r="B262" s="83" t="str">
        <f t="shared" si="126"/>
        <v>BH146DT+2</v>
      </c>
      <c r="C262" s="83" t="str">
        <f t="shared" si="127"/>
        <v>BH146DT+3</v>
      </c>
      <c r="D262" s="83" t="str">
        <f t="shared" si="128"/>
        <v>BH146DT+4</v>
      </c>
      <c r="E262" s="83" t="s">
        <v>344</v>
      </c>
      <c r="F262" s="85">
        <v>146</v>
      </c>
      <c r="G262" s="85"/>
      <c r="H262" s="93" t="s">
        <v>4936</v>
      </c>
      <c r="I262" s="84" t="s">
        <v>4937</v>
      </c>
      <c r="J262" s="84" t="s">
        <v>4924</v>
      </c>
      <c r="K262" s="84" t="str">
        <f t="shared" si="124"/>
        <v>BH146DT</v>
      </c>
      <c r="L262" s="84" t="s">
        <v>4938</v>
      </c>
      <c r="M262" s="95">
        <v>8000</v>
      </c>
      <c r="N262" s="95">
        <v>4000</v>
      </c>
      <c r="O262" s="95">
        <v>2900</v>
      </c>
      <c r="P262" s="95">
        <v>1800</v>
      </c>
      <c r="Q262" s="95" t="e">
        <f>VLOOKUP(H262&amp;"Vị trí 1",#REF!,9,0)</f>
        <v>#REF!</v>
      </c>
      <c r="R262" s="95" t="e">
        <f>VLOOKUP(H262&amp;"Vị trí 2",#REF!,9,0)</f>
        <v>#REF!</v>
      </c>
      <c r="S262" s="95" t="e">
        <f>VLOOKUP(H262&amp;"Vị trí 3",#REF!,9,0)</f>
        <v>#REF!</v>
      </c>
      <c r="T262" s="95" t="e">
        <f>VLOOKUP(H262&amp;"Vị trí 4",#REF!,9,0)</f>
        <v>#REF!</v>
      </c>
      <c r="U262" s="253"/>
      <c r="V262" s="253"/>
      <c r="W262" s="253"/>
      <c r="X262" s="253"/>
      <c r="Y262" s="254"/>
      <c r="Z262" s="254"/>
      <c r="AA262" s="254"/>
      <c r="AB262" s="254"/>
      <c r="AC262" s="253"/>
      <c r="AD262" s="253"/>
      <c r="AE262" s="253"/>
      <c r="AF262" s="253"/>
      <c r="AG262" s="254"/>
      <c r="AH262" s="254"/>
      <c r="AI262" s="254"/>
      <c r="AJ262" s="254"/>
      <c r="AK262" s="86">
        <v>3.05</v>
      </c>
      <c r="AL262" s="86"/>
      <c r="AM262" s="255"/>
      <c r="AN262" s="255">
        <f>AK262*$AN$10/$AK$10</f>
        <v>1.7993466864428302</v>
      </c>
      <c r="AO262" s="98">
        <f t="shared" si="148"/>
        <v>14394.773491542643</v>
      </c>
      <c r="AP262" s="98">
        <f t="shared" si="149"/>
        <v>7197.3867457713213</v>
      </c>
      <c r="AQ262" s="98">
        <f t="shared" si="150"/>
        <v>5218.105390684208</v>
      </c>
      <c r="AR262" s="98">
        <f t="shared" si="151"/>
        <v>3238.8240355970943</v>
      </c>
      <c r="AS262" s="99">
        <f t="shared" si="152"/>
        <v>14400</v>
      </c>
      <c r="AT262" s="99">
        <f t="shared" si="152"/>
        <v>7200</v>
      </c>
      <c r="AU262" s="99">
        <f t="shared" si="152"/>
        <v>5200</v>
      </c>
      <c r="AV262" s="99">
        <f t="shared" si="152"/>
        <v>3200</v>
      </c>
      <c r="AW262" s="100">
        <f t="shared" si="153"/>
        <v>2159.2160237313965</v>
      </c>
      <c r="AX262" s="256" t="s">
        <v>344</v>
      </c>
      <c r="AY262" s="101">
        <v>4200</v>
      </c>
      <c r="AZ262" s="102">
        <v>2100</v>
      </c>
      <c r="BA262" s="102">
        <v>1470</v>
      </c>
      <c r="BB262" s="102">
        <v>1190</v>
      </c>
      <c r="BC262" s="253">
        <v>3600</v>
      </c>
      <c r="BD262" s="253">
        <v>1800</v>
      </c>
      <c r="BE262" s="253">
        <v>1260</v>
      </c>
      <c r="BF262" s="253">
        <v>1020</v>
      </c>
      <c r="BG262" s="103">
        <f t="shared" si="154"/>
        <v>1040.7839762686035</v>
      </c>
      <c r="BJ262" s="251" t="e">
        <f>M262*#REF!</f>
        <v>#REF!</v>
      </c>
      <c r="BK262" s="251" t="e">
        <f>N262*#REF!</f>
        <v>#REF!</v>
      </c>
      <c r="BL262" s="251" t="e">
        <f>O262*#REF!</f>
        <v>#REF!</v>
      </c>
      <c r="BM262" s="251" t="e">
        <f>P262*#REF!</f>
        <v>#REF!</v>
      </c>
    </row>
    <row r="263" spans="1:65" s="250" customFormat="1" ht="34.5" customHeight="1" x14ac:dyDescent="0.25">
      <c r="A263" s="83" t="str">
        <f t="shared" si="125"/>
        <v>BH147DT+1</v>
      </c>
      <c r="B263" s="83" t="str">
        <f t="shared" si="126"/>
        <v>BH147DT+2</v>
      </c>
      <c r="C263" s="83" t="str">
        <f t="shared" si="127"/>
        <v>BH147DT+3</v>
      </c>
      <c r="D263" s="83" t="str">
        <f t="shared" si="128"/>
        <v>BH147DT+4</v>
      </c>
      <c r="E263" s="83" t="s">
        <v>344</v>
      </c>
      <c r="F263" s="85">
        <v>147</v>
      </c>
      <c r="G263" s="85"/>
      <c r="H263" s="56" t="s">
        <v>4939</v>
      </c>
      <c r="I263" s="87" t="s">
        <v>4940</v>
      </c>
      <c r="J263" s="87" t="s">
        <v>368</v>
      </c>
      <c r="K263" s="84"/>
      <c r="L263" s="87" t="s">
        <v>4938</v>
      </c>
      <c r="M263" s="109"/>
      <c r="N263" s="109"/>
      <c r="O263" s="109"/>
      <c r="P263" s="109"/>
      <c r="Q263" s="95"/>
      <c r="R263" s="95"/>
      <c r="S263" s="95"/>
      <c r="T263" s="95"/>
      <c r="U263" s="253"/>
      <c r="V263" s="253" t="e">
        <f>VLOOKUP(B263,#REF!,32,0)</f>
        <v>#REF!</v>
      </c>
      <c r="W263" s="253"/>
      <c r="X263" s="253"/>
      <c r="Y263" s="254"/>
      <c r="Z263" s="254" t="e">
        <f t="shared" si="136"/>
        <v>#REF!</v>
      </c>
      <c r="AA263" s="254"/>
      <c r="AB263" s="254"/>
      <c r="AC263" s="253"/>
      <c r="AD263" s="253"/>
      <c r="AE263" s="253" t="e">
        <f>VLOOKUP($H263,#REF!,7,0)</f>
        <v>#REF!</v>
      </c>
      <c r="AF263" s="253"/>
      <c r="AG263" s="254"/>
      <c r="AH263" s="254"/>
      <c r="AI263" s="254" t="e">
        <f>AE263/O263</f>
        <v>#REF!</v>
      </c>
      <c r="AJ263" s="254"/>
      <c r="AK263" s="86"/>
      <c r="AL263" s="86"/>
      <c r="AM263" s="255" t="e">
        <f>AVERAGE(AG263:AJ263)</f>
        <v>#REF!</v>
      </c>
      <c r="AN263" s="255"/>
      <c r="AO263" s="98"/>
      <c r="AP263" s="98"/>
      <c r="AQ263" s="98"/>
      <c r="AR263" s="98"/>
      <c r="AS263" s="98"/>
      <c r="AT263" s="98"/>
      <c r="AU263" s="98"/>
      <c r="AV263" s="98"/>
      <c r="AW263" s="100" t="e">
        <f>VLOOKUP($H263,#REF!,3,0)</f>
        <v>#REF!</v>
      </c>
      <c r="AX263" s="260" t="s">
        <v>344</v>
      </c>
      <c r="AY263" s="101">
        <v>5600</v>
      </c>
      <c r="AZ263" s="102">
        <v>2800</v>
      </c>
      <c r="BA263" s="102">
        <v>2030</v>
      </c>
      <c r="BB263" s="102">
        <v>1260</v>
      </c>
      <c r="BC263" s="253">
        <v>4800</v>
      </c>
      <c r="BD263" s="253">
        <v>2400</v>
      </c>
      <c r="BE263" s="253">
        <v>1740</v>
      </c>
      <c r="BF263" s="253">
        <v>1080</v>
      </c>
      <c r="BG263" s="83"/>
      <c r="BJ263" s="251" t="e">
        <f>M263*#REF!</f>
        <v>#REF!</v>
      </c>
      <c r="BK263" s="251" t="e">
        <f>N263*#REF!</f>
        <v>#REF!</v>
      </c>
      <c r="BL263" s="251" t="e">
        <f>O263*#REF!</f>
        <v>#REF!</v>
      </c>
      <c r="BM263" s="251" t="e">
        <f>P263*#REF!</f>
        <v>#REF!</v>
      </c>
    </row>
    <row r="264" spans="1:65" s="83" customFormat="1" ht="35.1" customHeight="1" x14ac:dyDescent="0.25">
      <c r="A264" s="83" t="str">
        <f t="shared" si="125"/>
        <v>BH147DT_D1+1</v>
      </c>
      <c r="B264" s="83" t="str">
        <f t="shared" si="126"/>
        <v>BH147DT_D1+2</v>
      </c>
      <c r="C264" s="83" t="str">
        <f t="shared" si="127"/>
        <v>BH147DT_D1+3</v>
      </c>
      <c r="D264" s="83" t="str">
        <f t="shared" si="128"/>
        <v>BH147DT_D1+4</v>
      </c>
      <c r="E264" s="83" t="s">
        <v>344</v>
      </c>
      <c r="F264" s="55"/>
      <c r="G264" s="55"/>
      <c r="H264" s="56" t="s">
        <v>4941</v>
      </c>
      <c r="I264" s="87" t="s">
        <v>4942</v>
      </c>
      <c r="J264" s="87"/>
      <c r="K264" s="84" t="str">
        <f t="shared" si="124"/>
        <v>BH147DT_D1</v>
      </c>
      <c r="L264" s="87"/>
      <c r="M264" s="109">
        <v>10000</v>
      </c>
      <c r="N264" s="109">
        <v>5000</v>
      </c>
      <c r="O264" s="109">
        <v>3600</v>
      </c>
      <c r="P264" s="109">
        <v>1800</v>
      </c>
      <c r="Q264" s="95" t="e">
        <f>VLOOKUP(H264&amp;"Vị trí 1",#REF!,9,0)</f>
        <v>#REF!</v>
      </c>
      <c r="R264" s="95" t="e">
        <f>VLOOKUP(H264&amp;"Vị trí 2",#REF!,9,0)</f>
        <v>#REF!</v>
      </c>
      <c r="S264" s="95" t="e">
        <f>VLOOKUP(H264&amp;"Vị trí 3",#REF!,9,0)</f>
        <v>#REF!</v>
      </c>
      <c r="T264" s="95" t="e">
        <f>VLOOKUP(H264&amp;"Vị trí 4",#REF!,9,0)</f>
        <v>#REF!</v>
      </c>
      <c r="U264" s="253"/>
      <c r="V264" s="253" t="e">
        <f>VLOOKUP(B264,#REF!,32,0)</f>
        <v>#REF!</v>
      </c>
      <c r="W264" s="253"/>
      <c r="X264" s="253"/>
      <c r="Y264" s="254"/>
      <c r="Z264" s="254" t="e">
        <f t="shared" si="136"/>
        <v>#REF!</v>
      </c>
      <c r="AA264" s="254"/>
      <c r="AB264" s="254"/>
      <c r="AC264" s="253"/>
      <c r="AD264" s="253"/>
      <c r="AE264" s="253"/>
      <c r="AF264" s="253"/>
      <c r="AG264" s="254"/>
      <c r="AH264" s="254"/>
      <c r="AI264" s="254"/>
      <c r="AJ264" s="254"/>
      <c r="AK264" s="86">
        <v>3.05</v>
      </c>
      <c r="AL264" s="86"/>
      <c r="AM264" s="255"/>
      <c r="AN264" s="255">
        <f>AK264*$AN$10/$AK$10</f>
        <v>1.7993466864428302</v>
      </c>
      <c r="AO264" s="98">
        <f t="shared" ref="AO264:AR269" si="155">M264*$AN264</f>
        <v>17993.466864428301</v>
      </c>
      <c r="AP264" s="98">
        <f t="shared" si="155"/>
        <v>8996.7334322141505</v>
      </c>
      <c r="AQ264" s="98">
        <f t="shared" si="155"/>
        <v>6477.6480711941886</v>
      </c>
      <c r="AR264" s="98">
        <f t="shared" si="155"/>
        <v>3238.8240355970943</v>
      </c>
      <c r="AS264" s="99">
        <f t="shared" ref="AS264:AV269" si="156">IF(AO264&lt;1000,ROUND(AO264,-1),ROUND(AO264,-2))</f>
        <v>18000</v>
      </c>
      <c r="AT264" s="99">
        <f t="shared" si="156"/>
        <v>9000</v>
      </c>
      <c r="AU264" s="99">
        <f t="shared" si="156"/>
        <v>6500</v>
      </c>
      <c r="AV264" s="99">
        <f t="shared" si="156"/>
        <v>3200</v>
      </c>
      <c r="AW264" s="100">
        <f t="shared" ref="AW264:AW269" si="157">AO264*0.15</f>
        <v>2699.0200296642452</v>
      </c>
      <c r="AX264" s="256" t="s">
        <v>344</v>
      </c>
      <c r="AY264" s="101">
        <v>4200</v>
      </c>
      <c r="AZ264" s="102">
        <v>2100</v>
      </c>
      <c r="BA264" s="102">
        <v>1820</v>
      </c>
      <c r="BB264" s="102">
        <v>1260</v>
      </c>
      <c r="BC264" s="253">
        <v>3600</v>
      </c>
      <c r="BD264" s="253">
        <v>1800</v>
      </c>
      <c r="BE264" s="253">
        <v>1560</v>
      </c>
      <c r="BF264" s="253">
        <v>1080</v>
      </c>
      <c r="BG264" s="103">
        <f t="shared" ref="BG264:BG269" si="158">AV264-AW264</f>
        <v>500.97997033575484</v>
      </c>
      <c r="BJ264" s="251" t="e">
        <f>M264*#REF!</f>
        <v>#REF!</v>
      </c>
      <c r="BK264" s="251" t="e">
        <f>N264*#REF!</f>
        <v>#REF!</v>
      </c>
      <c r="BL264" s="251" t="e">
        <f>O264*#REF!</f>
        <v>#REF!</v>
      </c>
      <c r="BM264" s="251" t="e">
        <f>P264*#REF!</f>
        <v>#REF!</v>
      </c>
    </row>
    <row r="265" spans="1:65" s="83" customFormat="1" ht="35.1" customHeight="1" x14ac:dyDescent="0.25">
      <c r="A265" s="83" t="str">
        <f t="shared" si="125"/>
        <v>BH147DT_D2+1</v>
      </c>
      <c r="B265" s="83" t="str">
        <f t="shared" si="126"/>
        <v>BH147DT_D2+2</v>
      </c>
      <c r="C265" s="83" t="str">
        <f t="shared" si="127"/>
        <v>BH147DT_D2+3</v>
      </c>
      <c r="D265" s="83" t="str">
        <f t="shared" si="128"/>
        <v>BH147DT_D2+4</v>
      </c>
      <c r="E265" s="83" t="s">
        <v>344</v>
      </c>
      <c r="F265" s="55"/>
      <c r="G265" s="55"/>
      <c r="H265" s="56" t="s">
        <v>4943</v>
      </c>
      <c r="I265" s="87" t="s">
        <v>4944</v>
      </c>
      <c r="J265" s="87"/>
      <c r="K265" s="84" t="str">
        <f t="shared" si="124"/>
        <v>BH147DT_D2</v>
      </c>
      <c r="L265" s="87"/>
      <c r="M265" s="109">
        <v>7000</v>
      </c>
      <c r="N265" s="109">
        <v>3500</v>
      </c>
      <c r="O265" s="109">
        <v>2600</v>
      </c>
      <c r="P265" s="109">
        <v>1800</v>
      </c>
      <c r="Q265" s="95" t="e">
        <f>VLOOKUP(H265&amp;"Vị trí 1",#REF!,9,0)</f>
        <v>#REF!</v>
      </c>
      <c r="R265" s="95" t="e">
        <f>VLOOKUP(H265&amp;"Vị trí 2",#REF!,9,0)</f>
        <v>#REF!</v>
      </c>
      <c r="S265" s="95" t="e">
        <f>VLOOKUP(H265&amp;"Vị trí 3",#REF!,9,0)</f>
        <v>#REF!</v>
      </c>
      <c r="T265" s="95" t="e">
        <f>VLOOKUP(H265&amp;"Vị trí 4",#REF!,9,0)</f>
        <v>#REF!</v>
      </c>
      <c r="U265" s="253"/>
      <c r="V265" s="253"/>
      <c r="W265" s="253"/>
      <c r="X265" s="253"/>
      <c r="Y265" s="254"/>
      <c r="Z265" s="254"/>
      <c r="AA265" s="254"/>
      <c r="AB265" s="254"/>
      <c r="AC265" s="253"/>
      <c r="AD265" s="253"/>
      <c r="AE265" s="253"/>
      <c r="AF265" s="253"/>
      <c r="AG265" s="254"/>
      <c r="AH265" s="254"/>
      <c r="AI265" s="254"/>
      <c r="AJ265" s="254"/>
      <c r="AK265" s="86">
        <v>3.05</v>
      </c>
      <c r="AL265" s="86"/>
      <c r="AM265" s="255"/>
      <c r="AN265" s="255">
        <f>AK265*$AN$10/$AK$10</f>
        <v>1.7993466864428302</v>
      </c>
      <c r="AO265" s="98">
        <f t="shared" si="155"/>
        <v>12595.426805099813</v>
      </c>
      <c r="AP265" s="98">
        <f t="shared" si="155"/>
        <v>6297.7134025499063</v>
      </c>
      <c r="AQ265" s="98">
        <f t="shared" si="155"/>
        <v>4678.3013847513585</v>
      </c>
      <c r="AR265" s="98">
        <f t="shared" si="155"/>
        <v>3238.8240355970943</v>
      </c>
      <c r="AS265" s="99">
        <f t="shared" si="156"/>
        <v>12600</v>
      </c>
      <c r="AT265" s="99">
        <f t="shared" si="156"/>
        <v>6300</v>
      </c>
      <c r="AU265" s="99">
        <f t="shared" si="156"/>
        <v>4700</v>
      </c>
      <c r="AV265" s="99">
        <f t="shared" si="156"/>
        <v>3200</v>
      </c>
      <c r="AW265" s="100">
        <f t="shared" si="157"/>
        <v>1889.3140207649717</v>
      </c>
      <c r="AX265" s="256" t="s">
        <v>344</v>
      </c>
      <c r="AY265" s="101">
        <v>7000</v>
      </c>
      <c r="AZ265" s="102">
        <v>2800</v>
      </c>
      <c r="BA265" s="102">
        <v>2310</v>
      </c>
      <c r="BB265" s="102">
        <v>1400</v>
      </c>
      <c r="BC265" s="253">
        <v>6000</v>
      </c>
      <c r="BD265" s="253">
        <v>2400</v>
      </c>
      <c r="BE265" s="253">
        <v>1980</v>
      </c>
      <c r="BF265" s="253">
        <v>1200</v>
      </c>
      <c r="BG265" s="103">
        <f t="shared" si="158"/>
        <v>1310.6859792350283</v>
      </c>
      <c r="BJ265" s="251" t="e">
        <f>M265*#REF!</f>
        <v>#REF!</v>
      </c>
      <c r="BK265" s="251" t="e">
        <f>N265*#REF!</f>
        <v>#REF!</v>
      </c>
      <c r="BL265" s="251" t="e">
        <f>O265*#REF!</f>
        <v>#REF!</v>
      </c>
      <c r="BM265" s="251" t="e">
        <f>P265*#REF!</f>
        <v>#REF!</v>
      </c>
    </row>
    <row r="266" spans="1:65" s="83" customFormat="1" ht="35.1" customHeight="1" x14ac:dyDescent="0.25">
      <c r="A266" s="83" t="str">
        <f t="shared" si="125"/>
        <v>BH148DT+1</v>
      </c>
      <c r="B266" s="83" t="str">
        <f t="shared" si="126"/>
        <v>BH148DT+2</v>
      </c>
      <c r="C266" s="83" t="str">
        <f t="shared" si="127"/>
        <v>BH148DT+3</v>
      </c>
      <c r="D266" s="83" t="str">
        <f t="shared" si="128"/>
        <v>BH148DT+4</v>
      </c>
      <c r="E266" s="83" t="s">
        <v>344</v>
      </c>
      <c r="F266" s="85">
        <v>148</v>
      </c>
      <c r="G266" s="85"/>
      <c r="H266" s="93" t="s">
        <v>4945</v>
      </c>
      <c r="I266" s="84" t="s">
        <v>4946</v>
      </c>
      <c r="J266" s="84" t="s">
        <v>4947</v>
      </c>
      <c r="K266" s="84" t="str">
        <f t="shared" si="124"/>
        <v>BH148DT</v>
      </c>
      <c r="L266" s="84" t="s">
        <v>4948</v>
      </c>
      <c r="M266" s="95">
        <v>10000</v>
      </c>
      <c r="N266" s="95">
        <v>4000</v>
      </c>
      <c r="O266" s="95">
        <v>3300</v>
      </c>
      <c r="P266" s="95">
        <v>2000</v>
      </c>
      <c r="Q266" s="95" t="e">
        <f>VLOOKUP(H266&amp;"Vị trí 1",#REF!,9,0)</f>
        <v>#REF!</v>
      </c>
      <c r="R266" s="95" t="e">
        <f>VLOOKUP(H266&amp;"Vị trí 2",#REF!,9,0)</f>
        <v>#REF!</v>
      </c>
      <c r="S266" s="95" t="e">
        <f>VLOOKUP(H266&amp;"Vị trí 3",#REF!,9,0)</f>
        <v>#REF!</v>
      </c>
      <c r="T266" s="95" t="e">
        <f>VLOOKUP(H266&amp;"Vị trí 4",#REF!,9,0)</f>
        <v>#REF!</v>
      </c>
      <c r="U266" s="253"/>
      <c r="V266" s="253" t="e">
        <f>VLOOKUP(B266,#REF!,32,0)</f>
        <v>#REF!</v>
      </c>
      <c r="W266" s="253" t="e">
        <f>VLOOKUP(C266,#REF!,32,0)</f>
        <v>#REF!</v>
      </c>
      <c r="X266" s="253"/>
      <c r="Y266" s="254"/>
      <c r="Z266" s="254" t="e">
        <f t="shared" si="136"/>
        <v>#REF!</v>
      </c>
      <c r="AA266" s="254" t="e">
        <f>W266/O266</f>
        <v>#REF!</v>
      </c>
      <c r="AB266" s="254"/>
      <c r="AC266" s="253"/>
      <c r="AD266" s="253"/>
      <c r="AE266" s="253"/>
      <c r="AF266" s="253"/>
      <c r="AG266" s="254"/>
      <c r="AH266" s="254"/>
      <c r="AI266" s="254"/>
      <c r="AJ266" s="254"/>
      <c r="AK266" s="86">
        <v>4.059016441558442</v>
      </c>
      <c r="AL266" s="86"/>
      <c r="AM266" s="255"/>
      <c r="AN266" s="255">
        <f>ROUNDDOWN(AK266*$AN$10/$AK$10,1)</f>
        <v>2.2999999999999998</v>
      </c>
      <c r="AO266" s="98">
        <f t="shared" si="155"/>
        <v>23000</v>
      </c>
      <c r="AP266" s="98">
        <f t="shared" si="155"/>
        <v>9200</v>
      </c>
      <c r="AQ266" s="98">
        <f t="shared" si="155"/>
        <v>7589.9999999999991</v>
      </c>
      <c r="AR266" s="98">
        <f t="shared" si="155"/>
        <v>4600</v>
      </c>
      <c r="AS266" s="99">
        <f t="shared" si="156"/>
        <v>23000</v>
      </c>
      <c r="AT266" s="99">
        <f t="shared" si="156"/>
        <v>9200</v>
      </c>
      <c r="AU266" s="99">
        <f t="shared" si="156"/>
        <v>7600</v>
      </c>
      <c r="AV266" s="99">
        <f t="shared" si="156"/>
        <v>4600</v>
      </c>
      <c r="AW266" s="100">
        <f t="shared" si="157"/>
        <v>3450</v>
      </c>
      <c r="AX266" s="256" t="s">
        <v>344</v>
      </c>
      <c r="AY266" s="101">
        <v>4900</v>
      </c>
      <c r="AZ266" s="102">
        <v>2800</v>
      </c>
      <c r="BA266" s="102">
        <v>2030</v>
      </c>
      <c r="BB266" s="102">
        <v>1260</v>
      </c>
      <c r="BC266" s="253">
        <v>4200</v>
      </c>
      <c r="BD266" s="253">
        <v>2400</v>
      </c>
      <c r="BE266" s="253">
        <v>1740</v>
      </c>
      <c r="BF266" s="253">
        <v>1080</v>
      </c>
      <c r="BG266" s="103">
        <f t="shared" si="158"/>
        <v>1150</v>
      </c>
      <c r="BJ266" s="251" t="e">
        <f>M266*#REF!</f>
        <v>#REF!</v>
      </c>
      <c r="BK266" s="251" t="e">
        <f>N266*#REF!</f>
        <v>#REF!</v>
      </c>
      <c r="BL266" s="251" t="e">
        <f>O266*#REF!</f>
        <v>#REF!</v>
      </c>
      <c r="BM266" s="251" t="e">
        <f>P266*#REF!</f>
        <v>#REF!</v>
      </c>
    </row>
    <row r="267" spans="1:65" s="83" customFormat="1" ht="47.25" customHeight="1" x14ac:dyDescent="0.25">
      <c r="A267" s="83" t="str">
        <f t="shared" si="125"/>
        <v>BH149DT+1</v>
      </c>
      <c r="B267" s="83" t="str">
        <f t="shared" si="126"/>
        <v>BH149DT+2</v>
      </c>
      <c r="C267" s="83" t="str">
        <f t="shared" si="127"/>
        <v>BH149DT+3</v>
      </c>
      <c r="D267" s="83" t="str">
        <f t="shared" si="128"/>
        <v>BH149DT+4</v>
      </c>
      <c r="E267" s="83" t="s">
        <v>344</v>
      </c>
      <c r="F267" s="85">
        <v>149</v>
      </c>
      <c r="G267" s="85"/>
      <c r="H267" s="93" t="s">
        <v>4949</v>
      </c>
      <c r="I267" s="84" t="s">
        <v>4950</v>
      </c>
      <c r="J267" s="84" t="s">
        <v>368</v>
      </c>
      <c r="K267" s="84" t="str">
        <f t="shared" si="124"/>
        <v>BH149DT</v>
      </c>
      <c r="L267" s="84" t="s">
        <v>4951</v>
      </c>
      <c r="M267" s="95">
        <v>7000</v>
      </c>
      <c r="N267" s="95">
        <v>4000</v>
      </c>
      <c r="O267" s="95">
        <v>2900</v>
      </c>
      <c r="P267" s="95">
        <v>1800</v>
      </c>
      <c r="Q267" s="95" t="e">
        <f>VLOOKUP(H267&amp;"Vị trí 1",#REF!,9,0)</f>
        <v>#REF!</v>
      </c>
      <c r="R267" s="95" t="e">
        <f>VLOOKUP(H267&amp;"Vị trí 2",#REF!,9,0)</f>
        <v>#REF!</v>
      </c>
      <c r="S267" s="95" t="e">
        <f>VLOOKUP(H267&amp;"Vị trí 3",#REF!,9,0)</f>
        <v>#REF!</v>
      </c>
      <c r="T267" s="95" t="e">
        <f>VLOOKUP(H267&amp;"Vị trí 4",#REF!,9,0)</f>
        <v>#REF!</v>
      </c>
      <c r="U267" s="253" t="e">
        <f>VLOOKUP(A267,#REF!,32,0)</f>
        <v>#REF!</v>
      </c>
      <c r="V267" s="253"/>
      <c r="W267" s="253"/>
      <c r="X267" s="253"/>
      <c r="Y267" s="254" t="e">
        <f>U267/M267</f>
        <v>#REF!</v>
      </c>
      <c r="Z267" s="254"/>
      <c r="AA267" s="254"/>
      <c r="AB267" s="254"/>
      <c r="AC267" s="253"/>
      <c r="AD267" s="253"/>
      <c r="AE267" s="253"/>
      <c r="AF267" s="253"/>
      <c r="AG267" s="254"/>
      <c r="AH267" s="254"/>
      <c r="AI267" s="254"/>
      <c r="AJ267" s="254"/>
      <c r="AK267" s="86">
        <v>3.05</v>
      </c>
      <c r="AL267" s="86"/>
      <c r="AM267" s="255"/>
      <c r="AN267" s="255">
        <f>AK267*$AN$10/$AK$10</f>
        <v>1.7993466864428302</v>
      </c>
      <c r="AO267" s="98">
        <f t="shared" si="155"/>
        <v>12595.426805099813</v>
      </c>
      <c r="AP267" s="98">
        <f t="shared" si="155"/>
        <v>7197.3867457713213</v>
      </c>
      <c r="AQ267" s="98">
        <f t="shared" si="155"/>
        <v>5218.105390684208</v>
      </c>
      <c r="AR267" s="98">
        <f t="shared" si="155"/>
        <v>3238.8240355970943</v>
      </c>
      <c r="AS267" s="99">
        <f t="shared" si="156"/>
        <v>12600</v>
      </c>
      <c r="AT267" s="99">
        <f t="shared" si="156"/>
        <v>7200</v>
      </c>
      <c r="AU267" s="99">
        <f t="shared" si="156"/>
        <v>5200</v>
      </c>
      <c r="AV267" s="99">
        <f t="shared" si="156"/>
        <v>3200</v>
      </c>
      <c r="AW267" s="100">
        <f t="shared" si="157"/>
        <v>1889.3140207649717</v>
      </c>
      <c r="AX267" s="256" t="s">
        <v>344</v>
      </c>
      <c r="AY267" s="101">
        <v>7000</v>
      </c>
      <c r="AZ267" s="102">
        <v>3919.9999999999995</v>
      </c>
      <c r="BA267" s="102">
        <v>3220</v>
      </c>
      <c r="BB267" s="102">
        <v>1959.9999999999998</v>
      </c>
      <c r="BC267" s="253">
        <v>6000</v>
      </c>
      <c r="BD267" s="253">
        <v>3360</v>
      </c>
      <c r="BE267" s="253">
        <v>2760</v>
      </c>
      <c r="BF267" s="253">
        <v>1680</v>
      </c>
      <c r="BG267" s="103">
        <f t="shared" si="158"/>
        <v>1310.6859792350283</v>
      </c>
      <c r="BJ267" s="251" t="e">
        <f>M267*#REF!</f>
        <v>#REF!</v>
      </c>
      <c r="BK267" s="251" t="e">
        <f>N267*#REF!</f>
        <v>#REF!</v>
      </c>
      <c r="BL267" s="251" t="e">
        <f>O267*#REF!</f>
        <v>#REF!</v>
      </c>
      <c r="BM267" s="251" t="e">
        <f>P267*#REF!</f>
        <v>#REF!</v>
      </c>
    </row>
    <row r="268" spans="1:65" s="83" customFormat="1" ht="47.25" customHeight="1" x14ac:dyDescent="0.25">
      <c r="A268" s="83" t="str">
        <f t="shared" si="125"/>
        <v>BH150DT+1</v>
      </c>
      <c r="B268" s="83" t="str">
        <f t="shared" si="126"/>
        <v>BH150DT+2</v>
      </c>
      <c r="C268" s="83" t="str">
        <f t="shared" si="127"/>
        <v>BH150DT+3</v>
      </c>
      <c r="D268" s="83" t="str">
        <f t="shared" si="128"/>
        <v>BH150DT+4</v>
      </c>
      <c r="E268" s="83" t="s">
        <v>344</v>
      </c>
      <c r="F268" s="85">
        <v>150</v>
      </c>
      <c r="G268" s="85"/>
      <c r="H268" s="93" t="s">
        <v>4952</v>
      </c>
      <c r="I268" s="84" t="s">
        <v>4953</v>
      </c>
      <c r="J268" s="84" t="s">
        <v>368</v>
      </c>
      <c r="K268" s="84" t="str">
        <f t="shared" ref="K268:K331" si="159">H268</f>
        <v>BH150DT</v>
      </c>
      <c r="L268" s="84" t="s">
        <v>4954</v>
      </c>
      <c r="M268" s="95">
        <v>7000</v>
      </c>
      <c r="N268" s="95">
        <v>4000</v>
      </c>
      <c r="O268" s="95">
        <v>3300</v>
      </c>
      <c r="P268" s="95">
        <v>2000</v>
      </c>
      <c r="Q268" s="95" t="e">
        <f>VLOOKUP(H268&amp;"Vị trí 1",#REF!,9,0)</f>
        <v>#REF!</v>
      </c>
      <c r="R268" s="95" t="e">
        <f>VLOOKUP(H268&amp;"Vị trí 2",#REF!,9,0)</f>
        <v>#REF!</v>
      </c>
      <c r="S268" s="95" t="e">
        <f>VLOOKUP(H268&amp;"Vị trí 3",#REF!,9,0)</f>
        <v>#REF!</v>
      </c>
      <c r="T268" s="95" t="e">
        <f>VLOOKUP(H268&amp;"Vị trí 4",#REF!,9,0)</f>
        <v>#REF!</v>
      </c>
      <c r="U268" s="253"/>
      <c r="V268" s="253"/>
      <c r="W268" s="253"/>
      <c r="X268" s="253"/>
      <c r="Y268" s="254"/>
      <c r="Z268" s="254"/>
      <c r="AA268" s="254"/>
      <c r="AB268" s="254"/>
      <c r="AC268" s="253"/>
      <c r="AD268" s="253"/>
      <c r="AE268" s="253"/>
      <c r="AF268" s="253"/>
      <c r="AG268" s="254"/>
      <c r="AH268" s="254"/>
      <c r="AI268" s="254"/>
      <c r="AJ268" s="254"/>
      <c r="AK268" s="86">
        <v>3.6422062237279627</v>
      </c>
      <c r="AL268" s="86"/>
      <c r="AM268" s="255"/>
      <c r="AN268" s="255">
        <f>ROUNDDOWN(AK268*$AN$10/$AK$10,1)</f>
        <v>2.1</v>
      </c>
      <c r="AO268" s="98">
        <f t="shared" si="155"/>
        <v>14700</v>
      </c>
      <c r="AP268" s="98">
        <f t="shared" si="155"/>
        <v>8400</v>
      </c>
      <c r="AQ268" s="98">
        <f t="shared" si="155"/>
        <v>6930</v>
      </c>
      <c r="AR268" s="98">
        <f t="shared" si="155"/>
        <v>4200</v>
      </c>
      <c r="AS268" s="99">
        <f t="shared" si="156"/>
        <v>14700</v>
      </c>
      <c r="AT268" s="99">
        <f t="shared" si="156"/>
        <v>8400</v>
      </c>
      <c r="AU268" s="99">
        <f t="shared" si="156"/>
        <v>6900</v>
      </c>
      <c r="AV268" s="99">
        <f t="shared" si="156"/>
        <v>4200</v>
      </c>
      <c r="AW268" s="100">
        <f t="shared" si="157"/>
        <v>2205</v>
      </c>
      <c r="AX268" s="256" t="s">
        <v>344</v>
      </c>
      <c r="AY268" s="101">
        <v>3500</v>
      </c>
      <c r="AZ268" s="102">
        <v>2100</v>
      </c>
      <c r="BA268" s="102">
        <v>1610</v>
      </c>
      <c r="BB268" s="102">
        <v>1260</v>
      </c>
      <c r="BC268" s="253">
        <v>3000</v>
      </c>
      <c r="BD268" s="253">
        <v>1800</v>
      </c>
      <c r="BE268" s="253">
        <v>1380</v>
      </c>
      <c r="BF268" s="253">
        <v>1080</v>
      </c>
      <c r="BG268" s="103">
        <f t="shared" si="158"/>
        <v>1995</v>
      </c>
    </row>
    <row r="269" spans="1:65" s="83" customFormat="1" ht="35.1" customHeight="1" x14ac:dyDescent="0.25">
      <c r="A269" s="83" t="str">
        <f t="shared" ref="A269:A294" si="160">$H269&amp;"+1"</f>
        <v>BH151DT+1</v>
      </c>
      <c r="B269" s="83" t="str">
        <f t="shared" ref="B269:B294" si="161">$H269&amp;"+2"</f>
        <v>BH151DT+2</v>
      </c>
      <c r="C269" s="83" t="str">
        <f t="shared" ref="C269:C294" si="162">$H269&amp;"+3"</f>
        <v>BH151DT+3</v>
      </c>
      <c r="D269" s="83" t="str">
        <f t="shared" ref="D269:D294" si="163">$H269&amp;"+4"</f>
        <v>BH151DT+4</v>
      </c>
      <c r="E269" s="83" t="s">
        <v>344</v>
      </c>
      <c r="F269" s="85">
        <v>151</v>
      </c>
      <c r="G269" s="85"/>
      <c r="H269" s="93" t="s">
        <v>4955</v>
      </c>
      <c r="I269" s="84" t="s">
        <v>4956</v>
      </c>
      <c r="J269" s="84" t="s">
        <v>4957</v>
      </c>
      <c r="K269" s="84" t="str">
        <f t="shared" si="159"/>
        <v>BH151DT</v>
      </c>
      <c r="L269" s="84" t="s">
        <v>4958</v>
      </c>
      <c r="M269" s="95">
        <v>5000</v>
      </c>
      <c r="N269" s="95">
        <v>3000</v>
      </c>
      <c r="O269" s="95">
        <v>2300</v>
      </c>
      <c r="P269" s="95">
        <v>1800</v>
      </c>
      <c r="Q269" s="95" t="e">
        <f>VLOOKUP(H269&amp;"Vị trí 1",#REF!,9,0)</f>
        <v>#REF!</v>
      </c>
      <c r="R269" s="95" t="e">
        <f>VLOOKUP(H269&amp;"Vị trí 2",#REF!,9,0)</f>
        <v>#REF!</v>
      </c>
      <c r="S269" s="95" t="e">
        <f>VLOOKUP(H269&amp;"Vị trí 3",#REF!,9,0)</f>
        <v>#REF!</v>
      </c>
      <c r="T269" s="95" t="e">
        <f>VLOOKUP(H269&amp;"Vị trí 4",#REF!,9,0)</f>
        <v>#REF!</v>
      </c>
      <c r="U269" s="253"/>
      <c r="V269" s="253"/>
      <c r="W269" s="253"/>
      <c r="X269" s="253"/>
      <c r="Y269" s="254"/>
      <c r="Z269" s="254"/>
      <c r="AA269" s="254"/>
      <c r="AB269" s="254"/>
      <c r="AC269" s="253"/>
      <c r="AD269" s="253"/>
      <c r="AE269" s="253"/>
      <c r="AF269" s="253"/>
      <c r="AG269" s="254"/>
      <c r="AH269" s="254"/>
      <c r="AI269" s="254"/>
      <c r="AJ269" s="254"/>
      <c r="AK269" s="86">
        <v>3.7894736842105261</v>
      </c>
      <c r="AL269" s="86"/>
      <c r="AM269" s="255"/>
      <c r="AN269" s="255">
        <f>ROUNDDOWN(AK269*$AN$10/$AK$10,1)</f>
        <v>2.2000000000000002</v>
      </c>
      <c r="AO269" s="98">
        <f t="shared" si="155"/>
        <v>11000</v>
      </c>
      <c r="AP269" s="98">
        <f t="shared" si="155"/>
        <v>6600.0000000000009</v>
      </c>
      <c r="AQ269" s="98">
        <f t="shared" si="155"/>
        <v>5060</v>
      </c>
      <c r="AR269" s="98">
        <f t="shared" si="155"/>
        <v>3960.0000000000005</v>
      </c>
      <c r="AS269" s="99">
        <f t="shared" si="156"/>
        <v>11000</v>
      </c>
      <c r="AT269" s="99">
        <f t="shared" si="156"/>
        <v>6600</v>
      </c>
      <c r="AU269" s="99">
        <f t="shared" si="156"/>
        <v>5100</v>
      </c>
      <c r="AV269" s="99">
        <f t="shared" si="156"/>
        <v>4000</v>
      </c>
      <c r="AW269" s="100">
        <f t="shared" si="157"/>
        <v>1650</v>
      </c>
      <c r="AX269" s="256" t="s">
        <v>344</v>
      </c>
      <c r="AY269" s="101"/>
      <c r="AZ269" s="102"/>
      <c r="BA269" s="102"/>
      <c r="BB269" s="102"/>
      <c r="BC269" s="253"/>
      <c r="BD269" s="253"/>
      <c r="BE269" s="253"/>
      <c r="BF269" s="253"/>
      <c r="BG269" s="103">
        <f t="shared" si="158"/>
        <v>2350</v>
      </c>
      <c r="BJ269" s="251" t="e">
        <f>M269*#REF!</f>
        <v>#REF!</v>
      </c>
      <c r="BK269" s="251" t="e">
        <f>N269*#REF!</f>
        <v>#REF!</v>
      </c>
      <c r="BL269" s="251" t="e">
        <f>O269*#REF!</f>
        <v>#REF!</v>
      </c>
      <c r="BM269" s="251" t="e">
        <f>P269*#REF!</f>
        <v>#REF!</v>
      </c>
    </row>
    <row r="270" spans="1:65" s="83" customFormat="1" ht="35.1" customHeight="1" x14ac:dyDescent="0.25">
      <c r="A270" s="83" t="str">
        <f t="shared" si="160"/>
        <v>BH152DT+1</v>
      </c>
      <c r="B270" s="83" t="str">
        <f t="shared" si="161"/>
        <v>BH152DT+2</v>
      </c>
      <c r="C270" s="83" t="str">
        <f t="shared" si="162"/>
        <v>BH152DT+3</v>
      </c>
      <c r="D270" s="83" t="str">
        <f t="shared" si="163"/>
        <v>BH152DT+4</v>
      </c>
      <c r="E270" s="83" t="s">
        <v>344</v>
      </c>
      <c r="F270" s="85">
        <v>152</v>
      </c>
      <c r="G270" s="85"/>
      <c r="H270" s="93" t="s">
        <v>4959</v>
      </c>
      <c r="I270" s="84" t="s">
        <v>4960</v>
      </c>
      <c r="J270" s="84" t="s">
        <v>368</v>
      </c>
      <c r="K270" s="84"/>
      <c r="L270" s="84" t="s">
        <v>4961</v>
      </c>
      <c r="M270" s="96"/>
      <c r="N270" s="96"/>
      <c r="O270" s="96"/>
      <c r="P270" s="96"/>
      <c r="Q270" s="95"/>
      <c r="R270" s="95"/>
      <c r="S270" s="95"/>
      <c r="T270" s="95"/>
      <c r="U270" s="253"/>
      <c r="V270" s="253"/>
      <c r="W270" s="253"/>
      <c r="X270" s="253"/>
      <c r="Y270" s="254"/>
      <c r="Z270" s="254"/>
      <c r="AA270" s="254"/>
      <c r="AB270" s="254"/>
      <c r="AC270" s="253"/>
      <c r="AD270" s="253"/>
      <c r="AE270" s="253"/>
      <c r="AF270" s="253"/>
      <c r="AG270" s="254"/>
      <c r="AH270" s="254"/>
      <c r="AI270" s="254"/>
      <c r="AJ270" s="254"/>
      <c r="AK270" s="86"/>
      <c r="AL270" s="86"/>
      <c r="AM270" s="255"/>
      <c r="AN270" s="255"/>
      <c r="AO270" s="98"/>
      <c r="AP270" s="98"/>
      <c r="AQ270" s="98"/>
      <c r="AR270" s="98"/>
      <c r="AS270" s="98"/>
      <c r="AT270" s="98"/>
      <c r="AU270" s="98"/>
      <c r="AV270" s="98"/>
      <c r="AW270" s="60"/>
      <c r="AX270" s="256" t="s">
        <v>344</v>
      </c>
      <c r="AY270" s="101">
        <v>4900</v>
      </c>
      <c r="AZ270" s="102">
        <v>2100</v>
      </c>
      <c r="BA270" s="102">
        <v>1820</v>
      </c>
      <c r="BB270" s="102">
        <v>1400</v>
      </c>
      <c r="BC270" s="253">
        <v>4200</v>
      </c>
      <c r="BD270" s="253">
        <v>1800</v>
      </c>
      <c r="BE270" s="253">
        <v>1560</v>
      </c>
      <c r="BF270" s="253">
        <v>1200</v>
      </c>
      <c r="BJ270" s="251" t="e">
        <f>M270*#REF!</f>
        <v>#REF!</v>
      </c>
      <c r="BK270" s="251" t="e">
        <f>N270*#REF!</f>
        <v>#REF!</v>
      </c>
      <c r="BL270" s="251" t="e">
        <f>O270*#REF!</f>
        <v>#REF!</v>
      </c>
      <c r="BM270" s="251" t="e">
        <f>P270*#REF!</f>
        <v>#REF!</v>
      </c>
    </row>
    <row r="271" spans="1:65" s="83" customFormat="1" ht="63" x14ac:dyDescent="0.25">
      <c r="A271" s="83" t="str">
        <f t="shared" si="160"/>
        <v>BH152DT_D1+1</v>
      </c>
      <c r="B271" s="83" t="str">
        <f t="shared" si="161"/>
        <v>BH152DT_D1+2</v>
      </c>
      <c r="C271" s="83" t="str">
        <f t="shared" si="162"/>
        <v>BH152DT_D1+3</v>
      </c>
      <c r="D271" s="83" t="str">
        <f t="shared" si="163"/>
        <v>BH152DT_D1+4</v>
      </c>
      <c r="E271" s="83" t="s">
        <v>344</v>
      </c>
      <c r="F271" s="85"/>
      <c r="G271" s="85"/>
      <c r="H271" s="93" t="s">
        <v>4962</v>
      </c>
      <c r="I271" s="84" t="s">
        <v>4963</v>
      </c>
      <c r="J271" s="84" t="s">
        <v>4957</v>
      </c>
      <c r="K271" s="84" t="str">
        <f t="shared" si="159"/>
        <v>BH152DT_D1</v>
      </c>
      <c r="L271" s="84" t="s">
        <v>4964</v>
      </c>
      <c r="M271" s="95">
        <v>7000</v>
      </c>
      <c r="N271" s="95">
        <v>3000</v>
      </c>
      <c r="O271" s="95">
        <v>2600</v>
      </c>
      <c r="P271" s="95">
        <v>2000</v>
      </c>
      <c r="Q271" s="95" t="e">
        <f>VLOOKUP(H271&amp;"Vị trí 1",#REF!,9,0)</f>
        <v>#REF!</v>
      </c>
      <c r="R271" s="95" t="e">
        <f>VLOOKUP(H271&amp;"Vị trí 2",#REF!,9,0)</f>
        <v>#REF!</v>
      </c>
      <c r="S271" s="95" t="e">
        <f>VLOOKUP(H271&amp;"Vị trí 3",#REF!,9,0)</f>
        <v>#REF!</v>
      </c>
      <c r="T271" s="95" t="e">
        <f>VLOOKUP(H271&amp;"Vị trí 4",#REF!,9,0)</f>
        <v>#REF!</v>
      </c>
      <c r="U271" s="253"/>
      <c r="V271" s="253" t="e">
        <f>VLOOKUP(B271,#REF!,32,0)</f>
        <v>#REF!</v>
      </c>
      <c r="W271" s="253"/>
      <c r="X271" s="253"/>
      <c r="Y271" s="254"/>
      <c r="Z271" s="254" t="e">
        <f>V271/N271</f>
        <v>#REF!</v>
      </c>
      <c r="AA271" s="254"/>
      <c r="AB271" s="254"/>
      <c r="AC271" s="253"/>
      <c r="AD271" s="253"/>
      <c r="AE271" s="253"/>
      <c r="AF271" s="253"/>
      <c r="AG271" s="254"/>
      <c r="AH271" s="254"/>
      <c r="AI271" s="254"/>
      <c r="AJ271" s="254"/>
      <c r="AK271" s="86">
        <v>3.05</v>
      </c>
      <c r="AL271" s="86"/>
      <c r="AM271" s="255"/>
      <c r="AN271" s="255">
        <f>AK271*$AN$10/$AK$10</f>
        <v>1.7993466864428302</v>
      </c>
      <c r="AO271" s="98">
        <f t="shared" ref="AO271:AO283" si="164">M271*$AN271</f>
        <v>12595.426805099813</v>
      </c>
      <c r="AP271" s="98">
        <f t="shared" ref="AP271:AP283" si="165">N271*$AN271</f>
        <v>5398.0400593284903</v>
      </c>
      <c r="AQ271" s="98">
        <f t="shared" ref="AQ271:AQ283" si="166">O271*$AN271</f>
        <v>4678.3013847513585</v>
      </c>
      <c r="AR271" s="98">
        <f t="shared" ref="AR271:AR283" si="167">P271*$AN271</f>
        <v>3598.6933728856607</v>
      </c>
      <c r="AS271" s="99">
        <f t="shared" ref="AS271:AV283" si="168">IF(AO271&lt;1000,ROUND(AO271,-1),ROUND(AO271,-2))</f>
        <v>12600</v>
      </c>
      <c r="AT271" s="99">
        <f t="shared" si="168"/>
        <v>5400</v>
      </c>
      <c r="AU271" s="99">
        <f t="shared" si="168"/>
        <v>4700</v>
      </c>
      <c r="AV271" s="99">
        <f t="shared" si="168"/>
        <v>3600</v>
      </c>
      <c r="AW271" s="100">
        <f t="shared" ref="AW271:AW283" si="169">AO271*0.15</f>
        <v>1889.3140207649717</v>
      </c>
      <c r="AX271" s="256" t="s">
        <v>344</v>
      </c>
      <c r="AY271" s="101">
        <v>4200</v>
      </c>
      <c r="AZ271" s="102">
        <v>2800</v>
      </c>
      <c r="BA271" s="102">
        <v>1820</v>
      </c>
      <c r="BB271" s="102">
        <v>1260</v>
      </c>
      <c r="BC271" s="253">
        <v>3600</v>
      </c>
      <c r="BD271" s="253">
        <v>2400</v>
      </c>
      <c r="BE271" s="253">
        <v>1560</v>
      </c>
      <c r="BF271" s="253">
        <v>1080</v>
      </c>
      <c r="BG271" s="103">
        <f t="shared" ref="BG271:BG283" si="170">AV271-AW271</f>
        <v>1710.6859792350283</v>
      </c>
      <c r="BJ271" s="251" t="e">
        <f>M271*#REF!</f>
        <v>#REF!</v>
      </c>
      <c r="BK271" s="251" t="e">
        <f>N271*#REF!</f>
        <v>#REF!</v>
      </c>
      <c r="BL271" s="251" t="e">
        <f>O271*#REF!</f>
        <v>#REF!</v>
      </c>
      <c r="BM271" s="251" t="e">
        <f>P271*#REF!</f>
        <v>#REF!</v>
      </c>
    </row>
    <row r="272" spans="1:65" s="104" customFormat="1" ht="35.1" customHeight="1" x14ac:dyDescent="0.25">
      <c r="A272" s="83" t="str">
        <f t="shared" si="160"/>
        <v>BH152DT_D2+1</v>
      </c>
      <c r="B272" s="83" t="str">
        <f t="shared" si="161"/>
        <v>BH152DT_D2+2</v>
      </c>
      <c r="C272" s="83" t="str">
        <f t="shared" si="162"/>
        <v>BH152DT_D2+3</v>
      </c>
      <c r="D272" s="83" t="str">
        <f t="shared" si="163"/>
        <v>BH152DT_D2+4</v>
      </c>
      <c r="E272" s="83" t="s">
        <v>344</v>
      </c>
      <c r="F272" s="85"/>
      <c r="G272" s="85"/>
      <c r="H272" s="93" t="s">
        <v>4965</v>
      </c>
      <c r="I272" s="84" t="s">
        <v>4966</v>
      </c>
      <c r="J272" s="84" t="s">
        <v>4957</v>
      </c>
      <c r="K272" s="84" t="str">
        <f t="shared" si="159"/>
        <v>BH152DT_D2</v>
      </c>
      <c r="L272" s="84" t="s">
        <v>4967</v>
      </c>
      <c r="M272" s="95">
        <v>6000</v>
      </c>
      <c r="N272" s="95">
        <v>4000</v>
      </c>
      <c r="O272" s="95">
        <v>2600</v>
      </c>
      <c r="P272" s="95">
        <v>1800</v>
      </c>
      <c r="Q272" s="95" t="e">
        <f>VLOOKUP(H272&amp;"Vị trí 1",#REF!,9,0)</f>
        <v>#REF!</v>
      </c>
      <c r="R272" s="95" t="e">
        <f>VLOOKUP(H272&amp;"Vị trí 2",#REF!,9,0)</f>
        <v>#REF!</v>
      </c>
      <c r="S272" s="95" t="e">
        <f>VLOOKUP(H272&amp;"Vị trí 3",#REF!,9,0)</f>
        <v>#REF!</v>
      </c>
      <c r="T272" s="95" t="e">
        <f>VLOOKUP(H272&amp;"Vị trí 4",#REF!,9,0)</f>
        <v>#REF!</v>
      </c>
      <c r="U272" s="253"/>
      <c r="V272" s="253"/>
      <c r="W272" s="253"/>
      <c r="X272" s="253"/>
      <c r="Y272" s="254"/>
      <c r="Z272" s="254"/>
      <c r="AA272" s="254"/>
      <c r="AB272" s="254"/>
      <c r="AC272" s="253"/>
      <c r="AD272" s="253"/>
      <c r="AE272" s="253"/>
      <c r="AF272" s="253"/>
      <c r="AG272" s="254"/>
      <c r="AH272" s="254"/>
      <c r="AI272" s="254"/>
      <c r="AJ272" s="254"/>
      <c r="AK272" s="86">
        <v>3.05</v>
      </c>
      <c r="AL272" s="86"/>
      <c r="AM272" s="255"/>
      <c r="AN272" s="255">
        <f>AK272*$AN$10/$AK$10</f>
        <v>1.7993466864428302</v>
      </c>
      <c r="AO272" s="98">
        <f t="shared" si="164"/>
        <v>10796.080118656981</v>
      </c>
      <c r="AP272" s="98">
        <f t="shared" si="165"/>
        <v>7197.3867457713213</v>
      </c>
      <c r="AQ272" s="98">
        <f t="shared" si="166"/>
        <v>4678.3013847513585</v>
      </c>
      <c r="AR272" s="98">
        <f t="shared" si="167"/>
        <v>3238.8240355970943</v>
      </c>
      <c r="AS272" s="99">
        <f t="shared" si="168"/>
        <v>10800</v>
      </c>
      <c r="AT272" s="99">
        <f t="shared" si="168"/>
        <v>7200</v>
      </c>
      <c r="AU272" s="99">
        <f t="shared" si="168"/>
        <v>4700</v>
      </c>
      <c r="AV272" s="99">
        <f t="shared" si="168"/>
        <v>3200</v>
      </c>
      <c r="AW272" s="100">
        <f t="shared" si="169"/>
        <v>1619.4120177985471</v>
      </c>
      <c r="AX272" s="256" t="s">
        <v>344</v>
      </c>
      <c r="AY272" s="101">
        <v>6300</v>
      </c>
      <c r="AZ272" s="102">
        <v>3500</v>
      </c>
      <c r="BA272" s="102">
        <v>2520</v>
      </c>
      <c r="BB272" s="102">
        <v>1610</v>
      </c>
      <c r="BC272" s="253">
        <v>5400</v>
      </c>
      <c r="BD272" s="253">
        <v>3000</v>
      </c>
      <c r="BE272" s="253">
        <v>2160</v>
      </c>
      <c r="BF272" s="253">
        <v>1380</v>
      </c>
      <c r="BG272" s="103">
        <f t="shared" si="170"/>
        <v>1580.5879822014529</v>
      </c>
      <c r="BJ272" s="251" t="e">
        <f>M272*#REF!</f>
        <v>#REF!</v>
      </c>
      <c r="BK272" s="251" t="e">
        <f>N272*#REF!</f>
        <v>#REF!</v>
      </c>
      <c r="BL272" s="251" t="e">
        <f>O272*#REF!</f>
        <v>#REF!</v>
      </c>
      <c r="BM272" s="251" t="e">
        <f>P272*#REF!</f>
        <v>#REF!</v>
      </c>
    </row>
    <row r="273" spans="1:65" s="18" customFormat="1" ht="47.25" x14ac:dyDescent="0.25">
      <c r="A273" s="83" t="str">
        <f t="shared" si="160"/>
        <v>BH153DT+1</v>
      </c>
      <c r="B273" s="83" t="str">
        <f t="shared" si="161"/>
        <v>BH153DT+2</v>
      </c>
      <c r="C273" s="83" t="str">
        <f t="shared" si="162"/>
        <v>BH153DT+3</v>
      </c>
      <c r="D273" s="83" t="str">
        <f t="shared" si="163"/>
        <v>BH153DT+4</v>
      </c>
      <c r="E273" s="83" t="s">
        <v>344</v>
      </c>
      <c r="F273" s="85">
        <v>153</v>
      </c>
      <c r="G273" s="85"/>
      <c r="H273" s="93" t="s">
        <v>4968</v>
      </c>
      <c r="I273" s="84" t="s">
        <v>4969</v>
      </c>
      <c r="J273" s="84" t="s">
        <v>4970</v>
      </c>
      <c r="K273" s="84" t="str">
        <f t="shared" si="159"/>
        <v>BH153DT</v>
      </c>
      <c r="L273" s="84" t="s">
        <v>4971</v>
      </c>
      <c r="M273" s="95">
        <v>6000</v>
      </c>
      <c r="N273" s="95">
        <v>3000</v>
      </c>
      <c r="O273" s="95">
        <v>2300</v>
      </c>
      <c r="P273" s="95">
        <v>1800</v>
      </c>
      <c r="Q273" s="95" t="e">
        <f>VLOOKUP(H273&amp;"Vị trí 1",#REF!,9,0)</f>
        <v>#REF!</v>
      </c>
      <c r="R273" s="95" t="e">
        <f>VLOOKUP(H273&amp;"Vị trí 2",#REF!,9,0)</f>
        <v>#REF!</v>
      </c>
      <c r="S273" s="95" t="e">
        <f>VLOOKUP(H273&amp;"Vị trí 3",#REF!,9,0)</f>
        <v>#REF!</v>
      </c>
      <c r="T273" s="95" t="e">
        <f>VLOOKUP(H273&amp;"Vị trí 4",#REF!,9,0)</f>
        <v>#REF!</v>
      </c>
      <c r="U273" s="253"/>
      <c r="V273" s="253"/>
      <c r="W273" s="253"/>
      <c r="X273" s="253"/>
      <c r="Y273" s="254"/>
      <c r="Z273" s="254"/>
      <c r="AA273" s="254"/>
      <c r="AB273" s="254"/>
      <c r="AC273" s="253"/>
      <c r="AD273" s="253"/>
      <c r="AE273" s="253"/>
      <c r="AF273" s="253"/>
      <c r="AG273" s="254"/>
      <c r="AH273" s="254"/>
      <c r="AI273" s="254"/>
      <c r="AJ273" s="254"/>
      <c r="AK273" s="86">
        <v>4.5040943425925928</v>
      </c>
      <c r="AL273" s="86"/>
      <c r="AM273" s="255"/>
      <c r="AN273" s="255">
        <f>ROUNDDOWN(AK273*$AN$10/$AK$10,1)</f>
        <v>2.6</v>
      </c>
      <c r="AO273" s="98">
        <f t="shared" si="164"/>
        <v>15600</v>
      </c>
      <c r="AP273" s="98">
        <f t="shared" si="165"/>
        <v>7800</v>
      </c>
      <c r="AQ273" s="98">
        <f t="shared" si="166"/>
        <v>5980</v>
      </c>
      <c r="AR273" s="98">
        <f t="shared" si="167"/>
        <v>4680</v>
      </c>
      <c r="AS273" s="99">
        <f t="shared" si="168"/>
        <v>15600</v>
      </c>
      <c r="AT273" s="99">
        <f t="shared" si="168"/>
        <v>7800</v>
      </c>
      <c r="AU273" s="99">
        <f t="shared" si="168"/>
        <v>6000</v>
      </c>
      <c r="AV273" s="99">
        <f t="shared" si="168"/>
        <v>4700</v>
      </c>
      <c r="AW273" s="100">
        <f t="shared" si="169"/>
        <v>2340</v>
      </c>
      <c r="AX273" s="256" t="s">
        <v>344</v>
      </c>
      <c r="AY273" s="101">
        <v>3500</v>
      </c>
      <c r="AZ273" s="102">
        <v>1750</v>
      </c>
      <c r="BA273" s="102">
        <v>1400</v>
      </c>
      <c r="BB273" s="102">
        <v>910</v>
      </c>
      <c r="BC273" s="253">
        <v>3000</v>
      </c>
      <c r="BD273" s="253">
        <v>1500</v>
      </c>
      <c r="BE273" s="253">
        <v>1200</v>
      </c>
      <c r="BF273" s="253">
        <v>780</v>
      </c>
      <c r="BG273" s="103">
        <f t="shared" si="170"/>
        <v>2360</v>
      </c>
      <c r="BJ273" s="251" t="e">
        <f>M273*#REF!</f>
        <v>#REF!</v>
      </c>
      <c r="BK273" s="251" t="e">
        <f>N273*#REF!</f>
        <v>#REF!</v>
      </c>
      <c r="BL273" s="251" t="e">
        <f>O273*#REF!</f>
        <v>#REF!</v>
      </c>
      <c r="BM273" s="251" t="e">
        <f>P273*#REF!</f>
        <v>#REF!</v>
      </c>
    </row>
    <row r="274" spans="1:65" s="18" customFormat="1" ht="63" x14ac:dyDescent="0.25">
      <c r="A274" s="83" t="str">
        <f t="shared" si="160"/>
        <v>BH154DT+1</v>
      </c>
      <c r="B274" s="83" t="str">
        <f t="shared" si="161"/>
        <v>BH154DT+2</v>
      </c>
      <c r="C274" s="83" t="str">
        <f t="shared" si="162"/>
        <v>BH154DT+3</v>
      </c>
      <c r="D274" s="83" t="str">
        <f t="shared" si="163"/>
        <v>BH154DT+4</v>
      </c>
      <c r="E274" s="83" t="s">
        <v>344</v>
      </c>
      <c r="F274" s="85">
        <v>154</v>
      </c>
      <c r="G274" s="85"/>
      <c r="H274" s="93" t="s">
        <v>4972</v>
      </c>
      <c r="I274" s="84" t="s">
        <v>4973</v>
      </c>
      <c r="J274" s="84" t="s">
        <v>368</v>
      </c>
      <c r="K274" s="84" t="str">
        <f t="shared" si="159"/>
        <v>BH154DT</v>
      </c>
      <c r="L274" s="84" t="s">
        <v>4974</v>
      </c>
      <c r="M274" s="95">
        <v>5000</v>
      </c>
      <c r="N274" s="95">
        <v>2500</v>
      </c>
      <c r="O274" s="95">
        <v>2000</v>
      </c>
      <c r="P274" s="95">
        <v>1300</v>
      </c>
      <c r="Q274" s="95" t="e">
        <f>VLOOKUP(H274&amp;"Vị trí 1",#REF!,9,0)</f>
        <v>#REF!</v>
      </c>
      <c r="R274" s="95" t="e">
        <f>VLOOKUP(H274&amp;"Vị trí 2",#REF!,9,0)</f>
        <v>#REF!</v>
      </c>
      <c r="S274" s="95" t="e">
        <f>VLOOKUP(H274&amp;"Vị trí 3",#REF!,9,0)</f>
        <v>#REF!</v>
      </c>
      <c r="T274" s="95" t="e">
        <f>VLOOKUP(H274&amp;"Vị trí 4",#REF!,9,0)</f>
        <v>#REF!</v>
      </c>
      <c r="U274" s="253"/>
      <c r="V274" s="253"/>
      <c r="W274" s="253"/>
      <c r="X274" s="253"/>
      <c r="Y274" s="254"/>
      <c r="Z274" s="254"/>
      <c r="AA274" s="254"/>
      <c r="AB274" s="254"/>
      <c r="AC274" s="253"/>
      <c r="AD274" s="253"/>
      <c r="AE274" s="253"/>
      <c r="AF274" s="253"/>
      <c r="AG274" s="254"/>
      <c r="AH274" s="254"/>
      <c r="AI274" s="254"/>
      <c r="AJ274" s="254"/>
      <c r="AK274" s="86">
        <v>3.05</v>
      </c>
      <c r="AL274" s="86"/>
      <c r="AM274" s="255"/>
      <c r="AN274" s="255">
        <f t="shared" ref="AN274:AN282" si="171">AK274*$AN$10/$AK$10</f>
        <v>1.7993466864428302</v>
      </c>
      <c r="AO274" s="98">
        <f t="shared" si="164"/>
        <v>8996.7334322141505</v>
      </c>
      <c r="AP274" s="98">
        <f t="shared" si="165"/>
        <v>4498.3667161070753</v>
      </c>
      <c r="AQ274" s="98">
        <f t="shared" si="166"/>
        <v>3598.6933728856607</v>
      </c>
      <c r="AR274" s="98">
        <f t="shared" si="167"/>
        <v>2339.1506923756792</v>
      </c>
      <c r="AS274" s="99">
        <f t="shared" si="168"/>
        <v>9000</v>
      </c>
      <c r="AT274" s="99">
        <f t="shared" si="168"/>
        <v>4500</v>
      </c>
      <c r="AU274" s="99">
        <f t="shared" si="168"/>
        <v>3600</v>
      </c>
      <c r="AV274" s="99">
        <f t="shared" si="168"/>
        <v>2300</v>
      </c>
      <c r="AW274" s="100">
        <f t="shared" si="169"/>
        <v>1349.5100148321226</v>
      </c>
      <c r="AX274" s="256" t="s">
        <v>344</v>
      </c>
      <c r="AY274" s="101">
        <v>11900</v>
      </c>
      <c r="AZ274" s="102">
        <v>7700</v>
      </c>
      <c r="BA274" s="102">
        <v>4200</v>
      </c>
      <c r="BB274" s="102">
        <v>2730</v>
      </c>
      <c r="BC274" s="253">
        <v>10200</v>
      </c>
      <c r="BD274" s="253">
        <v>6600</v>
      </c>
      <c r="BE274" s="253">
        <v>3600</v>
      </c>
      <c r="BF274" s="253">
        <v>2340</v>
      </c>
      <c r="BG274" s="103">
        <f t="shared" si="170"/>
        <v>950.48998516787742</v>
      </c>
      <c r="BJ274" s="251" t="e">
        <f>M274*#REF!</f>
        <v>#REF!</v>
      </c>
      <c r="BK274" s="251" t="e">
        <f>N274*#REF!</f>
        <v>#REF!</v>
      </c>
      <c r="BL274" s="251" t="e">
        <f>O274*#REF!</f>
        <v>#REF!</v>
      </c>
      <c r="BM274" s="251" t="e">
        <f>P274*#REF!</f>
        <v>#REF!</v>
      </c>
    </row>
    <row r="275" spans="1:65" s="18" customFormat="1" ht="47.25" customHeight="1" x14ac:dyDescent="0.25">
      <c r="A275" s="83" t="str">
        <f t="shared" si="160"/>
        <v>BH155DT+1</v>
      </c>
      <c r="B275" s="83" t="str">
        <f t="shared" si="161"/>
        <v>BH155DT+2</v>
      </c>
      <c r="C275" s="83" t="str">
        <f t="shared" si="162"/>
        <v>BH155DT+3</v>
      </c>
      <c r="D275" s="83" t="str">
        <f t="shared" si="163"/>
        <v>BH155DT+4</v>
      </c>
      <c r="E275" s="83" t="s">
        <v>344</v>
      </c>
      <c r="F275" s="85">
        <v>155</v>
      </c>
      <c r="G275" s="85"/>
      <c r="H275" s="93" t="s">
        <v>4975</v>
      </c>
      <c r="I275" s="84" t="s">
        <v>4976</v>
      </c>
      <c r="J275" s="84" t="s">
        <v>368</v>
      </c>
      <c r="K275" s="84" t="str">
        <f t="shared" si="159"/>
        <v>BH155DT</v>
      </c>
      <c r="L275" s="84" t="s">
        <v>4977</v>
      </c>
      <c r="M275" s="264">
        <v>17000</v>
      </c>
      <c r="N275" s="264">
        <v>11000</v>
      </c>
      <c r="O275" s="264">
        <v>6000</v>
      </c>
      <c r="P275" s="264">
        <v>3900</v>
      </c>
      <c r="Q275" s="95" t="e">
        <f>VLOOKUP(H275&amp;"Vị trí 1",#REF!,9,0)</f>
        <v>#REF!</v>
      </c>
      <c r="R275" s="95" t="e">
        <f>VLOOKUP(H275&amp;"Vị trí 2",#REF!,9,0)</f>
        <v>#REF!</v>
      </c>
      <c r="S275" s="95" t="e">
        <f>VLOOKUP(H275&amp;"Vị trí 3",#REF!,9,0)</f>
        <v>#REF!</v>
      </c>
      <c r="T275" s="95" t="e">
        <f>VLOOKUP(H275&amp;"Vị trí 4",#REF!,9,0)</f>
        <v>#REF!</v>
      </c>
      <c r="U275" s="253"/>
      <c r="V275" s="253"/>
      <c r="W275" s="253"/>
      <c r="X275" s="253"/>
      <c r="Y275" s="254"/>
      <c r="Z275" s="254"/>
      <c r="AA275" s="254"/>
      <c r="AB275" s="254"/>
      <c r="AC275" s="253"/>
      <c r="AD275" s="253"/>
      <c r="AE275" s="253"/>
      <c r="AF275" s="253"/>
      <c r="AG275" s="254"/>
      <c r="AH275" s="254"/>
      <c r="AI275" s="254"/>
      <c r="AJ275" s="254"/>
      <c r="AK275" s="86">
        <v>3.05</v>
      </c>
      <c r="AL275" s="86"/>
      <c r="AM275" s="255"/>
      <c r="AN275" s="255">
        <f t="shared" si="171"/>
        <v>1.7993466864428302</v>
      </c>
      <c r="AO275" s="98">
        <f t="shared" si="164"/>
        <v>30588.893669528115</v>
      </c>
      <c r="AP275" s="98">
        <f t="shared" si="165"/>
        <v>19792.813550871131</v>
      </c>
      <c r="AQ275" s="98">
        <f t="shared" si="166"/>
        <v>10796.080118656981</v>
      </c>
      <c r="AR275" s="98">
        <f t="shared" si="167"/>
        <v>7017.4520771270381</v>
      </c>
      <c r="AS275" s="99">
        <f t="shared" si="168"/>
        <v>30600</v>
      </c>
      <c r="AT275" s="99">
        <f t="shared" si="168"/>
        <v>19800</v>
      </c>
      <c r="AU275" s="99">
        <f t="shared" si="168"/>
        <v>10800</v>
      </c>
      <c r="AV275" s="99">
        <f t="shared" si="168"/>
        <v>7000</v>
      </c>
      <c r="AW275" s="100">
        <f t="shared" si="169"/>
        <v>4588.3340504292173</v>
      </c>
      <c r="AX275" s="256" t="s">
        <v>344</v>
      </c>
      <c r="AY275" s="101">
        <v>11200</v>
      </c>
      <c r="AZ275" s="102">
        <v>7700</v>
      </c>
      <c r="BA275" s="102">
        <v>4200</v>
      </c>
      <c r="BB275" s="102">
        <v>2730</v>
      </c>
      <c r="BC275" s="253">
        <v>9600</v>
      </c>
      <c r="BD275" s="253">
        <v>6600</v>
      </c>
      <c r="BE275" s="253">
        <v>3600</v>
      </c>
      <c r="BF275" s="253">
        <v>2340</v>
      </c>
      <c r="BG275" s="103">
        <f t="shared" si="170"/>
        <v>2411.6659495707827</v>
      </c>
      <c r="BJ275" s="251" t="e">
        <f>M275*#REF!</f>
        <v>#REF!</v>
      </c>
      <c r="BK275" s="251" t="e">
        <f>N275*#REF!</f>
        <v>#REF!</v>
      </c>
      <c r="BL275" s="251" t="e">
        <f>O275*#REF!</f>
        <v>#REF!</v>
      </c>
      <c r="BM275" s="251" t="e">
        <f>P275*#REF!</f>
        <v>#REF!</v>
      </c>
    </row>
    <row r="276" spans="1:65" s="18" customFormat="1" ht="47.25" customHeight="1" x14ac:dyDescent="0.25">
      <c r="A276" s="83" t="str">
        <f t="shared" si="160"/>
        <v>BH156DT+1</v>
      </c>
      <c r="B276" s="83" t="str">
        <f t="shared" si="161"/>
        <v>BH156DT+2</v>
      </c>
      <c r="C276" s="83" t="str">
        <f t="shared" si="162"/>
        <v>BH156DT+3</v>
      </c>
      <c r="D276" s="83" t="str">
        <f t="shared" si="163"/>
        <v>BH156DT+4</v>
      </c>
      <c r="E276" s="83" t="s">
        <v>344</v>
      </c>
      <c r="F276" s="85">
        <v>156</v>
      </c>
      <c r="G276" s="85"/>
      <c r="H276" s="93" t="s">
        <v>4978</v>
      </c>
      <c r="I276" s="84" t="s">
        <v>4979</v>
      </c>
      <c r="J276" s="84" t="s">
        <v>3946</v>
      </c>
      <c r="K276" s="84" t="str">
        <f t="shared" si="159"/>
        <v>BH156DT</v>
      </c>
      <c r="L276" s="84" t="s">
        <v>4980</v>
      </c>
      <c r="M276" s="264">
        <v>16000</v>
      </c>
      <c r="N276" s="264">
        <v>11000</v>
      </c>
      <c r="O276" s="264">
        <v>6000</v>
      </c>
      <c r="P276" s="264">
        <v>3900</v>
      </c>
      <c r="Q276" s="95" t="e">
        <f>VLOOKUP(H276&amp;"Vị trí 1",#REF!,9,0)</f>
        <v>#REF!</v>
      </c>
      <c r="R276" s="95" t="e">
        <f>VLOOKUP(H276&amp;"Vị trí 2",#REF!,9,0)</f>
        <v>#REF!</v>
      </c>
      <c r="S276" s="95" t="e">
        <f>VLOOKUP(H276&amp;"Vị trí 3",#REF!,9,0)</f>
        <v>#REF!</v>
      </c>
      <c r="T276" s="95" t="e">
        <f>VLOOKUP(H276&amp;"Vị trí 4",#REF!,9,0)</f>
        <v>#REF!</v>
      </c>
      <c r="U276" s="253" t="e">
        <f>VLOOKUP(A276,#REF!,32,0)</f>
        <v>#REF!</v>
      </c>
      <c r="V276" s="253"/>
      <c r="W276" s="253"/>
      <c r="X276" s="253"/>
      <c r="Y276" s="254" t="e">
        <f>U276/M276</f>
        <v>#REF!</v>
      </c>
      <c r="Z276" s="254"/>
      <c r="AA276" s="254"/>
      <c r="AB276" s="254"/>
      <c r="AC276" s="253"/>
      <c r="AD276" s="253"/>
      <c r="AE276" s="253"/>
      <c r="AF276" s="253"/>
      <c r="AG276" s="254"/>
      <c r="AH276" s="254"/>
      <c r="AI276" s="254"/>
      <c r="AJ276" s="254"/>
      <c r="AK276" s="86">
        <v>3.05</v>
      </c>
      <c r="AL276" s="86"/>
      <c r="AM276" s="255"/>
      <c r="AN276" s="255">
        <f t="shared" si="171"/>
        <v>1.7993466864428302</v>
      </c>
      <c r="AO276" s="98">
        <f t="shared" si="164"/>
        <v>28789.546983085285</v>
      </c>
      <c r="AP276" s="98">
        <f t="shared" si="165"/>
        <v>19792.813550871131</v>
      </c>
      <c r="AQ276" s="98">
        <f t="shared" si="166"/>
        <v>10796.080118656981</v>
      </c>
      <c r="AR276" s="98">
        <f t="shared" si="167"/>
        <v>7017.4520771270381</v>
      </c>
      <c r="AS276" s="99">
        <f t="shared" si="168"/>
        <v>28800</v>
      </c>
      <c r="AT276" s="99">
        <f t="shared" si="168"/>
        <v>19800</v>
      </c>
      <c r="AU276" s="99">
        <f t="shared" si="168"/>
        <v>10800</v>
      </c>
      <c r="AV276" s="99">
        <f t="shared" si="168"/>
        <v>7000</v>
      </c>
      <c r="AW276" s="100">
        <f t="shared" si="169"/>
        <v>4318.432047462793</v>
      </c>
      <c r="AX276" s="256" t="s">
        <v>344</v>
      </c>
      <c r="AY276" s="101">
        <v>11200</v>
      </c>
      <c r="AZ276" s="102">
        <v>7700</v>
      </c>
      <c r="BA276" s="102">
        <v>4200</v>
      </c>
      <c r="BB276" s="102">
        <v>2730</v>
      </c>
      <c r="BC276" s="253">
        <v>9600</v>
      </c>
      <c r="BD276" s="253">
        <v>6600</v>
      </c>
      <c r="BE276" s="253">
        <v>3600</v>
      </c>
      <c r="BF276" s="253">
        <v>2340</v>
      </c>
      <c r="BG276" s="103">
        <f t="shared" si="170"/>
        <v>2681.567952537207</v>
      </c>
      <c r="BJ276" s="251" t="e">
        <f>M276*#REF!</f>
        <v>#REF!</v>
      </c>
      <c r="BK276" s="251" t="e">
        <f>N276*#REF!</f>
        <v>#REF!</v>
      </c>
      <c r="BL276" s="251" t="e">
        <f>O276*#REF!</f>
        <v>#REF!</v>
      </c>
      <c r="BM276" s="251" t="e">
        <f>P276*#REF!</f>
        <v>#REF!</v>
      </c>
    </row>
    <row r="277" spans="1:65" s="18" customFormat="1" ht="63" x14ac:dyDescent="0.25">
      <c r="A277" s="83" t="str">
        <f t="shared" si="160"/>
        <v>BH157DT+1</v>
      </c>
      <c r="B277" s="83" t="str">
        <f t="shared" si="161"/>
        <v>BH157DT+2</v>
      </c>
      <c r="C277" s="83" t="str">
        <f t="shared" si="162"/>
        <v>BH157DT+3</v>
      </c>
      <c r="D277" s="83" t="str">
        <f t="shared" si="163"/>
        <v>BH157DT+4</v>
      </c>
      <c r="E277" s="83" t="s">
        <v>344</v>
      </c>
      <c r="F277" s="85">
        <v>157</v>
      </c>
      <c r="G277" s="85"/>
      <c r="H277" s="93" t="s">
        <v>4981</v>
      </c>
      <c r="I277" s="84" t="s">
        <v>4982</v>
      </c>
      <c r="J277" s="84" t="s">
        <v>4983</v>
      </c>
      <c r="K277" s="84" t="str">
        <f t="shared" si="159"/>
        <v>BH157DT</v>
      </c>
      <c r="L277" s="84" t="s">
        <v>4984</v>
      </c>
      <c r="M277" s="264">
        <v>16000</v>
      </c>
      <c r="N277" s="264">
        <v>11000</v>
      </c>
      <c r="O277" s="264">
        <v>6000</v>
      </c>
      <c r="P277" s="264">
        <v>3900</v>
      </c>
      <c r="Q277" s="95" t="e">
        <f>VLOOKUP(H277&amp;"Vị trí 1",#REF!,9,0)</f>
        <v>#REF!</v>
      </c>
      <c r="R277" s="95" t="e">
        <f>VLOOKUP(H277&amp;"Vị trí 2",#REF!,9,0)</f>
        <v>#REF!</v>
      </c>
      <c r="S277" s="95" t="e">
        <f>VLOOKUP(H277&amp;"Vị trí 3",#REF!,9,0)</f>
        <v>#REF!</v>
      </c>
      <c r="T277" s="95" t="e">
        <f>VLOOKUP(H277&amp;"Vị trí 4",#REF!,9,0)</f>
        <v>#REF!</v>
      </c>
      <c r="U277" s="253" t="e">
        <f>VLOOKUP(A277,#REF!,32,0)</f>
        <v>#REF!</v>
      </c>
      <c r="V277" s="253"/>
      <c r="W277" s="253"/>
      <c r="X277" s="253"/>
      <c r="Y277" s="254" t="e">
        <f>U277/M277</f>
        <v>#REF!</v>
      </c>
      <c r="Z277" s="254"/>
      <c r="AA277" s="254"/>
      <c r="AB277" s="254"/>
      <c r="AC277" s="253"/>
      <c r="AD277" s="253"/>
      <c r="AE277" s="253"/>
      <c r="AF277" s="253"/>
      <c r="AG277" s="254"/>
      <c r="AH277" s="254"/>
      <c r="AI277" s="254"/>
      <c r="AJ277" s="254"/>
      <c r="AK277" s="86">
        <v>3.05</v>
      </c>
      <c r="AL277" s="86"/>
      <c r="AM277" s="255"/>
      <c r="AN277" s="255">
        <f t="shared" si="171"/>
        <v>1.7993466864428302</v>
      </c>
      <c r="AO277" s="98">
        <f t="shared" si="164"/>
        <v>28789.546983085285</v>
      </c>
      <c r="AP277" s="98">
        <f t="shared" si="165"/>
        <v>19792.813550871131</v>
      </c>
      <c r="AQ277" s="98">
        <f t="shared" si="166"/>
        <v>10796.080118656981</v>
      </c>
      <c r="AR277" s="98">
        <f t="shared" si="167"/>
        <v>7017.4520771270381</v>
      </c>
      <c r="AS277" s="99">
        <f t="shared" si="168"/>
        <v>28800</v>
      </c>
      <c r="AT277" s="99">
        <f t="shared" si="168"/>
        <v>19800</v>
      </c>
      <c r="AU277" s="99">
        <f t="shared" si="168"/>
        <v>10800</v>
      </c>
      <c r="AV277" s="99">
        <f t="shared" si="168"/>
        <v>7000</v>
      </c>
      <c r="AW277" s="100">
        <f t="shared" si="169"/>
        <v>4318.432047462793</v>
      </c>
      <c r="AX277" s="256" t="s">
        <v>344</v>
      </c>
      <c r="AY277" s="101">
        <v>11200</v>
      </c>
      <c r="AZ277" s="102">
        <v>7700</v>
      </c>
      <c r="BA277" s="102">
        <v>4200</v>
      </c>
      <c r="BB277" s="102">
        <v>2730</v>
      </c>
      <c r="BC277" s="253">
        <v>9600</v>
      </c>
      <c r="BD277" s="253">
        <v>6600</v>
      </c>
      <c r="BE277" s="253">
        <v>3600</v>
      </c>
      <c r="BF277" s="253">
        <v>2340</v>
      </c>
      <c r="BG277" s="103">
        <f t="shared" si="170"/>
        <v>2681.567952537207</v>
      </c>
      <c r="BJ277" s="251" t="e">
        <f>M277*#REF!</f>
        <v>#REF!</v>
      </c>
      <c r="BK277" s="251" t="e">
        <f>N277*#REF!</f>
        <v>#REF!</v>
      </c>
      <c r="BL277" s="251" t="e">
        <f>O277*#REF!</f>
        <v>#REF!</v>
      </c>
      <c r="BM277" s="251" t="e">
        <f>P277*#REF!</f>
        <v>#REF!</v>
      </c>
    </row>
    <row r="278" spans="1:65" s="18" customFormat="1" ht="35.1" customHeight="1" x14ac:dyDescent="0.25">
      <c r="A278" s="83" t="str">
        <f t="shared" si="160"/>
        <v>BH158DT+1</v>
      </c>
      <c r="B278" s="83" t="str">
        <f t="shared" si="161"/>
        <v>BH158DT+2</v>
      </c>
      <c r="C278" s="83" t="str">
        <f t="shared" si="162"/>
        <v>BH158DT+3</v>
      </c>
      <c r="D278" s="83" t="str">
        <f t="shared" si="163"/>
        <v>BH158DT+4</v>
      </c>
      <c r="E278" s="83" t="s">
        <v>344</v>
      </c>
      <c r="F278" s="85">
        <v>158</v>
      </c>
      <c r="G278" s="85"/>
      <c r="H278" s="93" t="s">
        <v>4985</v>
      </c>
      <c r="I278" s="84" t="s">
        <v>4986</v>
      </c>
      <c r="J278" s="84" t="s">
        <v>4983</v>
      </c>
      <c r="K278" s="84" t="str">
        <f t="shared" si="159"/>
        <v>BH158DT</v>
      </c>
      <c r="L278" s="84" t="s">
        <v>4987</v>
      </c>
      <c r="M278" s="264">
        <v>16000</v>
      </c>
      <c r="N278" s="264">
        <v>11000</v>
      </c>
      <c r="O278" s="264">
        <v>6000</v>
      </c>
      <c r="P278" s="264">
        <v>3900</v>
      </c>
      <c r="Q278" s="95" t="e">
        <f>VLOOKUP(H278&amp;"Vị trí 1",#REF!,9,0)</f>
        <v>#REF!</v>
      </c>
      <c r="R278" s="95" t="e">
        <f>VLOOKUP(H278&amp;"Vị trí 2",#REF!,9,0)</f>
        <v>#REF!</v>
      </c>
      <c r="S278" s="95" t="e">
        <f>VLOOKUP(H278&amp;"Vị trí 3",#REF!,9,0)</f>
        <v>#REF!</v>
      </c>
      <c r="T278" s="95" t="e">
        <f>VLOOKUP(H278&amp;"Vị trí 4",#REF!,9,0)</f>
        <v>#REF!</v>
      </c>
      <c r="U278" s="253"/>
      <c r="V278" s="253"/>
      <c r="W278" s="253"/>
      <c r="X278" s="253"/>
      <c r="Y278" s="254"/>
      <c r="Z278" s="254"/>
      <c r="AA278" s="254"/>
      <c r="AB278" s="254"/>
      <c r="AC278" s="253"/>
      <c r="AD278" s="253"/>
      <c r="AE278" s="253"/>
      <c r="AF278" s="253"/>
      <c r="AG278" s="254"/>
      <c r="AH278" s="254"/>
      <c r="AI278" s="254"/>
      <c r="AJ278" s="254"/>
      <c r="AK278" s="86">
        <v>2.197121713791931</v>
      </c>
      <c r="AL278" s="86"/>
      <c r="AM278" s="255"/>
      <c r="AN278" s="255">
        <f t="shared" si="171"/>
        <v>1.2961913689911815</v>
      </c>
      <c r="AO278" s="98">
        <f t="shared" si="164"/>
        <v>20739.061903858903</v>
      </c>
      <c r="AP278" s="98">
        <f t="shared" si="165"/>
        <v>14258.105058902996</v>
      </c>
      <c r="AQ278" s="98">
        <f t="shared" si="166"/>
        <v>7777.1482139470891</v>
      </c>
      <c r="AR278" s="98">
        <f t="shared" si="167"/>
        <v>5055.1463390656081</v>
      </c>
      <c r="AS278" s="99">
        <f t="shared" si="168"/>
        <v>20700</v>
      </c>
      <c r="AT278" s="99">
        <f t="shared" si="168"/>
        <v>14300</v>
      </c>
      <c r="AU278" s="99">
        <f t="shared" si="168"/>
        <v>7800</v>
      </c>
      <c r="AV278" s="99">
        <f t="shared" si="168"/>
        <v>5100</v>
      </c>
      <c r="AW278" s="100">
        <f t="shared" si="169"/>
        <v>3110.8592855788352</v>
      </c>
      <c r="AX278" s="256" t="s">
        <v>344</v>
      </c>
      <c r="AY278" s="101">
        <v>11200</v>
      </c>
      <c r="AZ278" s="102">
        <v>7700</v>
      </c>
      <c r="BA278" s="102">
        <v>4200</v>
      </c>
      <c r="BB278" s="102">
        <v>2730</v>
      </c>
      <c r="BC278" s="253">
        <v>9600</v>
      </c>
      <c r="BD278" s="253">
        <v>6600</v>
      </c>
      <c r="BE278" s="253">
        <v>3600</v>
      </c>
      <c r="BF278" s="253">
        <v>2340</v>
      </c>
      <c r="BG278" s="103">
        <f t="shared" si="170"/>
        <v>1989.1407144211648</v>
      </c>
      <c r="BJ278" s="251" t="e">
        <f>M278*#REF!</f>
        <v>#REF!</v>
      </c>
      <c r="BK278" s="251" t="e">
        <f>N278*#REF!</f>
        <v>#REF!</v>
      </c>
      <c r="BL278" s="251" t="e">
        <f>O278*#REF!</f>
        <v>#REF!</v>
      </c>
      <c r="BM278" s="251" t="e">
        <f>P278*#REF!</f>
        <v>#REF!</v>
      </c>
    </row>
    <row r="279" spans="1:65" s="18" customFormat="1" ht="47.25" customHeight="1" x14ac:dyDescent="0.25">
      <c r="A279" s="83" t="str">
        <f t="shared" si="160"/>
        <v>BH159DT+1</v>
      </c>
      <c r="B279" s="83" t="str">
        <f t="shared" si="161"/>
        <v>BH159DT+2</v>
      </c>
      <c r="C279" s="83" t="str">
        <f t="shared" si="162"/>
        <v>BH159DT+3</v>
      </c>
      <c r="D279" s="83" t="str">
        <f t="shared" si="163"/>
        <v>BH159DT+4</v>
      </c>
      <c r="E279" s="83" t="s">
        <v>344</v>
      </c>
      <c r="F279" s="85">
        <v>159</v>
      </c>
      <c r="G279" s="85"/>
      <c r="H279" s="93" t="s">
        <v>4988</v>
      </c>
      <c r="I279" s="84" t="s">
        <v>4989</v>
      </c>
      <c r="J279" s="84" t="s">
        <v>4990</v>
      </c>
      <c r="K279" s="84" t="str">
        <f t="shared" si="159"/>
        <v>BH159DT</v>
      </c>
      <c r="L279" s="84" t="s">
        <v>4763</v>
      </c>
      <c r="M279" s="264">
        <v>16000</v>
      </c>
      <c r="N279" s="264">
        <v>11000</v>
      </c>
      <c r="O279" s="264">
        <v>6000</v>
      </c>
      <c r="P279" s="264">
        <v>3900</v>
      </c>
      <c r="Q279" s="95" t="e">
        <f>VLOOKUP(H279&amp;"Vị trí 1",#REF!,9,0)</f>
        <v>#REF!</v>
      </c>
      <c r="R279" s="95" t="e">
        <f>VLOOKUP(H279&amp;"Vị trí 2",#REF!,9,0)</f>
        <v>#REF!</v>
      </c>
      <c r="S279" s="95" t="e">
        <f>VLOOKUP(H279&amp;"Vị trí 3",#REF!,9,0)</f>
        <v>#REF!</v>
      </c>
      <c r="T279" s="95" t="e">
        <f>VLOOKUP(H279&amp;"Vị trí 4",#REF!,9,0)</f>
        <v>#REF!</v>
      </c>
      <c r="U279" s="253"/>
      <c r="V279" s="253"/>
      <c r="W279" s="253"/>
      <c r="X279" s="253"/>
      <c r="Y279" s="254"/>
      <c r="Z279" s="254"/>
      <c r="AA279" s="254"/>
      <c r="AB279" s="254"/>
      <c r="AC279" s="253"/>
      <c r="AD279" s="253"/>
      <c r="AE279" s="253"/>
      <c r="AF279" s="253"/>
      <c r="AG279" s="254"/>
      <c r="AH279" s="254"/>
      <c r="AI279" s="254"/>
      <c r="AJ279" s="254"/>
      <c r="AK279" s="86">
        <v>2.2915520455473857</v>
      </c>
      <c r="AL279" s="86"/>
      <c r="AM279" s="255"/>
      <c r="AN279" s="255">
        <f t="shared" si="171"/>
        <v>1.3519005180219601</v>
      </c>
      <c r="AO279" s="98">
        <f t="shared" si="164"/>
        <v>21630.408288351362</v>
      </c>
      <c r="AP279" s="98">
        <f t="shared" si="165"/>
        <v>14870.90569824156</v>
      </c>
      <c r="AQ279" s="98">
        <f t="shared" si="166"/>
        <v>8111.4031081317607</v>
      </c>
      <c r="AR279" s="98">
        <f t="shared" si="167"/>
        <v>5272.4120202856448</v>
      </c>
      <c r="AS279" s="99">
        <f t="shared" si="168"/>
        <v>21600</v>
      </c>
      <c r="AT279" s="99">
        <f t="shared" si="168"/>
        <v>14900</v>
      </c>
      <c r="AU279" s="99">
        <f t="shared" si="168"/>
        <v>8100</v>
      </c>
      <c r="AV279" s="99">
        <f t="shared" si="168"/>
        <v>5300</v>
      </c>
      <c r="AW279" s="100">
        <f t="shared" si="169"/>
        <v>3244.5612432527041</v>
      </c>
      <c r="AX279" s="256" t="s">
        <v>344</v>
      </c>
      <c r="AY279" s="101">
        <v>14700</v>
      </c>
      <c r="AZ279" s="102">
        <v>9100</v>
      </c>
      <c r="BA279" s="102">
        <v>5950</v>
      </c>
      <c r="BB279" s="102">
        <v>3850</v>
      </c>
      <c r="BC279" s="253">
        <v>12600</v>
      </c>
      <c r="BD279" s="253">
        <v>7800</v>
      </c>
      <c r="BE279" s="253">
        <v>5100</v>
      </c>
      <c r="BF279" s="253">
        <v>3300</v>
      </c>
      <c r="BG279" s="103">
        <f t="shared" si="170"/>
        <v>2055.4387567472959</v>
      </c>
      <c r="BJ279" s="251" t="e">
        <f>M279*#REF!</f>
        <v>#REF!</v>
      </c>
      <c r="BK279" s="251" t="e">
        <f>N279*#REF!</f>
        <v>#REF!</v>
      </c>
      <c r="BL279" s="251" t="e">
        <f>O279*#REF!</f>
        <v>#REF!</v>
      </c>
      <c r="BM279" s="251" t="e">
        <f>P279*#REF!</f>
        <v>#REF!</v>
      </c>
    </row>
    <row r="280" spans="1:65" s="18" customFormat="1" ht="47.25" x14ac:dyDescent="0.25">
      <c r="A280" s="83" t="str">
        <f t="shared" si="160"/>
        <v>BH160DT+1</v>
      </c>
      <c r="B280" s="83" t="str">
        <f t="shared" si="161"/>
        <v>BH160DT+2</v>
      </c>
      <c r="C280" s="83" t="str">
        <f t="shared" si="162"/>
        <v>BH160DT+3</v>
      </c>
      <c r="D280" s="83" t="str">
        <f t="shared" si="163"/>
        <v>BH160DT+4</v>
      </c>
      <c r="E280" s="83" t="s">
        <v>344</v>
      </c>
      <c r="F280" s="85">
        <v>160</v>
      </c>
      <c r="G280" s="85"/>
      <c r="H280" s="93" t="s">
        <v>4991</v>
      </c>
      <c r="I280" s="84" t="s">
        <v>277</v>
      </c>
      <c r="J280" s="84" t="s">
        <v>4992</v>
      </c>
      <c r="K280" s="84" t="str">
        <f t="shared" si="159"/>
        <v>BH160DT</v>
      </c>
      <c r="L280" s="84" t="s">
        <v>4993</v>
      </c>
      <c r="M280" s="95">
        <v>21000</v>
      </c>
      <c r="N280" s="95">
        <v>13000</v>
      </c>
      <c r="O280" s="95">
        <v>8500</v>
      </c>
      <c r="P280" s="95">
        <v>5500</v>
      </c>
      <c r="Q280" s="95" t="e">
        <f>VLOOKUP(H280&amp;"Vị trí 1",#REF!,9,0)</f>
        <v>#REF!</v>
      </c>
      <c r="R280" s="95" t="e">
        <f>VLOOKUP(H280&amp;"Vị trí 2",#REF!,9,0)</f>
        <v>#REF!</v>
      </c>
      <c r="S280" s="95" t="e">
        <f>VLOOKUP(H280&amp;"Vị trí 3",#REF!,9,0)</f>
        <v>#REF!</v>
      </c>
      <c r="T280" s="95" t="e">
        <f>VLOOKUP(H280&amp;"Vị trí 4",#REF!,9,0)</f>
        <v>#REF!</v>
      </c>
      <c r="U280" s="253"/>
      <c r="V280" s="253"/>
      <c r="W280" s="253"/>
      <c r="X280" s="253"/>
      <c r="Y280" s="254"/>
      <c r="Z280" s="254"/>
      <c r="AA280" s="254"/>
      <c r="AB280" s="254"/>
      <c r="AC280" s="253"/>
      <c r="AD280" s="253"/>
      <c r="AE280" s="253"/>
      <c r="AF280" s="253"/>
      <c r="AG280" s="254"/>
      <c r="AH280" s="254"/>
      <c r="AI280" s="254"/>
      <c r="AJ280" s="254"/>
      <c r="AK280" s="86">
        <v>3.05</v>
      </c>
      <c r="AL280" s="86"/>
      <c r="AM280" s="255"/>
      <c r="AN280" s="255">
        <f t="shared" si="171"/>
        <v>1.7993466864428302</v>
      </c>
      <c r="AO280" s="98">
        <f t="shared" si="164"/>
        <v>37786.280415299436</v>
      </c>
      <c r="AP280" s="98">
        <f t="shared" si="165"/>
        <v>23391.506923756795</v>
      </c>
      <c r="AQ280" s="98">
        <f t="shared" si="166"/>
        <v>15294.446834764058</v>
      </c>
      <c r="AR280" s="98">
        <f t="shared" si="167"/>
        <v>9896.4067754355656</v>
      </c>
      <c r="AS280" s="99">
        <f t="shared" si="168"/>
        <v>37800</v>
      </c>
      <c r="AT280" s="99">
        <f t="shared" si="168"/>
        <v>23400</v>
      </c>
      <c r="AU280" s="99">
        <f t="shared" si="168"/>
        <v>15300</v>
      </c>
      <c r="AV280" s="99">
        <f t="shared" si="168"/>
        <v>9900</v>
      </c>
      <c r="AW280" s="100">
        <f t="shared" si="169"/>
        <v>5667.9420622949156</v>
      </c>
      <c r="AX280" s="256" t="s">
        <v>344</v>
      </c>
      <c r="AY280" s="101">
        <v>8400</v>
      </c>
      <c r="AZ280" s="102">
        <v>4200</v>
      </c>
      <c r="BA280" s="102">
        <v>2310</v>
      </c>
      <c r="BB280" s="102">
        <v>1610</v>
      </c>
      <c r="BC280" s="253">
        <v>7200</v>
      </c>
      <c r="BD280" s="253">
        <v>3600</v>
      </c>
      <c r="BE280" s="253">
        <v>1980</v>
      </c>
      <c r="BF280" s="253">
        <v>1380</v>
      </c>
      <c r="BG280" s="103">
        <f t="shared" si="170"/>
        <v>4232.0579377050844</v>
      </c>
      <c r="BJ280" s="251" t="e">
        <f>M280*#REF!</f>
        <v>#REF!</v>
      </c>
      <c r="BK280" s="251" t="e">
        <f>N280*#REF!</f>
        <v>#REF!</v>
      </c>
      <c r="BL280" s="251" t="e">
        <f>O280*#REF!</f>
        <v>#REF!</v>
      </c>
      <c r="BM280" s="251" t="e">
        <f>P280*#REF!</f>
        <v>#REF!</v>
      </c>
    </row>
    <row r="281" spans="1:65" s="18" customFormat="1" ht="66.75" customHeight="1" x14ac:dyDescent="0.25">
      <c r="A281" s="83" t="str">
        <f t="shared" si="160"/>
        <v>BH161DT+1</v>
      </c>
      <c r="B281" s="83" t="str">
        <f t="shared" si="161"/>
        <v>BH161DT+2</v>
      </c>
      <c r="C281" s="83" t="str">
        <f t="shared" si="162"/>
        <v>BH161DT+3</v>
      </c>
      <c r="D281" s="83" t="str">
        <f t="shared" si="163"/>
        <v>BH161DT+4</v>
      </c>
      <c r="E281" s="83" t="s">
        <v>344</v>
      </c>
      <c r="F281" s="85">
        <v>161</v>
      </c>
      <c r="G281" s="85"/>
      <c r="H281" s="93" t="s">
        <v>4994</v>
      </c>
      <c r="I281" s="84" t="s">
        <v>4995</v>
      </c>
      <c r="J281" s="84" t="s">
        <v>4248</v>
      </c>
      <c r="K281" s="84" t="str">
        <f t="shared" si="159"/>
        <v>BH161DT</v>
      </c>
      <c r="L281" s="84" t="s">
        <v>4996</v>
      </c>
      <c r="M281" s="95">
        <v>12000</v>
      </c>
      <c r="N281" s="95">
        <v>6000</v>
      </c>
      <c r="O281" s="95">
        <v>3300</v>
      </c>
      <c r="P281" s="95">
        <v>2300</v>
      </c>
      <c r="Q281" s="95" t="e">
        <f>VLOOKUP(H281&amp;"Vị trí 1",#REF!,9,0)</f>
        <v>#REF!</v>
      </c>
      <c r="R281" s="95" t="e">
        <f>VLOOKUP(H281&amp;"Vị trí 2",#REF!,9,0)</f>
        <v>#REF!</v>
      </c>
      <c r="S281" s="95" t="e">
        <f>VLOOKUP(H281&amp;"Vị trí 3",#REF!,9,0)</f>
        <v>#REF!</v>
      </c>
      <c r="T281" s="95" t="e">
        <f>VLOOKUP(H281&amp;"Vị trí 4",#REF!,9,0)</f>
        <v>#REF!</v>
      </c>
      <c r="U281" s="253" t="e">
        <f>VLOOKUP(A281,#REF!,32,0)</f>
        <v>#REF!</v>
      </c>
      <c r="V281" s="253"/>
      <c r="W281" s="253"/>
      <c r="X281" s="253"/>
      <c r="Y281" s="254" t="e">
        <f>U281/M281</f>
        <v>#REF!</v>
      </c>
      <c r="Z281" s="254"/>
      <c r="AA281" s="254"/>
      <c r="AB281" s="254"/>
      <c r="AC281" s="253"/>
      <c r="AD281" s="253"/>
      <c r="AE281" s="253"/>
      <c r="AF281" s="253"/>
      <c r="AG281" s="254"/>
      <c r="AH281" s="254"/>
      <c r="AI281" s="254"/>
      <c r="AJ281" s="254"/>
      <c r="AK281" s="86">
        <v>3.05</v>
      </c>
      <c r="AL281" s="86"/>
      <c r="AM281" s="255"/>
      <c r="AN281" s="255">
        <f t="shared" si="171"/>
        <v>1.7993466864428302</v>
      </c>
      <c r="AO281" s="98">
        <f t="shared" si="164"/>
        <v>21592.160237313961</v>
      </c>
      <c r="AP281" s="98">
        <f t="shared" si="165"/>
        <v>10796.080118656981</v>
      </c>
      <c r="AQ281" s="98">
        <f t="shared" si="166"/>
        <v>5937.8440652613399</v>
      </c>
      <c r="AR281" s="98">
        <f t="shared" si="167"/>
        <v>4138.4973788185098</v>
      </c>
      <c r="AS281" s="99">
        <f t="shared" si="168"/>
        <v>21600</v>
      </c>
      <c r="AT281" s="99">
        <f t="shared" si="168"/>
        <v>10800</v>
      </c>
      <c r="AU281" s="99">
        <f t="shared" si="168"/>
        <v>5900</v>
      </c>
      <c r="AV281" s="99">
        <f t="shared" si="168"/>
        <v>4100</v>
      </c>
      <c r="AW281" s="100">
        <f t="shared" si="169"/>
        <v>3238.8240355970943</v>
      </c>
      <c r="AX281" s="256" t="s">
        <v>344</v>
      </c>
      <c r="AY281" s="101">
        <v>8400</v>
      </c>
      <c r="AZ281" s="102">
        <v>4200</v>
      </c>
      <c r="BA281" s="102">
        <v>2310</v>
      </c>
      <c r="BB281" s="102">
        <v>1610</v>
      </c>
      <c r="BC281" s="253">
        <v>7200</v>
      </c>
      <c r="BD281" s="253">
        <v>3600</v>
      </c>
      <c r="BE281" s="253">
        <v>1980</v>
      </c>
      <c r="BF281" s="253">
        <v>1380</v>
      </c>
      <c r="BG281" s="103">
        <f t="shared" si="170"/>
        <v>861.17596440290572</v>
      </c>
      <c r="BJ281" s="251" t="e">
        <f>M281*#REF!</f>
        <v>#REF!</v>
      </c>
      <c r="BK281" s="251" t="e">
        <f>N281*#REF!</f>
        <v>#REF!</v>
      </c>
      <c r="BL281" s="251" t="e">
        <f>O281*#REF!</f>
        <v>#REF!</v>
      </c>
      <c r="BM281" s="251" t="e">
        <f>P281*#REF!</f>
        <v>#REF!</v>
      </c>
    </row>
    <row r="282" spans="1:65" s="18" customFormat="1" ht="63" x14ac:dyDescent="0.25">
      <c r="A282" s="83" t="str">
        <f t="shared" si="160"/>
        <v>BH162DT+1</v>
      </c>
      <c r="B282" s="83" t="str">
        <f t="shared" si="161"/>
        <v>BH162DT+2</v>
      </c>
      <c r="C282" s="83" t="str">
        <f t="shared" si="162"/>
        <v>BH162DT+3</v>
      </c>
      <c r="D282" s="83" t="str">
        <f t="shared" si="163"/>
        <v>BH162DT+4</v>
      </c>
      <c r="E282" s="83" t="s">
        <v>344</v>
      </c>
      <c r="F282" s="85">
        <v>162</v>
      </c>
      <c r="G282" s="85"/>
      <c r="H282" s="93" t="s">
        <v>4997</v>
      </c>
      <c r="I282" s="84" t="s">
        <v>4998</v>
      </c>
      <c r="J282" s="84" t="s">
        <v>4551</v>
      </c>
      <c r="K282" s="84" t="str">
        <f t="shared" si="159"/>
        <v>BH162DT</v>
      </c>
      <c r="L282" s="84" t="s">
        <v>4999</v>
      </c>
      <c r="M282" s="95">
        <v>12000</v>
      </c>
      <c r="N282" s="95">
        <v>6000</v>
      </c>
      <c r="O282" s="95">
        <v>3300</v>
      </c>
      <c r="P282" s="95">
        <v>2300</v>
      </c>
      <c r="Q282" s="95" t="e">
        <f>VLOOKUP(H282&amp;"Vị trí 1",#REF!,9,0)</f>
        <v>#REF!</v>
      </c>
      <c r="R282" s="95" t="e">
        <f>VLOOKUP(H282&amp;"Vị trí 2",#REF!,9,0)</f>
        <v>#REF!</v>
      </c>
      <c r="S282" s="95" t="e">
        <f>VLOOKUP(H282&amp;"Vị trí 3",#REF!,9,0)</f>
        <v>#REF!</v>
      </c>
      <c r="T282" s="95" t="e">
        <f>VLOOKUP(H282&amp;"Vị trí 4",#REF!,9,0)</f>
        <v>#REF!</v>
      </c>
      <c r="U282" s="253"/>
      <c r="V282" s="253"/>
      <c r="W282" s="253"/>
      <c r="X282" s="253"/>
      <c r="Y282" s="254"/>
      <c r="Z282" s="254"/>
      <c r="AA282" s="254"/>
      <c r="AB282" s="254"/>
      <c r="AC282" s="253"/>
      <c r="AD282" s="253"/>
      <c r="AE282" s="253"/>
      <c r="AF282" s="253"/>
      <c r="AG282" s="254"/>
      <c r="AH282" s="254"/>
      <c r="AI282" s="254"/>
      <c r="AJ282" s="254"/>
      <c r="AK282" s="86">
        <v>3.05</v>
      </c>
      <c r="AL282" s="86"/>
      <c r="AM282" s="255"/>
      <c r="AN282" s="255">
        <f t="shared" si="171"/>
        <v>1.7993466864428302</v>
      </c>
      <c r="AO282" s="98">
        <f t="shared" si="164"/>
        <v>21592.160237313961</v>
      </c>
      <c r="AP282" s="98">
        <f t="shared" si="165"/>
        <v>10796.080118656981</v>
      </c>
      <c r="AQ282" s="98">
        <f t="shared" si="166"/>
        <v>5937.8440652613399</v>
      </c>
      <c r="AR282" s="98">
        <f t="shared" si="167"/>
        <v>4138.4973788185098</v>
      </c>
      <c r="AS282" s="99">
        <f t="shared" si="168"/>
        <v>21600</v>
      </c>
      <c r="AT282" s="99">
        <f t="shared" si="168"/>
        <v>10800</v>
      </c>
      <c r="AU282" s="99">
        <f t="shared" si="168"/>
        <v>5900</v>
      </c>
      <c r="AV282" s="99">
        <f t="shared" si="168"/>
        <v>4100</v>
      </c>
      <c r="AW282" s="100">
        <f t="shared" si="169"/>
        <v>3238.8240355970943</v>
      </c>
      <c r="AX282" s="256" t="s">
        <v>344</v>
      </c>
      <c r="AY282" s="101">
        <v>14699.999999999998</v>
      </c>
      <c r="AZ282" s="102">
        <v>7699.9999999999991</v>
      </c>
      <c r="BA282" s="102">
        <v>4550</v>
      </c>
      <c r="BB282" s="102">
        <v>3150</v>
      </c>
      <c r="BC282" s="253">
        <v>12600</v>
      </c>
      <c r="BD282" s="253">
        <v>6600</v>
      </c>
      <c r="BE282" s="253">
        <v>3900</v>
      </c>
      <c r="BF282" s="253">
        <v>2700</v>
      </c>
      <c r="BG282" s="103">
        <f t="shared" si="170"/>
        <v>861.17596440290572</v>
      </c>
      <c r="BJ282" s="251" t="e">
        <f>M282*#REF!</f>
        <v>#REF!</v>
      </c>
      <c r="BK282" s="251" t="e">
        <f>N282*#REF!</f>
        <v>#REF!</v>
      </c>
      <c r="BL282" s="251" t="e">
        <f>O282*#REF!</f>
        <v>#REF!</v>
      </c>
      <c r="BM282" s="251" t="e">
        <f>P282*#REF!</f>
        <v>#REF!</v>
      </c>
    </row>
    <row r="283" spans="1:65" s="18" customFormat="1" ht="35.1" customHeight="1" x14ac:dyDescent="0.25">
      <c r="A283" s="83" t="str">
        <f t="shared" si="160"/>
        <v>BH163DT+1</v>
      </c>
      <c r="B283" s="83" t="str">
        <f t="shared" si="161"/>
        <v>BH163DT+2</v>
      </c>
      <c r="C283" s="83" t="str">
        <f t="shared" si="162"/>
        <v>BH163DT+3</v>
      </c>
      <c r="D283" s="83" t="str">
        <f t="shared" si="163"/>
        <v>BH163DT+4</v>
      </c>
      <c r="E283" s="83" t="s">
        <v>344</v>
      </c>
      <c r="F283" s="85">
        <v>163</v>
      </c>
      <c r="G283" s="85"/>
      <c r="H283" s="93" t="s">
        <v>5000</v>
      </c>
      <c r="I283" s="84" t="s">
        <v>5001</v>
      </c>
      <c r="J283" s="84" t="s">
        <v>5002</v>
      </c>
      <c r="K283" s="84" t="str">
        <f t="shared" si="159"/>
        <v>BH163DT</v>
      </c>
      <c r="L283" s="84" t="s">
        <v>5003</v>
      </c>
      <c r="M283" s="95">
        <v>21000</v>
      </c>
      <c r="N283" s="95">
        <v>11000</v>
      </c>
      <c r="O283" s="95">
        <v>6500</v>
      </c>
      <c r="P283" s="95">
        <v>4500</v>
      </c>
      <c r="Q283" s="95" t="e">
        <f>VLOOKUP(H283&amp;"Vị trí 1",#REF!,9,0)</f>
        <v>#REF!</v>
      </c>
      <c r="R283" s="95" t="e">
        <f>VLOOKUP(H283&amp;"Vị trí 2",#REF!,9,0)</f>
        <v>#REF!</v>
      </c>
      <c r="S283" s="95" t="e">
        <f>VLOOKUP(H283&amp;"Vị trí 3",#REF!,9,0)</f>
        <v>#REF!</v>
      </c>
      <c r="T283" s="95" t="e">
        <f>VLOOKUP(H283&amp;"Vị trí 4",#REF!,9,0)</f>
        <v>#REF!</v>
      </c>
      <c r="U283" s="253"/>
      <c r="V283" s="253"/>
      <c r="W283" s="253"/>
      <c r="X283" s="253"/>
      <c r="Y283" s="254"/>
      <c r="Z283" s="254"/>
      <c r="AA283" s="254"/>
      <c r="AB283" s="254"/>
      <c r="AC283" s="253"/>
      <c r="AD283" s="253"/>
      <c r="AE283" s="253"/>
      <c r="AF283" s="253"/>
      <c r="AG283" s="254"/>
      <c r="AH283" s="254"/>
      <c r="AI283" s="254"/>
      <c r="AJ283" s="254"/>
      <c r="AK283" s="86">
        <v>2.1947326416600164</v>
      </c>
      <c r="AL283" s="86"/>
      <c r="AM283" s="255"/>
      <c r="AN283" s="255">
        <v>1.25</v>
      </c>
      <c r="AO283" s="98">
        <f t="shared" si="164"/>
        <v>26250</v>
      </c>
      <c r="AP283" s="98">
        <f t="shared" si="165"/>
        <v>13750</v>
      </c>
      <c r="AQ283" s="98">
        <f t="shared" si="166"/>
        <v>8125</v>
      </c>
      <c r="AR283" s="98">
        <f t="shared" si="167"/>
        <v>5625</v>
      </c>
      <c r="AS283" s="99">
        <f t="shared" si="168"/>
        <v>26300</v>
      </c>
      <c r="AT283" s="99">
        <f t="shared" si="168"/>
        <v>13800</v>
      </c>
      <c r="AU283" s="99">
        <f t="shared" si="168"/>
        <v>8100</v>
      </c>
      <c r="AV283" s="99">
        <f t="shared" si="168"/>
        <v>5600</v>
      </c>
      <c r="AW283" s="100">
        <f t="shared" si="169"/>
        <v>3937.5</v>
      </c>
      <c r="AX283" s="256" t="s">
        <v>344</v>
      </c>
      <c r="AY283" s="101">
        <v>7000</v>
      </c>
      <c r="AZ283" s="102">
        <v>3500</v>
      </c>
      <c r="BA283" s="102">
        <v>2520</v>
      </c>
      <c r="BB283" s="102">
        <v>1260</v>
      </c>
      <c r="BC283" s="253">
        <v>6000</v>
      </c>
      <c r="BD283" s="253">
        <v>3000</v>
      </c>
      <c r="BE283" s="253">
        <v>2160</v>
      </c>
      <c r="BF283" s="253">
        <v>1080</v>
      </c>
      <c r="BG283" s="103">
        <f t="shared" si="170"/>
        <v>1662.5</v>
      </c>
    </row>
    <row r="284" spans="1:65" s="18" customFormat="1" ht="24.75" customHeight="1" x14ac:dyDescent="0.25">
      <c r="A284" s="83" t="str">
        <f t="shared" si="160"/>
        <v>BH164DT+1</v>
      </c>
      <c r="B284" s="83" t="str">
        <f t="shared" si="161"/>
        <v>BH164DT+2</v>
      </c>
      <c r="C284" s="83" t="str">
        <f t="shared" si="162"/>
        <v>BH164DT+3</v>
      </c>
      <c r="D284" s="83" t="str">
        <f t="shared" si="163"/>
        <v>BH164DT+4</v>
      </c>
      <c r="E284" s="83" t="s">
        <v>344</v>
      </c>
      <c r="F284" s="55">
        <v>164</v>
      </c>
      <c r="G284" s="55"/>
      <c r="H284" s="56" t="s">
        <v>5004</v>
      </c>
      <c r="I284" s="87" t="s">
        <v>5005</v>
      </c>
      <c r="J284" s="87" t="s">
        <v>4355</v>
      </c>
      <c r="K284" s="84"/>
      <c r="L284" s="87" t="s">
        <v>5006</v>
      </c>
      <c r="M284" s="109"/>
      <c r="N284" s="109"/>
      <c r="O284" s="109"/>
      <c r="P284" s="109"/>
      <c r="Q284" s="95"/>
      <c r="R284" s="95"/>
      <c r="S284" s="95"/>
      <c r="T284" s="95"/>
      <c r="U284" s="253"/>
      <c r="V284" s="253"/>
      <c r="W284" s="253"/>
      <c r="X284" s="253"/>
      <c r="Y284" s="254"/>
      <c r="Z284" s="254"/>
      <c r="AA284" s="254"/>
      <c r="AB284" s="254"/>
      <c r="AC284" s="253"/>
      <c r="AD284" s="253"/>
      <c r="AE284" s="253"/>
      <c r="AF284" s="253"/>
      <c r="AG284" s="254"/>
      <c r="AH284" s="254"/>
      <c r="AI284" s="254"/>
      <c r="AJ284" s="254"/>
      <c r="AK284" s="86"/>
      <c r="AL284" s="86"/>
      <c r="AM284" s="255"/>
      <c r="AN284" s="255"/>
      <c r="AO284" s="98"/>
      <c r="AP284" s="98"/>
      <c r="AQ284" s="98"/>
      <c r="AR284" s="98"/>
      <c r="AS284" s="98"/>
      <c r="AT284" s="98"/>
      <c r="AU284" s="98"/>
      <c r="AV284" s="98"/>
      <c r="AW284" s="60"/>
      <c r="AX284" s="256" t="s">
        <v>344</v>
      </c>
      <c r="AY284" s="101"/>
      <c r="AZ284" s="102"/>
      <c r="BA284" s="102"/>
      <c r="BB284" s="102"/>
      <c r="BC284" s="253"/>
      <c r="BD284" s="253"/>
      <c r="BE284" s="253"/>
      <c r="BF284" s="253"/>
      <c r="BJ284" s="251" t="e">
        <f>M284*#REF!</f>
        <v>#REF!</v>
      </c>
      <c r="BK284" s="251" t="e">
        <f>N284*#REF!</f>
        <v>#REF!</v>
      </c>
      <c r="BL284" s="251" t="e">
        <f>O284*#REF!</f>
        <v>#REF!</v>
      </c>
      <c r="BM284" s="251" t="e">
        <f>P284*#REF!</f>
        <v>#REF!</v>
      </c>
    </row>
    <row r="285" spans="1:65" s="18" customFormat="1" ht="35.1" customHeight="1" x14ac:dyDescent="0.25">
      <c r="A285" s="83" t="str">
        <f t="shared" si="160"/>
        <v>BH164DT_D1+1</v>
      </c>
      <c r="B285" s="83" t="str">
        <f t="shared" si="161"/>
        <v>BH164DT_D1+2</v>
      </c>
      <c r="C285" s="83" t="str">
        <f t="shared" si="162"/>
        <v>BH164DT_D1+3</v>
      </c>
      <c r="D285" s="83" t="str">
        <f t="shared" si="163"/>
        <v>BH164DT_D1+4</v>
      </c>
      <c r="E285" s="83" t="s">
        <v>344</v>
      </c>
      <c r="F285" s="55"/>
      <c r="G285" s="55"/>
      <c r="H285" s="56" t="s">
        <v>5007</v>
      </c>
      <c r="I285" s="87" t="s">
        <v>5008</v>
      </c>
      <c r="J285" s="87"/>
      <c r="K285" s="84" t="str">
        <f t="shared" si="159"/>
        <v>BH164DT_D1</v>
      </c>
      <c r="L285" s="87"/>
      <c r="M285" s="109">
        <v>8000</v>
      </c>
      <c r="N285" s="109">
        <v>4000</v>
      </c>
      <c r="O285" s="109">
        <v>2900</v>
      </c>
      <c r="P285" s="109">
        <v>1800</v>
      </c>
      <c r="Q285" s="95" t="e">
        <f>VLOOKUP(H285&amp;"Vị trí 1",#REF!,9,0)</f>
        <v>#REF!</v>
      </c>
      <c r="R285" s="95" t="e">
        <f>VLOOKUP(H285&amp;"Vị trí 2",#REF!,9,0)</f>
        <v>#REF!</v>
      </c>
      <c r="S285" s="95" t="e">
        <f>VLOOKUP(H285&amp;"Vị trí 3",#REF!,9,0)</f>
        <v>#REF!</v>
      </c>
      <c r="T285" s="95" t="e">
        <f>VLOOKUP(H285&amp;"Vị trí 4",#REF!,9,0)</f>
        <v>#REF!</v>
      </c>
      <c r="U285" s="253"/>
      <c r="V285" s="253"/>
      <c r="W285" s="253"/>
      <c r="X285" s="253"/>
      <c r="Y285" s="254"/>
      <c r="Z285" s="254"/>
      <c r="AA285" s="254"/>
      <c r="AB285" s="254"/>
      <c r="AC285" s="253"/>
      <c r="AD285" s="253"/>
      <c r="AE285" s="253"/>
      <c r="AF285" s="253"/>
      <c r="AG285" s="254"/>
      <c r="AH285" s="254"/>
      <c r="AI285" s="254"/>
      <c r="AJ285" s="254"/>
      <c r="AK285" s="86">
        <v>3.05</v>
      </c>
      <c r="AL285" s="86"/>
      <c r="AM285" s="255"/>
      <c r="AN285" s="255">
        <f>AK285*$AN$10/$AK$10</f>
        <v>1.7993466864428302</v>
      </c>
      <c r="AO285" s="98">
        <f t="shared" ref="AO285:AR286" si="172">M285*$AN285</f>
        <v>14394.773491542643</v>
      </c>
      <c r="AP285" s="98">
        <f t="shared" si="172"/>
        <v>7197.3867457713213</v>
      </c>
      <c r="AQ285" s="98">
        <f t="shared" si="172"/>
        <v>5218.105390684208</v>
      </c>
      <c r="AR285" s="98">
        <f t="shared" si="172"/>
        <v>3238.8240355970943</v>
      </c>
      <c r="AS285" s="99">
        <f t="shared" ref="AS285:AV286" si="173">IF(AO285&lt;1000,ROUND(AO285,-1),ROUND(AO285,-2))</f>
        <v>14400</v>
      </c>
      <c r="AT285" s="99">
        <f t="shared" si="173"/>
        <v>7200</v>
      </c>
      <c r="AU285" s="99">
        <f t="shared" si="173"/>
        <v>5200</v>
      </c>
      <c r="AV285" s="99">
        <f t="shared" si="173"/>
        <v>3200</v>
      </c>
      <c r="AW285" s="100">
        <f>AO285*0.15</f>
        <v>2159.2160237313965</v>
      </c>
      <c r="AX285" s="256" t="s">
        <v>344</v>
      </c>
      <c r="AY285" s="101">
        <v>11900</v>
      </c>
      <c r="AZ285" s="102">
        <v>5600</v>
      </c>
      <c r="BA285" s="102">
        <v>3220</v>
      </c>
      <c r="BB285" s="102">
        <v>1819.9999999999998</v>
      </c>
      <c r="BC285" s="253">
        <v>10200</v>
      </c>
      <c r="BD285" s="253">
        <v>4800</v>
      </c>
      <c r="BE285" s="253">
        <v>2760</v>
      </c>
      <c r="BF285" s="253">
        <v>1560</v>
      </c>
      <c r="BG285" s="103">
        <f>AV285-AW285</f>
        <v>1040.7839762686035</v>
      </c>
      <c r="BJ285" s="251" t="e">
        <f>M285*#REF!</f>
        <v>#REF!</v>
      </c>
      <c r="BK285" s="251" t="e">
        <f>N285*#REF!</f>
        <v>#REF!</v>
      </c>
      <c r="BL285" s="251" t="e">
        <f>O285*#REF!</f>
        <v>#REF!</v>
      </c>
      <c r="BM285" s="251" t="e">
        <f>P285*#REF!</f>
        <v>#REF!</v>
      </c>
    </row>
    <row r="286" spans="1:65" s="18" customFormat="1" ht="35.1" customHeight="1" x14ac:dyDescent="0.25">
      <c r="A286" s="83" t="str">
        <f t="shared" si="160"/>
        <v>BH164DT_D2+1</v>
      </c>
      <c r="B286" s="83" t="str">
        <f t="shared" si="161"/>
        <v>BH164DT_D2+2</v>
      </c>
      <c r="C286" s="83" t="str">
        <f t="shared" si="162"/>
        <v>BH164DT_D2+3</v>
      </c>
      <c r="D286" s="83" t="str">
        <f t="shared" si="163"/>
        <v>BH164DT_D2+4</v>
      </c>
      <c r="E286" s="83" t="s">
        <v>344</v>
      </c>
      <c r="F286" s="55"/>
      <c r="G286" s="55"/>
      <c r="H286" s="56" t="s">
        <v>5009</v>
      </c>
      <c r="I286" s="87" t="s">
        <v>4486</v>
      </c>
      <c r="J286" s="87"/>
      <c r="K286" s="84" t="str">
        <f t="shared" si="159"/>
        <v>BH164DT_D2</v>
      </c>
      <c r="L286" s="87"/>
      <c r="M286" s="109">
        <v>5600</v>
      </c>
      <c r="N286" s="109">
        <v>3000</v>
      </c>
      <c r="O286" s="109">
        <v>2300</v>
      </c>
      <c r="P286" s="109">
        <v>1800</v>
      </c>
      <c r="Q286" s="95" t="e">
        <f>VLOOKUP(H286&amp;"Vị trí 1",#REF!,9,0)</f>
        <v>#REF!</v>
      </c>
      <c r="R286" s="95" t="e">
        <f>VLOOKUP(H286&amp;"Vị trí 2",#REF!,9,0)</f>
        <v>#REF!</v>
      </c>
      <c r="S286" s="95" t="e">
        <f>VLOOKUP(H286&amp;"Vị trí 3",#REF!,9,0)</f>
        <v>#REF!</v>
      </c>
      <c r="T286" s="95" t="e">
        <f>VLOOKUP(H286&amp;"Vị trí 4",#REF!,9,0)</f>
        <v>#REF!</v>
      </c>
      <c r="U286" s="253"/>
      <c r="V286" s="253"/>
      <c r="W286" s="253"/>
      <c r="X286" s="253"/>
      <c r="Y286" s="254"/>
      <c r="Z286" s="254"/>
      <c r="AA286" s="254"/>
      <c r="AB286" s="254"/>
      <c r="AC286" s="253"/>
      <c r="AD286" s="253"/>
      <c r="AE286" s="253"/>
      <c r="AF286" s="253"/>
      <c r="AG286" s="254"/>
      <c r="AH286" s="254"/>
      <c r="AI286" s="254"/>
      <c r="AJ286" s="254"/>
      <c r="AK286" s="86">
        <v>3.05</v>
      </c>
      <c r="AL286" s="86"/>
      <c r="AM286" s="255"/>
      <c r="AN286" s="255">
        <f>AK286*$AN$10/$AK$10</f>
        <v>1.7993466864428302</v>
      </c>
      <c r="AO286" s="98">
        <f t="shared" si="172"/>
        <v>10076.34144407985</v>
      </c>
      <c r="AP286" s="98">
        <f t="shared" si="172"/>
        <v>5398.0400593284903</v>
      </c>
      <c r="AQ286" s="98">
        <f t="shared" si="172"/>
        <v>4138.4973788185098</v>
      </c>
      <c r="AR286" s="98">
        <f t="shared" si="172"/>
        <v>3238.8240355970943</v>
      </c>
      <c r="AS286" s="99">
        <f t="shared" si="173"/>
        <v>10100</v>
      </c>
      <c r="AT286" s="99">
        <f t="shared" si="173"/>
        <v>5400</v>
      </c>
      <c r="AU286" s="99">
        <f t="shared" si="173"/>
        <v>4100</v>
      </c>
      <c r="AV286" s="99">
        <f t="shared" si="173"/>
        <v>3200</v>
      </c>
      <c r="AW286" s="100">
        <f>AO286*0.15</f>
        <v>1511.4512166119773</v>
      </c>
      <c r="AX286" s="256" t="s">
        <v>344</v>
      </c>
      <c r="AY286" s="101">
        <v>8400</v>
      </c>
      <c r="AZ286" s="102">
        <v>4200</v>
      </c>
      <c r="BA286" s="102">
        <v>2800</v>
      </c>
      <c r="BB286" s="102">
        <v>1750</v>
      </c>
      <c r="BC286" s="253">
        <v>7200</v>
      </c>
      <c r="BD286" s="253">
        <v>3600</v>
      </c>
      <c r="BE286" s="253">
        <v>2400</v>
      </c>
      <c r="BF286" s="253">
        <v>1500</v>
      </c>
      <c r="BG286" s="103">
        <f>AV286-AW286</f>
        <v>1688.5487833880227</v>
      </c>
      <c r="BJ286" s="251" t="e">
        <f>M286*#REF!</f>
        <v>#REF!</v>
      </c>
      <c r="BK286" s="251" t="e">
        <f>N286*#REF!</f>
        <v>#REF!</v>
      </c>
      <c r="BL286" s="251" t="e">
        <f>O286*#REF!</f>
        <v>#REF!</v>
      </c>
      <c r="BM286" s="251" t="e">
        <f>P286*#REF!</f>
        <v>#REF!</v>
      </c>
    </row>
    <row r="287" spans="1:65" s="18" customFormat="1" ht="35.1" customHeight="1" x14ac:dyDescent="0.25">
      <c r="A287" s="83" t="str">
        <f t="shared" si="160"/>
        <v>BH165DT+1</v>
      </c>
      <c r="B287" s="83" t="str">
        <f t="shared" si="161"/>
        <v>BH165DT+2</v>
      </c>
      <c r="C287" s="83" t="str">
        <f t="shared" si="162"/>
        <v>BH165DT+3</v>
      </c>
      <c r="D287" s="83" t="str">
        <f t="shared" si="163"/>
        <v>BH165DT+4</v>
      </c>
      <c r="E287" s="83" t="s">
        <v>344</v>
      </c>
      <c r="F287" s="85">
        <v>165</v>
      </c>
      <c r="G287" s="85"/>
      <c r="H287" s="93" t="s">
        <v>5010</v>
      </c>
      <c r="I287" s="84" t="s">
        <v>5011</v>
      </c>
      <c r="J287" s="84" t="s">
        <v>2292</v>
      </c>
      <c r="K287" s="84"/>
      <c r="L287" s="84" t="s">
        <v>5012</v>
      </c>
      <c r="M287" s="96"/>
      <c r="N287" s="96"/>
      <c r="O287" s="96"/>
      <c r="P287" s="96"/>
      <c r="Q287" s="95"/>
      <c r="R287" s="95"/>
      <c r="S287" s="95"/>
      <c r="T287" s="95"/>
      <c r="U287" s="253"/>
      <c r="V287" s="253"/>
      <c r="W287" s="253"/>
      <c r="X287" s="253"/>
      <c r="Y287" s="254"/>
      <c r="Z287" s="254"/>
      <c r="AA287" s="254"/>
      <c r="AB287" s="254"/>
      <c r="AC287" s="253"/>
      <c r="AD287" s="253"/>
      <c r="AE287" s="253"/>
      <c r="AF287" s="253"/>
      <c r="AG287" s="254"/>
      <c r="AH287" s="254"/>
      <c r="AI287" s="254"/>
      <c r="AJ287" s="254"/>
      <c r="AK287" s="86"/>
      <c r="AL287" s="86"/>
      <c r="AM287" s="255"/>
      <c r="AN287" s="255"/>
      <c r="AO287" s="98"/>
      <c r="AP287" s="98"/>
      <c r="AQ287" s="98"/>
      <c r="AR287" s="98"/>
      <c r="AS287" s="98"/>
      <c r="AT287" s="98"/>
      <c r="AU287" s="98"/>
      <c r="AV287" s="98"/>
      <c r="AW287" s="60"/>
      <c r="AX287" s="256" t="s">
        <v>344</v>
      </c>
      <c r="AY287" s="101">
        <v>6300</v>
      </c>
      <c r="AZ287" s="102">
        <v>3150</v>
      </c>
      <c r="BA287" s="102">
        <v>2100</v>
      </c>
      <c r="BB287" s="102">
        <v>1050</v>
      </c>
      <c r="BC287" s="253">
        <v>5400</v>
      </c>
      <c r="BD287" s="253">
        <v>2700</v>
      </c>
      <c r="BE287" s="253">
        <v>1800</v>
      </c>
      <c r="BF287" s="253">
        <v>900</v>
      </c>
      <c r="BJ287" s="251" t="e">
        <f>M287*#REF!</f>
        <v>#REF!</v>
      </c>
      <c r="BK287" s="251" t="e">
        <f>N287*#REF!</f>
        <v>#REF!</v>
      </c>
      <c r="BL287" s="251" t="e">
        <f>O287*#REF!</f>
        <v>#REF!</v>
      </c>
      <c r="BM287" s="251" t="e">
        <f>P287*#REF!</f>
        <v>#REF!</v>
      </c>
    </row>
    <row r="288" spans="1:65" s="18" customFormat="1" ht="35.1" customHeight="1" x14ac:dyDescent="0.25">
      <c r="A288" s="83" t="str">
        <f t="shared" si="160"/>
        <v>BH165DT_D1+1</v>
      </c>
      <c r="B288" s="83" t="str">
        <f t="shared" si="161"/>
        <v>BH165DT_D1+2</v>
      </c>
      <c r="C288" s="83" t="str">
        <f t="shared" si="162"/>
        <v>BH165DT_D1+3</v>
      </c>
      <c r="D288" s="83" t="str">
        <f t="shared" si="163"/>
        <v>BH165DT_D1+4</v>
      </c>
      <c r="E288" s="83" t="s">
        <v>344</v>
      </c>
      <c r="F288" s="265"/>
      <c r="G288" s="265"/>
      <c r="H288" s="93" t="s">
        <v>5013</v>
      </c>
      <c r="I288" s="84" t="s">
        <v>5014</v>
      </c>
      <c r="J288" s="84" t="s">
        <v>3946</v>
      </c>
      <c r="K288" s="84" t="str">
        <f t="shared" si="159"/>
        <v>BH165DT_D1</v>
      </c>
      <c r="L288" s="84" t="s">
        <v>4551</v>
      </c>
      <c r="M288" s="95">
        <v>17000</v>
      </c>
      <c r="N288" s="95">
        <v>8000</v>
      </c>
      <c r="O288" s="95">
        <v>4600</v>
      </c>
      <c r="P288" s="95">
        <v>2600</v>
      </c>
      <c r="Q288" s="95" t="e">
        <f>VLOOKUP(H288&amp;"Vị trí 1",#REF!,9,0)</f>
        <v>#REF!</v>
      </c>
      <c r="R288" s="95" t="e">
        <f>VLOOKUP(H288&amp;"Vị trí 2",#REF!,9,0)</f>
        <v>#REF!</v>
      </c>
      <c r="S288" s="95" t="e">
        <f>VLOOKUP(H288&amp;"Vị trí 3",#REF!,9,0)</f>
        <v>#REF!</v>
      </c>
      <c r="T288" s="95" t="e">
        <f>VLOOKUP(H288&amp;"Vị trí 4",#REF!,9,0)</f>
        <v>#REF!</v>
      </c>
      <c r="U288" s="253"/>
      <c r="V288" s="253"/>
      <c r="W288" s="253"/>
      <c r="X288" s="253"/>
      <c r="Y288" s="254"/>
      <c r="Z288" s="254"/>
      <c r="AA288" s="254"/>
      <c r="AB288" s="254"/>
      <c r="AC288" s="253"/>
      <c r="AD288" s="253"/>
      <c r="AE288" s="253"/>
      <c r="AF288" s="253"/>
      <c r="AG288" s="254"/>
      <c r="AH288" s="254"/>
      <c r="AI288" s="254"/>
      <c r="AJ288" s="254"/>
      <c r="AK288" s="86">
        <v>3.05</v>
      </c>
      <c r="AL288" s="86"/>
      <c r="AM288" s="255"/>
      <c r="AN288" s="255">
        <f>AK288*$AN$10/$AK$10</f>
        <v>1.7993466864428302</v>
      </c>
      <c r="AO288" s="98">
        <f t="shared" ref="AO288:AR292" si="174">M288*$AN288</f>
        <v>30588.893669528115</v>
      </c>
      <c r="AP288" s="98">
        <f t="shared" si="174"/>
        <v>14394.773491542643</v>
      </c>
      <c r="AQ288" s="98">
        <f t="shared" si="174"/>
        <v>8276.9947576370196</v>
      </c>
      <c r="AR288" s="98">
        <f t="shared" si="174"/>
        <v>4678.3013847513585</v>
      </c>
      <c r="AS288" s="99">
        <f t="shared" ref="AS288:AV292" si="175">IF(AO288&lt;1000,ROUND(AO288,-1),ROUND(AO288,-2))</f>
        <v>30600</v>
      </c>
      <c r="AT288" s="99">
        <f t="shared" si="175"/>
        <v>14400</v>
      </c>
      <c r="AU288" s="99">
        <f t="shared" si="175"/>
        <v>8300</v>
      </c>
      <c r="AV288" s="99">
        <f t="shared" si="175"/>
        <v>4700</v>
      </c>
      <c r="AW288" s="100">
        <f>AO288*0.15</f>
        <v>4588.3340504292173</v>
      </c>
      <c r="AX288" s="256" t="s">
        <v>344</v>
      </c>
      <c r="AY288" s="101">
        <v>3500</v>
      </c>
      <c r="AZ288" s="102">
        <v>2100</v>
      </c>
      <c r="BA288" s="102">
        <v>1260</v>
      </c>
      <c r="BB288" s="102">
        <v>1050</v>
      </c>
      <c r="BC288" s="253">
        <v>3000</v>
      </c>
      <c r="BD288" s="253">
        <v>1800</v>
      </c>
      <c r="BE288" s="253">
        <v>1080</v>
      </c>
      <c r="BF288" s="253">
        <v>900</v>
      </c>
      <c r="BG288" s="103">
        <f>AV288-AW288</f>
        <v>111.66594957078269</v>
      </c>
      <c r="BJ288" s="251" t="e">
        <f>M288*#REF!</f>
        <v>#REF!</v>
      </c>
      <c r="BK288" s="251" t="e">
        <f>N288*#REF!</f>
        <v>#REF!</v>
      </c>
      <c r="BL288" s="251" t="e">
        <f>O288*#REF!</f>
        <v>#REF!</v>
      </c>
      <c r="BM288" s="251" t="e">
        <f>P288*#REF!</f>
        <v>#REF!</v>
      </c>
    </row>
    <row r="289" spans="1:65" s="219" customFormat="1" ht="63" x14ac:dyDescent="0.25">
      <c r="A289" s="230" t="str">
        <f t="shared" si="160"/>
        <v>BH165DT_D2+1</v>
      </c>
      <c r="B289" s="230" t="str">
        <f t="shared" si="161"/>
        <v>BH165DT_D2+2</v>
      </c>
      <c r="C289" s="230" t="str">
        <f t="shared" si="162"/>
        <v>BH165DT_D2+3</v>
      </c>
      <c r="D289" s="230" t="str">
        <f t="shared" si="163"/>
        <v>BH165DT_D2+4</v>
      </c>
      <c r="E289" s="83" t="s">
        <v>344</v>
      </c>
      <c r="F289" s="85"/>
      <c r="G289" s="85"/>
      <c r="H289" s="93" t="s">
        <v>5015</v>
      </c>
      <c r="I289" s="84" t="s">
        <v>5016</v>
      </c>
      <c r="J289" s="84" t="s">
        <v>3946</v>
      </c>
      <c r="K289" s="84" t="str">
        <f t="shared" si="159"/>
        <v>BH165DT_D2</v>
      </c>
      <c r="L289" s="84" t="s">
        <v>5017</v>
      </c>
      <c r="M289" s="95">
        <v>12000</v>
      </c>
      <c r="N289" s="95">
        <v>6000</v>
      </c>
      <c r="O289" s="95">
        <v>4000</v>
      </c>
      <c r="P289" s="95">
        <v>2500</v>
      </c>
      <c r="Q289" s="95" t="e">
        <f>VLOOKUP(H289&amp;"Vị trí 1",#REF!,9,0)</f>
        <v>#REF!</v>
      </c>
      <c r="R289" s="95" t="e">
        <f>VLOOKUP(H289&amp;"Vị trí 2",#REF!,9,0)</f>
        <v>#REF!</v>
      </c>
      <c r="S289" s="95" t="e">
        <f>VLOOKUP(H289&amp;"Vị trí 3",#REF!,9,0)</f>
        <v>#REF!</v>
      </c>
      <c r="T289" s="95" t="e">
        <f>VLOOKUP(H289&amp;"Vị trí 4",#REF!,9,0)</f>
        <v>#REF!</v>
      </c>
      <c r="U289" s="266"/>
      <c r="V289" s="266"/>
      <c r="W289" s="266"/>
      <c r="X289" s="266"/>
      <c r="Y289" s="267"/>
      <c r="Z289" s="267"/>
      <c r="AA289" s="267"/>
      <c r="AB289" s="267"/>
      <c r="AC289" s="266"/>
      <c r="AD289" s="266"/>
      <c r="AE289" s="266"/>
      <c r="AF289" s="266"/>
      <c r="AG289" s="267"/>
      <c r="AH289" s="267"/>
      <c r="AI289" s="267">
        <f>MIN(AK290:AK353)</f>
        <v>2.043010752688172</v>
      </c>
      <c r="AJ289" s="267">
        <f xml:space="preserve"> MAX(AK290:AK353)</f>
        <v>7.6923076923076925</v>
      </c>
      <c r="AK289" s="86">
        <v>3.05</v>
      </c>
      <c r="AL289" s="86"/>
      <c r="AM289" s="268"/>
      <c r="AN289" s="255">
        <f>AK289*$AN$10/$AK$10</f>
        <v>1.7993466864428302</v>
      </c>
      <c r="AO289" s="98">
        <f t="shared" si="174"/>
        <v>21592.160237313961</v>
      </c>
      <c r="AP289" s="98">
        <f t="shared" si="174"/>
        <v>10796.080118656981</v>
      </c>
      <c r="AQ289" s="98">
        <f t="shared" si="174"/>
        <v>7197.3867457713213</v>
      </c>
      <c r="AR289" s="98">
        <f t="shared" si="174"/>
        <v>4498.3667161070753</v>
      </c>
      <c r="AS289" s="99">
        <f t="shared" si="175"/>
        <v>21600</v>
      </c>
      <c r="AT289" s="99">
        <f t="shared" si="175"/>
        <v>10800</v>
      </c>
      <c r="AU289" s="99">
        <f t="shared" si="175"/>
        <v>7200</v>
      </c>
      <c r="AV289" s="99">
        <f t="shared" si="175"/>
        <v>4500</v>
      </c>
      <c r="AW289" s="100">
        <f>AO289*0.15</f>
        <v>3238.8240355970943</v>
      </c>
      <c r="AX289" s="269" t="s">
        <v>365</v>
      </c>
      <c r="AY289" s="270">
        <v>17500</v>
      </c>
      <c r="AZ289" s="271">
        <v>9100</v>
      </c>
      <c r="BA289" s="271">
        <v>5950</v>
      </c>
      <c r="BB289" s="271">
        <v>3849.9999999999995</v>
      </c>
      <c r="BC289" s="271">
        <v>15000</v>
      </c>
      <c r="BD289" s="271">
        <v>7800</v>
      </c>
      <c r="BE289" s="271">
        <v>5100</v>
      </c>
      <c r="BF289" s="271">
        <v>3300</v>
      </c>
      <c r="BG289" s="103">
        <f>AV289-AW289</f>
        <v>1261.1759644029057</v>
      </c>
    </row>
    <row r="290" spans="1:65" s="18" customFormat="1" ht="35.1" customHeight="1" x14ac:dyDescent="0.25">
      <c r="A290" s="83" t="str">
        <f t="shared" si="160"/>
        <v>BH165DT_D3+1</v>
      </c>
      <c r="B290" s="83" t="str">
        <f t="shared" si="161"/>
        <v>BH165DT_D3+2</v>
      </c>
      <c r="C290" s="83" t="str">
        <f t="shared" si="162"/>
        <v>BH165DT_D3+3</v>
      </c>
      <c r="D290" s="83" t="str">
        <f t="shared" si="163"/>
        <v>BH165DT_D3+4</v>
      </c>
      <c r="E290" s="83" t="s">
        <v>344</v>
      </c>
      <c r="F290" s="85"/>
      <c r="G290" s="85"/>
      <c r="H290" s="93" t="s">
        <v>5018</v>
      </c>
      <c r="I290" s="84" t="s">
        <v>5019</v>
      </c>
      <c r="J290" s="84" t="s">
        <v>5017</v>
      </c>
      <c r="K290" s="84" t="str">
        <f t="shared" si="159"/>
        <v>BH165DT_D3</v>
      </c>
      <c r="L290" s="84" t="s">
        <v>4501</v>
      </c>
      <c r="M290" s="95">
        <v>9000</v>
      </c>
      <c r="N290" s="95">
        <v>4500</v>
      </c>
      <c r="O290" s="95">
        <v>3000</v>
      </c>
      <c r="P290" s="95">
        <v>1500</v>
      </c>
      <c r="Q290" s="95" t="e">
        <f>VLOOKUP(H290&amp;"Vị trí 1",#REF!,9,0)</f>
        <v>#REF!</v>
      </c>
      <c r="R290" s="95" t="e">
        <f>VLOOKUP(H290&amp;"Vị trí 2",#REF!,9,0)</f>
        <v>#REF!</v>
      </c>
      <c r="S290" s="95" t="e">
        <f>VLOOKUP(H290&amp;"Vị trí 3",#REF!,9,0)</f>
        <v>#REF!</v>
      </c>
      <c r="T290" s="95" t="e">
        <f>VLOOKUP(H290&amp;"Vị trí 4",#REF!,9,0)</f>
        <v>#REF!</v>
      </c>
      <c r="U290" s="253"/>
      <c r="V290" s="253"/>
      <c r="W290" s="253"/>
      <c r="X290" s="253"/>
      <c r="Y290" s="254"/>
      <c r="Z290" s="254"/>
      <c r="AA290" s="254"/>
      <c r="AB290" s="254"/>
      <c r="AC290" s="253"/>
      <c r="AD290" s="253"/>
      <c r="AE290" s="253"/>
      <c r="AF290" s="253"/>
      <c r="AG290" s="254"/>
      <c r="AH290" s="254"/>
      <c r="AI290" s="254"/>
      <c r="AJ290" s="254"/>
      <c r="AK290" s="86">
        <v>3.05</v>
      </c>
      <c r="AL290" s="86"/>
      <c r="AM290" s="255"/>
      <c r="AN290" s="255">
        <f>AK290*$AN$10/$AK$10</f>
        <v>1.7993466864428302</v>
      </c>
      <c r="AO290" s="98">
        <f t="shared" si="174"/>
        <v>16194.120177985473</v>
      </c>
      <c r="AP290" s="98">
        <f t="shared" si="174"/>
        <v>8097.0600889927364</v>
      </c>
      <c r="AQ290" s="98">
        <f t="shared" si="174"/>
        <v>5398.0400593284903</v>
      </c>
      <c r="AR290" s="98">
        <f t="shared" si="174"/>
        <v>2699.0200296642452</v>
      </c>
      <c r="AS290" s="99">
        <f t="shared" si="175"/>
        <v>16200</v>
      </c>
      <c r="AT290" s="99">
        <f t="shared" si="175"/>
        <v>8100</v>
      </c>
      <c r="AU290" s="99">
        <f t="shared" si="175"/>
        <v>5400</v>
      </c>
      <c r="AV290" s="99">
        <f t="shared" si="175"/>
        <v>2700</v>
      </c>
      <c r="AW290" s="100">
        <f>AO290*0.15</f>
        <v>2429.1180266978208</v>
      </c>
      <c r="AX290" s="256" t="s">
        <v>365</v>
      </c>
      <c r="AY290" s="101"/>
      <c r="AZ290" s="102"/>
      <c r="BA290" s="102"/>
      <c r="BB290" s="102"/>
      <c r="BC290" s="97"/>
      <c r="BD290" s="97"/>
      <c r="BE290" s="97"/>
      <c r="BF290" s="97"/>
      <c r="BG290" s="103">
        <f>AV290-AW290</f>
        <v>270.88197330217918</v>
      </c>
    </row>
    <row r="291" spans="1:65" s="18" customFormat="1" ht="35.1" customHeight="1" x14ac:dyDescent="0.25">
      <c r="A291" s="83" t="str">
        <f t="shared" si="160"/>
        <v>BH166DT+1</v>
      </c>
      <c r="B291" s="83" t="str">
        <f t="shared" si="161"/>
        <v>BH166DT+2</v>
      </c>
      <c r="C291" s="83" t="str">
        <f t="shared" si="162"/>
        <v>BH166DT+3</v>
      </c>
      <c r="D291" s="83" t="str">
        <f t="shared" si="163"/>
        <v>BH166DT+4</v>
      </c>
      <c r="E291" s="83" t="s">
        <v>344</v>
      </c>
      <c r="F291" s="85">
        <v>166</v>
      </c>
      <c r="G291" s="85"/>
      <c r="H291" s="93" t="s">
        <v>5020</v>
      </c>
      <c r="I291" s="84" t="s">
        <v>5021</v>
      </c>
      <c r="J291" s="84" t="s">
        <v>4501</v>
      </c>
      <c r="K291" s="84" t="str">
        <f t="shared" si="159"/>
        <v>BH166DT</v>
      </c>
      <c r="L291" s="84" t="s">
        <v>4551</v>
      </c>
      <c r="M291" s="95">
        <v>5000</v>
      </c>
      <c r="N291" s="95">
        <v>3000</v>
      </c>
      <c r="O291" s="95">
        <v>1800</v>
      </c>
      <c r="P291" s="95">
        <v>1500</v>
      </c>
      <c r="Q291" s="95" t="e">
        <f>VLOOKUP(H291&amp;"Vị trí 1",#REF!,9,0)</f>
        <v>#REF!</v>
      </c>
      <c r="R291" s="95" t="e">
        <f>VLOOKUP(H291&amp;"Vị trí 2",#REF!,9,0)</f>
        <v>#REF!</v>
      </c>
      <c r="S291" s="95" t="e">
        <f>VLOOKUP(H291&amp;"Vị trí 3",#REF!,9,0)</f>
        <v>#REF!</v>
      </c>
      <c r="T291" s="95" t="e">
        <f>VLOOKUP(H291&amp;"Vị trí 4",#REF!,9,0)</f>
        <v>#REF!</v>
      </c>
      <c r="U291" s="253"/>
      <c r="V291" s="253" t="e">
        <f>VLOOKUP(B291,#REF!,32,0)</f>
        <v>#REF!</v>
      </c>
      <c r="W291" s="253"/>
      <c r="X291" s="253"/>
      <c r="Y291" s="254"/>
      <c r="Z291" s="254" t="e">
        <f>V291/N291</f>
        <v>#REF!</v>
      </c>
      <c r="AA291" s="254"/>
      <c r="AB291" s="254"/>
      <c r="AC291" s="253"/>
      <c r="AD291" s="253"/>
      <c r="AE291" s="253"/>
      <c r="AF291" s="253"/>
      <c r="AG291" s="254"/>
      <c r="AH291" s="254"/>
      <c r="AI291" s="254"/>
      <c r="AJ291" s="254"/>
      <c r="AK291" s="86">
        <v>3.05</v>
      </c>
      <c r="AL291" s="86"/>
      <c r="AM291" s="255"/>
      <c r="AN291" s="255">
        <f>AK291*$AN$10/$AK$10</f>
        <v>1.7993466864428302</v>
      </c>
      <c r="AO291" s="98">
        <f t="shared" si="174"/>
        <v>8996.7334322141505</v>
      </c>
      <c r="AP291" s="98">
        <f t="shared" si="174"/>
        <v>5398.0400593284903</v>
      </c>
      <c r="AQ291" s="98">
        <f t="shared" si="174"/>
        <v>3238.8240355970943</v>
      </c>
      <c r="AR291" s="98">
        <f t="shared" si="174"/>
        <v>2699.0200296642452</v>
      </c>
      <c r="AS291" s="99">
        <f t="shared" si="175"/>
        <v>9000</v>
      </c>
      <c r="AT291" s="99">
        <f t="shared" si="175"/>
        <v>5400</v>
      </c>
      <c r="AU291" s="99">
        <f t="shared" si="175"/>
        <v>3200</v>
      </c>
      <c r="AV291" s="99">
        <f t="shared" si="175"/>
        <v>2700</v>
      </c>
      <c r="AW291" s="100">
        <f>AO291*0.15</f>
        <v>1349.5100148321226</v>
      </c>
      <c r="AX291" s="256" t="s">
        <v>365</v>
      </c>
      <c r="AY291" s="101"/>
      <c r="AZ291" s="102"/>
      <c r="BA291" s="102"/>
      <c r="BB291" s="102"/>
      <c r="BC291" s="253"/>
      <c r="BD291" s="253"/>
      <c r="BE291" s="253"/>
      <c r="BF291" s="253"/>
      <c r="BG291" s="103">
        <f>AV291-AW291</f>
        <v>1350.4899851678774</v>
      </c>
      <c r="BJ291" s="251" t="e">
        <f>M291*#REF!</f>
        <v>#REF!</v>
      </c>
      <c r="BK291" s="251" t="e">
        <f>N291*#REF!</f>
        <v>#REF!</v>
      </c>
      <c r="BL291" s="251" t="e">
        <f>O291*#REF!</f>
        <v>#REF!</v>
      </c>
      <c r="BM291" s="251" t="e">
        <f>P291*#REF!</f>
        <v>#REF!</v>
      </c>
    </row>
    <row r="292" spans="1:65" s="18" customFormat="1" ht="35.1" customHeight="1" x14ac:dyDescent="0.25">
      <c r="A292" s="83" t="str">
        <f t="shared" si="160"/>
        <v>BH167DT+1</v>
      </c>
      <c r="B292" s="83" t="str">
        <f t="shared" si="161"/>
        <v>BH167DT+2</v>
      </c>
      <c r="C292" s="83" t="str">
        <f t="shared" si="162"/>
        <v>BH167DT+3</v>
      </c>
      <c r="D292" s="83" t="str">
        <f t="shared" si="163"/>
        <v>BH167DT+4</v>
      </c>
      <c r="E292" s="83" t="s">
        <v>344</v>
      </c>
      <c r="F292" s="55">
        <v>167</v>
      </c>
      <c r="G292" s="55"/>
      <c r="H292" s="93" t="s">
        <v>5022</v>
      </c>
      <c r="I292" s="84" t="s">
        <v>5023</v>
      </c>
      <c r="J292" s="84" t="s">
        <v>5024</v>
      </c>
      <c r="K292" s="84" t="str">
        <f t="shared" si="159"/>
        <v>BH167DT</v>
      </c>
      <c r="L292" s="84" t="s">
        <v>5025</v>
      </c>
      <c r="M292" s="95">
        <v>25000</v>
      </c>
      <c r="N292" s="95">
        <v>13000</v>
      </c>
      <c r="O292" s="95">
        <v>8500</v>
      </c>
      <c r="P292" s="95">
        <v>5500</v>
      </c>
      <c r="Q292" s="95" t="e">
        <f>VLOOKUP(H292&amp;"Vị trí 1",#REF!,9,0)</f>
        <v>#REF!</v>
      </c>
      <c r="R292" s="95" t="e">
        <f>VLOOKUP(H292&amp;"Vị trí 2",#REF!,9,0)</f>
        <v>#REF!</v>
      </c>
      <c r="S292" s="95" t="e">
        <f>VLOOKUP(H292&amp;"Vị trí 3",#REF!,9,0)</f>
        <v>#REF!</v>
      </c>
      <c r="T292" s="95" t="e">
        <f>VLOOKUP(H292&amp;"Vị trí 4",#REF!,9,0)</f>
        <v>#REF!</v>
      </c>
      <c r="U292" s="253" t="e">
        <f>VLOOKUP(A292,#REF!,32,0)</f>
        <v>#REF!</v>
      </c>
      <c r="V292" s="253"/>
      <c r="W292" s="253"/>
      <c r="X292" s="253"/>
      <c r="Y292" s="254" t="e">
        <f>U292/M292</f>
        <v>#REF!</v>
      </c>
      <c r="Z292" s="254"/>
      <c r="AA292" s="254"/>
      <c r="AB292" s="254"/>
      <c r="AC292" s="253"/>
      <c r="AD292" s="253"/>
      <c r="AE292" s="253"/>
      <c r="AF292" s="253"/>
      <c r="AG292" s="254"/>
      <c r="AH292" s="254"/>
      <c r="AI292" s="254"/>
      <c r="AJ292" s="254"/>
      <c r="AK292" s="86">
        <v>3.05</v>
      </c>
      <c r="AL292" s="86"/>
      <c r="AM292" s="255"/>
      <c r="AN292" s="255">
        <f>AK292*$AN$10/$AK$10</f>
        <v>1.7993466864428302</v>
      </c>
      <c r="AO292" s="98">
        <f t="shared" si="174"/>
        <v>44983.667161070756</v>
      </c>
      <c r="AP292" s="98">
        <f t="shared" si="174"/>
        <v>23391.506923756795</v>
      </c>
      <c r="AQ292" s="98">
        <f t="shared" si="174"/>
        <v>15294.446834764058</v>
      </c>
      <c r="AR292" s="98">
        <f t="shared" si="174"/>
        <v>9896.4067754355656</v>
      </c>
      <c r="AS292" s="99">
        <f t="shared" si="175"/>
        <v>45000</v>
      </c>
      <c r="AT292" s="99">
        <f t="shared" si="175"/>
        <v>23400</v>
      </c>
      <c r="AU292" s="99">
        <f t="shared" si="175"/>
        <v>15300</v>
      </c>
      <c r="AV292" s="99">
        <f t="shared" si="175"/>
        <v>9900</v>
      </c>
      <c r="AW292" s="100">
        <f>AO292*0.15</f>
        <v>6747.5500741606129</v>
      </c>
      <c r="AX292" s="256" t="s">
        <v>365</v>
      </c>
      <c r="AY292" s="101">
        <v>14700</v>
      </c>
      <c r="AZ292" s="102">
        <v>5670</v>
      </c>
      <c r="BA292" s="102">
        <v>4340</v>
      </c>
      <c r="BB292" s="102">
        <v>2940</v>
      </c>
      <c r="BC292" s="253">
        <v>12600</v>
      </c>
      <c r="BD292" s="253">
        <v>4860</v>
      </c>
      <c r="BE292" s="253">
        <v>3720</v>
      </c>
      <c r="BF292" s="253">
        <v>2520</v>
      </c>
      <c r="BG292" s="103">
        <f>AV292-AW292</f>
        <v>3152.4499258393871</v>
      </c>
      <c r="BJ292" s="251" t="e">
        <f>M292*#REF!</f>
        <v>#REF!</v>
      </c>
      <c r="BK292" s="251" t="e">
        <f>N292*#REF!</f>
        <v>#REF!</v>
      </c>
      <c r="BL292" s="251" t="e">
        <f>O292*#REF!</f>
        <v>#REF!</v>
      </c>
      <c r="BM292" s="251" t="e">
        <f>P292*#REF!</f>
        <v>#REF!</v>
      </c>
    </row>
    <row r="293" spans="1:65" s="18" customFormat="1" ht="24.75" customHeight="1" x14ac:dyDescent="0.25">
      <c r="A293" s="83" t="str">
        <f t="shared" si="160"/>
        <v>BH168DT+1</v>
      </c>
      <c r="B293" s="83" t="str">
        <f t="shared" si="161"/>
        <v>BH168DT+2</v>
      </c>
      <c r="C293" s="83" t="str">
        <f t="shared" si="162"/>
        <v>BH168DT+3</v>
      </c>
      <c r="D293" s="83" t="str">
        <f t="shared" si="163"/>
        <v>BH168DT+4</v>
      </c>
      <c r="E293" s="83" t="s">
        <v>344</v>
      </c>
      <c r="F293" s="55">
        <v>168</v>
      </c>
      <c r="G293" s="55"/>
      <c r="H293" s="56" t="s">
        <v>5026</v>
      </c>
      <c r="I293" s="87" t="s">
        <v>5027</v>
      </c>
      <c r="J293" s="87"/>
      <c r="K293" s="84"/>
      <c r="L293" s="87"/>
      <c r="M293" s="109"/>
      <c r="N293" s="109"/>
      <c r="O293" s="109"/>
      <c r="P293" s="109"/>
      <c r="Q293" s="95"/>
      <c r="R293" s="95"/>
      <c r="S293" s="95"/>
      <c r="T293" s="95"/>
      <c r="U293" s="253"/>
      <c r="V293" s="253"/>
      <c r="W293" s="253"/>
      <c r="X293" s="253"/>
      <c r="Y293" s="254"/>
      <c r="Z293" s="254"/>
      <c r="AA293" s="254"/>
      <c r="AB293" s="254"/>
      <c r="AC293" s="253"/>
      <c r="AD293" s="253"/>
      <c r="AE293" s="253"/>
      <c r="AF293" s="253"/>
      <c r="AG293" s="254"/>
      <c r="AH293" s="254"/>
      <c r="AI293" s="254"/>
      <c r="AJ293" s="254"/>
      <c r="AK293" s="86"/>
      <c r="AL293" s="86"/>
      <c r="AM293" s="255"/>
      <c r="AN293" s="255"/>
      <c r="AO293" s="98"/>
      <c r="AP293" s="98"/>
      <c r="AQ293" s="98"/>
      <c r="AR293" s="98"/>
      <c r="AS293" s="98"/>
      <c r="AT293" s="98"/>
      <c r="AU293" s="98"/>
      <c r="AV293" s="98"/>
      <c r="AW293" s="60"/>
      <c r="AX293" s="256" t="s">
        <v>365</v>
      </c>
      <c r="AY293" s="101">
        <v>18200</v>
      </c>
      <c r="AZ293" s="102">
        <v>6300</v>
      </c>
      <c r="BA293" s="102">
        <v>5040</v>
      </c>
      <c r="BB293" s="102">
        <v>2940</v>
      </c>
      <c r="BC293" s="253">
        <v>15600</v>
      </c>
      <c r="BD293" s="253">
        <v>5400</v>
      </c>
      <c r="BE293" s="253">
        <v>4320</v>
      </c>
      <c r="BF293" s="253">
        <v>2520</v>
      </c>
      <c r="BJ293" s="251" t="e">
        <f>M293*#REF!</f>
        <v>#REF!</v>
      </c>
      <c r="BK293" s="251" t="e">
        <f>N293*#REF!</f>
        <v>#REF!</v>
      </c>
      <c r="BL293" s="251" t="e">
        <f>O293*#REF!</f>
        <v>#REF!</v>
      </c>
      <c r="BM293" s="251" t="e">
        <f>P293*#REF!</f>
        <v>#REF!</v>
      </c>
    </row>
    <row r="294" spans="1:65" s="18" customFormat="1" ht="35.1" customHeight="1" x14ac:dyDescent="0.25">
      <c r="A294" s="83" t="str">
        <f t="shared" si="160"/>
        <v>BH168DT_D1+1</v>
      </c>
      <c r="B294" s="83" t="str">
        <f t="shared" si="161"/>
        <v>BH168DT_D1+2</v>
      </c>
      <c r="C294" s="83" t="str">
        <f t="shared" si="162"/>
        <v>BH168DT_D1+3</v>
      </c>
      <c r="D294" s="83" t="str">
        <f t="shared" si="163"/>
        <v>BH168DT_D1+4</v>
      </c>
      <c r="E294" s="83" t="s">
        <v>344</v>
      </c>
      <c r="F294" s="55"/>
      <c r="G294" s="55"/>
      <c r="H294" s="56" t="s">
        <v>5028</v>
      </c>
      <c r="I294" s="87" t="s">
        <v>5029</v>
      </c>
      <c r="J294" s="87"/>
      <c r="K294" s="84" t="str">
        <f t="shared" si="159"/>
        <v>BH168DT_D1</v>
      </c>
      <c r="L294" s="87"/>
      <c r="M294" s="109">
        <v>22000</v>
      </c>
      <c r="N294" s="109"/>
      <c r="O294" s="109"/>
      <c r="P294" s="109"/>
      <c r="Q294" s="95" t="e">
        <f>VLOOKUP(H294&amp;"Vị trí 1",#REF!,9,0)</f>
        <v>#REF!</v>
      </c>
      <c r="R294" s="95" t="e">
        <f>VLOOKUP(H294&amp;"Vị trí 2",#REF!,9,0)</f>
        <v>#REF!</v>
      </c>
      <c r="S294" s="95" t="e">
        <f>VLOOKUP(H294&amp;"Vị trí 3",#REF!,9,0)</f>
        <v>#REF!</v>
      </c>
      <c r="T294" s="95" t="e">
        <f>VLOOKUP(H294&amp;"Vị trí 4",#REF!,9,0)</f>
        <v>#REF!</v>
      </c>
      <c r="U294" s="253"/>
      <c r="V294" s="253"/>
      <c r="W294" s="253"/>
      <c r="X294" s="253"/>
      <c r="Y294" s="254"/>
      <c r="Z294" s="254"/>
      <c r="AA294" s="254"/>
      <c r="AB294" s="254"/>
      <c r="AC294" s="253"/>
      <c r="AD294" s="253"/>
      <c r="AE294" s="253"/>
      <c r="AF294" s="253"/>
      <c r="AG294" s="254"/>
      <c r="AH294" s="254"/>
      <c r="AI294" s="254"/>
      <c r="AJ294" s="254"/>
      <c r="AK294" s="86">
        <v>3.05</v>
      </c>
      <c r="AL294" s="86"/>
      <c r="AM294" s="255"/>
      <c r="AN294" s="255">
        <f>AK294*$AN$10/$AK$10</f>
        <v>1.7993466864428302</v>
      </c>
      <c r="AO294" s="98">
        <f t="shared" ref="AO294:AR295" si="176">M294*$AN294</f>
        <v>39585.627101742262</v>
      </c>
      <c r="AP294" s="98">
        <f t="shared" si="176"/>
        <v>0</v>
      </c>
      <c r="AQ294" s="98">
        <f t="shared" si="176"/>
        <v>0</v>
      </c>
      <c r="AR294" s="98">
        <f t="shared" si="176"/>
        <v>0</v>
      </c>
      <c r="AS294" s="99">
        <f>IF(AO294&lt;1000,ROUND(AO294,-1),ROUND(AO294,-2))</f>
        <v>39600</v>
      </c>
      <c r="AT294" s="99"/>
      <c r="AU294" s="99"/>
      <c r="AV294" s="99"/>
      <c r="AW294" s="60"/>
      <c r="AX294" s="256" t="s">
        <v>365</v>
      </c>
      <c r="AY294" s="101">
        <v>12600</v>
      </c>
      <c r="AZ294" s="102">
        <v>5460</v>
      </c>
      <c r="BA294" s="102">
        <v>4340</v>
      </c>
      <c r="BB294" s="102">
        <v>2940</v>
      </c>
      <c r="BC294" s="253">
        <v>10800</v>
      </c>
      <c r="BD294" s="253">
        <v>4680</v>
      </c>
      <c r="BE294" s="253">
        <v>3720</v>
      </c>
      <c r="BF294" s="253">
        <v>2520</v>
      </c>
      <c r="BJ294" s="251" t="e">
        <f>M294*#REF!</f>
        <v>#REF!</v>
      </c>
      <c r="BK294" s="251" t="e">
        <f>N294*#REF!</f>
        <v>#REF!</v>
      </c>
      <c r="BL294" s="251" t="e">
        <f>O294*#REF!</f>
        <v>#REF!</v>
      </c>
      <c r="BM294" s="251" t="e">
        <f>P294*#REF!</f>
        <v>#REF!</v>
      </c>
    </row>
    <row r="295" spans="1:65" s="18" customFormat="1" ht="35.1" customHeight="1" x14ac:dyDescent="0.25">
      <c r="A295" s="83" t="e">
        <f>#REF!&amp;"+1"</f>
        <v>#REF!</v>
      </c>
      <c r="B295" s="83" t="e">
        <f>#REF!&amp;"+2"</f>
        <v>#REF!</v>
      </c>
      <c r="C295" s="83" t="e">
        <f>#REF!&amp;"+3"</f>
        <v>#REF!</v>
      </c>
      <c r="D295" s="83" t="e">
        <f>#REF!&amp;"+4"</f>
        <v>#REF!</v>
      </c>
      <c r="E295" s="83" t="s">
        <v>344</v>
      </c>
      <c r="F295" s="55"/>
      <c r="G295" s="55"/>
      <c r="H295" s="56" t="s">
        <v>5030</v>
      </c>
      <c r="I295" s="87" t="s">
        <v>1018</v>
      </c>
      <c r="J295" s="87"/>
      <c r="K295" s="84" t="str">
        <f t="shared" si="159"/>
        <v>BH168DT_D2</v>
      </c>
      <c r="L295" s="87"/>
      <c r="M295" s="109">
        <v>18000</v>
      </c>
      <c r="N295" s="109"/>
      <c r="O295" s="109"/>
      <c r="P295" s="109"/>
      <c r="Q295" s="95" t="e">
        <f>VLOOKUP(H295&amp;"Vị trí 1",#REF!,9,0)</f>
        <v>#REF!</v>
      </c>
      <c r="R295" s="95" t="e">
        <f>VLOOKUP(H295&amp;"Vị trí 2",#REF!,9,0)</f>
        <v>#REF!</v>
      </c>
      <c r="S295" s="95" t="e">
        <f>VLOOKUP(H295&amp;"Vị trí 3",#REF!,9,0)</f>
        <v>#REF!</v>
      </c>
      <c r="T295" s="95" t="e">
        <f>VLOOKUP(H295&amp;"Vị trí 4",#REF!,9,0)</f>
        <v>#REF!</v>
      </c>
      <c r="U295" s="253"/>
      <c r="V295" s="253"/>
      <c r="W295" s="253"/>
      <c r="X295" s="253"/>
      <c r="Y295" s="254"/>
      <c r="Z295" s="254"/>
      <c r="AA295" s="254"/>
      <c r="AB295" s="254"/>
      <c r="AC295" s="253"/>
      <c r="AD295" s="253"/>
      <c r="AE295" s="253"/>
      <c r="AF295" s="253"/>
      <c r="AG295" s="254"/>
      <c r="AH295" s="254"/>
      <c r="AI295" s="254"/>
      <c r="AJ295" s="254"/>
      <c r="AK295" s="86">
        <v>3.05</v>
      </c>
      <c r="AL295" s="86"/>
      <c r="AM295" s="255"/>
      <c r="AN295" s="255">
        <f>AK295*$AN$10/$AK$10</f>
        <v>1.7993466864428302</v>
      </c>
      <c r="AO295" s="98">
        <f t="shared" si="176"/>
        <v>32388.240355970946</v>
      </c>
      <c r="AP295" s="98">
        <f t="shared" si="176"/>
        <v>0</v>
      </c>
      <c r="AQ295" s="98">
        <f t="shared" si="176"/>
        <v>0</v>
      </c>
      <c r="AR295" s="98">
        <f t="shared" si="176"/>
        <v>0</v>
      </c>
      <c r="AS295" s="99">
        <f>IF(AO295&lt;1000,ROUND(AO295,-1),ROUND(AO295,-2))</f>
        <v>32400</v>
      </c>
      <c r="AT295" s="99"/>
      <c r="AU295" s="99"/>
      <c r="AV295" s="99"/>
      <c r="AW295" s="60"/>
      <c r="AX295" s="256" t="s">
        <v>365</v>
      </c>
      <c r="AY295" s="101">
        <v>15400</v>
      </c>
      <c r="AZ295" s="102">
        <v>5670</v>
      </c>
      <c r="BA295" s="102">
        <v>4340</v>
      </c>
      <c r="BB295" s="102">
        <v>2940</v>
      </c>
      <c r="BC295" s="253">
        <v>13200</v>
      </c>
      <c r="BD295" s="253">
        <v>4860</v>
      </c>
      <c r="BE295" s="253">
        <v>3720</v>
      </c>
      <c r="BF295" s="253">
        <v>2520</v>
      </c>
    </row>
    <row r="296" spans="1:65" s="273" customFormat="1" ht="35.1" customHeight="1" x14ac:dyDescent="0.25">
      <c r="A296" s="272" t="str">
        <f t="shared" ref="A296:A353" si="177">$H295&amp;"+1"</f>
        <v>BH168DT_D2+1</v>
      </c>
      <c r="B296" s="272" t="str">
        <f t="shared" ref="B296:B353" si="178">$H295&amp;"+2"</f>
        <v>BH168DT_D2+2</v>
      </c>
      <c r="C296" s="272" t="str">
        <f t="shared" ref="C296:C353" si="179">$H295&amp;"+3"</f>
        <v>BH168DT_D2+3</v>
      </c>
      <c r="D296" s="272" t="str">
        <f t="shared" ref="D296:D353" si="180">$H295&amp;"+4"</f>
        <v>BH168DT_D2+4</v>
      </c>
      <c r="E296" s="273" t="s">
        <v>365</v>
      </c>
      <c r="F296" s="200" t="s">
        <v>31</v>
      </c>
      <c r="G296" s="200"/>
      <c r="H296" s="200"/>
      <c r="I296" s="274" t="s">
        <v>5031</v>
      </c>
      <c r="J296" s="274"/>
      <c r="K296" s="274"/>
      <c r="L296" s="275"/>
      <c r="M296" s="276"/>
      <c r="N296" s="276"/>
      <c r="O296" s="276"/>
      <c r="P296" s="276"/>
      <c r="Q296" s="277"/>
      <c r="R296" s="277"/>
      <c r="S296" s="277"/>
      <c r="T296" s="277"/>
      <c r="U296" s="275"/>
      <c r="V296" s="275"/>
      <c r="X296" s="275"/>
      <c r="Y296" s="278"/>
      <c r="Z296" s="278"/>
      <c r="AA296" s="278"/>
      <c r="AB296" s="278"/>
      <c r="AC296" s="275"/>
      <c r="AD296" s="275"/>
      <c r="AE296" s="275"/>
      <c r="AF296" s="275"/>
      <c r="AG296" s="278"/>
      <c r="AH296" s="278"/>
      <c r="AI296" s="278"/>
      <c r="AJ296" s="278"/>
      <c r="AK296" s="279">
        <f>AVERAGE(AK297:AK360)</f>
        <v>4.6306309146656401</v>
      </c>
      <c r="AL296" s="279"/>
      <c r="AM296" s="280"/>
      <c r="AN296" s="281">
        <f>ROUNDDOWN(AK296*$AN$10/$AK$10,1)</f>
        <v>2.7</v>
      </c>
      <c r="AO296" s="282"/>
      <c r="AP296" s="282"/>
      <c r="AQ296" s="282"/>
      <c r="AR296" s="282"/>
      <c r="AS296" s="282"/>
      <c r="AT296" s="282"/>
      <c r="AU296" s="282"/>
      <c r="AV296" s="282"/>
      <c r="AW296" s="205"/>
      <c r="AX296" s="283" t="s">
        <v>365</v>
      </c>
      <c r="AY296" s="284"/>
      <c r="AZ296" s="285"/>
      <c r="BA296" s="285"/>
      <c r="BB296" s="285"/>
      <c r="BC296" s="286"/>
      <c r="BD296" s="286"/>
      <c r="BE296" s="286"/>
      <c r="BF296" s="286"/>
      <c r="BJ296" s="287" t="e">
        <f>M296*#REF!</f>
        <v>#REF!</v>
      </c>
      <c r="BK296" s="287" t="e">
        <f>N296*#REF!</f>
        <v>#REF!</v>
      </c>
      <c r="BL296" s="287" t="e">
        <f>O296*#REF!</f>
        <v>#REF!</v>
      </c>
      <c r="BM296" s="287" t="e">
        <f>P296*#REF!</f>
        <v>#REF!</v>
      </c>
    </row>
    <row r="297" spans="1:65" s="18" customFormat="1" ht="35.1" customHeight="1" x14ac:dyDescent="0.25">
      <c r="A297" s="83" t="str">
        <f t="shared" si="177"/>
        <v>+1</v>
      </c>
      <c r="B297" s="83" t="str">
        <f t="shared" si="178"/>
        <v>+2</v>
      </c>
      <c r="C297" s="83" t="str">
        <f t="shared" si="179"/>
        <v>+3</v>
      </c>
      <c r="D297" s="83" t="str">
        <f t="shared" si="180"/>
        <v>+4</v>
      </c>
      <c r="E297" s="18" t="s">
        <v>365</v>
      </c>
      <c r="F297" s="85">
        <v>1</v>
      </c>
      <c r="G297" s="85"/>
      <c r="H297" s="288" t="s">
        <v>365</v>
      </c>
      <c r="I297" s="84" t="s">
        <v>5032</v>
      </c>
      <c r="J297" s="84"/>
      <c r="K297" s="84"/>
      <c r="L297" s="84"/>
      <c r="M297" s="96"/>
      <c r="N297" s="96"/>
      <c r="O297" s="96"/>
      <c r="P297" s="96"/>
      <c r="Q297" s="95"/>
      <c r="R297" s="95"/>
      <c r="S297" s="95"/>
      <c r="T297" s="95"/>
      <c r="U297" s="253"/>
      <c r="V297" s="253"/>
      <c r="W297" s="253"/>
      <c r="X297" s="253" t="e">
        <f>VLOOKUP(D297,#REF!,32,0)</f>
        <v>#REF!</v>
      </c>
      <c r="Y297" s="254"/>
      <c r="Z297" s="254"/>
      <c r="AA297" s="254"/>
      <c r="AB297" s="254" t="e">
        <f>X297/P297</f>
        <v>#REF!</v>
      </c>
      <c r="AC297" s="253"/>
      <c r="AD297" s="253"/>
      <c r="AE297" s="253"/>
      <c r="AF297" s="253"/>
      <c r="AG297" s="254"/>
      <c r="AH297" s="254"/>
      <c r="AI297" s="254"/>
      <c r="AJ297" s="254"/>
      <c r="AK297" s="86"/>
      <c r="AL297" s="86"/>
      <c r="AM297" s="255"/>
      <c r="AN297" s="255"/>
      <c r="AO297" s="98"/>
      <c r="AP297" s="98"/>
      <c r="AQ297" s="98"/>
      <c r="AR297" s="98"/>
      <c r="AS297" s="98"/>
      <c r="AT297" s="98"/>
      <c r="AU297" s="98"/>
      <c r="AV297" s="98"/>
      <c r="AW297" s="60"/>
      <c r="AX297" s="256" t="s">
        <v>365</v>
      </c>
      <c r="AY297" s="101">
        <v>7700</v>
      </c>
      <c r="AZ297" s="102">
        <v>3710</v>
      </c>
      <c r="BA297" s="102">
        <v>2940</v>
      </c>
      <c r="BB297" s="102">
        <v>2100</v>
      </c>
      <c r="BC297" s="253">
        <v>6600</v>
      </c>
      <c r="BD297" s="253">
        <v>3180</v>
      </c>
      <c r="BE297" s="253">
        <v>2520</v>
      </c>
      <c r="BF297" s="253">
        <v>1800</v>
      </c>
      <c r="BJ297" s="251" t="e">
        <f>M297*#REF!</f>
        <v>#REF!</v>
      </c>
      <c r="BK297" s="251" t="e">
        <f>N297*#REF!</f>
        <v>#REF!</v>
      </c>
      <c r="BL297" s="251" t="e">
        <f>O297*#REF!</f>
        <v>#REF!</v>
      </c>
      <c r="BM297" s="251" t="e">
        <f>P297*#REF!</f>
        <v>#REF!</v>
      </c>
    </row>
    <row r="298" spans="1:65" s="18" customFormat="1" ht="35.1" customHeight="1" x14ac:dyDescent="0.25">
      <c r="A298" s="83" t="str">
        <f t="shared" si="177"/>
        <v>LT+1</v>
      </c>
      <c r="B298" s="83" t="str">
        <f t="shared" si="178"/>
        <v>LT+2</v>
      </c>
      <c r="C298" s="83" t="str">
        <f t="shared" si="179"/>
        <v>LT+3</v>
      </c>
      <c r="D298" s="83" t="str">
        <f t="shared" si="180"/>
        <v>LT+4</v>
      </c>
      <c r="E298" s="18" t="s">
        <v>365</v>
      </c>
      <c r="F298" s="265"/>
      <c r="G298" s="265"/>
      <c r="H298" s="93" t="s">
        <v>5033</v>
      </c>
      <c r="I298" s="84" t="s">
        <v>5034</v>
      </c>
      <c r="J298" s="84" t="s">
        <v>5035</v>
      </c>
      <c r="K298" s="84" t="str">
        <f t="shared" si="159"/>
        <v>LT1DT_D1</v>
      </c>
      <c r="L298" s="84" t="s">
        <v>5036</v>
      </c>
      <c r="M298" s="95">
        <v>21000</v>
      </c>
      <c r="N298" s="95">
        <v>8100</v>
      </c>
      <c r="O298" s="95">
        <v>6200</v>
      </c>
      <c r="P298" s="95">
        <v>4200</v>
      </c>
      <c r="Q298" s="95" t="e">
        <f>VLOOKUP(H298&amp;"Vị trí 1",#REF!,9,0)</f>
        <v>#REF!</v>
      </c>
      <c r="R298" s="95" t="e">
        <f>VLOOKUP(H298&amp;"Vị trí 2",#REF!,9,0)</f>
        <v>#REF!</v>
      </c>
      <c r="S298" s="95" t="e">
        <f>VLOOKUP(H298&amp;"Vị trí 3",#REF!,9,0)</f>
        <v>#REF!</v>
      </c>
      <c r="T298" s="95" t="e">
        <f>VLOOKUP(H298&amp;"Vị trí 4",#REF!,9,0)</f>
        <v>#REF!</v>
      </c>
      <c r="U298" s="253"/>
      <c r="V298" s="253" t="e">
        <f>VLOOKUP(B298,#REF!,32,0)</f>
        <v>#REF!</v>
      </c>
      <c r="W298" s="253"/>
      <c r="X298" s="253"/>
      <c r="Y298" s="254"/>
      <c r="Z298" s="254"/>
      <c r="AA298" s="254"/>
      <c r="AB298" s="254"/>
      <c r="AC298" s="253"/>
      <c r="AD298" s="253"/>
      <c r="AE298" s="253"/>
      <c r="AF298" s="253"/>
      <c r="AG298" s="254"/>
      <c r="AH298" s="254"/>
      <c r="AI298" s="254"/>
      <c r="AJ298" s="254"/>
      <c r="AK298" s="86">
        <v>4.9382716049382713</v>
      </c>
      <c r="AL298" s="86"/>
      <c r="AM298" s="255"/>
      <c r="AN298" s="255">
        <f>ROUNDDOWN(AK298*$AN$10/$AK$10,1)</f>
        <v>2.9</v>
      </c>
      <c r="AO298" s="98">
        <f t="shared" ref="AO298:AR301" si="181">M298*$AN298</f>
        <v>60900</v>
      </c>
      <c r="AP298" s="98">
        <f t="shared" si="181"/>
        <v>23490</v>
      </c>
      <c r="AQ298" s="98">
        <f t="shared" si="181"/>
        <v>17980</v>
      </c>
      <c r="AR298" s="98">
        <f t="shared" si="181"/>
        <v>12180</v>
      </c>
      <c r="AS298" s="99">
        <f t="shared" ref="AS298:AV301" si="182">IF(AO298&lt;1000,ROUND(AO298,-1),ROUND(AO298,-2))</f>
        <v>60900</v>
      </c>
      <c r="AT298" s="99">
        <f t="shared" si="182"/>
        <v>23500</v>
      </c>
      <c r="AU298" s="99">
        <f t="shared" si="182"/>
        <v>18000</v>
      </c>
      <c r="AV298" s="99">
        <f t="shared" si="182"/>
        <v>12200</v>
      </c>
      <c r="AW298" s="100">
        <f>AO298*0.15</f>
        <v>9135</v>
      </c>
      <c r="AX298" s="256" t="s">
        <v>365</v>
      </c>
      <c r="AY298" s="101">
        <v>6720</v>
      </c>
      <c r="AZ298" s="102">
        <v>3290</v>
      </c>
      <c r="BA298" s="102">
        <v>2730</v>
      </c>
      <c r="BB298" s="102">
        <v>1820</v>
      </c>
      <c r="BC298" s="253">
        <v>5760</v>
      </c>
      <c r="BD298" s="253">
        <v>2820</v>
      </c>
      <c r="BE298" s="253">
        <v>2340</v>
      </c>
      <c r="BF298" s="253">
        <v>1560</v>
      </c>
      <c r="BG298" s="103">
        <f>AV298-AW298</f>
        <v>3065</v>
      </c>
    </row>
    <row r="299" spans="1:65" s="18" customFormat="1" ht="35.1" customHeight="1" x14ac:dyDescent="0.25">
      <c r="A299" s="83" t="str">
        <f t="shared" si="177"/>
        <v>LT1DT_D1+1</v>
      </c>
      <c r="B299" s="83" t="str">
        <f t="shared" si="178"/>
        <v>LT1DT_D1+2</v>
      </c>
      <c r="C299" s="83" t="str">
        <f t="shared" si="179"/>
        <v>LT1DT_D1+3</v>
      </c>
      <c r="D299" s="83" t="str">
        <f t="shared" si="180"/>
        <v>LT1DT_D1+4</v>
      </c>
      <c r="E299" s="18" t="s">
        <v>365</v>
      </c>
      <c r="F299" s="85"/>
      <c r="G299" s="85"/>
      <c r="H299" s="93" t="s">
        <v>5037</v>
      </c>
      <c r="I299" s="84" t="s">
        <v>5038</v>
      </c>
      <c r="J299" s="84" t="s">
        <v>5035</v>
      </c>
      <c r="K299" s="84" t="str">
        <f t="shared" si="159"/>
        <v>LT1DT_D2</v>
      </c>
      <c r="L299" s="84" t="s">
        <v>212</v>
      </c>
      <c r="M299" s="95">
        <v>26000</v>
      </c>
      <c r="N299" s="95">
        <v>9000</v>
      </c>
      <c r="O299" s="95">
        <v>7200</v>
      </c>
      <c r="P299" s="95">
        <v>4200</v>
      </c>
      <c r="Q299" s="95" t="e">
        <f>VLOOKUP(H299&amp;"Vị trí 1",#REF!,9,0)</f>
        <v>#REF!</v>
      </c>
      <c r="R299" s="95" t="e">
        <f>VLOOKUP(H299&amp;"Vị trí 2",#REF!,9,0)</f>
        <v>#REF!</v>
      </c>
      <c r="S299" s="95" t="e">
        <f>VLOOKUP(H299&amp;"Vị trí 3",#REF!,9,0)</f>
        <v>#REF!</v>
      </c>
      <c r="T299" s="95" t="e">
        <f>VLOOKUP(H299&amp;"Vị trí 4",#REF!,9,0)</f>
        <v>#REF!</v>
      </c>
      <c r="U299" s="253"/>
      <c r="V299" s="253"/>
      <c r="W299" s="253"/>
      <c r="X299" s="253"/>
      <c r="Y299" s="254"/>
      <c r="Z299" s="254"/>
      <c r="AA299" s="254"/>
      <c r="AB299" s="254"/>
      <c r="AC299" s="253"/>
      <c r="AD299" s="253"/>
      <c r="AE299" s="253"/>
      <c r="AF299" s="253"/>
      <c r="AG299" s="254"/>
      <c r="AH299" s="254"/>
      <c r="AI299" s="254"/>
      <c r="AJ299" s="254"/>
      <c r="AK299" s="86">
        <v>3.8461538461538463</v>
      </c>
      <c r="AL299" s="86"/>
      <c r="AM299" s="255"/>
      <c r="AN299" s="255">
        <f>ROUNDDOWN(AK299*$AN$10/$AK$10,1)</f>
        <v>2.2000000000000002</v>
      </c>
      <c r="AO299" s="98">
        <f t="shared" si="181"/>
        <v>57200.000000000007</v>
      </c>
      <c r="AP299" s="98">
        <f t="shared" si="181"/>
        <v>19800</v>
      </c>
      <c r="AQ299" s="98">
        <f t="shared" si="181"/>
        <v>15840.000000000002</v>
      </c>
      <c r="AR299" s="98">
        <f t="shared" si="181"/>
        <v>9240</v>
      </c>
      <c r="AS299" s="99">
        <f t="shared" si="182"/>
        <v>57200</v>
      </c>
      <c r="AT299" s="99">
        <f t="shared" si="182"/>
        <v>19800</v>
      </c>
      <c r="AU299" s="99">
        <f t="shared" si="182"/>
        <v>15800</v>
      </c>
      <c r="AV299" s="99">
        <f t="shared" si="182"/>
        <v>9200</v>
      </c>
      <c r="AW299" s="100">
        <f>AO299*0.15</f>
        <v>8580</v>
      </c>
      <c r="AX299" s="256" t="s">
        <v>365</v>
      </c>
      <c r="AY299" s="101"/>
      <c r="AZ299" s="102"/>
      <c r="BA299" s="102"/>
      <c r="BB299" s="102"/>
      <c r="BC299" s="253"/>
      <c r="BD299" s="253"/>
      <c r="BE299" s="253"/>
      <c r="BF299" s="253"/>
      <c r="BG299" s="103">
        <f>AV299-AW299</f>
        <v>620</v>
      </c>
      <c r="BJ299" s="251" t="e">
        <f>M299*#REF!</f>
        <v>#REF!</v>
      </c>
      <c r="BK299" s="251" t="e">
        <f>N299*#REF!</f>
        <v>#REF!</v>
      </c>
      <c r="BL299" s="251" t="e">
        <f>O299*#REF!</f>
        <v>#REF!</v>
      </c>
      <c r="BM299" s="251" t="e">
        <f>P299*#REF!</f>
        <v>#REF!</v>
      </c>
    </row>
    <row r="300" spans="1:65" s="18" customFormat="1" ht="35.1" customHeight="1" x14ac:dyDescent="0.25">
      <c r="A300" s="83" t="str">
        <f t="shared" si="177"/>
        <v>LT1DT_D2+1</v>
      </c>
      <c r="B300" s="83" t="str">
        <f t="shared" si="178"/>
        <v>LT1DT_D2+2</v>
      </c>
      <c r="C300" s="83" t="str">
        <f t="shared" si="179"/>
        <v>LT1DT_D2+3</v>
      </c>
      <c r="D300" s="83" t="str">
        <f t="shared" si="180"/>
        <v>LT1DT_D2+4</v>
      </c>
      <c r="E300" s="18" t="s">
        <v>365</v>
      </c>
      <c r="F300" s="85"/>
      <c r="G300" s="85"/>
      <c r="H300" s="93" t="s">
        <v>5039</v>
      </c>
      <c r="I300" s="84" t="s">
        <v>5040</v>
      </c>
      <c r="J300" s="84" t="s">
        <v>212</v>
      </c>
      <c r="K300" s="84" t="str">
        <f t="shared" si="159"/>
        <v>LT1DT_D3</v>
      </c>
      <c r="L300" s="84" t="s">
        <v>5041</v>
      </c>
      <c r="M300" s="95">
        <v>18000</v>
      </c>
      <c r="N300" s="95">
        <v>7800</v>
      </c>
      <c r="O300" s="95">
        <v>6200</v>
      </c>
      <c r="P300" s="95">
        <v>4200</v>
      </c>
      <c r="Q300" s="95" t="e">
        <f>VLOOKUP(H300&amp;"Vị trí 1",#REF!,9,0)</f>
        <v>#REF!</v>
      </c>
      <c r="R300" s="95" t="e">
        <f>VLOOKUP(H300&amp;"Vị trí 2",#REF!,9,0)</f>
        <v>#REF!</v>
      </c>
      <c r="S300" s="95" t="e">
        <f>VLOOKUP(H300&amp;"Vị trí 3",#REF!,9,0)</f>
        <v>#REF!</v>
      </c>
      <c r="T300" s="95" t="e">
        <f>VLOOKUP(H300&amp;"Vị trí 4",#REF!,9,0)</f>
        <v>#REF!</v>
      </c>
      <c r="U300" s="253"/>
      <c r="V300" s="253"/>
      <c r="W300" s="253"/>
      <c r="X300" s="253"/>
      <c r="Y300" s="254"/>
      <c r="Z300" s="254"/>
      <c r="AA300" s="254"/>
      <c r="AB300" s="254"/>
      <c r="AC300" s="253"/>
      <c r="AD300" s="253"/>
      <c r="AE300" s="253"/>
      <c r="AF300" s="253"/>
      <c r="AG300" s="254"/>
      <c r="AH300" s="254"/>
      <c r="AI300" s="254"/>
      <c r="AJ300" s="254"/>
      <c r="AK300" s="86">
        <v>4.63</v>
      </c>
      <c r="AL300" s="86"/>
      <c r="AM300" s="255"/>
      <c r="AN300" s="255">
        <f>ROUNDDOWN(AK300*$AN$10/$AK$10,1)</f>
        <v>2.7</v>
      </c>
      <c r="AO300" s="98">
        <f t="shared" si="181"/>
        <v>48600</v>
      </c>
      <c r="AP300" s="98">
        <f t="shared" si="181"/>
        <v>21060</v>
      </c>
      <c r="AQ300" s="98">
        <f t="shared" si="181"/>
        <v>16740</v>
      </c>
      <c r="AR300" s="98">
        <f t="shared" si="181"/>
        <v>11340</v>
      </c>
      <c r="AS300" s="99">
        <f t="shared" si="182"/>
        <v>48600</v>
      </c>
      <c r="AT300" s="99">
        <f t="shared" si="182"/>
        <v>21100</v>
      </c>
      <c r="AU300" s="99">
        <f t="shared" si="182"/>
        <v>16700</v>
      </c>
      <c r="AV300" s="99">
        <f t="shared" si="182"/>
        <v>11300</v>
      </c>
      <c r="AW300" s="100">
        <f>AO300*0.15</f>
        <v>7290</v>
      </c>
      <c r="AX300" s="256" t="s">
        <v>365</v>
      </c>
      <c r="AY300" s="101">
        <v>8400</v>
      </c>
      <c r="AZ300" s="102">
        <v>3570</v>
      </c>
      <c r="BA300" s="102">
        <v>2730</v>
      </c>
      <c r="BB300" s="102">
        <v>2100</v>
      </c>
      <c r="BC300" s="253">
        <v>7200</v>
      </c>
      <c r="BD300" s="253">
        <v>3060</v>
      </c>
      <c r="BE300" s="253">
        <v>2340</v>
      </c>
      <c r="BF300" s="253">
        <v>1800</v>
      </c>
      <c r="BG300" s="103">
        <f>AV300-AW300</f>
        <v>4010</v>
      </c>
      <c r="BJ300" s="251" t="e">
        <f>M300*#REF!</f>
        <v>#REF!</v>
      </c>
      <c r="BK300" s="251" t="e">
        <f>N300*#REF!</f>
        <v>#REF!</v>
      </c>
      <c r="BL300" s="251" t="e">
        <f>O300*#REF!</f>
        <v>#REF!</v>
      </c>
      <c r="BM300" s="251" t="e">
        <f>P300*#REF!</f>
        <v>#REF!</v>
      </c>
    </row>
    <row r="301" spans="1:65" s="18" customFormat="1" ht="35.1" customHeight="1" x14ac:dyDescent="0.25">
      <c r="A301" s="83" t="str">
        <f t="shared" si="177"/>
        <v>LT1DT_D3+1</v>
      </c>
      <c r="B301" s="83" t="str">
        <f t="shared" si="178"/>
        <v>LT1DT_D3+2</v>
      </c>
      <c r="C301" s="83" t="str">
        <f t="shared" si="179"/>
        <v>LT1DT_D3+3</v>
      </c>
      <c r="D301" s="83" t="str">
        <f t="shared" si="180"/>
        <v>LT1DT_D3+4</v>
      </c>
      <c r="E301" s="18" t="s">
        <v>365</v>
      </c>
      <c r="F301" s="85"/>
      <c r="G301" s="85"/>
      <c r="H301" s="93" t="s">
        <v>5042</v>
      </c>
      <c r="I301" s="84" t="s">
        <v>5043</v>
      </c>
      <c r="J301" s="84" t="s">
        <v>5041</v>
      </c>
      <c r="K301" s="84" t="str">
        <f t="shared" si="159"/>
        <v>LT1DT_D4</v>
      </c>
      <c r="L301" s="84" t="s">
        <v>5044</v>
      </c>
      <c r="M301" s="95">
        <v>22000</v>
      </c>
      <c r="N301" s="95">
        <v>8100</v>
      </c>
      <c r="O301" s="95">
        <v>6200</v>
      </c>
      <c r="P301" s="95">
        <v>4200</v>
      </c>
      <c r="Q301" s="95" t="e">
        <f>VLOOKUP(H301&amp;"Vị trí 1",#REF!,9,0)</f>
        <v>#REF!</v>
      </c>
      <c r="R301" s="95" t="e">
        <f>VLOOKUP(H301&amp;"Vị trí 2",#REF!,9,0)</f>
        <v>#REF!</v>
      </c>
      <c r="S301" s="95" t="e">
        <f>VLOOKUP(H301&amp;"Vị trí 3",#REF!,9,0)</f>
        <v>#REF!</v>
      </c>
      <c r="T301" s="95" t="e">
        <f>VLOOKUP(H301&amp;"Vị trí 4",#REF!,9,0)</f>
        <v>#REF!</v>
      </c>
      <c r="U301" s="253"/>
      <c r="V301" s="253"/>
      <c r="W301" s="253"/>
      <c r="X301" s="253"/>
      <c r="Y301" s="254"/>
      <c r="Z301" s="254"/>
      <c r="AA301" s="254"/>
      <c r="AB301" s="254"/>
      <c r="AC301" s="253"/>
      <c r="AD301" s="253"/>
      <c r="AE301" s="253"/>
      <c r="AF301" s="253"/>
      <c r="AG301" s="254"/>
      <c r="AH301" s="254"/>
      <c r="AI301" s="254"/>
      <c r="AJ301" s="254"/>
      <c r="AK301" s="86">
        <v>4.63</v>
      </c>
      <c r="AL301" s="86"/>
      <c r="AM301" s="255"/>
      <c r="AN301" s="255">
        <f>ROUNDDOWN(AK301*$AN$10/$AK$10,1)</f>
        <v>2.7</v>
      </c>
      <c r="AO301" s="98">
        <f t="shared" si="181"/>
        <v>59400.000000000007</v>
      </c>
      <c r="AP301" s="98">
        <f t="shared" si="181"/>
        <v>21870</v>
      </c>
      <c r="AQ301" s="98">
        <f t="shared" si="181"/>
        <v>16740</v>
      </c>
      <c r="AR301" s="98">
        <f t="shared" si="181"/>
        <v>11340</v>
      </c>
      <c r="AS301" s="99">
        <f t="shared" si="182"/>
        <v>59400</v>
      </c>
      <c r="AT301" s="99">
        <f t="shared" si="182"/>
        <v>21900</v>
      </c>
      <c r="AU301" s="99">
        <f t="shared" si="182"/>
        <v>16700</v>
      </c>
      <c r="AV301" s="99">
        <f t="shared" si="182"/>
        <v>11300</v>
      </c>
      <c r="AW301" s="100">
        <f>AO301*0.15</f>
        <v>8910</v>
      </c>
      <c r="AX301" s="256" t="s">
        <v>365</v>
      </c>
      <c r="AY301" s="101">
        <v>7700</v>
      </c>
      <c r="AZ301" s="102">
        <v>3570</v>
      </c>
      <c r="BA301" s="102">
        <v>2730</v>
      </c>
      <c r="BB301" s="102">
        <v>2100</v>
      </c>
      <c r="BC301" s="253">
        <v>6600</v>
      </c>
      <c r="BD301" s="253">
        <v>3060</v>
      </c>
      <c r="BE301" s="253">
        <v>2340</v>
      </c>
      <c r="BF301" s="253">
        <v>1800</v>
      </c>
      <c r="BG301" s="103">
        <f>AV301-AW301</f>
        <v>2390</v>
      </c>
      <c r="BJ301" s="251" t="e">
        <f>M301*#REF!</f>
        <v>#REF!</v>
      </c>
      <c r="BK301" s="251" t="e">
        <f>N301*#REF!</f>
        <v>#REF!</v>
      </c>
      <c r="BL301" s="251" t="e">
        <f>O301*#REF!</f>
        <v>#REF!</v>
      </c>
      <c r="BM301" s="251" t="e">
        <f>P301*#REF!</f>
        <v>#REF!</v>
      </c>
    </row>
    <row r="302" spans="1:65" s="18" customFormat="1" ht="35.1" customHeight="1" x14ac:dyDescent="0.25">
      <c r="A302" s="83" t="str">
        <f t="shared" si="177"/>
        <v>LT1DT_D4+1</v>
      </c>
      <c r="B302" s="83" t="str">
        <f t="shared" si="178"/>
        <v>LT1DT_D4+2</v>
      </c>
      <c r="C302" s="83" t="str">
        <f t="shared" si="179"/>
        <v>LT1DT_D4+3</v>
      </c>
      <c r="D302" s="83" t="str">
        <f t="shared" si="180"/>
        <v>LT1DT_D4+4</v>
      </c>
      <c r="E302" s="18" t="s">
        <v>365</v>
      </c>
      <c r="F302" s="85">
        <v>2</v>
      </c>
      <c r="G302" s="85"/>
      <c r="H302" s="93" t="s">
        <v>5045</v>
      </c>
      <c r="I302" s="84" t="s">
        <v>5046</v>
      </c>
      <c r="J302" s="84" t="s">
        <v>5044</v>
      </c>
      <c r="K302" s="84"/>
      <c r="L302" s="84" t="s">
        <v>5036</v>
      </c>
      <c r="M302" s="96"/>
      <c r="N302" s="96"/>
      <c r="O302" s="96"/>
      <c r="P302" s="96"/>
      <c r="Q302" s="95"/>
      <c r="R302" s="95"/>
      <c r="S302" s="95"/>
      <c r="T302" s="95"/>
      <c r="U302" s="253"/>
      <c r="V302" s="253"/>
      <c r="W302" s="253" t="e">
        <f>VLOOKUP(C302,#REF!,32,0)</f>
        <v>#REF!</v>
      </c>
      <c r="X302" s="253"/>
      <c r="Y302" s="254"/>
      <c r="Z302" s="254"/>
      <c r="AA302" s="254" t="e">
        <f>W302/O302</f>
        <v>#REF!</v>
      </c>
      <c r="AB302" s="254"/>
      <c r="AC302" s="253"/>
      <c r="AD302" s="253"/>
      <c r="AE302" s="253"/>
      <c r="AF302" s="253"/>
      <c r="AG302" s="254"/>
      <c r="AH302" s="254"/>
      <c r="AI302" s="254"/>
      <c r="AJ302" s="254"/>
      <c r="AK302" s="86"/>
      <c r="AL302" s="86"/>
      <c r="AM302" s="255"/>
      <c r="AN302" s="255"/>
      <c r="AO302" s="98"/>
      <c r="AP302" s="98"/>
      <c r="AQ302" s="98"/>
      <c r="AR302" s="98"/>
      <c r="AS302" s="98"/>
      <c r="AT302" s="98"/>
      <c r="AU302" s="98"/>
      <c r="AV302" s="98"/>
      <c r="AW302" s="60"/>
      <c r="AX302" s="256" t="s">
        <v>365</v>
      </c>
      <c r="AY302" s="101">
        <v>10500</v>
      </c>
      <c r="AZ302" s="102">
        <v>4340</v>
      </c>
      <c r="BA302" s="102">
        <v>3220</v>
      </c>
      <c r="BB302" s="102">
        <v>2100</v>
      </c>
      <c r="BC302" s="253">
        <v>9000</v>
      </c>
      <c r="BD302" s="253">
        <v>3720</v>
      </c>
      <c r="BE302" s="253">
        <v>2760</v>
      </c>
      <c r="BF302" s="253">
        <v>1800</v>
      </c>
      <c r="BJ302" s="251" t="e">
        <f>M302*#REF!</f>
        <v>#REF!</v>
      </c>
      <c r="BK302" s="251" t="e">
        <f>N302*#REF!</f>
        <v>#REF!</v>
      </c>
      <c r="BL302" s="251" t="e">
        <f>O302*#REF!</f>
        <v>#REF!</v>
      </c>
      <c r="BM302" s="251" t="e">
        <f>P302*#REF!</f>
        <v>#REF!</v>
      </c>
    </row>
    <row r="303" spans="1:65" ht="35.1" customHeight="1" x14ac:dyDescent="0.25">
      <c r="A303" s="83" t="str">
        <f t="shared" si="177"/>
        <v>LT2DT+1</v>
      </c>
      <c r="B303" s="83" t="str">
        <f t="shared" si="178"/>
        <v>LT2DT+2</v>
      </c>
      <c r="C303" s="83" t="str">
        <f t="shared" si="179"/>
        <v>LT2DT+3</v>
      </c>
      <c r="D303" s="83" t="str">
        <f t="shared" si="180"/>
        <v>LT2DT+4</v>
      </c>
      <c r="E303" s="18" t="s">
        <v>365</v>
      </c>
      <c r="F303" s="85"/>
      <c r="G303" s="85"/>
      <c r="H303" s="93" t="s">
        <v>5047</v>
      </c>
      <c r="I303" s="84" t="s">
        <v>5048</v>
      </c>
      <c r="J303" s="84" t="s">
        <v>535</v>
      </c>
      <c r="K303" s="84" t="str">
        <f t="shared" si="159"/>
        <v>LT2DT_D1</v>
      </c>
      <c r="L303" s="84" t="s">
        <v>5049</v>
      </c>
      <c r="M303" s="95">
        <v>11000</v>
      </c>
      <c r="N303" s="95">
        <v>5300</v>
      </c>
      <c r="O303" s="95">
        <v>4200</v>
      </c>
      <c r="P303" s="95">
        <v>3000</v>
      </c>
      <c r="Q303" s="95" t="e">
        <f>VLOOKUP(H303&amp;"Vị trí 1",#REF!,9,0)</f>
        <v>#REF!</v>
      </c>
      <c r="R303" s="95" t="e">
        <f>VLOOKUP(H303&amp;"Vị trí 2",#REF!,9,0)</f>
        <v>#REF!</v>
      </c>
      <c r="S303" s="95" t="e">
        <f>VLOOKUP(H303&amp;"Vị trí 3",#REF!,9,0)</f>
        <v>#REF!</v>
      </c>
      <c r="T303" s="95" t="e">
        <f>VLOOKUP(H303&amp;"Vị trí 4",#REF!,9,0)</f>
        <v>#REF!</v>
      </c>
      <c r="U303" s="253"/>
      <c r="V303" s="253"/>
      <c r="W303" s="253"/>
      <c r="X303" s="253"/>
      <c r="Y303" s="254"/>
      <c r="Z303" s="254"/>
      <c r="AA303" s="254"/>
      <c r="AB303" s="254"/>
      <c r="AC303" s="253" t="e">
        <f>VLOOKUP(H303,#REF!,5,0)</f>
        <v>#REF!</v>
      </c>
      <c r="AD303" s="253"/>
      <c r="AE303" s="253"/>
      <c r="AF303" s="253"/>
      <c r="AG303" s="254" t="e">
        <f>AC303/M303</f>
        <v>#REF!</v>
      </c>
      <c r="AH303" s="254"/>
      <c r="AI303" s="254"/>
      <c r="AJ303" s="254"/>
      <c r="AK303" s="86">
        <v>4.63</v>
      </c>
      <c r="AL303" s="86"/>
      <c r="AM303" s="255" t="e">
        <f>AVERAGE(AG303:AJ303)</f>
        <v>#REF!</v>
      </c>
      <c r="AN303" s="255">
        <f>ROUNDDOWN(AK303*$AN$10/$AK$10,1)</f>
        <v>2.7</v>
      </c>
      <c r="AO303" s="98">
        <f t="shared" ref="AO303:AR304" si="183">M303*$AN303</f>
        <v>29700.000000000004</v>
      </c>
      <c r="AP303" s="98">
        <f t="shared" si="183"/>
        <v>14310.000000000002</v>
      </c>
      <c r="AQ303" s="98">
        <f t="shared" si="183"/>
        <v>11340</v>
      </c>
      <c r="AR303" s="98">
        <f t="shared" si="183"/>
        <v>8100.0000000000009</v>
      </c>
      <c r="AS303" s="99">
        <f t="shared" ref="AS303:AV304" si="184">IF(AO303&lt;1000,ROUND(AO303,-1),ROUND(AO303,-2))</f>
        <v>29700</v>
      </c>
      <c r="AT303" s="99">
        <f t="shared" si="184"/>
        <v>14300</v>
      </c>
      <c r="AU303" s="99">
        <f t="shared" si="184"/>
        <v>11300</v>
      </c>
      <c r="AV303" s="99">
        <f t="shared" si="184"/>
        <v>8100</v>
      </c>
      <c r="AW303" s="100">
        <f>AO303*0.15</f>
        <v>4455</v>
      </c>
      <c r="AX303" s="260" t="s">
        <v>365</v>
      </c>
      <c r="AY303" s="101">
        <v>9800</v>
      </c>
      <c r="AZ303" s="102">
        <v>4340</v>
      </c>
      <c r="BA303" s="102">
        <v>3220</v>
      </c>
      <c r="BB303" s="102">
        <v>2100</v>
      </c>
      <c r="BC303" s="253">
        <v>8400</v>
      </c>
      <c r="BD303" s="253">
        <v>3720</v>
      </c>
      <c r="BE303" s="253">
        <v>2760</v>
      </c>
      <c r="BF303" s="253">
        <v>1800</v>
      </c>
      <c r="BG303" s="103">
        <f>AV303-AW303</f>
        <v>3645</v>
      </c>
      <c r="BJ303" s="251" t="e">
        <f>M303*#REF!</f>
        <v>#REF!</v>
      </c>
      <c r="BK303" s="251" t="e">
        <f>N303*#REF!</f>
        <v>#REF!</v>
      </c>
      <c r="BL303" s="251" t="e">
        <f>O303*#REF!</f>
        <v>#REF!</v>
      </c>
      <c r="BM303" s="251" t="e">
        <f>P303*#REF!</f>
        <v>#REF!</v>
      </c>
    </row>
    <row r="304" spans="1:65" s="18" customFormat="1" ht="35.1" customHeight="1" x14ac:dyDescent="0.25">
      <c r="A304" s="83" t="str">
        <f t="shared" si="177"/>
        <v>LT2DT_D1+1</v>
      </c>
      <c r="B304" s="83" t="str">
        <f t="shared" si="178"/>
        <v>LT2DT_D1+2</v>
      </c>
      <c r="C304" s="83" t="str">
        <f t="shared" si="179"/>
        <v>LT2DT_D1+3</v>
      </c>
      <c r="D304" s="83" t="str">
        <f t="shared" si="180"/>
        <v>LT2DT_D1+4</v>
      </c>
      <c r="E304" s="18" t="s">
        <v>365</v>
      </c>
      <c r="F304" s="85"/>
      <c r="G304" s="85"/>
      <c r="H304" s="93" t="s">
        <v>5050</v>
      </c>
      <c r="I304" s="84" t="s">
        <v>5051</v>
      </c>
      <c r="J304" s="84" t="s">
        <v>535</v>
      </c>
      <c r="K304" s="84" t="str">
        <f t="shared" si="159"/>
        <v>LT2DT_D2</v>
      </c>
      <c r="L304" s="84" t="s">
        <v>532</v>
      </c>
      <c r="M304" s="95">
        <v>9600</v>
      </c>
      <c r="N304" s="95">
        <v>4700</v>
      </c>
      <c r="O304" s="95">
        <v>3900</v>
      </c>
      <c r="P304" s="95">
        <v>2600</v>
      </c>
      <c r="Q304" s="95" t="e">
        <f>VLOOKUP(H304&amp;"Vị trí 1",#REF!,9,0)</f>
        <v>#REF!</v>
      </c>
      <c r="R304" s="95" t="e">
        <f>VLOOKUP(H304&amp;"Vị trí 2",#REF!,9,0)</f>
        <v>#REF!</v>
      </c>
      <c r="S304" s="95" t="e">
        <f>VLOOKUP(H304&amp;"Vị trí 3",#REF!,9,0)</f>
        <v>#REF!</v>
      </c>
      <c r="T304" s="95" t="e">
        <f>VLOOKUP(H304&amp;"Vị trí 4",#REF!,9,0)</f>
        <v>#REF!</v>
      </c>
      <c r="U304" s="253"/>
      <c r="V304" s="253"/>
      <c r="W304" s="253"/>
      <c r="X304" s="253"/>
      <c r="Y304" s="254"/>
      <c r="Z304" s="254"/>
      <c r="AA304" s="254"/>
      <c r="AB304" s="254"/>
      <c r="AC304" s="253"/>
      <c r="AD304" s="253"/>
      <c r="AE304" s="253"/>
      <c r="AF304" s="253"/>
      <c r="AG304" s="254"/>
      <c r="AH304" s="254"/>
      <c r="AI304" s="254"/>
      <c r="AJ304" s="254"/>
      <c r="AK304" s="86">
        <v>7.6923076923076925</v>
      </c>
      <c r="AL304" s="86"/>
      <c r="AM304" s="255"/>
      <c r="AN304" s="255">
        <f>ROUNDDOWN(AK304*$AN$10/$AK$10,1)</f>
        <v>4.5</v>
      </c>
      <c r="AO304" s="98">
        <f t="shared" si="183"/>
        <v>43200</v>
      </c>
      <c r="AP304" s="98">
        <f t="shared" si="183"/>
        <v>21150</v>
      </c>
      <c r="AQ304" s="98">
        <f t="shared" si="183"/>
        <v>17550</v>
      </c>
      <c r="AR304" s="98">
        <f t="shared" si="183"/>
        <v>11700</v>
      </c>
      <c r="AS304" s="99">
        <f t="shared" si="184"/>
        <v>43200</v>
      </c>
      <c r="AT304" s="99">
        <f t="shared" si="184"/>
        <v>21200</v>
      </c>
      <c r="AU304" s="99">
        <f t="shared" si="184"/>
        <v>17600</v>
      </c>
      <c r="AV304" s="99">
        <f t="shared" si="184"/>
        <v>11700</v>
      </c>
      <c r="AW304" s="100">
        <f>AO304*0.15</f>
        <v>6480</v>
      </c>
      <c r="AX304" s="256" t="s">
        <v>365</v>
      </c>
      <c r="AY304" s="101">
        <v>8400</v>
      </c>
      <c r="AZ304" s="102">
        <v>4340</v>
      </c>
      <c r="BA304" s="102">
        <v>3220</v>
      </c>
      <c r="BB304" s="102">
        <v>2100</v>
      </c>
      <c r="BC304" s="253">
        <v>7200</v>
      </c>
      <c r="BD304" s="253">
        <v>3720</v>
      </c>
      <c r="BE304" s="253">
        <v>2760</v>
      </c>
      <c r="BF304" s="253">
        <v>1800</v>
      </c>
      <c r="BG304" s="103">
        <f>AV304-AW304</f>
        <v>5220</v>
      </c>
    </row>
    <row r="305" spans="1:65" ht="35.1" customHeight="1" x14ac:dyDescent="0.25">
      <c r="A305" s="83" t="str">
        <f t="shared" si="177"/>
        <v>LT2DT_D2+1</v>
      </c>
      <c r="B305" s="83" t="str">
        <f t="shared" si="178"/>
        <v>LT2DT_D2+2</v>
      </c>
      <c r="C305" s="83" t="str">
        <f t="shared" si="179"/>
        <v>LT2DT_D2+3</v>
      </c>
      <c r="D305" s="83" t="str">
        <f t="shared" si="180"/>
        <v>LT2DT_D2+4</v>
      </c>
      <c r="E305" s="18" t="s">
        <v>365</v>
      </c>
      <c r="F305" s="85">
        <v>3</v>
      </c>
      <c r="G305" s="85"/>
      <c r="H305" s="93" t="s">
        <v>5052</v>
      </c>
      <c r="I305" s="93" t="s">
        <v>5053</v>
      </c>
      <c r="J305" s="84" t="s">
        <v>532</v>
      </c>
      <c r="K305" s="84"/>
      <c r="L305" s="84" t="s">
        <v>5049</v>
      </c>
      <c r="M305" s="96"/>
      <c r="N305" s="96"/>
      <c r="O305" s="96"/>
      <c r="P305" s="96"/>
      <c r="Q305" s="95"/>
      <c r="R305" s="95"/>
      <c r="S305" s="95"/>
      <c r="T305" s="95"/>
      <c r="U305" s="253"/>
      <c r="V305" s="253"/>
      <c r="W305" s="253"/>
      <c r="X305" s="253"/>
      <c r="Y305" s="254"/>
      <c r="Z305" s="254"/>
      <c r="AA305" s="254"/>
      <c r="AB305" s="254"/>
      <c r="AC305" s="253" t="e">
        <f>VLOOKUP(H305,#REF!,5,0)</f>
        <v>#REF!</v>
      </c>
      <c r="AD305" s="253"/>
      <c r="AE305" s="253"/>
      <c r="AF305" s="253"/>
      <c r="AG305" s="254" t="e">
        <f>AC305/M305</f>
        <v>#REF!</v>
      </c>
      <c r="AH305" s="254"/>
      <c r="AI305" s="254"/>
      <c r="AJ305" s="254"/>
      <c r="AK305" s="86"/>
      <c r="AL305" s="86"/>
      <c r="AM305" s="255" t="e">
        <f>AVERAGE(AG305:AJ305)</f>
        <v>#REF!</v>
      </c>
      <c r="AN305" s="255"/>
      <c r="AO305" s="98"/>
      <c r="AP305" s="98"/>
      <c r="AQ305" s="98"/>
      <c r="AR305" s="98"/>
      <c r="AS305" s="98"/>
      <c r="AT305" s="98"/>
      <c r="AU305" s="98"/>
      <c r="AV305" s="98"/>
      <c r="AW305" s="100" t="e">
        <f>VLOOKUP($H305,#REF!,3,0)</f>
        <v>#REF!</v>
      </c>
      <c r="AX305" s="260" t="s">
        <v>365</v>
      </c>
      <c r="AY305" s="101"/>
      <c r="AZ305" s="102"/>
      <c r="BA305" s="102"/>
      <c r="BB305" s="102"/>
      <c r="BC305" s="253"/>
      <c r="BD305" s="253"/>
      <c r="BE305" s="253"/>
      <c r="BF305" s="253"/>
      <c r="BG305" s="18"/>
      <c r="BJ305" s="251" t="e">
        <f>M305*#REF!</f>
        <v>#REF!</v>
      </c>
      <c r="BK305" s="251" t="e">
        <f>N305*#REF!</f>
        <v>#REF!</v>
      </c>
      <c r="BL305" s="251" t="e">
        <f>O305*#REF!</f>
        <v>#REF!</v>
      </c>
      <c r="BM305" s="251" t="e">
        <f>P305*#REF!</f>
        <v>#REF!</v>
      </c>
    </row>
    <row r="306" spans="1:65" s="18" customFormat="1" ht="35.1" customHeight="1" x14ac:dyDescent="0.25">
      <c r="A306" s="83" t="str">
        <f t="shared" si="177"/>
        <v>LT3DT+1</v>
      </c>
      <c r="B306" s="83" t="str">
        <f t="shared" si="178"/>
        <v>LT3DT+2</v>
      </c>
      <c r="C306" s="83" t="str">
        <f t="shared" si="179"/>
        <v>LT3DT+3</v>
      </c>
      <c r="D306" s="83" t="str">
        <f t="shared" si="180"/>
        <v>LT3DT+4</v>
      </c>
      <c r="E306" s="18" t="s">
        <v>365</v>
      </c>
      <c r="F306" s="85"/>
      <c r="G306" s="85"/>
      <c r="H306" s="93" t="s">
        <v>5054</v>
      </c>
      <c r="I306" s="84" t="s">
        <v>5055</v>
      </c>
      <c r="J306" s="84" t="s">
        <v>556</v>
      </c>
      <c r="K306" s="84" t="str">
        <f t="shared" si="159"/>
        <v>LT3DT_D1</v>
      </c>
      <c r="L306" s="84" t="s">
        <v>463</v>
      </c>
      <c r="M306" s="95">
        <v>12000</v>
      </c>
      <c r="N306" s="95">
        <v>5100</v>
      </c>
      <c r="O306" s="95">
        <v>3900</v>
      </c>
      <c r="P306" s="95">
        <v>3000</v>
      </c>
      <c r="Q306" s="95" t="e">
        <f>VLOOKUP(H306&amp;"Vị trí 1",#REF!,9,0)</f>
        <v>#REF!</v>
      </c>
      <c r="R306" s="95" t="e">
        <f>VLOOKUP(H306&amp;"Vị trí 2",#REF!,9,0)</f>
        <v>#REF!</v>
      </c>
      <c r="S306" s="95" t="e">
        <f>VLOOKUP(H306&amp;"Vị trí 3",#REF!,9,0)</f>
        <v>#REF!</v>
      </c>
      <c r="T306" s="95" t="e">
        <f>VLOOKUP(H306&amp;"Vị trí 4",#REF!,9,0)</f>
        <v>#REF!</v>
      </c>
      <c r="U306" s="253"/>
      <c r="V306" s="253"/>
      <c r="W306" s="253"/>
      <c r="X306" s="253"/>
      <c r="Y306" s="254"/>
      <c r="Z306" s="254"/>
      <c r="AA306" s="254"/>
      <c r="AB306" s="254"/>
      <c r="AC306" s="253"/>
      <c r="AD306" s="253"/>
      <c r="AE306" s="253"/>
      <c r="AF306" s="253"/>
      <c r="AG306" s="254"/>
      <c r="AH306" s="254"/>
      <c r="AI306" s="254"/>
      <c r="AJ306" s="254"/>
      <c r="AK306" s="86">
        <v>4.63</v>
      </c>
      <c r="AL306" s="86"/>
      <c r="AM306" s="255"/>
      <c r="AN306" s="255">
        <f>ROUNDDOWN(AK306*$AN$10/$AK$10,1)</f>
        <v>2.7</v>
      </c>
      <c r="AO306" s="98">
        <f t="shared" ref="AO306:AR310" si="185">M306*$AN306</f>
        <v>32400.000000000004</v>
      </c>
      <c r="AP306" s="98">
        <f t="shared" si="185"/>
        <v>13770</v>
      </c>
      <c r="AQ306" s="98">
        <f t="shared" si="185"/>
        <v>10530</v>
      </c>
      <c r="AR306" s="98">
        <f t="shared" si="185"/>
        <v>8100.0000000000009</v>
      </c>
      <c r="AS306" s="99">
        <f t="shared" ref="AS306:AV310" si="186">IF(AO306&lt;1000,ROUND(AO306,-1),ROUND(AO306,-2))</f>
        <v>32400</v>
      </c>
      <c r="AT306" s="99">
        <f t="shared" si="186"/>
        <v>13800</v>
      </c>
      <c r="AU306" s="99">
        <f t="shared" si="186"/>
        <v>10500</v>
      </c>
      <c r="AV306" s="99">
        <f t="shared" si="186"/>
        <v>8100</v>
      </c>
      <c r="AW306" s="100">
        <f>AO306*0.15</f>
        <v>4860</v>
      </c>
      <c r="AX306" s="256" t="s">
        <v>365</v>
      </c>
      <c r="AY306" s="101">
        <v>7700</v>
      </c>
      <c r="AZ306" s="102">
        <v>4200</v>
      </c>
      <c r="BA306" s="102">
        <v>2940</v>
      </c>
      <c r="BB306" s="102">
        <v>2100</v>
      </c>
      <c r="BC306" s="253">
        <v>6600</v>
      </c>
      <c r="BD306" s="253">
        <v>3600</v>
      </c>
      <c r="BE306" s="253">
        <v>2520</v>
      </c>
      <c r="BF306" s="253">
        <v>1800</v>
      </c>
      <c r="BG306" s="103">
        <f>AV306-AW306</f>
        <v>3240</v>
      </c>
      <c r="BJ306" s="251" t="e">
        <f>M306*#REF!</f>
        <v>#REF!</v>
      </c>
      <c r="BK306" s="251" t="e">
        <f>N306*#REF!</f>
        <v>#REF!</v>
      </c>
      <c r="BL306" s="251" t="e">
        <f>O306*#REF!</f>
        <v>#REF!</v>
      </c>
      <c r="BM306" s="251" t="e">
        <f>P306*#REF!</f>
        <v>#REF!</v>
      </c>
    </row>
    <row r="307" spans="1:65" s="18" customFormat="1" ht="35.1" customHeight="1" x14ac:dyDescent="0.25">
      <c r="A307" s="83" t="str">
        <f t="shared" si="177"/>
        <v>LT3DT_D1+1</v>
      </c>
      <c r="B307" s="83" t="str">
        <f t="shared" si="178"/>
        <v>LT3DT_D1+2</v>
      </c>
      <c r="C307" s="83" t="str">
        <f t="shared" si="179"/>
        <v>LT3DT_D1+3</v>
      </c>
      <c r="D307" s="83" t="str">
        <f t="shared" si="180"/>
        <v>LT3DT_D1+4</v>
      </c>
      <c r="E307" s="18" t="s">
        <v>365</v>
      </c>
      <c r="F307" s="85"/>
      <c r="G307" s="85"/>
      <c r="H307" s="93" t="s">
        <v>5056</v>
      </c>
      <c r="I307" s="84" t="s">
        <v>5057</v>
      </c>
      <c r="J307" s="84" t="s">
        <v>556</v>
      </c>
      <c r="K307" s="84" t="str">
        <f t="shared" si="159"/>
        <v>LT3DT_D2</v>
      </c>
      <c r="L307" s="84" t="s">
        <v>5058</v>
      </c>
      <c r="M307" s="95">
        <v>11000</v>
      </c>
      <c r="N307" s="95">
        <v>5100</v>
      </c>
      <c r="O307" s="95">
        <v>3900</v>
      </c>
      <c r="P307" s="95">
        <v>3000</v>
      </c>
      <c r="Q307" s="95" t="e">
        <f>VLOOKUP(H307&amp;"Vị trí 1",#REF!,9,0)</f>
        <v>#REF!</v>
      </c>
      <c r="R307" s="95" t="e">
        <f>VLOOKUP(H307&amp;"Vị trí 2",#REF!,9,0)</f>
        <v>#REF!</v>
      </c>
      <c r="S307" s="95" t="e">
        <f>VLOOKUP(H307&amp;"Vị trí 3",#REF!,9,0)</f>
        <v>#REF!</v>
      </c>
      <c r="T307" s="95" t="e">
        <f>VLOOKUP(H307&amp;"Vị trí 4",#REF!,9,0)</f>
        <v>#REF!</v>
      </c>
      <c r="U307" s="253"/>
      <c r="V307" s="253"/>
      <c r="W307" s="253"/>
      <c r="X307" s="253"/>
      <c r="Y307" s="254"/>
      <c r="Z307" s="254"/>
      <c r="AA307" s="254"/>
      <c r="AB307" s="254"/>
      <c r="AC307" s="253"/>
      <c r="AD307" s="253"/>
      <c r="AE307" s="253"/>
      <c r="AF307" s="253"/>
      <c r="AG307" s="254"/>
      <c r="AH307" s="254"/>
      <c r="AI307" s="254"/>
      <c r="AJ307" s="254"/>
      <c r="AK307" s="86">
        <v>4.63</v>
      </c>
      <c r="AL307" s="86"/>
      <c r="AM307" s="255"/>
      <c r="AN307" s="255">
        <f>ROUNDDOWN(AK307*$AN$10/$AK$10,1)</f>
        <v>2.7</v>
      </c>
      <c r="AO307" s="98">
        <f t="shared" si="185"/>
        <v>29700.000000000004</v>
      </c>
      <c r="AP307" s="98">
        <f t="shared" si="185"/>
        <v>13770</v>
      </c>
      <c r="AQ307" s="98">
        <f t="shared" si="185"/>
        <v>10530</v>
      </c>
      <c r="AR307" s="98">
        <f t="shared" si="185"/>
        <v>8100.0000000000009</v>
      </c>
      <c r="AS307" s="99">
        <f t="shared" si="186"/>
        <v>29700</v>
      </c>
      <c r="AT307" s="99">
        <f t="shared" si="186"/>
        <v>13800</v>
      </c>
      <c r="AU307" s="99">
        <f t="shared" si="186"/>
        <v>10500</v>
      </c>
      <c r="AV307" s="99">
        <f t="shared" si="186"/>
        <v>8100</v>
      </c>
      <c r="AW307" s="100">
        <f>AO307*0.15</f>
        <v>4455</v>
      </c>
      <c r="AX307" s="256" t="s">
        <v>365</v>
      </c>
      <c r="AY307" s="101">
        <v>5040</v>
      </c>
      <c r="AZ307" s="102">
        <v>2450</v>
      </c>
      <c r="BA307" s="102">
        <v>1820</v>
      </c>
      <c r="BB307" s="102">
        <v>1260</v>
      </c>
      <c r="BC307" s="253">
        <v>4320</v>
      </c>
      <c r="BD307" s="253">
        <v>2100</v>
      </c>
      <c r="BE307" s="253">
        <v>1560</v>
      </c>
      <c r="BF307" s="253">
        <v>1080</v>
      </c>
      <c r="BG307" s="103">
        <f>AV307-AW307</f>
        <v>3645</v>
      </c>
      <c r="BJ307" s="251" t="e">
        <f>M307*#REF!</f>
        <v>#REF!</v>
      </c>
      <c r="BK307" s="251" t="e">
        <f>N307*#REF!</f>
        <v>#REF!</v>
      </c>
      <c r="BL307" s="251" t="e">
        <f>O307*#REF!</f>
        <v>#REF!</v>
      </c>
      <c r="BM307" s="251" t="e">
        <f>P307*#REF!</f>
        <v>#REF!</v>
      </c>
    </row>
    <row r="308" spans="1:65" s="18" customFormat="1" ht="63" x14ac:dyDescent="0.25">
      <c r="A308" s="83" t="str">
        <f t="shared" si="177"/>
        <v>LT3DT_D2+1</v>
      </c>
      <c r="B308" s="83" t="str">
        <f t="shared" si="178"/>
        <v>LT3DT_D2+2</v>
      </c>
      <c r="C308" s="83" t="str">
        <f t="shared" si="179"/>
        <v>LT3DT_D2+3</v>
      </c>
      <c r="D308" s="83" t="str">
        <f t="shared" si="180"/>
        <v>LT3DT_D2+4</v>
      </c>
      <c r="E308" s="18" t="s">
        <v>365</v>
      </c>
      <c r="F308" s="85">
        <v>4</v>
      </c>
      <c r="G308" s="85"/>
      <c r="H308" s="93" t="s">
        <v>5059</v>
      </c>
      <c r="I308" s="84" t="s">
        <v>5060</v>
      </c>
      <c r="J308" s="84" t="s">
        <v>5061</v>
      </c>
      <c r="K308" s="84" t="str">
        <f t="shared" si="159"/>
        <v>LT4DT</v>
      </c>
      <c r="L308" s="84" t="s">
        <v>463</v>
      </c>
      <c r="M308" s="95">
        <v>15000</v>
      </c>
      <c r="N308" s="95">
        <v>6200</v>
      </c>
      <c r="O308" s="95">
        <v>4600</v>
      </c>
      <c r="P308" s="95">
        <v>3000</v>
      </c>
      <c r="Q308" s="95" t="e">
        <f>VLOOKUP(H308&amp;"Vị trí 1",#REF!,9,0)</f>
        <v>#REF!</v>
      </c>
      <c r="R308" s="95" t="e">
        <f>VLOOKUP(H308&amp;"Vị trí 2",#REF!,9,0)</f>
        <v>#REF!</v>
      </c>
      <c r="S308" s="95" t="e">
        <f>VLOOKUP(H308&amp;"Vị trí 3",#REF!,9,0)</f>
        <v>#REF!</v>
      </c>
      <c r="T308" s="95" t="e">
        <f>VLOOKUP(H308&amp;"Vị trí 4",#REF!,9,0)</f>
        <v>#REF!</v>
      </c>
      <c r="U308" s="253"/>
      <c r="V308" s="253"/>
      <c r="W308" s="253"/>
      <c r="X308" s="253"/>
      <c r="Y308" s="254"/>
      <c r="Z308" s="254"/>
      <c r="AA308" s="254"/>
      <c r="AB308" s="254"/>
      <c r="AC308" s="253"/>
      <c r="AD308" s="253"/>
      <c r="AE308" s="253"/>
      <c r="AF308" s="253"/>
      <c r="AG308" s="254"/>
      <c r="AH308" s="254"/>
      <c r="AI308" s="254"/>
      <c r="AJ308" s="254"/>
      <c r="AK308" s="86">
        <v>4.63</v>
      </c>
      <c r="AL308" s="86"/>
      <c r="AM308" s="255"/>
      <c r="AN308" s="255">
        <f>ROUNDDOWN(AK308*$AN$10/$AK$10,1)</f>
        <v>2.7</v>
      </c>
      <c r="AO308" s="98">
        <f t="shared" si="185"/>
        <v>40500</v>
      </c>
      <c r="AP308" s="98">
        <f t="shared" si="185"/>
        <v>16740</v>
      </c>
      <c r="AQ308" s="98">
        <f t="shared" si="185"/>
        <v>12420</v>
      </c>
      <c r="AR308" s="98">
        <f t="shared" si="185"/>
        <v>8100.0000000000009</v>
      </c>
      <c r="AS308" s="99">
        <f t="shared" si="186"/>
        <v>40500</v>
      </c>
      <c r="AT308" s="99">
        <f t="shared" si="186"/>
        <v>16700</v>
      </c>
      <c r="AU308" s="99">
        <f t="shared" si="186"/>
        <v>12400</v>
      </c>
      <c r="AV308" s="99">
        <f t="shared" si="186"/>
        <v>8100</v>
      </c>
      <c r="AW308" s="100">
        <f>AO308*0.15</f>
        <v>6075</v>
      </c>
      <c r="AX308" s="256" t="s">
        <v>365</v>
      </c>
      <c r="AY308" s="101">
        <v>9800</v>
      </c>
      <c r="AZ308" s="102">
        <v>4830</v>
      </c>
      <c r="BA308" s="102">
        <v>3220</v>
      </c>
      <c r="BB308" s="102">
        <v>2100</v>
      </c>
      <c r="BC308" s="253">
        <v>8400</v>
      </c>
      <c r="BD308" s="253">
        <v>4140</v>
      </c>
      <c r="BE308" s="253">
        <v>2760</v>
      </c>
      <c r="BF308" s="253">
        <v>1800</v>
      </c>
      <c r="BG308" s="103">
        <f>AV308-AW308</f>
        <v>2025</v>
      </c>
      <c r="BJ308" s="251" t="e">
        <f>M308*#REF!</f>
        <v>#REF!</v>
      </c>
      <c r="BK308" s="251" t="e">
        <f>N308*#REF!</f>
        <v>#REF!</v>
      </c>
      <c r="BL308" s="251" t="e">
        <f>O308*#REF!</f>
        <v>#REF!</v>
      </c>
      <c r="BM308" s="251" t="e">
        <f>P308*#REF!</f>
        <v>#REF!</v>
      </c>
    </row>
    <row r="309" spans="1:65" s="18" customFormat="1" ht="35.1" customHeight="1" x14ac:dyDescent="0.25">
      <c r="A309" s="83" t="str">
        <f t="shared" si="177"/>
        <v>LT4DT+1</v>
      </c>
      <c r="B309" s="83" t="str">
        <f t="shared" si="178"/>
        <v>LT4DT+2</v>
      </c>
      <c r="C309" s="83" t="str">
        <f t="shared" si="179"/>
        <v>LT4DT+3</v>
      </c>
      <c r="D309" s="83" t="str">
        <f t="shared" si="180"/>
        <v>LT4DT+4</v>
      </c>
      <c r="E309" s="18" t="s">
        <v>365</v>
      </c>
      <c r="F309" s="85">
        <v>5</v>
      </c>
      <c r="G309" s="85"/>
      <c r="H309" s="93" t="s">
        <v>5062</v>
      </c>
      <c r="I309" s="84" t="s">
        <v>5063</v>
      </c>
      <c r="J309" s="84" t="s">
        <v>556</v>
      </c>
      <c r="K309" s="84" t="str">
        <f t="shared" si="159"/>
        <v>LT5DT</v>
      </c>
      <c r="L309" s="84" t="s">
        <v>532</v>
      </c>
      <c r="M309" s="95">
        <v>14000</v>
      </c>
      <c r="N309" s="95">
        <v>6200</v>
      </c>
      <c r="O309" s="95">
        <v>4600</v>
      </c>
      <c r="P309" s="95">
        <v>3000</v>
      </c>
      <c r="Q309" s="95" t="e">
        <f>VLOOKUP(H309&amp;"Vị trí 1",#REF!,9,0)</f>
        <v>#REF!</v>
      </c>
      <c r="R309" s="95" t="e">
        <f>VLOOKUP(H309&amp;"Vị trí 2",#REF!,9,0)</f>
        <v>#REF!</v>
      </c>
      <c r="S309" s="95" t="e">
        <f>VLOOKUP(H309&amp;"Vị trí 3",#REF!,9,0)</f>
        <v>#REF!</v>
      </c>
      <c r="T309" s="95" t="e">
        <f>VLOOKUP(H309&amp;"Vị trí 4",#REF!,9,0)</f>
        <v>#REF!</v>
      </c>
      <c r="U309" s="253"/>
      <c r="V309" s="253"/>
      <c r="W309" s="253"/>
      <c r="X309" s="253"/>
      <c r="Y309" s="254"/>
      <c r="Z309" s="254"/>
      <c r="AA309" s="254"/>
      <c r="AB309" s="254"/>
      <c r="AC309" s="253"/>
      <c r="AD309" s="253"/>
      <c r="AE309" s="253"/>
      <c r="AF309" s="253"/>
      <c r="AG309" s="254"/>
      <c r="AH309" s="254"/>
      <c r="AI309" s="254"/>
      <c r="AJ309" s="254"/>
      <c r="AK309" s="86">
        <v>4.3478260869565215</v>
      </c>
      <c r="AL309" s="86"/>
      <c r="AM309" s="255"/>
      <c r="AN309" s="255">
        <f>ROUNDDOWN(AK309*$AN$10/$AK$10,1)</f>
        <v>2.5</v>
      </c>
      <c r="AO309" s="98">
        <f t="shared" si="185"/>
        <v>35000</v>
      </c>
      <c r="AP309" s="98">
        <f t="shared" si="185"/>
        <v>15500</v>
      </c>
      <c r="AQ309" s="98">
        <f t="shared" si="185"/>
        <v>11500</v>
      </c>
      <c r="AR309" s="98">
        <f t="shared" si="185"/>
        <v>7500</v>
      </c>
      <c r="AS309" s="99">
        <f t="shared" si="186"/>
        <v>35000</v>
      </c>
      <c r="AT309" s="99">
        <f t="shared" si="186"/>
        <v>15500</v>
      </c>
      <c r="AU309" s="99">
        <f t="shared" si="186"/>
        <v>11500</v>
      </c>
      <c r="AV309" s="99">
        <f t="shared" si="186"/>
        <v>7500</v>
      </c>
      <c r="AW309" s="100">
        <f>AO309*0.15</f>
        <v>5250</v>
      </c>
      <c r="AX309" s="256" t="s">
        <v>365</v>
      </c>
      <c r="AY309" s="101">
        <v>9800</v>
      </c>
      <c r="AZ309" s="102">
        <v>3710</v>
      </c>
      <c r="BA309" s="102">
        <v>2520</v>
      </c>
      <c r="BB309" s="102">
        <v>2100</v>
      </c>
      <c r="BC309" s="253">
        <v>8400</v>
      </c>
      <c r="BD309" s="253">
        <v>3180</v>
      </c>
      <c r="BE309" s="253">
        <v>2160</v>
      </c>
      <c r="BF309" s="253">
        <v>1800</v>
      </c>
      <c r="BG309" s="103">
        <f>AV309-AW309</f>
        <v>2250</v>
      </c>
      <c r="BJ309" s="251" t="e">
        <f>M309*#REF!</f>
        <v>#REF!</v>
      </c>
      <c r="BK309" s="251" t="e">
        <f>N309*#REF!</f>
        <v>#REF!</v>
      </c>
      <c r="BL309" s="251" t="e">
        <f>O309*#REF!</f>
        <v>#REF!</v>
      </c>
      <c r="BM309" s="251" t="e">
        <f>P309*#REF!</f>
        <v>#REF!</v>
      </c>
    </row>
    <row r="310" spans="1:65" s="18" customFormat="1" ht="35.1" customHeight="1" x14ac:dyDescent="0.25">
      <c r="A310" s="83" t="str">
        <f t="shared" si="177"/>
        <v>LT5DT+1</v>
      </c>
      <c r="B310" s="83" t="str">
        <f t="shared" si="178"/>
        <v>LT5DT+2</v>
      </c>
      <c r="C310" s="83" t="str">
        <f t="shared" si="179"/>
        <v>LT5DT+3</v>
      </c>
      <c r="D310" s="83" t="str">
        <f t="shared" si="180"/>
        <v>LT5DT+4</v>
      </c>
      <c r="E310" s="18" t="s">
        <v>365</v>
      </c>
      <c r="F310" s="85">
        <v>6</v>
      </c>
      <c r="G310" s="85"/>
      <c r="H310" s="93" t="s">
        <v>5064</v>
      </c>
      <c r="I310" s="84" t="s">
        <v>5065</v>
      </c>
      <c r="J310" s="84" t="s">
        <v>556</v>
      </c>
      <c r="K310" s="84" t="str">
        <f t="shared" si="159"/>
        <v>LT6DT</v>
      </c>
      <c r="L310" s="84" t="s">
        <v>5066</v>
      </c>
      <c r="M310" s="95">
        <v>12000</v>
      </c>
      <c r="N310" s="95">
        <v>6200</v>
      </c>
      <c r="O310" s="95">
        <v>4600</v>
      </c>
      <c r="P310" s="95">
        <v>3000</v>
      </c>
      <c r="Q310" s="95" t="e">
        <f>VLOOKUP(H310&amp;"Vị trí 1",#REF!,9,0)</f>
        <v>#REF!</v>
      </c>
      <c r="R310" s="95" t="e">
        <f>VLOOKUP(H310&amp;"Vị trí 2",#REF!,9,0)</f>
        <v>#REF!</v>
      </c>
      <c r="S310" s="95" t="e">
        <f>VLOOKUP(H310&amp;"Vị trí 3",#REF!,9,0)</f>
        <v>#REF!</v>
      </c>
      <c r="T310" s="95" t="e">
        <f>VLOOKUP(H310&amp;"Vị trí 4",#REF!,9,0)</f>
        <v>#REF!</v>
      </c>
      <c r="U310" s="253" t="e">
        <f>VLOOKUP(A310,#REF!,32,0)</f>
        <v>#REF!</v>
      </c>
      <c r="V310" s="253"/>
      <c r="W310" s="253" t="e">
        <f>VLOOKUP(C310,#REF!,32,0)</f>
        <v>#REF!</v>
      </c>
      <c r="X310" s="253"/>
      <c r="Y310" s="254"/>
      <c r="Z310" s="254"/>
      <c r="AA310" s="254"/>
      <c r="AB310" s="254"/>
      <c r="AC310" s="253"/>
      <c r="AD310" s="253"/>
      <c r="AE310" s="253"/>
      <c r="AF310" s="253"/>
      <c r="AG310" s="254"/>
      <c r="AH310" s="254"/>
      <c r="AI310" s="254"/>
      <c r="AJ310" s="254"/>
      <c r="AK310" s="86">
        <v>4.63</v>
      </c>
      <c r="AL310" s="86"/>
      <c r="AM310" s="255"/>
      <c r="AN310" s="255">
        <f>ROUNDDOWN(AK310*$AN$10/$AK$10,1)</f>
        <v>2.7</v>
      </c>
      <c r="AO310" s="98">
        <f t="shared" si="185"/>
        <v>32400.000000000004</v>
      </c>
      <c r="AP310" s="98">
        <f t="shared" si="185"/>
        <v>16740</v>
      </c>
      <c r="AQ310" s="98">
        <f t="shared" si="185"/>
        <v>12420</v>
      </c>
      <c r="AR310" s="98">
        <f t="shared" si="185"/>
        <v>8100.0000000000009</v>
      </c>
      <c r="AS310" s="99">
        <f t="shared" si="186"/>
        <v>32400</v>
      </c>
      <c r="AT310" s="99">
        <f t="shared" si="186"/>
        <v>16700</v>
      </c>
      <c r="AU310" s="99">
        <f t="shared" si="186"/>
        <v>12400</v>
      </c>
      <c r="AV310" s="99">
        <f t="shared" si="186"/>
        <v>8100</v>
      </c>
      <c r="AW310" s="100">
        <f>AO310*0.15</f>
        <v>4860</v>
      </c>
      <c r="AX310" s="256" t="s">
        <v>365</v>
      </c>
      <c r="AY310" s="101">
        <v>9800</v>
      </c>
      <c r="AZ310" s="102">
        <v>4200</v>
      </c>
      <c r="BA310" s="102">
        <v>2520</v>
      </c>
      <c r="BB310" s="102">
        <v>2100</v>
      </c>
      <c r="BC310" s="253">
        <v>8400</v>
      </c>
      <c r="BD310" s="253">
        <v>3600</v>
      </c>
      <c r="BE310" s="253">
        <v>2160</v>
      </c>
      <c r="BF310" s="253">
        <v>1800</v>
      </c>
      <c r="BG310" s="103">
        <f>AV310-AW310</f>
        <v>3240</v>
      </c>
    </row>
    <row r="311" spans="1:65" s="18" customFormat="1" ht="35.1" customHeight="1" x14ac:dyDescent="0.25">
      <c r="A311" s="83" t="str">
        <f t="shared" si="177"/>
        <v>LT6DT+1</v>
      </c>
      <c r="B311" s="83" t="str">
        <f t="shared" si="178"/>
        <v>LT6DT+2</v>
      </c>
      <c r="C311" s="83" t="str">
        <f t="shared" si="179"/>
        <v>LT6DT+3</v>
      </c>
      <c r="D311" s="83" t="str">
        <f t="shared" si="180"/>
        <v>LT6DT+4</v>
      </c>
      <c r="E311" s="18" t="s">
        <v>365</v>
      </c>
      <c r="F311" s="85">
        <v>7</v>
      </c>
      <c r="G311" s="85"/>
      <c r="H311" s="93" t="s">
        <v>5067</v>
      </c>
      <c r="I311" s="84" t="s">
        <v>5068</v>
      </c>
      <c r="J311" s="84" t="s">
        <v>5069</v>
      </c>
      <c r="K311" s="84"/>
      <c r="L311" s="84" t="s">
        <v>5070</v>
      </c>
      <c r="M311" s="96"/>
      <c r="N311" s="96"/>
      <c r="O311" s="96"/>
      <c r="P311" s="96"/>
      <c r="Q311" s="95"/>
      <c r="R311" s="95"/>
      <c r="S311" s="95"/>
      <c r="T311" s="95"/>
      <c r="U311" s="253"/>
      <c r="V311" s="253"/>
      <c r="W311" s="253"/>
      <c r="X311" s="253"/>
      <c r="Y311" s="254"/>
      <c r="Z311" s="254"/>
      <c r="AA311" s="254"/>
      <c r="AB311" s="254"/>
      <c r="AC311" s="253"/>
      <c r="AD311" s="253"/>
      <c r="AE311" s="253"/>
      <c r="AF311" s="253"/>
      <c r="AG311" s="254"/>
      <c r="AH311" s="254"/>
      <c r="AI311" s="254"/>
      <c r="AJ311" s="254"/>
      <c r="AK311" s="86"/>
      <c r="AL311" s="86"/>
      <c r="AM311" s="255"/>
      <c r="AN311" s="255"/>
      <c r="AO311" s="98"/>
      <c r="AP311" s="98"/>
      <c r="AQ311" s="98"/>
      <c r="AR311" s="98"/>
      <c r="AS311" s="98"/>
      <c r="AT311" s="98"/>
      <c r="AU311" s="98"/>
      <c r="AV311" s="98"/>
      <c r="AW311" s="60"/>
      <c r="AX311" s="256" t="s">
        <v>365</v>
      </c>
      <c r="AY311" s="101"/>
      <c r="AZ311" s="102"/>
      <c r="BA311" s="102"/>
      <c r="BB311" s="102"/>
      <c r="BC311" s="253"/>
      <c r="BD311" s="253"/>
      <c r="BE311" s="253"/>
      <c r="BF311" s="253"/>
      <c r="BJ311" s="251" t="e">
        <f>M311*#REF!</f>
        <v>#REF!</v>
      </c>
      <c r="BK311" s="251" t="e">
        <f>N311*#REF!</f>
        <v>#REF!</v>
      </c>
      <c r="BL311" s="251" t="e">
        <f>O311*#REF!</f>
        <v>#REF!</v>
      </c>
      <c r="BM311" s="251" t="e">
        <f>P311*#REF!</f>
        <v>#REF!</v>
      </c>
    </row>
    <row r="312" spans="1:65" s="18" customFormat="1" ht="35.1" customHeight="1" x14ac:dyDescent="0.25">
      <c r="A312" s="83" t="str">
        <f t="shared" si="177"/>
        <v>LT7DT+1</v>
      </c>
      <c r="B312" s="83" t="str">
        <f t="shared" si="178"/>
        <v>LT7DT+2</v>
      </c>
      <c r="C312" s="83" t="str">
        <f t="shared" si="179"/>
        <v>LT7DT+3</v>
      </c>
      <c r="D312" s="83" t="str">
        <f t="shared" si="180"/>
        <v>LT7DT+4</v>
      </c>
      <c r="E312" s="18" t="s">
        <v>365</v>
      </c>
      <c r="F312" s="85"/>
      <c r="G312" s="85"/>
      <c r="H312" s="93" t="s">
        <v>5071</v>
      </c>
      <c r="I312" s="84" t="s">
        <v>5072</v>
      </c>
      <c r="J312" s="84"/>
      <c r="K312" s="84" t="str">
        <f t="shared" si="159"/>
        <v>LT7DT_D1</v>
      </c>
      <c r="L312" s="84"/>
      <c r="M312" s="95">
        <v>11000</v>
      </c>
      <c r="N312" s="95">
        <v>6000</v>
      </c>
      <c r="O312" s="95">
        <v>4200</v>
      </c>
      <c r="P312" s="95">
        <v>3000</v>
      </c>
      <c r="Q312" s="95" t="e">
        <f>VLOOKUP(H312&amp;"Vị trí 1",#REF!,9,0)</f>
        <v>#REF!</v>
      </c>
      <c r="R312" s="95" t="e">
        <f>VLOOKUP(H312&amp;"Vị trí 2",#REF!,9,0)</f>
        <v>#REF!</v>
      </c>
      <c r="S312" s="95" t="e">
        <f>VLOOKUP(H312&amp;"Vị trí 3",#REF!,9,0)</f>
        <v>#REF!</v>
      </c>
      <c r="T312" s="95" t="e">
        <f>VLOOKUP(H312&amp;"Vị trí 4",#REF!,9,0)</f>
        <v>#REF!</v>
      </c>
      <c r="U312" s="253"/>
      <c r="V312" s="253"/>
      <c r="W312" s="253"/>
      <c r="X312" s="253"/>
      <c r="Y312" s="254"/>
      <c r="Z312" s="254"/>
      <c r="AA312" s="254"/>
      <c r="AB312" s="254"/>
      <c r="AC312" s="253"/>
      <c r="AD312" s="253"/>
      <c r="AE312" s="253"/>
      <c r="AF312" s="253"/>
      <c r="AG312" s="254"/>
      <c r="AH312" s="254"/>
      <c r="AI312" s="254"/>
      <c r="AJ312" s="254"/>
      <c r="AK312" s="86">
        <v>4.63</v>
      </c>
      <c r="AL312" s="86"/>
      <c r="AM312" s="255"/>
      <c r="AN312" s="255">
        <f>ROUNDDOWN(AK312*$AN$10/$AK$10,1)</f>
        <v>2.7</v>
      </c>
      <c r="AO312" s="98">
        <f t="shared" ref="AO312:AR316" si="187">M312*$AN312</f>
        <v>29700.000000000004</v>
      </c>
      <c r="AP312" s="98">
        <f t="shared" si="187"/>
        <v>16200.000000000002</v>
      </c>
      <c r="AQ312" s="98">
        <f t="shared" si="187"/>
        <v>11340</v>
      </c>
      <c r="AR312" s="98">
        <f t="shared" si="187"/>
        <v>8100.0000000000009</v>
      </c>
      <c r="AS312" s="99">
        <f t="shared" ref="AS312:AV316" si="188">IF(AO312&lt;1000,ROUND(AO312,-1),ROUND(AO312,-2))</f>
        <v>29700</v>
      </c>
      <c r="AT312" s="99">
        <f t="shared" si="188"/>
        <v>16200</v>
      </c>
      <c r="AU312" s="99">
        <f t="shared" si="188"/>
        <v>11300</v>
      </c>
      <c r="AV312" s="99">
        <f t="shared" si="188"/>
        <v>8100</v>
      </c>
      <c r="AW312" s="100">
        <f>AO312*0.15</f>
        <v>4455</v>
      </c>
      <c r="AX312" s="256" t="s">
        <v>365</v>
      </c>
      <c r="AY312" s="101">
        <v>7700</v>
      </c>
      <c r="AZ312" s="102">
        <v>4200</v>
      </c>
      <c r="BA312" s="102">
        <v>3220</v>
      </c>
      <c r="BB312" s="102">
        <v>2100</v>
      </c>
      <c r="BC312" s="253">
        <v>6600</v>
      </c>
      <c r="BD312" s="253">
        <v>3600</v>
      </c>
      <c r="BE312" s="253">
        <v>2760</v>
      </c>
      <c r="BF312" s="253">
        <v>1800</v>
      </c>
      <c r="BG312" s="103">
        <f>AV312-AW312</f>
        <v>3645</v>
      </c>
      <c r="BJ312" s="251" t="e">
        <f>M312*#REF!</f>
        <v>#REF!</v>
      </c>
      <c r="BK312" s="251" t="e">
        <f>N312*#REF!</f>
        <v>#REF!</v>
      </c>
      <c r="BL312" s="251" t="e">
        <f>O312*#REF!</f>
        <v>#REF!</v>
      </c>
      <c r="BM312" s="251" t="e">
        <f>P312*#REF!</f>
        <v>#REF!</v>
      </c>
    </row>
    <row r="313" spans="1:65" s="18" customFormat="1" ht="35.1" customHeight="1" x14ac:dyDescent="0.25">
      <c r="A313" s="83" t="str">
        <f t="shared" si="177"/>
        <v>LT7DT_D1+1</v>
      </c>
      <c r="B313" s="83" t="str">
        <f t="shared" si="178"/>
        <v>LT7DT_D1+2</v>
      </c>
      <c r="C313" s="83" t="str">
        <f t="shared" si="179"/>
        <v>LT7DT_D1+3</v>
      </c>
      <c r="D313" s="83" t="str">
        <f t="shared" si="180"/>
        <v>LT7DT_D1+4</v>
      </c>
      <c r="E313" s="18" t="s">
        <v>365</v>
      </c>
      <c r="F313" s="85"/>
      <c r="G313" s="85"/>
      <c r="H313" s="93" t="s">
        <v>5073</v>
      </c>
      <c r="I313" s="84" t="s">
        <v>5074</v>
      </c>
      <c r="J313" s="84" t="s">
        <v>538</v>
      </c>
      <c r="K313" s="84" t="str">
        <f t="shared" si="159"/>
        <v>LT7DT_D2</v>
      </c>
      <c r="L313" s="84" t="s">
        <v>5066</v>
      </c>
      <c r="M313" s="95">
        <v>7200</v>
      </c>
      <c r="N313" s="95">
        <v>3500</v>
      </c>
      <c r="O313" s="95">
        <v>2600</v>
      </c>
      <c r="P313" s="95">
        <v>1800</v>
      </c>
      <c r="Q313" s="95" t="e">
        <f>VLOOKUP(H313&amp;"Vị trí 1",#REF!,9,0)</f>
        <v>#REF!</v>
      </c>
      <c r="R313" s="95" t="e">
        <f>VLOOKUP(H313&amp;"Vị trí 2",#REF!,9,0)</f>
        <v>#REF!</v>
      </c>
      <c r="S313" s="95" t="e">
        <f>VLOOKUP(H313&amp;"Vị trí 3",#REF!,9,0)</f>
        <v>#REF!</v>
      </c>
      <c r="T313" s="95" t="e">
        <f>VLOOKUP(H313&amp;"Vị trí 4",#REF!,9,0)</f>
        <v>#REF!</v>
      </c>
      <c r="U313" s="253"/>
      <c r="V313" s="253"/>
      <c r="W313" s="253"/>
      <c r="X313" s="253"/>
      <c r="Y313" s="254"/>
      <c r="Z313" s="254"/>
      <c r="AA313" s="254"/>
      <c r="AB313" s="254"/>
      <c r="AC313" s="253"/>
      <c r="AD313" s="253"/>
      <c r="AE313" s="253"/>
      <c r="AF313" s="253"/>
      <c r="AG313" s="254"/>
      <c r="AH313" s="254"/>
      <c r="AI313" s="254"/>
      <c r="AJ313" s="254"/>
      <c r="AK313" s="86">
        <v>4.63</v>
      </c>
      <c r="AL313" s="86"/>
      <c r="AM313" s="255"/>
      <c r="AN313" s="255">
        <f>ROUNDDOWN(AK313*$AN$10/$AK$10,1)</f>
        <v>2.7</v>
      </c>
      <c r="AO313" s="98">
        <f t="shared" si="187"/>
        <v>19440</v>
      </c>
      <c r="AP313" s="98">
        <f t="shared" si="187"/>
        <v>9450</v>
      </c>
      <c r="AQ313" s="98">
        <f t="shared" si="187"/>
        <v>7020.0000000000009</v>
      </c>
      <c r="AR313" s="98">
        <f t="shared" si="187"/>
        <v>4860</v>
      </c>
      <c r="AS313" s="99">
        <f t="shared" si="188"/>
        <v>19400</v>
      </c>
      <c r="AT313" s="99">
        <f t="shared" si="188"/>
        <v>9500</v>
      </c>
      <c r="AU313" s="99">
        <f t="shared" si="188"/>
        <v>7000</v>
      </c>
      <c r="AV313" s="99">
        <f t="shared" si="188"/>
        <v>4900</v>
      </c>
      <c r="AW313" s="100">
        <f>AO313*0.15</f>
        <v>2916</v>
      </c>
      <c r="AX313" s="256" t="s">
        <v>365</v>
      </c>
      <c r="AY313" s="101">
        <v>5670</v>
      </c>
      <c r="AZ313" s="102">
        <v>2730</v>
      </c>
      <c r="BA313" s="102">
        <v>2310</v>
      </c>
      <c r="BB313" s="102">
        <v>1400</v>
      </c>
      <c r="BC313" s="253">
        <v>4860</v>
      </c>
      <c r="BD313" s="253">
        <v>2340</v>
      </c>
      <c r="BE313" s="253">
        <v>1980</v>
      </c>
      <c r="BF313" s="253">
        <v>1200</v>
      </c>
      <c r="BG313" s="103">
        <f>AV313-AW313</f>
        <v>1984</v>
      </c>
      <c r="BJ313" s="251" t="e">
        <f>M313*#REF!</f>
        <v>#REF!</v>
      </c>
      <c r="BK313" s="251" t="e">
        <f>N313*#REF!</f>
        <v>#REF!</v>
      </c>
      <c r="BL313" s="251" t="e">
        <f>O313*#REF!</f>
        <v>#REF!</v>
      </c>
      <c r="BM313" s="251" t="e">
        <f>P313*#REF!</f>
        <v>#REF!</v>
      </c>
    </row>
    <row r="314" spans="1:65" s="18" customFormat="1" ht="35.1" customHeight="1" x14ac:dyDescent="0.25">
      <c r="A314" s="83" t="str">
        <f t="shared" si="177"/>
        <v>LT7DT_D2+1</v>
      </c>
      <c r="B314" s="83" t="str">
        <f t="shared" si="178"/>
        <v>LT7DT_D2+2</v>
      </c>
      <c r="C314" s="83" t="str">
        <f t="shared" si="179"/>
        <v>LT7DT_D2+3</v>
      </c>
      <c r="D314" s="83" t="str">
        <f t="shared" si="180"/>
        <v>LT7DT_D2+4</v>
      </c>
      <c r="E314" s="18" t="s">
        <v>365</v>
      </c>
      <c r="F314" s="85">
        <v>8</v>
      </c>
      <c r="G314" s="85"/>
      <c r="H314" s="93" t="s">
        <v>5075</v>
      </c>
      <c r="I314" s="84" t="s">
        <v>5076</v>
      </c>
      <c r="J314" s="84" t="s">
        <v>5066</v>
      </c>
      <c r="K314" s="84" t="str">
        <f t="shared" si="159"/>
        <v>LT8DT</v>
      </c>
      <c r="L314" s="84" t="s">
        <v>5077</v>
      </c>
      <c r="M314" s="95">
        <v>14000</v>
      </c>
      <c r="N314" s="95">
        <v>6900</v>
      </c>
      <c r="O314" s="95">
        <v>4600</v>
      </c>
      <c r="P314" s="95">
        <v>3000</v>
      </c>
      <c r="Q314" s="95" t="e">
        <f>VLOOKUP(H314&amp;"Vị trí 1",#REF!,9,0)</f>
        <v>#REF!</v>
      </c>
      <c r="R314" s="95" t="e">
        <f>VLOOKUP(H314&amp;"Vị trí 2",#REF!,9,0)</f>
        <v>#REF!</v>
      </c>
      <c r="S314" s="95" t="e">
        <f>VLOOKUP(H314&amp;"Vị trí 3",#REF!,9,0)</f>
        <v>#REF!</v>
      </c>
      <c r="T314" s="95" t="e">
        <f>VLOOKUP(H314&amp;"Vị trí 4",#REF!,9,0)</f>
        <v>#REF!</v>
      </c>
      <c r="U314" s="253"/>
      <c r="V314" s="253"/>
      <c r="W314" s="253"/>
      <c r="X314" s="253"/>
      <c r="Y314" s="254"/>
      <c r="Z314" s="254"/>
      <c r="AA314" s="254"/>
      <c r="AB314" s="254"/>
      <c r="AC314" s="253"/>
      <c r="AD314" s="253"/>
      <c r="AE314" s="253"/>
      <c r="AF314" s="253"/>
      <c r="AG314" s="254"/>
      <c r="AH314" s="254"/>
      <c r="AI314" s="254"/>
      <c r="AJ314" s="254"/>
      <c r="AK314" s="86">
        <v>4.63</v>
      </c>
      <c r="AL314" s="86"/>
      <c r="AM314" s="255"/>
      <c r="AN314" s="255">
        <f>ROUNDDOWN(AK314*$AN$10/$AK$10,1)</f>
        <v>2.7</v>
      </c>
      <c r="AO314" s="98">
        <f t="shared" si="187"/>
        <v>37800</v>
      </c>
      <c r="AP314" s="98">
        <f t="shared" si="187"/>
        <v>18630</v>
      </c>
      <c r="AQ314" s="98">
        <f t="shared" si="187"/>
        <v>12420</v>
      </c>
      <c r="AR314" s="98">
        <f t="shared" si="187"/>
        <v>8100.0000000000009</v>
      </c>
      <c r="AS314" s="99">
        <f t="shared" si="188"/>
        <v>37800</v>
      </c>
      <c r="AT314" s="99">
        <f t="shared" si="188"/>
        <v>18600</v>
      </c>
      <c r="AU314" s="99">
        <f t="shared" si="188"/>
        <v>12400</v>
      </c>
      <c r="AV314" s="99">
        <f t="shared" si="188"/>
        <v>8100</v>
      </c>
      <c r="AW314" s="100">
        <f>AO314*0.15</f>
        <v>5670</v>
      </c>
      <c r="AX314" s="256" t="s">
        <v>365</v>
      </c>
      <c r="AY314" s="101">
        <v>3710</v>
      </c>
      <c r="AZ314" s="102">
        <v>1820</v>
      </c>
      <c r="BA314" s="102">
        <v>1610</v>
      </c>
      <c r="BB314" s="102">
        <v>1120</v>
      </c>
      <c r="BC314" s="253">
        <v>3180</v>
      </c>
      <c r="BD314" s="253">
        <v>1560</v>
      </c>
      <c r="BE314" s="253">
        <v>1380</v>
      </c>
      <c r="BF314" s="253">
        <v>960</v>
      </c>
      <c r="BG314" s="103">
        <f>AV314-AW314</f>
        <v>2430</v>
      </c>
      <c r="BJ314" s="251" t="e">
        <f>M314*#REF!</f>
        <v>#REF!</v>
      </c>
      <c r="BK314" s="251" t="e">
        <f>N314*#REF!</f>
        <v>#REF!</v>
      </c>
      <c r="BL314" s="251" t="e">
        <f>O314*#REF!</f>
        <v>#REF!</v>
      </c>
      <c r="BM314" s="251" t="e">
        <f>P314*#REF!</f>
        <v>#REF!</v>
      </c>
    </row>
    <row r="315" spans="1:65" s="18" customFormat="1" ht="35.1" customHeight="1" x14ac:dyDescent="0.25">
      <c r="A315" s="83" t="str">
        <f t="shared" si="177"/>
        <v>LT8DT+1</v>
      </c>
      <c r="B315" s="83" t="str">
        <f t="shared" si="178"/>
        <v>LT8DT+2</v>
      </c>
      <c r="C315" s="83" t="str">
        <f t="shared" si="179"/>
        <v>LT8DT+3</v>
      </c>
      <c r="D315" s="83" t="str">
        <f t="shared" si="180"/>
        <v>LT8DT+4</v>
      </c>
      <c r="E315" s="18" t="s">
        <v>365</v>
      </c>
      <c r="F315" s="85">
        <v>9</v>
      </c>
      <c r="G315" s="85"/>
      <c r="H315" s="93" t="s">
        <v>5078</v>
      </c>
      <c r="I315" s="84" t="s">
        <v>5079</v>
      </c>
      <c r="J315" s="84" t="s">
        <v>556</v>
      </c>
      <c r="K315" s="84" t="str">
        <f t="shared" si="159"/>
        <v>LT9DT</v>
      </c>
      <c r="L315" s="84" t="s">
        <v>4243</v>
      </c>
      <c r="M315" s="95">
        <v>14000</v>
      </c>
      <c r="N315" s="95">
        <v>5300</v>
      </c>
      <c r="O315" s="95">
        <v>3600</v>
      </c>
      <c r="P315" s="95">
        <v>3000</v>
      </c>
      <c r="Q315" s="95" t="e">
        <f>VLOOKUP(H315&amp;"Vị trí 1",#REF!,9,0)</f>
        <v>#REF!</v>
      </c>
      <c r="R315" s="95" t="e">
        <f>VLOOKUP(H315&amp;"Vị trí 2",#REF!,9,0)</f>
        <v>#REF!</v>
      </c>
      <c r="S315" s="95" t="e">
        <f>VLOOKUP(H315&amp;"Vị trí 3",#REF!,9,0)</f>
        <v>#REF!</v>
      </c>
      <c r="T315" s="95" t="e">
        <f>VLOOKUP(H315&amp;"Vị trí 4",#REF!,9,0)</f>
        <v>#REF!</v>
      </c>
      <c r="U315" s="253"/>
      <c r="V315" s="253" t="e">
        <f>VLOOKUP(B315,#REF!,32,0)</f>
        <v>#REF!</v>
      </c>
      <c r="W315" s="253"/>
      <c r="X315" s="253"/>
      <c r="Y315" s="254"/>
      <c r="Z315" s="254" t="e">
        <f>V315/N315</f>
        <v>#REF!</v>
      </c>
      <c r="AA315" s="254"/>
      <c r="AB315" s="254"/>
      <c r="AC315" s="253"/>
      <c r="AD315" s="253"/>
      <c r="AE315" s="253"/>
      <c r="AF315" s="253"/>
      <c r="AG315" s="254"/>
      <c r="AH315" s="254"/>
      <c r="AI315" s="254"/>
      <c r="AJ315" s="254"/>
      <c r="AK315" s="86">
        <v>4.63</v>
      </c>
      <c r="AL315" s="86"/>
      <c r="AM315" s="255"/>
      <c r="AN315" s="255">
        <f>ROUNDDOWN(AK315*$AN$10/$AK$10,1)</f>
        <v>2.7</v>
      </c>
      <c r="AO315" s="98">
        <f t="shared" si="187"/>
        <v>37800</v>
      </c>
      <c r="AP315" s="98">
        <f t="shared" si="187"/>
        <v>14310.000000000002</v>
      </c>
      <c r="AQ315" s="98">
        <f t="shared" si="187"/>
        <v>9720</v>
      </c>
      <c r="AR315" s="98">
        <f t="shared" si="187"/>
        <v>8100.0000000000009</v>
      </c>
      <c r="AS315" s="99">
        <f t="shared" si="188"/>
        <v>37800</v>
      </c>
      <c r="AT315" s="99">
        <f t="shared" si="188"/>
        <v>14300</v>
      </c>
      <c r="AU315" s="99">
        <f t="shared" si="188"/>
        <v>9700</v>
      </c>
      <c r="AV315" s="99">
        <f t="shared" si="188"/>
        <v>8100</v>
      </c>
      <c r="AW315" s="100">
        <f>AO315*0.15</f>
        <v>5670</v>
      </c>
      <c r="AX315" s="256" t="s">
        <v>365</v>
      </c>
      <c r="AY315" s="101">
        <v>6300</v>
      </c>
      <c r="AZ315" s="102">
        <v>2940</v>
      </c>
      <c r="BA315" s="102">
        <v>2520</v>
      </c>
      <c r="BB315" s="102">
        <v>1820</v>
      </c>
      <c r="BC315" s="253">
        <v>5400</v>
      </c>
      <c r="BD315" s="253">
        <v>2520</v>
      </c>
      <c r="BE315" s="253">
        <v>2160</v>
      </c>
      <c r="BF315" s="253">
        <v>1560</v>
      </c>
      <c r="BG315" s="103">
        <f>AV315-AW315</f>
        <v>2430</v>
      </c>
      <c r="BJ315" s="251" t="e">
        <f>M315*#REF!</f>
        <v>#REF!</v>
      </c>
      <c r="BK315" s="251" t="e">
        <f>N315*#REF!</f>
        <v>#REF!</v>
      </c>
      <c r="BL315" s="251" t="e">
        <f>O315*#REF!</f>
        <v>#REF!</v>
      </c>
      <c r="BM315" s="251" t="e">
        <f>P315*#REF!</f>
        <v>#REF!</v>
      </c>
    </row>
    <row r="316" spans="1:65" s="18" customFormat="1" ht="35.1" customHeight="1" x14ac:dyDescent="0.25">
      <c r="A316" s="83" t="str">
        <f t="shared" si="177"/>
        <v>LT9DT+1</v>
      </c>
      <c r="B316" s="83" t="str">
        <f t="shared" si="178"/>
        <v>LT9DT+2</v>
      </c>
      <c r="C316" s="83" t="str">
        <f t="shared" si="179"/>
        <v>LT9DT+3</v>
      </c>
      <c r="D316" s="83" t="str">
        <f t="shared" si="180"/>
        <v>LT9DT+4</v>
      </c>
      <c r="E316" s="18" t="s">
        <v>365</v>
      </c>
      <c r="F316" s="85">
        <v>10</v>
      </c>
      <c r="G316" s="85"/>
      <c r="H316" s="93" t="s">
        <v>5080</v>
      </c>
      <c r="I316" s="84" t="s">
        <v>5081</v>
      </c>
      <c r="J316" s="84" t="s">
        <v>556</v>
      </c>
      <c r="K316" s="84" t="str">
        <f t="shared" si="159"/>
        <v>LT10DT</v>
      </c>
      <c r="L316" s="84" t="s">
        <v>261</v>
      </c>
      <c r="M316" s="95">
        <v>14000</v>
      </c>
      <c r="N316" s="95">
        <v>6000</v>
      </c>
      <c r="O316" s="95">
        <v>3600</v>
      </c>
      <c r="P316" s="95">
        <v>3000</v>
      </c>
      <c r="Q316" s="95" t="e">
        <f>VLOOKUP(H316&amp;"Vị trí 1",#REF!,9,0)</f>
        <v>#REF!</v>
      </c>
      <c r="R316" s="95" t="e">
        <f>VLOOKUP(H316&amp;"Vị trí 2",#REF!,9,0)</f>
        <v>#REF!</v>
      </c>
      <c r="S316" s="95" t="e">
        <f>VLOOKUP(H316&amp;"Vị trí 3",#REF!,9,0)</f>
        <v>#REF!</v>
      </c>
      <c r="T316" s="95" t="e">
        <f>VLOOKUP(H316&amp;"Vị trí 4",#REF!,9,0)</f>
        <v>#REF!</v>
      </c>
      <c r="U316" s="253"/>
      <c r="V316" s="253"/>
      <c r="W316" s="253"/>
      <c r="X316" s="253"/>
      <c r="Y316" s="254"/>
      <c r="Z316" s="254"/>
      <c r="AA316" s="254"/>
      <c r="AB316" s="254"/>
      <c r="AC316" s="253"/>
      <c r="AD316" s="253"/>
      <c r="AE316" s="253"/>
      <c r="AF316" s="253"/>
      <c r="AG316" s="254"/>
      <c r="AH316" s="254"/>
      <c r="AI316" s="254"/>
      <c r="AJ316" s="254"/>
      <c r="AK316" s="86">
        <v>4.63</v>
      </c>
      <c r="AL316" s="86"/>
      <c r="AM316" s="255"/>
      <c r="AN316" s="255">
        <f>ROUNDDOWN(AK316*$AN$10/$AK$10,1)</f>
        <v>2.7</v>
      </c>
      <c r="AO316" s="98">
        <f t="shared" si="187"/>
        <v>37800</v>
      </c>
      <c r="AP316" s="98">
        <f t="shared" si="187"/>
        <v>16200.000000000002</v>
      </c>
      <c r="AQ316" s="98">
        <f t="shared" si="187"/>
        <v>9720</v>
      </c>
      <c r="AR316" s="98">
        <f t="shared" si="187"/>
        <v>8100.0000000000009</v>
      </c>
      <c r="AS316" s="99">
        <f t="shared" si="188"/>
        <v>37800</v>
      </c>
      <c r="AT316" s="99">
        <f t="shared" si="188"/>
        <v>16200</v>
      </c>
      <c r="AU316" s="99">
        <f t="shared" si="188"/>
        <v>9700</v>
      </c>
      <c r="AV316" s="99">
        <f t="shared" si="188"/>
        <v>8100</v>
      </c>
      <c r="AW316" s="100">
        <f>AO316*0.15</f>
        <v>5670</v>
      </c>
      <c r="AX316" s="256" t="s">
        <v>365</v>
      </c>
      <c r="AY316" s="101">
        <v>6930</v>
      </c>
      <c r="AZ316" s="102">
        <v>2520</v>
      </c>
      <c r="BA316" s="102">
        <v>1890</v>
      </c>
      <c r="BB316" s="102">
        <v>1610</v>
      </c>
      <c r="BC316" s="253">
        <v>5940</v>
      </c>
      <c r="BD316" s="253">
        <v>2160</v>
      </c>
      <c r="BE316" s="253">
        <v>1620</v>
      </c>
      <c r="BF316" s="253">
        <v>1380</v>
      </c>
      <c r="BG316" s="103">
        <f>AV316-AW316</f>
        <v>2430</v>
      </c>
      <c r="BJ316" s="251" t="e">
        <f>M316*#REF!</f>
        <v>#REF!</v>
      </c>
      <c r="BK316" s="251" t="e">
        <f>N316*#REF!</f>
        <v>#REF!</v>
      </c>
      <c r="BL316" s="251" t="e">
        <f>O316*#REF!</f>
        <v>#REF!</v>
      </c>
      <c r="BM316" s="251" t="e">
        <f>P316*#REF!</f>
        <v>#REF!</v>
      </c>
    </row>
    <row r="317" spans="1:65" s="18" customFormat="1" ht="35.1" customHeight="1" x14ac:dyDescent="0.25">
      <c r="A317" s="83" t="str">
        <f t="shared" si="177"/>
        <v>LT10DT+1</v>
      </c>
      <c r="B317" s="83" t="str">
        <f t="shared" si="178"/>
        <v>LT10DT+2</v>
      </c>
      <c r="C317" s="83" t="str">
        <f t="shared" si="179"/>
        <v>LT10DT+3</v>
      </c>
      <c r="D317" s="83" t="str">
        <f t="shared" si="180"/>
        <v>LT10DT+4</v>
      </c>
      <c r="E317" s="18" t="s">
        <v>365</v>
      </c>
      <c r="F317" s="85">
        <v>11</v>
      </c>
      <c r="G317" s="85"/>
      <c r="H317" s="93" t="s">
        <v>5082</v>
      </c>
      <c r="I317" s="84" t="s">
        <v>548</v>
      </c>
      <c r="J317" s="84" t="s">
        <v>5083</v>
      </c>
      <c r="K317" s="84"/>
      <c r="L317" s="84" t="s">
        <v>5084</v>
      </c>
      <c r="M317" s="96"/>
      <c r="N317" s="96"/>
      <c r="O317" s="96"/>
      <c r="P317" s="96"/>
      <c r="Q317" s="95"/>
      <c r="R317" s="95"/>
      <c r="S317" s="95"/>
      <c r="T317" s="95"/>
      <c r="U317" s="253"/>
      <c r="V317" s="253"/>
      <c r="W317" s="253"/>
      <c r="X317" s="253"/>
      <c r="Y317" s="254"/>
      <c r="Z317" s="254"/>
      <c r="AA317" s="254"/>
      <c r="AB317" s="254"/>
      <c r="AC317" s="253"/>
      <c r="AD317" s="253"/>
      <c r="AE317" s="253"/>
      <c r="AF317" s="253"/>
      <c r="AG317" s="254"/>
      <c r="AH317" s="254"/>
      <c r="AI317" s="254"/>
      <c r="AJ317" s="254"/>
      <c r="AK317" s="86"/>
      <c r="AL317" s="86"/>
      <c r="AM317" s="255"/>
      <c r="AN317" s="255"/>
      <c r="AO317" s="98"/>
      <c r="AP317" s="98"/>
      <c r="AQ317" s="98"/>
      <c r="AR317" s="98"/>
      <c r="AS317" s="98"/>
      <c r="AT317" s="98"/>
      <c r="AU317" s="98"/>
      <c r="AV317" s="98"/>
      <c r="AW317" s="60"/>
      <c r="AX317" s="256" t="s">
        <v>365</v>
      </c>
      <c r="AY317" s="101">
        <v>6300</v>
      </c>
      <c r="AZ317" s="102">
        <v>2520</v>
      </c>
      <c r="BA317" s="102">
        <v>1890</v>
      </c>
      <c r="BB317" s="102">
        <v>1610</v>
      </c>
      <c r="BC317" s="253">
        <v>5400</v>
      </c>
      <c r="BD317" s="253">
        <v>2160</v>
      </c>
      <c r="BE317" s="253">
        <v>1620</v>
      </c>
      <c r="BF317" s="253">
        <v>1380</v>
      </c>
    </row>
    <row r="318" spans="1:65" s="18" customFormat="1" ht="35.1" customHeight="1" x14ac:dyDescent="0.25">
      <c r="A318" s="83" t="str">
        <f t="shared" si="177"/>
        <v>LT11DT+1</v>
      </c>
      <c r="B318" s="83" t="str">
        <f t="shared" si="178"/>
        <v>LT11DT+2</v>
      </c>
      <c r="C318" s="83" t="str">
        <f t="shared" si="179"/>
        <v>LT11DT+3</v>
      </c>
      <c r="D318" s="83" t="str">
        <f t="shared" si="180"/>
        <v>LT11DT+4</v>
      </c>
      <c r="E318" s="18" t="s">
        <v>365</v>
      </c>
      <c r="F318" s="85"/>
      <c r="G318" s="85"/>
      <c r="H318" s="93" t="s">
        <v>5085</v>
      </c>
      <c r="I318" s="84" t="s">
        <v>5086</v>
      </c>
      <c r="J318" s="84" t="s">
        <v>556</v>
      </c>
      <c r="K318" s="84" t="str">
        <f t="shared" si="159"/>
        <v>LT11DT_D1</v>
      </c>
      <c r="L318" s="84" t="s">
        <v>5087</v>
      </c>
      <c r="M318" s="95">
        <v>11000</v>
      </c>
      <c r="N318" s="95">
        <v>6000</v>
      </c>
      <c r="O318" s="95">
        <v>4600</v>
      </c>
      <c r="P318" s="95">
        <v>3000</v>
      </c>
      <c r="Q318" s="95" t="e">
        <f>VLOOKUP(H318&amp;"Vị trí 1",#REF!,9,0)</f>
        <v>#REF!</v>
      </c>
      <c r="R318" s="95" t="e">
        <f>VLOOKUP(H318&amp;"Vị trí 2",#REF!,9,0)</f>
        <v>#REF!</v>
      </c>
      <c r="S318" s="95" t="e">
        <f>VLOOKUP(H318&amp;"Vị trí 3",#REF!,9,0)</f>
        <v>#REF!</v>
      </c>
      <c r="T318" s="95" t="e">
        <f>VLOOKUP(H318&amp;"Vị trí 4",#REF!,9,0)</f>
        <v>#REF!</v>
      </c>
      <c r="U318" s="253"/>
      <c r="V318" s="253"/>
      <c r="W318" s="253"/>
      <c r="X318" s="253"/>
      <c r="Y318" s="254"/>
      <c r="Z318" s="254"/>
      <c r="AA318" s="254"/>
      <c r="AB318" s="254"/>
      <c r="AC318" s="253"/>
      <c r="AD318" s="253"/>
      <c r="AE318" s="253"/>
      <c r="AF318" s="253"/>
      <c r="AG318" s="254"/>
      <c r="AH318" s="254"/>
      <c r="AI318" s="254"/>
      <c r="AJ318" s="254"/>
      <c r="AK318" s="86">
        <v>4.63</v>
      </c>
      <c r="AL318" s="86"/>
      <c r="AM318" s="255"/>
      <c r="AN318" s="255">
        <f t="shared" ref="AN318:AN323" si="189">ROUNDDOWN(AK318*$AN$10/$AK$10,1)</f>
        <v>2.7</v>
      </c>
      <c r="AO318" s="98">
        <f t="shared" ref="AO318:AR323" si="190">M318*$AN318</f>
        <v>29700.000000000004</v>
      </c>
      <c r="AP318" s="98">
        <f t="shared" si="190"/>
        <v>16200.000000000002</v>
      </c>
      <c r="AQ318" s="98">
        <f t="shared" si="190"/>
        <v>12420</v>
      </c>
      <c r="AR318" s="98">
        <f t="shared" si="190"/>
        <v>8100.0000000000009</v>
      </c>
      <c r="AS318" s="99">
        <f t="shared" ref="AS318:AV323" si="191">IF(AO318&lt;1000,ROUND(AO318,-1),ROUND(AO318,-2))</f>
        <v>29700</v>
      </c>
      <c r="AT318" s="99">
        <f t="shared" si="191"/>
        <v>16200</v>
      </c>
      <c r="AU318" s="99">
        <f t="shared" si="191"/>
        <v>12400</v>
      </c>
      <c r="AV318" s="99">
        <f t="shared" si="191"/>
        <v>8100</v>
      </c>
      <c r="AW318" s="100">
        <f t="shared" ref="AW318:AW323" si="192">AO318*0.15</f>
        <v>4455</v>
      </c>
      <c r="AX318" s="256" t="s">
        <v>365</v>
      </c>
      <c r="AY318" s="101"/>
      <c r="AZ318" s="102"/>
      <c r="BA318" s="102"/>
      <c r="BB318" s="102"/>
      <c r="BC318" s="253"/>
      <c r="BD318" s="253"/>
      <c r="BE318" s="253"/>
      <c r="BF318" s="253"/>
      <c r="BG318" s="103">
        <f t="shared" ref="BG318:BG323" si="193">AV318-AW318</f>
        <v>3645</v>
      </c>
      <c r="BJ318" s="251" t="e">
        <f>M318*#REF!</f>
        <v>#REF!</v>
      </c>
      <c r="BK318" s="251" t="e">
        <f>N318*#REF!</f>
        <v>#REF!</v>
      </c>
      <c r="BL318" s="251" t="e">
        <f>O318*#REF!</f>
        <v>#REF!</v>
      </c>
      <c r="BM318" s="251" t="e">
        <f>P318*#REF!</f>
        <v>#REF!</v>
      </c>
    </row>
    <row r="319" spans="1:65" s="18" customFormat="1" ht="35.1" customHeight="1" x14ac:dyDescent="0.25">
      <c r="A319" s="83" t="str">
        <f t="shared" si="177"/>
        <v>LT11DT_D1+1</v>
      </c>
      <c r="B319" s="83" t="str">
        <f t="shared" si="178"/>
        <v>LT11DT_D1+2</v>
      </c>
      <c r="C319" s="83" t="str">
        <f t="shared" si="179"/>
        <v>LT11DT_D1+3</v>
      </c>
      <c r="D319" s="83" t="str">
        <f t="shared" si="180"/>
        <v>LT11DT_D1+4</v>
      </c>
      <c r="E319" s="18" t="s">
        <v>365</v>
      </c>
      <c r="F319" s="85"/>
      <c r="G319" s="85"/>
      <c r="H319" s="93" t="s">
        <v>5088</v>
      </c>
      <c r="I319" s="84" t="s">
        <v>5089</v>
      </c>
      <c r="J319" s="84" t="s">
        <v>556</v>
      </c>
      <c r="K319" s="84" t="str">
        <f t="shared" si="159"/>
        <v>LT11DT_D2</v>
      </c>
      <c r="L319" s="84" t="s">
        <v>5066</v>
      </c>
      <c r="M319" s="95">
        <v>8100</v>
      </c>
      <c r="N319" s="95">
        <v>3900</v>
      </c>
      <c r="O319" s="95">
        <v>3300</v>
      </c>
      <c r="P319" s="95">
        <v>2000</v>
      </c>
      <c r="Q319" s="95" t="e">
        <f>VLOOKUP(H319&amp;"Vị trí 1",#REF!,9,0)</f>
        <v>#REF!</v>
      </c>
      <c r="R319" s="95" t="e">
        <f>VLOOKUP(H319&amp;"Vị trí 2",#REF!,9,0)</f>
        <v>#REF!</v>
      </c>
      <c r="S319" s="95" t="e">
        <f>VLOOKUP(H319&amp;"Vị trí 3",#REF!,9,0)</f>
        <v>#REF!</v>
      </c>
      <c r="T319" s="95" t="e">
        <f>VLOOKUP(H319&amp;"Vị trí 4",#REF!,9,0)</f>
        <v>#REF!</v>
      </c>
      <c r="U319" s="253"/>
      <c r="V319" s="253"/>
      <c r="W319" s="253"/>
      <c r="X319" s="253"/>
      <c r="Y319" s="254"/>
      <c r="Z319" s="254"/>
      <c r="AA319" s="254"/>
      <c r="AB319" s="254"/>
      <c r="AC319" s="253"/>
      <c r="AD319" s="253"/>
      <c r="AE319" s="253"/>
      <c r="AF319" s="253"/>
      <c r="AG319" s="254"/>
      <c r="AH319" s="254"/>
      <c r="AI319" s="254"/>
      <c r="AJ319" s="254"/>
      <c r="AK319" s="86">
        <v>4.63</v>
      </c>
      <c r="AL319" s="86"/>
      <c r="AM319" s="255"/>
      <c r="AN319" s="255">
        <f t="shared" si="189"/>
        <v>2.7</v>
      </c>
      <c r="AO319" s="98">
        <f t="shared" si="190"/>
        <v>21870</v>
      </c>
      <c r="AP319" s="98">
        <f t="shared" si="190"/>
        <v>10530</v>
      </c>
      <c r="AQ319" s="98">
        <f t="shared" si="190"/>
        <v>8910</v>
      </c>
      <c r="AR319" s="98">
        <f t="shared" si="190"/>
        <v>5400</v>
      </c>
      <c r="AS319" s="99">
        <f t="shared" si="191"/>
        <v>21900</v>
      </c>
      <c r="AT319" s="99">
        <f t="shared" si="191"/>
        <v>10500</v>
      </c>
      <c r="AU319" s="99">
        <f t="shared" si="191"/>
        <v>8900</v>
      </c>
      <c r="AV319" s="99">
        <f t="shared" si="191"/>
        <v>5400</v>
      </c>
      <c r="AW319" s="100">
        <f t="shared" si="192"/>
        <v>3280.5</v>
      </c>
      <c r="AX319" s="256" t="s">
        <v>365</v>
      </c>
      <c r="AY319" s="101">
        <v>6930</v>
      </c>
      <c r="AZ319" s="102">
        <v>2940</v>
      </c>
      <c r="BA319" s="102">
        <v>2520</v>
      </c>
      <c r="BB319" s="102">
        <v>2100</v>
      </c>
      <c r="BC319" s="253">
        <v>5940</v>
      </c>
      <c r="BD319" s="253">
        <v>2520</v>
      </c>
      <c r="BE319" s="253">
        <v>2160</v>
      </c>
      <c r="BF319" s="253">
        <v>1800</v>
      </c>
      <c r="BG319" s="103">
        <f t="shared" si="193"/>
        <v>2119.5</v>
      </c>
      <c r="BJ319" s="251" t="e">
        <f>M319*#REF!</f>
        <v>#REF!</v>
      </c>
      <c r="BK319" s="251" t="e">
        <f>N319*#REF!</f>
        <v>#REF!</v>
      </c>
      <c r="BL319" s="251" t="e">
        <f>O319*#REF!</f>
        <v>#REF!</v>
      </c>
      <c r="BM319" s="251" t="e">
        <f>P319*#REF!</f>
        <v>#REF!</v>
      </c>
    </row>
    <row r="320" spans="1:65" s="18" customFormat="1" ht="63" customHeight="1" x14ac:dyDescent="0.25">
      <c r="A320" s="83" t="str">
        <f t="shared" si="177"/>
        <v>LT11DT_D2+1</v>
      </c>
      <c r="B320" s="83" t="str">
        <f t="shared" si="178"/>
        <v>LT11DT_D2+2</v>
      </c>
      <c r="C320" s="83" t="str">
        <f t="shared" si="179"/>
        <v>LT11DT_D2+3</v>
      </c>
      <c r="D320" s="83" t="str">
        <f t="shared" si="180"/>
        <v>LT11DT_D2+4</v>
      </c>
      <c r="E320" s="18" t="s">
        <v>365</v>
      </c>
      <c r="F320" s="85"/>
      <c r="G320" s="85"/>
      <c r="H320" s="93" t="s">
        <v>5090</v>
      </c>
      <c r="I320" s="84" t="s">
        <v>5091</v>
      </c>
      <c r="J320" s="84" t="s">
        <v>5066</v>
      </c>
      <c r="K320" s="84" t="str">
        <f t="shared" si="159"/>
        <v>LT11DT_D3</v>
      </c>
      <c r="L320" s="84" t="s">
        <v>302</v>
      </c>
      <c r="M320" s="95">
        <v>5300</v>
      </c>
      <c r="N320" s="95">
        <v>2600</v>
      </c>
      <c r="O320" s="95">
        <v>2300</v>
      </c>
      <c r="P320" s="95">
        <v>1600</v>
      </c>
      <c r="Q320" s="95" t="e">
        <f>VLOOKUP(H320&amp;"Vị trí 1",#REF!,9,0)</f>
        <v>#REF!</v>
      </c>
      <c r="R320" s="95" t="e">
        <f>VLOOKUP(H320&amp;"Vị trí 2",#REF!,9,0)</f>
        <v>#REF!</v>
      </c>
      <c r="S320" s="95" t="e">
        <f>VLOOKUP(H320&amp;"Vị trí 3",#REF!,9,0)</f>
        <v>#REF!</v>
      </c>
      <c r="T320" s="95" t="e">
        <f>VLOOKUP(H320&amp;"Vị trí 4",#REF!,9,0)</f>
        <v>#REF!</v>
      </c>
      <c r="U320" s="253"/>
      <c r="V320" s="253"/>
      <c r="W320" s="253"/>
      <c r="X320" s="253"/>
      <c r="Y320" s="254"/>
      <c r="Z320" s="254"/>
      <c r="AA320" s="254"/>
      <c r="AB320" s="254"/>
      <c r="AC320" s="253"/>
      <c r="AD320" s="253"/>
      <c r="AE320" s="253"/>
      <c r="AF320" s="253"/>
      <c r="AG320" s="254"/>
      <c r="AH320" s="254"/>
      <c r="AI320" s="254"/>
      <c r="AJ320" s="254"/>
      <c r="AK320" s="86">
        <v>4.63</v>
      </c>
      <c r="AL320" s="86"/>
      <c r="AM320" s="255"/>
      <c r="AN320" s="255">
        <f t="shared" si="189"/>
        <v>2.7</v>
      </c>
      <c r="AO320" s="98">
        <f t="shared" si="190"/>
        <v>14310.000000000002</v>
      </c>
      <c r="AP320" s="98">
        <f t="shared" si="190"/>
        <v>7020.0000000000009</v>
      </c>
      <c r="AQ320" s="98">
        <f t="shared" si="190"/>
        <v>6210</v>
      </c>
      <c r="AR320" s="98">
        <f t="shared" si="190"/>
        <v>4320</v>
      </c>
      <c r="AS320" s="99">
        <f t="shared" si="191"/>
        <v>14300</v>
      </c>
      <c r="AT320" s="99">
        <f t="shared" si="191"/>
        <v>7000</v>
      </c>
      <c r="AU320" s="99">
        <f t="shared" si="191"/>
        <v>6200</v>
      </c>
      <c r="AV320" s="99">
        <f t="shared" si="191"/>
        <v>4300</v>
      </c>
      <c r="AW320" s="100">
        <f t="shared" si="192"/>
        <v>2146.5</v>
      </c>
      <c r="AX320" s="256" t="s">
        <v>365</v>
      </c>
      <c r="AY320" s="101">
        <v>5670</v>
      </c>
      <c r="AZ320" s="102">
        <v>2730</v>
      </c>
      <c r="BA320" s="102">
        <v>2310</v>
      </c>
      <c r="BB320" s="102">
        <v>1400</v>
      </c>
      <c r="BC320" s="253">
        <v>4860</v>
      </c>
      <c r="BD320" s="253">
        <v>2340</v>
      </c>
      <c r="BE320" s="253">
        <v>1980</v>
      </c>
      <c r="BF320" s="253">
        <v>1200</v>
      </c>
      <c r="BG320" s="103">
        <f t="shared" si="193"/>
        <v>2153.5</v>
      </c>
      <c r="BJ320" s="251" t="e">
        <f>M320*#REF!</f>
        <v>#REF!</v>
      </c>
      <c r="BK320" s="251" t="e">
        <f>N320*#REF!</f>
        <v>#REF!</v>
      </c>
      <c r="BL320" s="251" t="e">
        <f>O320*#REF!</f>
        <v>#REF!</v>
      </c>
      <c r="BM320" s="251" t="e">
        <f>P320*#REF!</f>
        <v>#REF!</v>
      </c>
    </row>
    <row r="321" spans="1:65" s="18" customFormat="1" ht="63" x14ac:dyDescent="0.25">
      <c r="A321" s="83" t="str">
        <f t="shared" si="177"/>
        <v>LT11DT_D3+1</v>
      </c>
      <c r="B321" s="83" t="str">
        <f t="shared" si="178"/>
        <v>LT11DT_D3+2</v>
      </c>
      <c r="C321" s="83" t="str">
        <f t="shared" si="179"/>
        <v>LT11DT_D3+3</v>
      </c>
      <c r="D321" s="83" t="str">
        <f t="shared" si="180"/>
        <v>LT11DT_D3+4</v>
      </c>
      <c r="E321" s="18" t="s">
        <v>365</v>
      </c>
      <c r="F321" s="85">
        <v>12</v>
      </c>
      <c r="G321" s="85"/>
      <c r="H321" s="93" t="s">
        <v>5092</v>
      </c>
      <c r="I321" s="84" t="s">
        <v>5093</v>
      </c>
      <c r="J321" s="84" t="s">
        <v>302</v>
      </c>
      <c r="K321" s="84" t="str">
        <f t="shared" si="159"/>
        <v>LT12DT</v>
      </c>
      <c r="L321" s="84" t="s">
        <v>5087</v>
      </c>
      <c r="M321" s="95">
        <v>9000</v>
      </c>
      <c r="N321" s="95">
        <v>4200</v>
      </c>
      <c r="O321" s="95">
        <v>3600</v>
      </c>
      <c r="P321" s="95">
        <v>2600</v>
      </c>
      <c r="Q321" s="95" t="e">
        <f>VLOOKUP(H321&amp;"Vị trí 1",#REF!,9,0)</f>
        <v>#REF!</v>
      </c>
      <c r="R321" s="95" t="e">
        <f>VLOOKUP(H321&amp;"Vị trí 2",#REF!,9,0)</f>
        <v>#REF!</v>
      </c>
      <c r="S321" s="95" t="e">
        <f>VLOOKUP(H321&amp;"Vị trí 3",#REF!,9,0)</f>
        <v>#REF!</v>
      </c>
      <c r="T321" s="95" t="e">
        <f>VLOOKUP(H321&amp;"Vị trí 4",#REF!,9,0)</f>
        <v>#REF!</v>
      </c>
      <c r="U321" s="253" t="e">
        <f>VLOOKUP(A321,#REF!,32,0)</f>
        <v>#REF!</v>
      </c>
      <c r="V321" s="253" t="e">
        <f>VLOOKUP(B321,#REF!,32,0)</f>
        <v>#REF!</v>
      </c>
      <c r="W321" s="253" t="e">
        <f>VLOOKUP(C321,#REF!,32,0)</f>
        <v>#REF!</v>
      </c>
      <c r="X321" s="253"/>
      <c r="Y321" s="254" t="e">
        <f>U321/M321</f>
        <v>#REF!</v>
      </c>
      <c r="Z321" s="254" t="e">
        <f>V321/N321</f>
        <v>#REF!</v>
      </c>
      <c r="AA321" s="254" t="e">
        <f>W321/O321</f>
        <v>#REF!</v>
      </c>
      <c r="AB321" s="254"/>
      <c r="AC321" s="253"/>
      <c r="AD321" s="253"/>
      <c r="AE321" s="253"/>
      <c r="AF321" s="253"/>
      <c r="AG321" s="254"/>
      <c r="AH321" s="254"/>
      <c r="AI321" s="254"/>
      <c r="AJ321" s="254"/>
      <c r="AK321" s="86">
        <v>4.63</v>
      </c>
      <c r="AL321" s="86"/>
      <c r="AM321" s="255"/>
      <c r="AN321" s="255">
        <f t="shared" si="189"/>
        <v>2.7</v>
      </c>
      <c r="AO321" s="98">
        <f t="shared" si="190"/>
        <v>24300</v>
      </c>
      <c r="AP321" s="98">
        <f t="shared" si="190"/>
        <v>11340</v>
      </c>
      <c r="AQ321" s="98">
        <f t="shared" si="190"/>
        <v>9720</v>
      </c>
      <c r="AR321" s="98">
        <f t="shared" si="190"/>
        <v>7020.0000000000009</v>
      </c>
      <c r="AS321" s="99">
        <f t="shared" si="191"/>
        <v>24300</v>
      </c>
      <c r="AT321" s="99">
        <f t="shared" si="191"/>
        <v>11300</v>
      </c>
      <c r="AU321" s="99">
        <f t="shared" si="191"/>
        <v>9700</v>
      </c>
      <c r="AV321" s="99">
        <f t="shared" si="191"/>
        <v>7000</v>
      </c>
      <c r="AW321" s="100">
        <f t="shared" si="192"/>
        <v>3645</v>
      </c>
      <c r="AX321" s="256" t="s">
        <v>365</v>
      </c>
      <c r="AY321" s="101">
        <v>7700</v>
      </c>
      <c r="AZ321" s="102">
        <v>4200</v>
      </c>
      <c r="BA321" s="102">
        <v>2520</v>
      </c>
      <c r="BB321" s="102">
        <v>2100</v>
      </c>
      <c r="BC321" s="253">
        <v>6600</v>
      </c>
      <c r="BD321" s="253">
        <v>3600</v>
      </c>
      <c r="BE321" s="253">
        <v>2160</v>
      </c>
      <c r="BF321" s="253">
        <v>1800</v>
      </c>
      <c r="BG321" s="103">
        <f t="shared" si="193"/>
        <v>3355</v>
      </c>
      <c r="BJ321" s="251" t="e">
        <f>M321*#REF!</f>
        <v>#REF!</v>
      </c>
      <c r="BK321" s="251" t="e">
        <f>N321*#REF!</f>
        <v>#REF!</v>
      </c>
      <c r="BL321" s="251" t="e">
        <f>O321*#REF!</f>
        <v>#REF!</v>
      </c>
      <c r="BM321" s="251" t="e">
        <f>P321*#REF!</f>
        <v>#REF!</v>
      </c>
    </row>
    <row r="322" spans="1:65" ht="47.25" customHeight="1" x14ac:dyDescent="0.25">
      <c r="A322" s="83" t="str">
        <f t="shared" si="177"/>
        <v>LT12DT+1</v>
      </c>
      <c r="B322" s="83" t="str">
        <f t="shared" si="178"/>
        <v>LT12DT+2</v>
      </c>
      <c r="C322" s="83" t="str">
        <f t="shared" si="179"/>
        <v>LT12DT+3</v>
      </c>
      <c r="D322" s="83" t="str">
        <f t="shared" si="180"/>
        <v>LT12DT+4</v>
      </c>
      <c r="E322" s="18" t="s">
        <v>365</v>
      </c>
      <c r="F322" s="85">
        <v>13</v>
      </c>
      <c r="G322" s="85"/>
      <c r="H322" s="93" t="s">
        <v>5094</v>
      </c>
      <c r="I322" s="84" t="s">
        <v>5095</v>
      </c>
      <c r="J322" s="84" t="s">
        <v>556</v>
      </c>
      <c r="K322" s="84" t="str">
        <f t="shared" si="159"/>
        <v>LT13DT</v>
      </c>
      <c r="L322" s="84" t="s">
        <v>5066</v>
      </c>
      <c r="M322" s="95">
        <v>9900</v>
      </c>
      <c r="N322" s="95">
        <v>3600</v>
      </c>
      <c r="O322" s="95">
        <v>2700</v>
      </c>
      <c r="P322" s="95">
        <v>2300</v>
      </c>
      <c r="Q322" s="95" t="e">
        <f>VLOOKUP(H322&amp;"Vị trí 1",#REF!,9,0)</f>
        <v>#REF!</v>
      </c>
      <c r="R322" s="95" t="e">
        <f>VLOOKUP(H322&amp;"Vị trí 2",#REF!,9,0)</f>
        <v>#REF!</v>
      </c>
      <c r="S322" s="95" t="e">
        <f>VLOOKUP(H322&amp;"Vị trí 3",#REF!,9,0)</f>
        <v>#REF!</v>
      </c>
      <c r="T322" s="95" t="e">
        <f>VLOOKUP(H322&amp;"Vị trí 4",#REF!,9,0)</f>
        <v>#REF!</v>
      </c>
      <c r="U322" s="253"/>
      <c r="V322" s="253" t="e">
        <f>VLOOKUP(B322,#REF!,32,0)</f>
        <v>#REF!</v>
      </c>
      <c r="W322" s="253"/>
      <c r="X322" s="253"/>
      <c r="Y322" s="254"/>
      <c r="Z322" s="254" t="e">
        <f>V322/N322</f>
        <v>#REF!</v>
      </c>
      <c r="AA322" s="254"/>
      <c r="AB322" s="254"/>
      <c r="AC322" s="253" t="e">
        <f>VLOOKUP(H322,#REF!,5,0)</f>
        <v>#REF!</v>
      </c>
      <c r="AD322" s="253" t="e">
        <f>VLOOKUP($H322,#REF!,6,0)</f>
        <v>#REF!</v>
      </c>
      <c r="AE322" s="253" t="e">
        <f>VLOOKUP($H322,#REF!,7,0)</f>
        <v>#REF!</v>
      </c>
      <c r="AF322" s="253" t="e">
        <f>VLOOKUP($H322,#REF!,8,0)</f>
        <v>#REF!</v>
      </c>
      <c r="AG322" s="254" t="e">
        <f>AC322/M322</f>
        <v>#REF!</v>
      </c>
      <c r="AH322" s="254" t="e">
        <f>AD322/N322</f>
        <v>#REF!</v>
      </c>
      <c r="AI322" s="254" t="e">
        <f>AE322/O322</f>
        <v>#REF!</v>
      </c>
      <c r="AJ322" s="254" t="e">
        <f>AF322/P322</f>
        <v>#REF!</v>
      </c>
      <c r="AK322" s="86">
        <v>6.9444444444444446</v>
      </c>
      <c r="AL322" s="86"/>
      <c r="AM322" s="255" t="e">
        <f>AVERAGE(AG322:AJ322)</f>
        <v>#REF!</v>
      </c>
      <c r="AN322" s="255">
        <f t="shared" si="189"/>
        <v>4</v>
      </c>
      <c r="AO322" s="98">
        <f t="shared" si="190"/>
        <v>39600</v>
      </c>
      <c r="AP322" s="98">
        <f t="shared" si="190"/>
        <v>14400</v>
      </c>
      <c r="AQ322" s="98">
        <f t="shared" si="190"/>
        <v>10800</v>
      </c>
      <c r="AR322" s="98">
        <f t="shared" si="190"/>
        <v>9200</v>
      </c>
      <c r="AS322" s="99">
        <f t="shared" si="191"/>
        <v>39600</v>
      </c>
      <c r="AT322" s="99">
        <f t="shared" si="191"/>
        <v>14400</v>
      </c>
      <c r="AU322" s="99">
        <f t="shared" si="191"/>
        <v>10800</v>
      </c>
      <c r="AV322" s="99">
        <f t="shared" si="191"/>
        <v>9200</v>
      </c>
      <c r="AW322" s="100">
        <f t="shared" si="192"/>
        <v>5940</v>
      </c>
      <c r="AX322" s="260" t="s">
        <v>365</v>
      </c>
      <c r="AY322" s="101">
        <v>7700</v>
      </c>
      <c r="AZ322" s="102">
        <v>4200</v>
      </c>
      <c r="BA322" s="102">
        <v>2520</v>
      </c>
      <c r="BB322" s="102">
        <v>2100</v>
      </c>
      <c r="BC322" s="253">
        <v>6600</v>
      </c>
      <c r="BD322" s="253">
        <v>3600</v>
      </c>
      <c r="BE322" s="253">
        <v>2160</v>
      </c>
      <c r="BF322" s="253">
        <v>1800</v>
      </c>
      <c r="BG322" s="103">
        <f t="shared" si="193"/>
        <v>3260</v>
      </c>
      <c r="BJ322" s="251" t="e">
        <f>M322*#REF!</f>
        <v>#REF!</v>
      </c>
      <c r="BK322" s="251" t="e">
        <f>N322*#REF!</f>
        <v>#REF!</v>
      </c>
      <c r="BL322" s="251" t="e">
        <f>O322*#REF!</f>
        <v>#REF!</v>
      </c>
      <c r="BM322" s="251" t="e">
        <f>P322*#REF!</f>
        <v>#REF!</v>
      </c>
    </row>
    <row r="323" spans="1:65" s="289" customFormat="1" ht="47.25" customHeight="1" x14ac:dyDescent="0.25">
      <c r="A323" s="83" t="str">
        <f t="shared" si="177"/>
        <v>LT13DT+1</v>
      </c>
      <c r="B323" s="83" t="str">
        <f t="shared" si="178"/>
        <v>LT13DT+2</v>
      </c>
      <c r="C323" s="83" t="str">
        <f t="shared" si="179"/>
        <v>LT13DT+3</v>
      </c>
      <c r="D323" s="83" t="str">
        <f t="shared" si="180"/>
        <v>LT13DT+4</v>
      </c>
      <c r="E323" s="18" t="s">
        <v>365</v>
      </c>
      <c r="F323" s="85">
        <v>14</v>
      </c>
      <c r="G323" s="85"/>
      <c r="H323" s="93" t="s">
        <v>5096</v>
      </c>
      <c r="I323" s="84" t="s">
        <v>5097</v>
      </c>
      <c r="J323" s="84" t="s">
        <v>556</v>
      </c>
      <c r="K323" s="84" t="str">
        <f t="shared" si="159"/>
        <v>LT14DT</v>
      </c>
      <c r="L323" s="84" t="s">
        <v>261</v>
      </c>
      <c r="M323" s="95">
        <v>9000</v>
      </c>
      <c r="N323" s="95">
        <v>3600</v>
      </c>
      <c r="O323" s="95">
        <v>2700</v>
      </c>
      <c r="P323" s="95">
        <v>2300</v>
      </c>
      <c r="Q323" s="95" t="e">
        <f>VLOOKUP(H323&amp;"Vị trí 1",#REF!,9,0)</f>
        <v>#REF!</v>
      </c>
      <c r="R323" s="95" t="e">
        <f>VLOOKUP(H323&amp;"Vị trí 2",#REF!,9,0)</f>
        <v>#REF!</v>
      </c>
      <c r="S323" s="95" t="e">
        <f>VLOOKUP(H323&amp;"Vị trí 3",#REF!,9,0)</f>
        <v>#REF!</v>
      </c>
      <c r="T323" s="95" t="e">
        <f>VLOOKUP(H323&amp;"Vị trí 4",#REF!,9,0)</f>
        <v>#REF!</v>
      </c>
      <c r="U323" s="253"/>
      <c r="V323" s="253"/>
      <c r="W323" s="253"/>
      <c r="X323" s="253"/>
      <c r="Y323" s="254"/>
      <c r="Z323" s="254"/>
      <c r="AA323" s="254"/>
      <c r="AB323" s="254"/>
      <c r="AC323" s="253"/>
      <c r="AD323" s="253"/>
      <c r="AE323" s="253"/>
      <c r="AF323" s="253"/>
      <c r="AG323" s="254"/>
      <c r="AH323" s="254"/>
      <c r="AI323" s="254"/>
      <c r="AJ323" s="254"/>
      <c r="AK323" s="86">
        <v>4.63</v>
      </c>
      <c r="AL323" s="86"/>
      <c r="AM323" s="255"/>
      <c r="AN323" s="255">
        <f t="shared" si="189"/>
        <v>2.7</v>
      </c>
      <c r="AO323" s="98">
        <f t="shared" si="190"/>
        <v>24300</v>
      </c>
      <c r="AP323" s="98">
        <f t="shared" si="190"/>
        <v>9720</v>
      </c>
      <c r="AQ323" s="98">
        <f t="shared" si="190"/>
        <v>7290.0000000000009</v>
      </c>
      <c r="AR323" s="98">
        <f t="shared" si="190"/>
        <v>6210</v>
      </c>
      <c r="AS323" s="99">
        <f t="shared" si="191"/>
        <v>24300</v>
      </c>
      <c r="AT323" s="99">
        <f t="shared" si="191"/>
        <v>9700</v>
      </c>
      <c r="AU323" s="99">
        <f t="shared" si="191"/>
        <v>7300</v>
      </c>
      <c r="AV323" s="99">
        <f t="shared" si="191"/>
        <v>6200</v>
      </c>
      <c r="AW323" s="100">
        <f t="shared" si="192"/>
        <v>3645</v>
      </c>
      <c r="AX323" s="256" t="s">
        <v>365</v>
      </c>
      <c r="AY323" s="101">
        <v>4340</v>
      </c>
      <c r="AZ323" s="102">
        <v>2170</v>
      </c>
      <c r="BA323" s="102">
        <v>1610</v>
      </c>
      <c r="BB323" s="102">
        <v>1190</v>
      </c>
      <c r="BC323" s="97">
        <v>3720</v>
      </c>
      <c r="BD323" s="97">
        <v>1860</v>
      </c>
      <c r="BE323" s="97">
        <v>1380</v>
      </c>
      <c r="BF323" s="97">
        <v>1020</v>
      </c>
      <c r="BG323" s="103">
        <f t="shared" si="193"/>
        <v>2555</v>
      </c>
      <c r="BJ323" s="251" t="e">
        <f>M323*#REF!</f>
        <v>#REF!</v>
      </c>
      <c r="BK323" s="251" t="e">
        <f>N323*#REF!</f>
        <v>#REF!</v>
      </c>
      <c r="BL323" s="251" t="e">
        <f>O323*#REF!</f>
        <v>#REF!</v>
      </c>
      <c r="BM323" s="251" t="e">
        <f>P323*#REF!</f>
        <v>#REF!</v>
      </c>
    </row>
    <row r="324" spans="1:65" s="18" customFormat="1" ht="47.25" x14ac:dyDescent="0.25">
      <c r="A324" s="83" t="str">
        <f t="shared" si="177"/>
        <v>LT14DT+1</v>
      </c>
      <c r="B324" s="83" t="str">
        <f t="shared" si="178"/>
        <v>LT14DT+2</v>
      </c>
      <c r="C324" s="83" t="str">
        <f t="shared" si="179"/>
        <v>LT14DT+3</v>
      </c>
      <c r="D324" s="83" t="str">
        <f t="shared" si="180"/>
        <v>LT14DT+4</v>
      </c>
      <c r="E324" s="18" t="s">
        <v>365</v>
      </c>
      <c r="F324" s="85">
        <v>15</v>
      </c>
      <c r="G324" s="85"/>
      <c r="H324" s="93" t="s">
        <v>5098</v>
      </c>
      <c r="I324" s="84" t="s">
        <v>5099</v>
      </c>
      <c r="J324" s="84" t="s">
        <v>556</v>
      </c>
      <c r="K324" s="84"/>
      <c r="L324" s="84" t="s">
        <v>261</v>
      </c>
      <c r="M324" s="96"/>
      <c r="N324" s="96"/>
      <c r="O324" s="96"/>
      <c r="P324" s="96"/>
      <c r="Q324" s="95"/>
      <c r="R324" s="95"/>
      <c r="S324" s="95"/>
      <c r="T324" s="95"/>
      <c r="U324" s="253"/>
      <c r="V324" s="253"/>
      <c r="W324" s="253"/>
      <c r="X324" s="253"/>
      <c r="Y324" s="254"/>
      <c r="Z324" s="254"/>
      <c r="AA324" s="254"/>
      <c r="AB324" s="254"/>
      <c r="AC324" s="253"/>
      <c r="AD324" s="253"/>
      <c r="AE324" s="253"/>
      <c r="AF324" s="253"/>
      <c r="AG324" s="254"/>
      <c r="AH324" s="254"/>
      <c r="AI324" s="254"/>
      <c r="AJ324" s="254"/>
      <c r="AK324" s="86"/>
      <c r="AL324" s="86"/>
      <c r="AM324" s="255"/>
      <c r="AN324" s="255"/>
      <c r="AO324" s="98"/>
      <c r="AP324" s="98"/>
      <c r="AQ324" s="98"/>
      <c r="AR324" s="98"/>
      <c r="AS324" s="98"/>
      <c r="AT324" s="98"/>
      <c r="AU324" s="98"/>
      <c r="AV324" s="98"/>
      <c r="AW324" s="60"/>
      <c r="AX324" s="256" t="s">
        <v>365</v>
      </c>
      <c r="AY324" s="101">
        <v>8400</v>
      </c>
      <c r="AZ324" s="102">
        <v>4340</v>
      </c>
      <c r="BA324" s="102">
        <v>3220</v>
      </c>
      <c r="BB324" s="102">
        <v>2100</v>
      </c>
      <c r="BC324" s="253">
        <v>7200</v>
      </c>
      <c r="BD324" s="253">
        <v>3720</v>
      </c>
      <c r="BE324" s="253">
        <v>2760</v>
      </c>
      <c r="BF324" s="253">
        <v>1800</v>
      </c>
      <c r="BJ324" s="251" t="e">
        <f>M324*#REF!</f>
        <v>#REF!</v>
      </c>
      <c r="BK324" s="251" t="e">
        <f>N324*#REF!</f>
        <v>#REF!</v>
      </c>
      <c r="BL324" s="251" t="e">
        <f>O324*#REF!</f>
        <v>#REF!</v>
      </c>
      <c r="BM324" s="251" t="e">
        <f>P324*#REF!</f>
        <v>#REF!</v>
      </c>
    </row>
    <row r="325" spans="1:65" s="18" customFormat="1" ht="47.25" x14ac:dyDescent="0.25">
      <c r="A325" s="83" t="str">
        <f t="shared" si="177"/>
        <v>LT15DT+1</v>
      </c>
      <c r="B325" s="83" t="str">
        <f t="shared" si="178"/>
        <v>LT15DT+2</v>
      </c>
      <c r="C325" s="83" t="str">
        <f t="shared" si="179"/>
        <v>LT15DT+3</v>
      </c>
      <c r="D325" s="83" t="str">
        <f t="shared" si="180"/>
        <v>LT15DT+4</v>
      </c>
      <c r="E325" s="18" t="s">
        <v>365</v>
      </c>
      <c r="F325" s="85"/>
      <c r="G325" s="85"/>
      <c r="H325" s="93" t="s">
        <v>5100</v>
      </c>
      <c r="I325" s="84" t="s">
        <v>5101</v>
      </c>
      <c r="J325" s="84" t="s">
        <v>556</v>
      </c>
      <c r="K325" s="84" t="str">
        <f t="shared" si="159"/>
        <v>LT15DT_D1</v>
      </c>
      <c r="L325" s="84" t="s">
        <v>5068</v>
      </c>
      <c r="M325" s="95">
        <v>9900</v>
      </c>
      <c r="N325" s="95">
        <v>4200</v>
      </c>
      <c r="O325" s="95">
        <v>3600</v>
      </c>
      <c r="P325" s="95">
        <v>3000</v>
      </c>
      <c r="Q325" s="95" t="e">
        <f>VLOOKUP(H325&amp;"Vị trí 1",#REF!,9,0)</f>
        <v>#REF!</v>
      </c>
      <c r="R325" s="95" t="e">
        <f>VLOOKUP(H325&amp;"Vị trí 2",#REF!,9,0)</f>
        <v>#REF!</v>
      </c>
      <c r="S325" s="95" t="e">
        <f>VLOOKUP(H325&amp;"Vị trí 3",#REF!,9,0)</f>
        <v>#REF!</v>
      </c>
      <c r="T325" s="95" t="e">
        <f>VLOOKUP(H325&amp;"Vị trí 4",#REF!,9,0)</f>
        <v>#REF!</v>
      </c>
      <c r="U325" s="253"/>
      <c r="V325" s="253"/>
      <c r="W325" s="253"/>
      <c r="X325" s="253"/>
      <c r="Y325" s="254"/>
      <c r="Z325" s="254"/>
      <c r="AA325" s="254"/>
      <c r="AB325" s="254"/>
      <c r="AC325" s="253"/>
      <c r="AD325" s="253"/>
      <c r="AE325" s="253"/>
      <c r="AF325" s="253"/>
      <c r="AG325" s="254"/>
      <c r="AH325" s="254"/>
      <c r="AI325" s="254"/>
      <c r="AJ325" s="254"/>
      <c r="AK325" s="86">
        <v>4.63</v>
      </c>
      <c r="AL325" s="86"/>
      <c r="AM325" s="255"/>
      <c r="AN325" s="255">
        <f t="shared" ref="AN325:AN332" si="194">ROUNDDOWN(AK325*$AN$10/$AK$10,1)</f>
        <v>2.7</v>
      </c>
      <c r="AO325" s="98">
        <f t="shared" ref="AO325:AR332" si="195">M325*$AN325</f>
        <v>26730</v>
      </c>
      <c r="AP325" s="98">
        <f t="shared" si="195"/>
        <v>11340</v>
      </c>
      <c r="AQ325" s="98">
        <f t="shared" si="195"/>
        <v>9720</v>
      </c>
      <c r="AR325" s="98">
        <f t="shared" si="195"/>
        <v>8100.0000000000009</v>
      </c>
      <c r="AS325" s="99">
        <f t="shared" ref="AS325:AV332" si="196">IF(AO325&lt;1000,ROUND(AO325,-1),ROUND(AO325,-2))</f>
        <v>26700</v>
      </c>
      <c r="AT325" s="99">
        <f t="shared" si="196"/>
        <v>11300</v>
      </c>
      <c r="AU325" s="99">
        <f t="shared" si="196"/>
        <v>9700</v>
      </c>
      <c r="AV325" s="99">
        <f t="shared" si="196"/>
        <v>8100</v>
      </c>
      <c r="AW325" s="100">
        <f t="shared" ref="AW325:AW332" si="197">AO325*0.15</f>
        <v>4009.5</v>
      </c>
      <c r="AX325" s="256" t="s">
        <v>365</v>
      </c>
      <c r="AY325" s="101">
        <v>8400</v>
      </c>
      <c r="AZ325" s="102">
        <v>4340</v>
      </c>
      <c r="BA325" s="102">
        <v>3220</v>
      </c>
      <c r="BB325" s="102">
        <v>2100</v>
      </c>
      <c r="BC325" s="253">
        <v>7200</v>
      </c>
      <c r="BD325" s="253">
        <v>3720</v>
      </c>
      <c r="BE325" s="253">
        <v>2760</v>
      </c>
      <c r="BF325" s="253">
        <v>1800</v>
      </c>
      <c r="BG325" s="103">
        <f t="shared" ref="BG325:BG332" si="198">AV325-AW325</f>
        <v>4090.5</v>
      </c>
      <c r="BJ325" s="251" t="e">
        <f>M325*#REF!</f>
        <v>#REF!</v>
      </c>
      <c r="BK325" s="251" t="e">
        <f>N325*#REF!</f>
        <v>#REF!</v>
      </c>
      <c r="BL325" s="251" t="e">
        <f>O325*#REF!</f>
        <v>#REF!</v>
      </c>
      <c r="BM325" s="251" t="e">
        <f>P325*#REF!</f>
        <v>#REF!</v>
      </c>
    </row>
    <row r="326" spans="1:65" s="18" customFormat="1" ht="35.1" customHeight="1" x14ac:dyDescent="0.25">
      <c r="A326" s="83" t="str">
        <f t="shared" si="177"/>
        <v>LT15DT_D1+1</v>
      </c>
      <c r="B326" s="83" t="str">
        <f t="shared" si="178"/>
        <v>LT15DT_D1+2</v>
      </c>
      <c r="C326" s="83" t="str">
        <f t="shared" si="179"/>
        <v>LT15DT_D1+3</v>
      </c>
      <c r="D326" s="83" t="str">
        <f t="shared" si="180"/>
        <v>LT15DT_D1+4</v>
      </c>
      <c r="E326" s="18" t="s">
        <v>365</v>
      </c>
      <c r="F326" s="85"/>
      <c r="G326" s="85"/>
      <c r="H326" s="93" t="s">
        <v>5102</v>
      </c>
      <c r="I326" s="84" t="s">
        <v>5103</v>
      </c>
      <c r="J326" s="84" t="s">
        <v>556</v>
      </c>
      <c r="K326" s="84" t="str">
        <f t="shared" si="159"/>
        <v>LT15DT_D2</v>
      </c>
      <c r="L326" s="84" t="s">
        <v>5104</v>
      </c>
      <c r="M326" s="95">
        <v>8100</v>
      </c>
      <c r="N326" s="95">
        <v>3900</v>
      </c>
      <c r="O326" s="95">
        <v>3300</v>
      </c>
      <c r="P326" s="95">
        <v>2000</v>
      </c>
      <c r="Q326" s="95" t="e">
        <f>VLOOKUP(H326&amp;"Vị trí 1",#REF!,9,0)</f>
        <v>#REF!</v>
      </c>
      <c r="R326" s="95" t="e">
        <f>VLOOKUP(H326&amp;"Vị trí 2",#REF!,9,0)</f>
        <v>#REF!</v>
      </c>
      <c r="S326" s="95" t="e">
        <f>VLOOKUP(H326&amp;"Vị trí 3",#REF!,9,0)</f>
        <v>#REF!</v>
      </c>
      <c r="T326" s="95" t="e">
        <f>VLOOKUP(H326&amp;"Vị trí 4",#REF!,9,0)</f>
        <v>#REF!</v>
      </c>
      <c r="U326" s="253"/>
      <c r="V326" s="253"/>
      <c r="W326" s="253"/>
      <c r="X326" s="253"/>
      <c r="Y326" s="254"/>
      <c r="Z326" s="254"/>
      <c r="AA326" s="254"/>
      <c r="AB326" s="254"/>
      <c r="AC326" s="253"/>
      <c r="AD326" s="253"/>
      <c r="AE326" s="253"/>
      <c r="AF326" s="253"/>
      <c r="AG326" s="254"/>
      <c r="AH326" s="254"/>
      <c r="AI326" s="254"/>
      <c r="AJ326" s="254"/>
      <c r="AK326" s="86">
        <v>4.63</v>
      </c>
      <c r="AL326" s="86"/>
      <c r="AM326" s="255"/>
      <c r="AN326" s="255">
        <f t="shared" si="194"/>
        <v>2.7</v>
      </c>
      <c r="AO326" s="98">
        <f t="shared" si="195"/>
        <v>21870</v>
      </c>
      <c r="AP326" s="98">
        <f t="shared" si="195"/>
        <v>10530</v>
      </c>
      <c r="AQ326" s="98">
        <f t="shared" si="195"/>
        <v>8910</v>
      </c>
      <c r="AR326" s="98">
        <f t="shared" si="195"/>
        <v>5400</v>
      </c>
      <c r="AS326" s="99">
        <f t="shared" si="196"/>
        <v>21900</v>
      </c>
      <c r="AT326" s="99">
        <f t="shared" si="196"/>
        <v>10500</v>
      </c>
      <c r="AU326" s="99">
        <f t="shared" si="196"/>
        <v>8900</v>
      </c>
      <c r="AV326" s="99">
        <f t="shared" si="196"/>
        <v>5400</v>
      </c>
      <c r="AW326" s="100">
        <f t="shared" si="197"/>
        <v>3280.5</v>
      </c>
      <c r="AX326" s="256" t="s">
        <v>365</v>
      </c>
      <c r="AY326" s="101">
        <v>4340</v>
      </c>
      <c r="AZ326" s="102">
        <v>2170</v>
      </c>
      <c r="BA326" s="102">
        <v>1610</v>
      </c>
      <c r="BB326" s="102">
        <v>1190</v>
      </c>
      <c r="BC326" s="253">
        <v>3720</v>
      </c>
      <c r="BD326" s="253">
        <v>1860</v>
      </c>
      <c r="BE326" s="253">
        <v>1380</v>
      </c>
      <c r="BF326" s="253">
        <v>1020</v>
      </c>
      <c r="BG326" s="103">
        <f t="shared" si="198"/>
        <v>2119.5</v>
      </c>
    </row>
    <row r="327" spans="1:65" s="18" customFormat="1" ht="35.1" customHeight="1" x14ac:dyDescent="0.25">
      <c r="A327" s="83" t="str">
        <f t="shared" si="177"/>
        <v>LT15DT_D2+1</v>
      </c>
      <c r="B327" s="83" t="str">
        <f t="shared" si="178"/>
        <v>LT15DT_D2+2</v>
      </c>
      <c r="C327" s="83" t="str">
        <f t="shared" si="179"/>
        <v>LT15DT_D2+3</v>
      </c>
      <c r="D327" s="83" t="str">
        <f t="shared" si="180"/>
        <v>LT15DT_D2+4</v>
      </c>
      <c r="E327" s="18" t="s">
        <v>365</v>
      </c>
      <c r="F327" s="85">
        <v>16</v>
      </c>
      <c r="G327" s="85"/>
      <c r="H327" s="93" t="s">
        <v>5105</v>
      </c>
      <c r="I327" s="84" t="s">
        <v>5106</v>
      </c>
      <c r="J327" s="84" t="s">
        <v>5104</v>
      </c>
      <c r="K327" s="84" t="str">
        <f t="shared" si="159"/>
        <v>LT16DT</v>
      </c>
      <c r="L327" s="84" t="s">
        <v>5068</v>
      </c>
      <c r="M327" s="95">
        <v>11000</v>
      </c>
      <c r="N327" s="95">
        <v>6000</v>
      </c>
      <c r="O327" s="95">
        <v>3600</v>
      </c>
      <c r="P327" s="95">
        <v>3000</v>
      </c>
      <c r="Q327" s="95" t="e">
        <f>VLOOKUP(H327&amp;"Vị trí 1",#REF!,9,0)</f>
        <v>#REF!</v>
      </c>
      <c r="R327" s="95" t="e">
        <f>VLOOKUP(H327&amp;"Vị trí 2",#REF!,9,0)</f>
        <v>#REF!</v>
      </c>
      <c r="S327" s="95" t="e">
        <f>VLOOKUP(H327&amp;"Vị trí 3",#REF!,9,0)</f>
        <v>#REF!</v>
      </c>
      <c r="T327" s="95" t="e">
        <f>VLOOKUP(H327&amp;"Vị trí 4",#REF!,9,0)</f>
        <v>#REF!</v>
      </c>
      <c r="U327" s="253"/>
      <c r="V327" s="253"/>
      <c r="W327" s="253"/>
      <c r="X327" s="253"/>
      <c r="Y327" s="254"/>
      <c r="Z327" s="254"/>
      <c r="AA327" s="254"/>
      <c r="AB327" s="254"/>
      <c r="AC327" s="253"/>
      <c r="AD327" s="253"/>
      <c r="AE327" s="253"/>
      <c r="AF327" s="253"/>
      <c r="AG327" s="254"/>
      <c r="AH327" s="254"/>
      <c r="AI327" s="254"/>
      <c r="AJ327" s="254"/>
      <c r="AK327" s="86">
        <v>4.63</v>
      </c>
      <c r="AL327" s="86"/>
      <c r="AM327" s="255"/>
      <c r="AN327" s="255">
        <f t="shared" si="194"/>
        <v>2.7</v>
      </c>
      <c r="AO327" s="98">
        <f t="shared" si="195"/>
        <v>29700.000000000004</v>
      </c>
      <c r="AP327" s="98">
        <f t="shared" si="195"/>
        <v>16200.000000000002</v>
      </c>
      <c r="AQ327" s="98">
        <f t="shared" si="195"/>
        <v>9720</v>
      </c>
      <c r="AR327" s="98">
        <f t="shared" si="195"/>
        <v>8100.0000000000009</v>
      </c>
      <c r="AS327" s="99">
        <f t="shared" si="196"/>
        <v>29700</v>
      </c>
      <c r="AT327" s="99">
        <f t="shared" si="196"/>
        <v>16200</v>
      </c>
      <c r="AU327" s="99">
        <f t="shared" si="196"/>
        <v>9700</v>
      </c>
      <c r="AV327" s="99">
        <f t="shared" si="196"/>
        <v>8100</v>
      </c>
      <c r="AW327" s="100">
        <f t="shared" si="197"/>
        <v>4455</v>
      </c>
      <c r="AX327" s="256" t="s">
        <v>365</v>
      </c>
      <c r="AY327" s="101"/>
      <c r="AZ327" s="102"/>
      <c r="BA327" s="102"/>
      <c r="BB327" s="102"/>
      <c r="BC327" s="253"/>
      <c r="BD327" s="253"/>
      <c r="BE327" s="253"/>
      <c r="BF327" s="253"/>
      <c r="BG327" s="103">
        <f t="shared" si="198"/>
        <v>3645</v>
      </c>
      <c r="BJ327" s="251" t="e">
        <f>M327*#REF!</f>
        <v>#REF!</v>
      </c>
      <c r="BK327" s="251" t="e">
        <f>N327*#REF!</f>
        <v>#REF!</v>
      </c>
      <c r="BL327" s="251" t="e">
        <f>O327*#REF!</f>
        <v>#REF!</v>
      </c>
      <c r="BM327" s="251" t="e">
        <f>P327*#REF!</f>
        <v>#REF!</v>
      </c>
    </row>
    <row r="328" spans="1:65" s="18" customFormat="1" ht="35.1" customHeight="1" x14ac:dyDescent="0.25">
      <c r="A328" s="83" t="str">
        <f t="shared" si="177"/>
        <v>LT16DT+1</v>
      </c>
      <c r="B328" s="83" t="str">
        <f t="shared" si="178"/>
        <v>LT16DT+2</v>
      </c>
      <c r="C328" s="83" t="str">
        <f t="shared" si="179"/>
        <v>LT16DT+3</v>
      </c>
      <c r="D328" s="83" t="str">
        <f t="shared" si="180"/>
        <v>LT16DT+4</v>
      </c>
      <c r="E328" s="18" t="s">
        <v>365</v>
      </c>
      <c r="F328" s="85">
        <v>17</v>
      </c>
      <c r="G328" s="85"/>
      <c r="H328" s="93" t="s">
        <v>5107</v>
      </c>
      <c r="I328" s="84" t="s">
        <v>5108</v>
      </c>
      <c r="J328" s="84" t="s">
        <v>556</v>
      </c>
      <c r="K328" s="84" t="str">
        <f t="shared" si="159"/>
        <v>LT17DT</v>
      </c>
      <c r="L328" s="84" t="s">
        <v>5109</v>
      </c>
      <c r="M328" s="95">
        <v>11000</v>
      </c>
      <c r="N328" s="95">
        <v>6000</v>
      </c>
      <c r="O328" s="95">
        <v>3600</v>
      </c>
      <c r="P328" s="95">
        <v>3000</v>
      </c>
      <c r="Q328" s="95" t="e">
        <f>VLOOKUP(H328&amp;"Vị trí 1",#REF!,9,0)</f>
        <v>#REF!</v>
      </c>
      <c r="R328" s="95" t="e">
        <f>VLOOKUP(H328&amp;"Vị trí 2",#REF!,9,0)</f>
        <v>#REF!</v>
      </c>
      <c r="S328" s="95" t="e">
        <f>VLOOKUP(H328&amp;"Vị trí 3",#REF!,9,0)</f>
        <v>#REF!</v>
      </c>
      <c r="T328" s="95" t="e">
        <f>VLOOKUP(H328&amp;"Vị trí 4",#REF!,9,0)</f>
        <v>#REF!</v>
      </c>
      <c r="U328" s="253"/>
      <c r="V328" s="253"/>
      <c r="W328" s="253"/>
      <c r="X328" s="253"/>
      <c r="Y328" s="254"/>
      <c r="Z328" s="254"/>
      <c r="AA328" s="254"/>
      <c r="AB328" s="254"/>
      <c r="AC328" s="253"/>
      <c r="AD328" s="253"/>
      <c r="AE328" s="253"/>
      <c r="AF328" s="253"/>
      <c r="AG328" s="254"/>
      <c r="AH328" s="254"/>
      <c r="AI328" s="254"/>
      <c r="AJ328" s="254"/>
      <c r="AK328" s="86">
        <v>4.5707070707070718</v>
      </c>
      <c r="AL328" s="86"/>
      <c r="AM328" s="255"/>
      <c r="AN328" s="255">
        <f t="shared" si="194"/>
        <v>2.6</v>
      </c>
      <c r="AO328" s="98">
        <f t="shared" si="195"/>
        <v>28600</v>
      </c>
      <c r="AP328" s="98">
        <f t="shared" si="195"/>
        <v>15600</v>
      </c>
      <c r="AQ328" s="98">
        <f t="shared" si="195"/>
        <v>9360</v>
      </c>
      <c r="AR328" s="98">
        <f t="shared" si="195"/>
        <v>7800</v>
      </c>
      <c r="AS328" s="99">
        <f t="shared" si="196"/>
        <v>28600</v>
      </c>
      <c r="AT328" s="99">
        <f t="shared" si="196"/>
        <v>15600</v>
      </c>
      <c r="AU328" s="99">
        <f t="shared" si="196"/>
        <v>9400</v>
      </c>
      <c r="AV328" s="99">
        <f t="shared" si="196"/>
        <v>7800</v>
      </c>
      <c r="AW328" s="100">
        <f t="shared" si="197"/>
        <v>4290</v>
      </c>
      <c r="AX328" s="256" t="s">
        <v>365</v>
      </c>
      <c r="AY328" s="101">
        <v>8400</v>
      </c>
      <c r="AZ328" s="102">
        <v>4340</v>
      </c>
      <c r="BA328" s="102">
        <v>3220</v>
      </c>
      <c r="BB328" s="102">
        <v>2100</v>
      </c>
      <c r="BC328" s="253">
        <v>7200</v>
      </c>
      <c r="BD328" s="253">
        <v>3720</v>
      </c>
      <c r="BE328" s="253">
        <v>2760</v>
      </c>
      <c r="BF328" s="253">
        <v>1800</v>
      </c>
      <c r="BG328" s="103">
        <f t="shared" si="198"/>
        <v>3510</v>
      </c>
      <c r="BJ328" s="251" t="e">
        <f>M328*#REF!</f>
        <v>#REF!</v>
      </c>
      <c r="BK328" s="251" t="e">
        <f>N328*#REF!</f>
        <v>#REF!</v>
      </c>
      <c r="BL328" s="251" t="e">
        <f>O328*#REF!</f>
        <v>#REF!</v>
      </c>
      <c r="BM328" s="251" t="e">
        <f>P328*#REF!</f>
        <v>#REF!</v>
      </c>
    </row>
    <row r="329" spans="1:65" ht="63" customHeight="1" x14ac:dyDescent="0.25">
      <c r="A329" s="83" t="str">
        <f t="shared" si="177"/>
        <v>LT17DT+1</v>
      </c>
      <c r="B329" s="83" t="str">
        <f t="shared" si="178"/>
        <v>LT17DT+2</v>
      </c>
      <c r="C329" s="83" t="str">
        <f t="shared" si="179"/>
        <v>LT17DT+3</v>
      </c>
      <c r="D329" s="83" t="str">
        <f t="shared" si="180"/>
        <v>LT17DT+4</v>
      </c>
      <c r="E329" s="18" t="s">
        <v>365</v>
      </c>
      <c r="F329" s="85">
        <v>18</v>
      </c>
      <c r="G329" s="85"/>
      <c r="H329" s="93" t="s">
        <v>5110</v>
      </c>
      <c r="I329" s="84" t="s">
        <v>5111</v>
      </c>
      <c r="J329" s="84" t="s">
        <v>556</v>
      </c>
      <c r="K329" s="84" t="str">
        <f t="shared" si="159"/>
        <v>LT18DT</v>
      </c>
      <c r="L329" s="84" t="s">
        <v>5112</v>
      </c>
      <c r="M329" s="95">
        <v>6200</v>
      </c>
      <c r="N329" s="95">
        <v>3100</v>
      </c>
      <c r="O329" s="95">
        <v>2300</v>
      </c>
      <c r="P329" s="95">
        <v>1700</v>
      </c>
      <c r="Q329" s="95" t="e">
        <f>VLOOKUP(H329&amp;"Vị trí 1",#REF!,9,0)</f>
        <v>#REF!</v>
      </c>
      <c r="R329" s="95" t="e">
        <f>VLOOKUP(H329&amp;"Vị trí 2",#REF!,9,0)</f>
        <v>#REF!</v>
      </c>
      <c r="S329" s="95" t="e">
        <f>VLOOKUP(H329&amp;"Vị trí 3",#REF!,9,0)</f>
        <v>#REF!</v>
      </c>
      <c r="T329" s="95" t="e">
        <f>VLOOKUP(H329&amp;"Vị trí 4",#REF!,9,0)</f>
        <v>#REF!</v>
      </c>
      <c r="U329" s="253"/>
      <c r="V329" s="253"/>
      <c r="W329" s="253"/>
      <c r="X329" s="253"/>
      <c r="Y329" s="254"/>
      <c r="Z329" s="254"/>
      <c r="AA329" s="254"/>
      <c r="AB329" s="254"/>
      <c r="AC329" s="253" t="e">
        <f>VLOOKUP(H329,#REF!,5,0)</f>
        <v>#REF!</v>
      </c>
      <c r="AD329" s="253" t="e">
        <f>VLOOKUP($H329,#REF!,6,0)</f>
        <v>#REF!</v>
      </c>
      <c r="AE329" s="253" t="e">
        <f>VLOOKUP($H329,#REF!,7,0)</f>
        <v>#REF!</v>
      </c>
      <c r="AF329" s="253" t="e">
        <f>VLOOKUP($H329,#REF!,8,0)</f>
        <v>#REF!</v>
      </c>
      <c r="AG329" s="254" t="e">
        <f t="shared" ref="AG329:AJ330" si="199">AC329/M329</f>
        <v>#REF!</v>
      </c>
      <c r="AH329" s="254" t="e">
        <f t="shared" si="199"/>
        <v>#REF!</v>
      </c>
      <c r="AI329" s="254" t="e">
        <f t="shared" si="199"/>
        <v>#REF!</v>
      </c>
      <c r="AJ329" s="254" t="e">
        <f t="shared" si="199"/>
        <v>#REF!</v>
      </c>
      <c r="AK329" s="86">
        <v>6.4516129032258061</v>
      </c>
      <c r="AL329" s="86"/>
      <c r="AM329" s="255" t="e">
        <f>AVERAGE(AG329:AJ329)</f>
        <v>#REF!</v>
      </c>
      <c r="AN329" s="255">
        <f t="shared" si="194"/>
        <v>3.8</v>
      </c>
      <c r="AO329" s="98">
        <f t="shared" si="195"/>
        <v>23560</v>
      </c>
      <c r="AP329" s="98">
        <f t="shared" si="195"/>
        <v>11780</v>
      </c>
      <c r="AQ329" s="98">
        <f t="shared" si="195"/>
        <v>8740</v>
      </c>
      <c r="AR329" s="98">
        <f t="shared" si="195"/>
        <v>6460</v>
      </c>
      <c r="AS329" s="99">
        <f t="shared" si="196"/>
        <v>23600</v>
      </c>
      <c r="AT329" s="99">
        <f t="shared" si="196"/>
        <v>11800</v>
      </c>
      <c r="AU329" s="99">
        <f t="shared" si="196"/>
        <v>8700</v>
      </c>
      <c r="AV329" s="99">
        <f t="shared" si="196"/>
        <v>6500</v>
      </c>
      <c r="AW329" s="100">
        <f t="shared" si="197"/>
        <v>3534</v>
      </c>
      <c r="AX329" s="262" t="s">
        <v>365</v>
      </c>
      <c r="AY329" s="101">
        <v>6300</v>
      </c>
      <c r="AZ329" s="102">
        <v>2940</v>
      </c>
      <c r="BA329" s="102">
        <v>2520</v>
      </c>
      <c r="BB329" s="102">
        <v>1820</v>
      </c>
      <c r="BC329" s="253">
        <v>5400</v>
      </c>
      <c r="BD329" s="253">
        <v>2520</v>
      </c>
      <c r="BE329" s="253">
        <v>2160</v>
      </c>
      <c r="BF329" s="253">
        <v>1560</v>
      </c>
      <c r="BG329" s="103">
        <f t="shared" si="198"/>
        <v>2966</v>
      </c>
      <c r="BJ329" s="251" t="e">
        <f>M329*#REF!</f>
        <v>#REF!</v>
      </c>
      <c r="BK329" s="251" t="e">
        <f>N329*#REF!</f>
        <v>#REF!</v>
      </c>
      <c r="BL329" s="251" t="e">
        <f>O329*#REF!</f>
        <v>#REF!</v>
      </c>
      <c r="BM329" s="251" t="e">
        <f>P329*#REF!</f>
        <v>#REF!</v>
      </c>
    </row>
    <row r="330" spans="1:65" s="290" customFormat="1" ht="47.25" x14ac:dyDescent="0.25">
      <c r="A330" s="83" t="str">
        <f t="shared" si="177"/>
        <v>LT18DT+1</v>
      </c>
      <c r="B330" s="83" t="str">
        <f t="shared" si="178"/>
        <v>LT18DT+2</v>
      </c>
      <c r="C330" s="83" t="str">
        <f t="shared" si="179"/>
        <v>LT18DT+3</v>
      </c>
      <c r="D330" s="83" t="str">
        <f t="shared" si="180"/>
        <v>LT18DT+4</v>
      </c>
      <c r="E330" s="18" t="s">
        <v>365</v>
      </c>
      <c r="F330" s="85">
        <v>19</v>
      </c>
      <c r="G330" s="85"/>
      <c r="H330" s="93" t="s">
        <v>5113</v>
      </c>
      <c r="I330" s="84" t="s">
        <v>5114</v>
      </c>
      <c r="J330" s="84" t="s">
        <v>5115</v>
      </c>
      <c r="K330" s="84" t="str">
        <f t="shared" si="159"/>
        <v>LT19DT</v>
      </c>
      <c r="L330" s="84" t="s">
        <v>5116</v>
      </c>
      <c r="M330" s="95">
        <v>12000</v>
      </c>
      <c r="N330" s="95">
        <v>6200</v>
      </c>
      <c r="O330" s="95">
        <v>4600</v>
      </c>
      <c r="P330" s="95">
        <v>3000</v>
      </c>
      <c r="Q330" s="95" t="e">
        <f>VLOOKUP(H330&amp;"Vị trí 1",#REF!,9,0)</f>
        <v>#REF!</v>
      </c>
      <c r="R330" s="95" t="e">
        <f>VLOOKUP(H330&amp;"Vị trí 2",#REF!,9,0)</f>
        <v>#REF!</v>
      </c>
      <c r="S330" s="95" t="e">
        <f>VLOOKUP(H330&amp;"Vị trí 3",#REF!,9,0)</f>
        <v>#REF!</v>
      </c>
      <c r="T330" s="95" t="e">
        <f>VLOOKUP(H330&amp;"Vị trí 4",#REF!,9,0)</f>
        <v>#REF!</v>
      </c>
      <c r="U330" s="253"/>
      <c r="V330" s="253"/>
      <c r="W330" s="253"/>
      <c r="X330" s="253"/>
      <c r="Y330" s="254"/>
      <c r="Z330" s="254"/>
      <c r="AA330" s="254"/>
      <c r="AB330" s="254"/>
      <c r="AC330" s="253" t="e">
        <f>VLOOKUP(H330,#REF!,5,0)</f>
        <v>#REF!</v>
      </c>
      <c r="AD330" s="253" t="e">
        <f>VLOOKUP($H330,#REF!,6,0)</f>
        <v>#REF!</v>
      </c>
      <c r="AE330" s="253" t="e">
        <f>VLOOKUP($H330,#REF!,7,0)</f>
        <v>#REF!</v>
      </c>
      <c r="AF330" s="253" t="e">
        <f>VLOOKUP($H330,#REF!,8,0)</f>
        <v>#REF!</v>
      </c>
      <c r="AG330" s="254" t="e">
        <f t="shared" si="199"/>
        <v>#REF!</v>
      </c>
      <c r="AH330" s="254" t="e">
        <f t="shared" si="199"/>
        <v>#REF!</v>
      </c>
      <c r="AI330" s="254" t="e">
        <f t="shared" si="199"/>
        <v>#REF!</v>
      </c>
      <c r="AJ330" s="254" t="e">
        <f t="shared" si="199"/>
        <v>#REF!</v>
      </c>
      <c r="AK330" s="86">
        <v>4.63</v>
      </c>
      <c r="AL330" s="86"/>
      <c r="AM330" s="255" t="e">
        <f>AVERAGE(AG330:AJ330)</f>
        <v>#REF!</v>
      </c>
      <c r="AN330" s="255">
        <f t="shared" si="194"/>
        <v>2.7</v>
      </c>
      <c r="AO330" s="98">
        <f t="shared" si="195"/>
        <v>32400.000000000004</v>
      </c>
      <c r="AP330" s="98">
        <f t="shared" si="195"/>
        <v>16740</v>
      </c>
      <c r="AQ330" s="98">
        <f t="shared" si="195"/>
        <v>12420</v>
      </c>
      <c r="AR330" s="98">
        <f t="shared" si="195"/>
        <v>8100.0000000000009</v>
      </c>
      <c r="AS330" s="99">
        <f t="shared" si="196"/>
        <v>32400</v>
      </c>
      <c r="AT330" s="99">
        <f t="shared" si="196"/>
        <v>16700</v>
      </c>
      <c r="AU330" s="99">
        <f t="shared" si="196"/>
        <v>12400</v>
      </c>
      <c r="AV330" s="99">
        <f t="shared" si="196"/>
        <v>8100</v>
      </c>
      <c r="AW330" s="100">
        <f t="shared" si="197"/>
        <v>4860</v>
      </c>
      <c r="AX330" s="246" t="s">
        <v>365</v>
      </c>
      <c r="AY330" s="101">
        <v>4340</v>
      </c>
      <c r="AZ330" s="102">
        <v>2170</v>
      </c>
      <c r="BA330" s="102">
        <v>1610</v>
      </c>
      <c r="BB330" s="102">
        <v>1190</v>
      </c>
      <c r="BC330" s="97">
        <v>3720</v>
      </c>
      <c r="BD330" s="97">
        <v>1860</v>
      </c>
      <c r="BE330" s="97">
        <v>1380</v>
      </c>
      <c r="BF330" s="97">
        <v>1020</v>
      </c>
      <c r="BG330" s="103">
        <f t="shared" si="198"/>
        <v>3240</v>
      </c>
      <c r="BJ330" s="251" t="e">
        <f>M330*#REF!</f>
        <v>#REF!</v>
      </c>
      <c r="BK330" s="251" t="e">
        <f>N330*#REF!</f>
        <v>#REF!</v>
      </c>
      <c r="BL330" s="251" t="e">
        <f>O330*#REF!</f>
        <v>#REF!</v>
      </c>
      <c r="BM330" s="251" t="e">
        <f>P330*#REF!</f>
        <v>#REF!</v>
      </c>
    </row>
    <row r="331" spans="1:65" s="18" customFormat="1" ht="47.25" x14ac:dyDescent="0.25">
      <c r="A331" s="83" t="str">
        <f t="shared" si="177"/>
        <v>LT19DT+1</v>
      </c>
      <c r="B331" s="83" t="str">
        <f t="shared" si="178"/>
        <v>LT19DT+2</v>
      </c>
      <c r="C331" s="83" t="str">
        <f t="shared" si="179"/>
        <v>LT19DT+3</v>
      </c>
      <c r="D331" s="83" t="str">
        <f t="shared" si="180"/>
        <v>LT19DT+4</v>
      </c>
      <c r="E331" s="18" t="s">
        <v>365</v>
      </c>
      <c r="F331" s="85">
        <v>20</v>
      </c>
      <c r="G331" s="85"/>
      <c r="H331" s="93" t="s">
        <v>5117</v>
      </c>
      <c r="I331" s="84" t="s">
        <v>5118</v>
      </c>
      <c r="J331" s="84" t="s">
        <v>556</v>
      </c>
      <c r="K331" s="84" t="str">
        <f t="shared" si="159"/>
        <v>LT20DT</v>
      </c>
      <c r="L331" s="84" t="s">
        <v>5119</v>
      </c>
      <c r="M331" s="95">
        <v>12000</v>
      </c>
      <c r="N331" s="95">
        <v>6200</v>
      </c>
      <c r="O331" s="95">
        <v>4600</v>
      </c>
      <c r="P331" s="95">
        <v>3000</v>
      </c>
      <c r="Q331" s="95" t="e">
        <f>VLOOKUP(H331&amp;"Vị trí 1",#REF!,9,0)</f>
        <v>#REF!</v>
      </c>
      <c r="R331" s="95" t="e">
        <f>VLOOKUP(H331&amp;"Vị trí 2",#REF!,9,0)</f>
        <v>#REF!</v>
      </c>
      <c r="S331" s="95" t="e">
        <f>VLOOKUP(H331&amp;"Vị trí 3",#REF!,9,0)</f>
        <v>#REF!</v>
      </c>
      <c r="T331" s="95" t="e">
        <f>VLOOKUP(H331&amp;"Vị trí 4",#REF!,9,0)</f>
        <v>#REF!</v>
      </c>
      <c r="U331" s="253"/>
      <c r="V331" s="253"/>
      <c r="W331" s="253"/>
      <c r="X331" s="253"/>
      <c r="Y331" s="254"/>
      <c r="Z331" s="254"/>
      <c r="AA331" s="254"/>
      <c r="AB331" s="254"/>
      <c r="AC331" s="253"/>
      <c r="AD331" s="253"/>
      <c r="AE331" s="253"/>
      <c r="AF331" s="253"/>
      <c r="AG331" s="254"/>
      <c r="AH331" s="254"/>
      <c r="AI331" s="254"/>
      <c r="AJ331" s="254"/>
      <c r="AK331" s="86">
        <v>4.63</v>
      </c>
      <c r="AL331" s="86"/>
      <c r="AM331" s="255"/>
      <c r="AN331" s="255">
        <f t="shared" si="194"/>
        <v>2.7</v>
      </c>
      <c r="AO331" s="98">
        <f t="shared" si="195"/>
        <v>32400.000000000004</v>
      </c>
      <c r="AP331" s="98">
        <f t="shared" si="195"/>
        <v>16740</v>
      </c>
      <c r="AQ331" s="98">
        <f t="shared" si="195"/>
        <v>12420</v>
      </c>
      <c r="AR331" s="98">
        <f t="shared" si="195"/>
        <v>8100.0000000000009</v>
      </c>
      <c r="AS331" s="99">
        <f t="shared" si="196"/>
        <v>32400</v>
      </c>
      <c r="AT331" s="99">
        <f t="shared" si="196"/>
        <v>16700</v>
      </c>
      <c r="AU331" s="99">
        <f t="shared" si="196"/>
        <v>12400</v>
      </c>
      <c r="AV331" s="99">
        <f t="shared" si="196"/>
        <v>8100</v>
      </c>
      <c r="AW331" s="100">
        <f t="shared" si="197"/>
        <v>4860</v>
      </c>
      <c r="AX331" s="256" t="s">
        <v>365</v>
      </c>
      <c r="AY331" s="101">
        <v>3220</v>
      </c>
      <c r="AZ331" s="102">
        <v>1540</v>
      </c>
      <c r="BA331" s="102">
        <v>1400</v>
      </c>
      <c r="BB331" s="102">
        <v>980</v>
      </c>
      <c r="BC331" s="97">
        <v>2760</v>
      </c>
      <c r="BD331" s="97">
        <v>1320</v>
      </c>
      <c r="BE331" s="97">
        <v>1200</v>
      </c>
      <c r="BF331" s="97">
        <v>840</v>
      </c>
      <c r="BG331" s="103">
        <f t="shared" si="198"/>
        <v>3240</v>
      </c>
      <c r="BJ331" s="251" t="e">
        <f>M331*#REF!</f>
        <v>#REF!</v>
      </c>
      <c r="BK331" s="251" t="e">
        <f>N331*#REF!</f>
        <v>#REF!</v>
      </c>
      <c r="BL331" s="251" t="e">
        <f>O331*#REF!</f>
        <v>#REF!</v>
      </c>
      <c r="BM331" s="251" t="e">
        <f>P331*#REF!</f>
        <v>#REF!</v>
      </c>
    </row>
    <row r="332" spans="1:65" s="289" customFormat="1" ht="47.25" x14ac:dyDescent="0.25">
      <c r="A332" s="83" t="str">
        <f t="shared" si="177"/>
        <v>LT20DT+1</v>
      </c>
      <c r="B332" s="83" t="str">
        <f t="shared" si="178"/>
        <v>LT20DT+2</v>
      </c>
      <c r="C332" s="83" t="str">
        <f t="shared" si="179"/>
        <v>LT20DT+3</v>
      </c>
      <c r="D332" s="83" t="str">
        <f t="shared" si="180"/>
        <v>LT20DT+4</v>
      </c>
      <c r="E332" s="18" t="s">
        <v>365</v>
      </c>
      <c r="F332" s="85">
        <v>21</v>
      </c>
      <c r="G332" s="85"/>
      <c r="H332" s="93" t="s">
        <v>5120</v>
      </c>
      <c r="I332" s="84" t="s">
        <v>5121</v>
      </c>
      <c r="J332" s="84" t="s">
        <v>4612</v>
      </c>
      <c r="K332" s="84" t="str">
        <f t="shared" ref="K332:K395" si="200">H332</f>
        <v>LT21DT</v>
      </c>
      <c r="L332" s="84" t="s">
        <v>93</v>
      </c>
      <c r="M332" s="95">
        <v>6200</v>
      </c>
      <c r="N332" s="95">
        <v>3100</v>
      </c>
      <c r="O332" s="95">
        <v>2300</v>
      </c>
      <c r="P332" s="95">
        <v>1700</v>
      </c>
      <c r="Q332" s="95" t="e">
        <f>VLOOKUP(H332&amp;"Vị trí 1",#REF!,9,0)</f>
        <v>#REF!</v>
      </c>
      <c r="R332" s="95" t="e">
        <f>VLOOKUP(H332&amp;"Vị trí 2",#REF!,9,0)</f>
        <v>#REF!</v>
      </c>
      <c r="S332" s="95" t="e">
        <f>VLOOKUP(H332&amp;"Vị trí 3",#REF!,9,0)</f>
        <v>#REF!</v>
      </c>
      <c r="T332" s="95" t="e">
        <f>VLOOKUP(H332&amp;"Vị trí 4",#REF!,9,0)</f>
        <v>#REF!</v>
      </c>
      <c r="U332" s="253"/>
      <c r="V332" s="253"/>
      <c r="W332" s="253"/>
      <c r="X332" s="253"/>
      <c r="Y332" s="254"/>
      <c r="Z332" s="254"/>
      <c r="AA332" s="254"/>
      <c r="AB332" s="254"/>
      <c r="AC332" s="253"/>
      <c r="AD332" s="253"/>
      <c r="AE332" s="253"/>
      <c r="AF332" s="253"/>
      <c r="AG332" s="254"/>
      <c r="AH332" s="254"/>
      <c r="AI332" s="254"/>
      <c r="AJ332" s="254"/>
      <c r="AK332" s="86">
        <v>4.63</v>
      </c>
      <c r="AL332" s="86"/>
      <c r="AM332" s="255"/>
      <c r="AN332" s="255">
        <f t="shared" si="194"/>
        <v>2.7</v>
      </c>
      <c r="AO332" s="98">
        <f t="shared" si="195"/>
        <v>16740</v>
      </c>
      <c r="AP332" s="98">
        <f t="shared" si="195"/>
        <v>8370</v>
      </c>
      <c r="AQ332" s="98">
        <f t="shared" si="195"/>
        <v>6210</v>
      </c>
      <c r="AR332" s="98">
        <f t="shared" si="195"/>
        <v>4590</v>
      </c>
      <c r="AS332" s="99">
        <f t="shared" si="196"/>
        <v>16700</v>
      </c>
      <c r="AT332" s="99">
        <f t="shared" si="196"/>
        <v>8400</v>
      </c>
      <c r="AU332" s="99">
        <f t="shared" si="196"/>
        <v>6200</v>
      </c>
      <c r="AV332" s="99">
        <f t="shared" si="196"/>
        <v>4600</v>
      </c>
      <c r="AW332" s="100">
        <f t="shared" si="197"/>
        <v>2511</v>
      </c>
      <c r="AX332" s="256" t="s">
        <v>365</v>
      </c>
      <c r="AY332" s="101">
        <v>5040</v>
      </c>
      <c r="AZ332" s="102">
        <v>2450</v>
      </c>
      <c r="BA332" s="102">
        <v>2030</v>
      </c>
      <c r="BB332" s="102">
        <v>1400</v>
      </c>
      <c r="BC332" s="97">
        <v>4320</v>
      </c>
      <c r="BD332" s="97">
        <v>2100</v>
      </c>
      <c r="BE332" s="97">
        <v>1740</v>
      </c>
      <c r="BF332" s="97">
        <v>1200</v>
      </c>
      <c r="BG332" s="103">
        <f t="shared" si="198"/>
        <v>2089</v>
      </c>
      <c r="BJ332" s="251" t="e">
        <f>M332*#REF!</f>
        <v>#REF!</v>
      </c>
      <c r="BK332" s="251" t="e">
        <f>N332*#REF!</f>
        <v>#REF!</v>
      </c>
      <c r="BL332" s="251" t="e">
        <f>O332*#REF!</f>
        <v>#REF!</v>
      </c>
      <c r="BM332" s="251" t="e">
        <f>P332*#REF!</f>
        <v>#REF!</v>
      </c>
    </row>
    <row r="333" spans="1:65" s="289" customFormat="1" ht="47.25" x14ac:dyDescent="0.25">
      <c r="A333" s="83" t="str">
        <f t="shared" si="177"/>
        <v>LT21DT+1</v>
      </c>
      <c r="B333" s="83" t="str">
        <f t="shared" si="178"/>
        <v>LT21DT+2</v>
      </c>
      <c r="C333" s="83" t="str">
        <f t="shared" si="179"/>
        <v>LT21DT+3</v>
      </c>
      <c r="D333" s="83" t="str">
        <f t="shared" si="180"/>
        <v>LT21DT+4</v>
      </c>
      <c r="E333" s="18" t="s">
        <v>365</v>
      </c>
      <c r="F333" s="85">
        <v>22</v>
      </c>
      <c r="G333" s="85"/>
      <c r="H333" s="93" t="s">
        <v>5122</v>
      </c>
      <c r="I333" s="84" t="s">
        <v>5123</v>
      </c>
      <c r="J333" s="84" t="s">
        <v>548</v>
      </c>
      <c r="K333" s="84"/>
      <c r="L333" s="84" t="s">
        <v>5124</v>
      </c>
      <c r="M333" s="96"/>
      <c r="N333" s="96"/>
      <c r="O333" s="96"/>
      <c r="P333" s="96"/>
      <c r="Q333" s="95"/>
      <c r="R333" s="95"/>
      <c r="S333" s="95"/>
      <c r="T333" s="95"/>
      <c r="U333" s="253" t="e">
        <f>VLOOKUP(A333,#REF!,32,0)</f>
        <v>#REF!</v>
      </c>
      <c r="V333" s="253"/>
      <c r="W333" s="253"/>
      <c r="X333" s="253"/>
      <c r="Y333" s="254" t="e">
        <f>U333/M333</f>
        <v>#REF!</v>
      </c>
      <c r="Z333" s="254"/>
      <c r="AA333" s="254"/>
      <c r="AB333" s="254"/>
      <c r="AC333" s="253"/>
      <c r="AD333" s="253"/>
      <c r="AE333" s="253"/>
      <c r="AF333" s="253"/>
      <c r="AG333" s="254"/>
      <c r="AH333" s="254"/>
      <c r="AI333" s="254"/>
      <c r="AJ333" s="254"/>
      <c r="AK333" s="86"/>
      <c r="AL333" s="86"/>
      <c r="AM333" s="255"/>
      <c r="AN333" s="255"/>
      <c r="AO333" s="98"/>
      <c r="AP333" s="98"/>
      <c r="AQ333" s="98"/>
      <c r="AR333" s="98"/>
      <c r="AS333" s="98"/>
      <c r="AT333" s="98"/>
      <c r="AU333" s="98"/>
      <c r="AV333" s="98"/>
      <c r="AW333" s="60"/>
      <c r="AX333" s="256" t="s">
        <v>365</v>
      </c>
      <c r="AY333" s="101">
        <v>4200</v>
      </c>
      <c r="AZ333" s="102">
        <v>2100</v>
      </c>
      <c r="BA333" s="102">
        <v>1610</v>
      </c>
      <c r="BB333" s="102">
        <v>1190</v>
      </c>
      <c r="BC333" s="97">
        <v>3600</v>
      </c>
      <c r="BD333" s="97">
        <v>1800</v>
      </c>
      <c r="BE333" s="97">
        <v>1380</v>
      </c>
      <c r="BF333" s="97">
        <v>1020</v>
      </c>
      <c r="BJ333" s="251" t="e">
        <f>M333*#REF!</f>
        <v>#REF!</v>
      </c>
      <c r="BK333" s="251" t="e">
        <f>N333*#REF!</f>
        <v>#REF!</v>
      </c>
      <c r="BL333" s="251" t="e">
        <f>O333*#REF!</f>
        <v>#REF!</v>
      </c>
      <c r="BM333" s="251" t="e">
        <f>P333*#REF!</f>
        <v>#REF!</v>
      </c>
    </row>
    <row r="334" spans="1:65" s="18" customFormat="1" ht="47.25" x14ac:dyDescent="0.25">
      <c r="A334" s="83" t="str">
        <f t="shared" si="177"/>
        <v>LT22DT+1</v>
      </c>
      <c r="B334" s="83" t="str">
        <f t="shared" si="178"/>
        <v>LT22DT+2</v>
      </c>
      <c r="C334" s="83" t="str">
        <f t="shared" si="179"/>
        <v>LT22DT+3</v>
      </c>
      <c r="D334" s="83" t="str">
        <f t="shared" si="180"/>
        <v>LT22DT+4</v>
      </c>
      <c r="E334" s="18" t="s">
        <v>365</v>
      </c>
      <c r="F334" s="85"/>
      <c r="G334" s="85"/>
      <c r="H334" s="93" t="s">
        <v>5125</v>
      </c>
      <c r="I334" s="84" t="s">
        <v>5126</v>
      </c>
      <c r="J334" s="84" t="s">
        <v>4612</v>
      </c>
      <c r="K334" s="84" t="str">
        <f t="shared" si="200"/>
        <v>LT22DT_D1</v>
      </c>
      <c r="L334" s="84" t="s">
        <v>93</v>
      </c>
      <c r="M334" s="95">
        <v>12000</v>
      </c>
      <c r="N334" s="95">
        <v>6200</v>
      </c>
      <c r="O334" s="95">
        <v>4600</v>
      </c>
      <c r="P334" s="95">
        <v>3000</v>
      </c>
      <c r="Q334" s="95" t="e">
        <f>VLOOKUP(H334&amp;"Vị trí 1",#REF!,9,0)</f>
        <v>#REF!</v>
      </c>
      <c r="R334" s="95" t="e">
        <f>VLOOKUP(H334&amp;"Vị trí 2",#REF!,9,0)</f>
        <v>#REF!</v>
      </c>
      <c r="S334" s="95" t="e">
        <f>VLOOKUP(H334&amp;"Vị trí 3",#REF!,9,0)</f>
        <v>#REF!</v>
      </c>
      <c r="T334" s="95" t="e">
        <f>VLOOKUP(H334&amp;"Vị trí 4",#REF!,9,0)</f>
        <v>#REF!</v>
      </c>
      <c r="U334" s="253"/>
      <c r="V334" s="253"/>
      <c r="W334" s="253"/>
      <c r="X334" s="253"/>
      <c r="Y334" s="254"/>
      <c r="Z334" s="254"/>
      <c r="AA334" s="254"/>
      <c r="AB334" s="254"/>
      <c r="AC334" s="253"/>
      <c r="AD334" s="253"/>
      <c r="AE334" s="253"/>
      <c r="AF334" s="253"/>
      <c r="AG334" s="254"/>
      <c r="AH334" s="254"/>
      <c r="AI334" s="254"/>
      <c r="AJ334" s="254"/>
      <c r="AK334" s="86">
        <v>4.63</v>
      </c>
      <c r="AL334" s="86"/>
      <c r="AM334" s="255"/>
      <c r="AN334" s="255">
        <f t="shared" ref="AN334:AN339" si="201">ROUNDDOWN(AK334*$AN$10/$AK$10,1)</f>
        <v>2.7</v>
      </c>
      <c r="AO334" s="98">
        <f t="shared" ref="AO334:AO360" si="202">M334*$AN334</f>
        <v>32400.000000000004</v>
      </c>
      <c r="AP334" s="98">
        <f t="shared" ref="AP334:AP360" si="203">N334*$AN334</f>
        <v>16740</v>
      </c>
      <c r="AQ334" s="98">
        <f t="shared" ref="AQ334:AQ360" si="204">O334*$AN334</f>
        <v>12420</v>
      </c>
      <c r="AR334" s="98">
        <f t="shared" ref="AR334:AR360" si="205">P334*$AN334</f>
        <v>8100.0000000000009</v>
      </c>
      <c r="AS334" s="99">
        <f t="shared" ref="AS334:AV360" si="206">IF(AO334&lt;1000,ROUND(AO334,-1),ROUND(AO334,-2))</f>
        <v>32400</v>
      </c>
      <c r="AT334" s="99">
        <f t="shared" si="206"/>
        <v>16700</v>
      </c>
      <c r="AU334" s="99">
        <f t="shared" si="206"/>
        <v>12400</v>
      </c>
      <c r="AV334" s="99">
        <f t="shared" si="206"/>
        <v>8100</v>
      </c>
      <c r="AW334" s="100">
        <f t="shared" ref="AW334:AW360" si="207">AO334*0.15</f>
        <v>4860</v>
      </c>
      <c r="AX334" s="256" t="s">
        <v>365</v>
      </c>
      <c r="AY334" s="101">
        <v>4340</v>
      </c>
      <c r="AZ334" s="102">
        <v>2170</v>
      </c>
      <c r="BA334" s="102">
        <v>1610</v>
      </c>
      <c r="BB334" s="102">
        <v>1190</v>
      </c>
      <c r="BC334" s="253">
        <v>3720</v>
      </c>
      <c r="BD334" s="253">
        <v>1860</v>
      </c>
      <c r="BE334" s="253">
        <v>1380</v>
      </c>
      <c r="BF334" s="253">
        <v>1020</v>
      </c>
      <c r="BG334" s="103">
        <f t="shared" ref="BG334:BG360" si="208">AV334-AW334</f>
        <v>3240</v>
      </c>
      <c r="BJ334" s="251" t="e">
        <f>M334*#REF!</f>
        <v>#REF!</v>
      </c>
      <c r="BK334" s="251" t="e">
        <f>N334*#REF!</f>
        <v>#REF!</v>
      </c>
      <c r="BL334" s="251" t="e">
        <f>O334*#REF!</f>
        <v>#REF!</v>
      </c>
      <c r="BM334" s="251" t="e">
        <f>P334*#REF!</f>
        <v>#REF!</v>
      </c>
    </row>
    <row r="335" spans="1:65" s="18" customFormat="1" ht="63" x14ac:dyDescent="0.25">
      <c r="A335" s="83" t="str">
        <f t="shared" si="177"/>
        <v>LT22DT_D1+1</v>
      </c>
      <c r="B335" s="83" t="str">
        <f t="shared" si="178"/>
        <v>LT22DT_D1+2</v>
      </c>
      <c r="C335" s="83" t="str">
        <f t="shared" si="179"/>
        <v>LT22DT_D1+3</v>
      </c>
      <c r="D335" s="83" t="str">
        <f t="shared" si="180"/>
        <v>LT22DT_D1+4</v>
      </c>
      <c r="E335" s="18" t="s">
        <v>365</v>
      </c>
      <c r="F335" s="85"/>
      <c r="G335" s="85"/>
      <c r="H335" s="93" t="s">
        <v>5127</v>
      </c>
      <c r="I335" s="84" t="s">
        <v>5128</v>
      </c>
      <c r="J335" s="84" t="s">
        <v>4612</v>
      </c>
      <c r="K335" s="84" t="str">
        <f t="shared" si="200"/>
        <v>LT22DT_D2</v>
      </c>
      <c r="L335" s="84" t="s">
        <v>643</v>
      </c>
      <c r="M335" s="95">
        <v>9000</v>
      </c>
      <c r="N335" s="95">
        <v>4200</v>
      </c>
      <c r="O335" s="95">
        <v>3600</v>
      </c>
      <c r="P335" s="95">
        <v>2600</v>
      </c>
      <c r="Q335" s="95" t="e">
        <f>VLOOKUP(H335&amp;"Vị trí 1",#REF!,9,0)</f>
        <v>#REF!</v>
      </c>
      <c r="R335" s="95" t="e">
        <f>VLOOKUP(H335&amp;"Vị trí 2",#REF!,9,0)</f>
        <v>#REF!</v>
      </c>
      <c r="S335" s="95" t="e">
        <f>VLOOKUP(H335&amp;"Vị trí 3",#REF!,9,0)</f>
        <v>#REF!</v>
      </c>
      <c r="T335" s="95" t="e">
        <f>VLOOKUP(H335&amp;"Vị trí 4",#REF!,9,0)</f>
        <v>#REF!</v>
      </c>
      <c r="U335" s="253"/>
      <c r="V335" s="253"/>
      <c r="W335" s="253"/>
      <c r="X335" s="253"/>
      <c r="Y335" s="254"/>
      <c r="Z335" s="254"/>
      <c r="AA335" s="254"/>
      <c r="AB335" s="254"/>
      <c r="AC335" s="253"/>
      <c r="AD335" s="253"/>
      <c r="AE335" s="253"/>
      <c r="AF335" s="253"/>
      <c r="AG335" s="254"/>
      <c r="AH335" s="254"/>
      <c r="AI335" s="254"/>
      <c r="AJ335" s="254"/>
      <c r="AK335" s="86">
        <v>4.63</v>
      </c>
      <c r="AL335" s="86"/>
      <c r="AM335" s="255"/>
      <c r="AN335" s="255">
        <f t="shared" si="201"/>
        <v>2.7</v>
      </c>
      <c r="AO335" s="98">
        <f t="shared" si="202"/>
        <v>24300</v>
      </c>
      <c r="AP335" s="98">
        <f t="shared" si="203"/>
        <v>11340</v>
      </c>
      <c r="AQ335" s="98">
        <f t="shared" si="204"/>
        <v>9720</v>
      </c>
      <c r="AR335" s="98">
        <f t="shared" si="205"/>
        <v>7020.0000000000009</v>
      </c>
      <c r="AS335" s="99">
        <f t="shared" si="206"/>
        <v>24300</v>
      </c>
      <c r="AT335" s="99">
        <f t="shared" si="206"/>
        <v>11300</v>
      </c>
      <c r="AU335" s="99">
        <f t="shared" si="206"/>
        <v>9700</v>
      </c>
      <c r="AV335" s="99">
        <f t="shared" si="206"/>
        <v>7000</v>
      </c>
      <c r="AW335" s="100">
        <f t="shared" si="207"/>
        <v>3645</v>
      </c>
      <c r="AX335" s="256" t="s">
        <v>365</v>
      </c>
      <c r="AY335" s="101">
        <v>4340</v>
      </c>
      <c r="AZ335" s="102">
        <v>2170</v>
      </c>
      <c r="BA335" s="102">
        <v>1610</v>
      </c>
      <c r="BB335" s="102">
        <v>1190</v>
      </c>
      <c r="BC335" s="253">
        <v>3720</v>
      </c>
      <c r="BD335" s="253">
        <v>1860</v>
      </c>
      <c r="BE335" s="253">
        <v>1380</v>
      </c>
      <c r="BF335" s="253">
        <v>1020</v>
      </c>
      <c r="BG335" s="103">
        <f t="shared" si="208"/>
        <v>3355</v>
      </c>
      <c r="BJ335" s="251" t="e">
        <f>M335*#REF!</f>
        <v>#REF!</v>
      </c>
      <c r="BK335" s="251" t="e">
        <f>N335*#REF!</f>
        <v>#REF!</v>
      </c>
      <c r="BL335" s="251" t="e">
        <f>O335*#REF!</f>
        <v>#REF!</v>
      </c>
      <c r="BM335" s="251" t="e">
        <f>P335*#REF!</f>
        <v>#REF!</v>
      </c>
    </row>
    <row r="336" spans="1:65" s="18" customFormat="1" ht="63" x14ac:dyDescent="0.25">
      <c r="A336" s="83" t="str">
        <f t="shared" si="177"/>
        <v>LT22DT_D2+1</v>
      </c>
      <c r="B336" s="83" t="str">
        <f t="shared" si="178"/>
        <v>LT22DT_D2+2</v>
      </c>
      <c r="C336" s="83" t="str">
        <f t="shared" si="179"/>
        <v>LT22DT_D2+3</v>
      </c>
      <c r="D336" s="83" t="str">
        <f t="shared" si="180"/>
        <v>LT22DT_D2+4</v>
      </c>
      <c r="E336" s="18" t="s">
        <v>365</v>
      </c>
      <c r="F336" s="85">
        <v>23</v>
      </c>
      <c r="G336" s="85"/>
      <c r="H336" s="93" t="s">
        <v>5129</v>
      </c>
      <c r="I336" s="84" t="s">
        <v>5130</v>
      </c>
      <c r="J336" s="84" t="s">
        <v>643</v>
      </c>
      <c r="K336" s="84" t="str">
        <f t="shared" si="200"/>
        <v>LT23DT</v>
      </c>
      <c r="L336" s="84" t="s">
        <v>93</v>
      </c>
      <c r="M336" s="95">
        <v>6200</v>
      </c>
      <c r="N336" s="95">
        <v>3100</v>
      </c>
      <c r="O336" s="95">
        <v>2300</v>
      </c>
      <c r="P336" s="95">
        <v>1700</v>
      </c>
      <c r="Q336" s="95" t="e">
        <f>VLOOKUP(H336&amp;"Vị trí 1",#REF!,9,0)</f>
        <v>#REF!</v>
      </c>
      <c r="R336" s="95" t="e">
        <f>VLOOKUP(H336&amp;"Vị trí 2",#REF!,9,0)</f>
        <v>#REF!</v>
      </c>
      <c r="S336" s="95" t="e">
        <f>VLOOKUP(H336&amp;"Vị trí 3",#REF!,9,0)</f>
        <v>#REF!</v>
      </c>
      <c r="T336" s="95" t="e">
        <f>VLOOKUP(H336&amp;"Vị trí 4",#REF!,9,0)</f>
        <v>#REF!</v>
      </c>
      <c r="U336" s="253" t="e">
        <f>VLOOKUP(A336,#REF!,32,0)</f>
        <v>#REF!</v>
      </c>
      <c r="V336" s="253"/>
      <c r="W336" s="253"/>
      <c r="X336" s="253"/>
      <c r="Y336" s="254" t="e">
        <f>U336/M336</f>
        <v>#REF!</v>
      </c>
      <c r="Z336" s="254"/>
      <c r="AA336" s="254"/>
      <c r="AB336" s="254"/>
      <c r="AC336" s="253"/>
      <c r="AD336" s="253"/>
      <c r="AE336" s="253"/>
      <c r="AF336" s="253"/>
      <c r="AG336" s="254"/>
      <c r="AH336" s="254"/>
      <c r="AI336" s="254"/>
      <c r="AJ336" s="254"/>
      <c r="AK336" s="86">
        <v>4.63</v>
      </c>
      <c r="AL336" s="86"/>
      <c r="AM336" s="255"/>
      <c r="AN336" s="255">
        <f t="shared" si="201"/>
        <v>2.7</v>
      </c>
      <c r="AO336" s="98">
        <f t="shared" si="202"/>
        <v>16740</v>
      </c>
      <c r="AP336" s="98">
        <f t="shared" si="203"/>
        <v>8370</v>
      </c>
      <c r="AQ336" s="98">
        <f t="shared" si="204"/>
        <v>6210</v>
      </c>
      <c r="AR336" s="98">
        <f t="shared" si="205"/>
        <v>4590</v>
      </c>
      <c r="AS336" s="99">
        <f t="shared" si="206"/>
        <v>16700</v>
      </c>
      <c r="AT336" s="99">
        <f t="shared" si="206"/>
        <v>8400</v>
      </c>
      <c r="AU336" s="99">
        <f t="shared" si="206"/>
        <v>6200</v>
      </c>
      <c r="AV336" s="99">
        <f t="shared" si="206"/>
        <v>4600</v>
      </c>
      <c r="AW336" s="100">
        <f t="shared" si="207"/>
        <v>2511</v>
      </c>
      <c r="AX336" s="256" t="s">
        <v>365</v>
      </c>
      <c r="AY336" s="101">
        <v>4200</v>
      </c>
      <c r="AZ336" s="102">
        <v>2100</v>
      </c>
      <c r="BA336" s="102">
        <v>1610</v>
      </c>
      <c r="BB336" s="102">
        <v>1190</v>
      </c>
      <c r="BC336" s="253">
        <v>3600</v>
      </c>
      <c r="BD336" s="253">
        <v>1800</v>
      </c>
      <c r="BE336" s="253">
        <v>1380</v>
      </c>
      <c r="BF336" s="253">
        <v>1020</v>
      </c>
      <c r="BG336" s="103">
        <f t="shared" si="208"/>
        <v>2089</v>
      </c>
      <c r="BJ336" s="251" t="e">
        <f>M336*#REF!</f>
        <v>#REF!</v>
      </c>
      <c r="BK336" s="251" t="e">
        <f>N336*#REF!</f>
        <v>#REF!</v>
      </c>
      <c r="BL336" s="251" t="e">
        <f>O336*#REF!</f>
        <v>#REF!</v>
      </c>
      <c r="BM336" s="251" t="e">
        <f>P336*#REF!</f>
        <v>#REF!</v>
      </c>
    </row>
    <row r="337" spans="1:65" s="18" customFormat="1" ht="35.1" customHeight="1" x14ac:dyDescent="0.25">
      <c r="A337" s="83" t="str">
        <f t="shared" si="177"/>
        <v>LT23DT+1</v>
      </c>
      <c r="B337" s="83" t="str">
        <f t="shared" si="178"/>
        <v>LT23DT+2</v>
      </c>
      <c r="C337" s="83" t="str">
        <f t="shared" si="179"/>
        <v>LT23DT+3</v>
      </c>
      <c r="D337" s="83" t="str">
        <f t="shared" si="180"/>
        <v>LT23DT+4</v>
      </c>
      <c r="E337" s="18" t="s">
        <v>365</v>
      </c>
      <c r="F337" s="85">
        <v>24</v>
      </c>
      <c r="G337" s="85"/>
      <c r="H337" s="93" t="s">
        <v>5131</v>
      </c>
      <c r="I337" s="84" t="s">
        <v>5132</v>
      </c>
      <c r="J337" s="84" t="s">
        <v>5112</v>
      </c>
      <c r="K337" s="84" t="str">
        <f t="shared" si="200"/>
        <v>LT24DT</v>
      </c>
      <c r="L337" s="84" t="s">
        <v>5133</v>
      </c>
      <c r="M337" s="95">
        <v>4600</v>
      </c>
      <c r="N337" s="95">
        <v>2200</v>
      </c>
      <c r="O337" s="95">
        <v>2000</v>
      </c>
      <c r="P337" s="95">
        <v>1400</v>
      </c>
      <c r="Q337" s="95" t="e">
        <f>VLOOKUP(H337&amp;"Vị trí 1",#REF!,9,0)</f>
        <v>#REF!</v>
      </c>
      <c r="R337" s="95" t="e">
        <f>VLOOKUP(H337&amp;"Vị trí 2",#REF!,9,0)</f>
        <v>#REF!</v>
      </c>
      <c r="S337" s="95" t="e">
        <f>VLOOKUP(H337&amp;"Vị trí 3",#REF!,9,0)</f>
        <v>#REF!</v>
      </c>
      <c r="T337" s="95" t="e">
        <f>VLOOKUP(H337&amp;"Vị trí 4",#REF!,9,0)</f>
        <v>#REF!</v>
      </c>
      <c r="U337" s="253"/>
      <c r="V337" s="253"/>
      <c r="W337" s="253"/>
      <c r="X337" s="253"/>
      <c r="Y337" s="254"/>
      <c r="Z337" s="254"/>
      <c r="AA337" s="254"/>
      <c r="AB337" s="254"/>
      <c r="AC337" s="253"/>
      <c r="AD337" s="253"/>
      <c r="AE337" s="253"/>
      <c r="AF337" s="253"/>
      <c r="AG337" s="254"/>
      <c r="AH337" s="254"/>
      <c r="AI337" s="254"/>
      <c r="AJ337" s="254"/>
      <c r="AK337" s="86">
        <v>4.63</v>
      </c>
      <c r="AL337" s="86"/>
      <c r="AM337" s="255"/>
      <c r="AN337" s="255">
        <f t="shared" si="201"/>
        <v>2.7</v>
      </c>
      <c r="AO337" s="98">
        <f t="shared" si="202"/>
        <v>12420</v>
      </c>
      <c r="AP337" s="98">
        <f t="shared" si="203"/>
        <v>5940</v>
      </c>
      <c r="AQ337" s="98">
        <f t="shared" si="204"/>
        <v>5400</v>
      </c>
      <c r="AR337" s="98">
        <f t="shared" si="205"/>
        <v>3780.0000000000005</v>
      </c>
      <c r="AS337" s="99">
        <f t="shared" si="206"/>
        <v>12400</v>
      </c>
      <c r="AT337" s="99">
        <f t="shared" si="206"/>
        <v>5900</v>
      </c>
      <c r="AU337" s="99">
        <f t="shared" si="206"/>
        <v>5400</v>
      </c>
      <c r="AV337" s="99">
        <f t="shared" si="206"/>
        <v>3800</v>
      </c>
      <c r="AW337" s="100">
        <f t="shared" si="207"/>
        <v>1863</v>
      </c>
      <c r="AX337" s="256" t="s">
        <v>365</v>
      </c>
      <c r="AY337" s="101">
        <v>4340</v>
      </c>
      <c r="AZ337" s="102">
        <v>2170</v>
      </c>
      <c r="BA337" s="102">
        <v>1610</v>
      </c>
      <c r="BB337" s="102">
        <v>1190</v>
      </c>
      <c r="BC337" s="253">
        <v>3720</v>
      </c>
      <c r="BD337" s="253">
        <v>1860</v>
      </c>
      <c r="BE337" s="253">
        <v>1380</v>
      </c>
      <c r="BF337" s="253">
        <v>1020</v>
      </c>
      <c r="BG337" s="103">
        <f t="shared" si="208"/>
        <v>1937</v>
      </c>
      <c r="BJ337" s="251" t="e">
        <f>M337*#REF!</f>
        <v>#REF!</v>
      </c>
      <c r="BK337" s="251" t="e">
        <f>N337*#REF!</f>
        <v>#REF!</v>
      </c>
      <c r="BL337" s="251" t="e">
        <f>O337*#REF!</f>
        <v>#REF!</v>
      </c>
      <c r="BM337" s="251" t="e">
        <f>P337*#REF!</f>
        <v>#REF!</v>
      </c>
    </row>
    <row r="338" spans="1:65" s="18" customFormat="1" ht="47.25" x14ac:dyDescent="0.25">
      <c r="A338" s="83" t="str">
        <f t="shared" si="177"/>
        <v>LT24DT+1</v>
      </c>
      <c r="B338" s="83" t="str">
        <f t="shared" si="178"/>
        <v>LT24DT+2</v>
      </c>
      <c r="C338" s="83" t="str">
        <f t="shared" si="179"/>
        <v>LT24DT+3</v>
      </c>
      <c r="D338" s="83" t="str">
        <f t="shared" si="180"/>
        <v>LT24DT+4</v>
      </c>
      <c r="E338" s="18" t="s">
        <v>365</v>
      </c>
      <c r="F338" s="85">
        <v>25</v>
      </c>
      <c r="G338" s="85"/>
      <c r="H338" s="93" t="s">
        <v>5134</v>
      </c>
      <c r="I338" s="84" t="s">
        <v>5135</v>
      </c>
      <c r="J338" s="84" t="s">
        <v>4311</v>
      </c>
      <c r="K338" s="84" t="str">
        <f t="shared" si="200"/>
        <v>LT25DT</v>
      </c>
      <c r="L338" s="84" t="s">
        <v>5136</v>
      </c>
      <c r="M338" s="95">
        <v>7200</v>
      </c>
      <c r="N338" s="95">
        <v>3500</v>
      </c>
      <c r="O338" s="95">
        <v>2900</v>
      </c>
      <c r="P338" s="95">
        <v>2000</v>
      </c>
      <c r="Q338" s="95" t="e">
        <f>VLOOKUP(H338&amp;"Vị trí 1",#REF!,9,0)</f>
        <v>#REF!</v>
      </c>
      <c r="R338" s="95" t="e">
        <f>VLOOKUP(H338&amp;"Vị trí 2",#REF!,9,0)</f>
        <v>#REF!</v>
      </c>
      <c r="S338" s="95" t="e">
        <f>VLOOKUP(H338&amp;"Vị trí 3",#REF!,9,0)</f>
        <v>#REF!</v>
      </c>
      <c r="T338" s="95" t="e">
        <f>VLOOKUP(H338&amp;"Vị trí 4",#REF!,9,0)</f>
        <v>#REF!</v>
      </c>
      <c r="U338" s="253"/>
      <c r="V338" s="253"/>
      <c r="W338" s="253"/>
      <c r="X338" s="253"/>
      <c r="Y338" s="254"/>
      <c r="Z338" s="254"/>
      <c r="AA338" s="254"/>
      <c r="AB338" s="254"/>
      <c r="AC338" s="253"/>
      <c r="AD338" s="253"/>
      <c r="AE338" s="253"/>
      <c r="AF338" s="253"/>
      <c r="AG338" s="254"/>
      <c r="AH338" s="254"/>
      <c r="AI338" s="254"/>
      <c r="AJ338" s="254"/>
      <c r="AK338" s="86">
        <v>4.63</v>
      </c>
      <c r="AL338" s="86"/>
      <c r="AM338" s="255"/>
      <c r="AN338" s="255">
        <f t="shared" si="201"/>
        <v>2.7</v>
      </c>
      <c r="AO338" s="98">
        <f t="shared" si="202"/>
        <v>19440</v>
      </c>
      <c r="AP338" s="98">
        <f t="shared" si="203"/>
        <v>9450</v>
      </c>
      <c r="AQ338" s="98">
        <f t="shared" si="204"/>
        <v>7830.0000000000009</v>
      </c>
      <c r="AR338" s="98">
        <f t="shared" si="205"/>
        <v>5400</v>
      </c>
      <c r="AS338" s="99">
        <f t="shared" si="206"/>
        <v>19400</v>
      </c>
      <c r="AT338" s="99">
        <f t="shared" si="206"/>
        <v>9500</v>
      </c>
      <c r="AU338" s="99">
        <f t="shared" si="206"/>
        <v>7800</v>
      </c>
      <c r="AV338" s="99">
        <f t="shared" si="206"/>
        <v>5400</v>
      </c>
      <c r="AW338" s="100">
        <f t="shared" si="207"/>
        <v>2916</v>
      </c>
      <c r="AX338" s="256" t="s">
        <v>365</v>
      </c>
      <c r="AY338" s="101">
        <v>6720</v>
      </c>
      <c r="AZ338" s="102">
        <v>3640</v>
      </c>
      <c r="BA338" s="102">
        <v>2940</v>
      </c>
      <c r="BB338" s="102">
        <v>1260</v>
      </c>
      <c r="BC338" s="253">
        <v>5760</v>
      </c>
      <c r="BD338" s="253">
        <v>3120</v>
      </c>
      <c r="BE338" s="253">
        <v>2520</v>
      </c>
      <c r="BF338" s="253">
        <v>1080</v>
      </c>
      <c r="BG338" s="103">
        <f t="shared" si="208"/>
        <v>2484</v>
      </c>
      <c r="BJ338" s="251" t="e">
        <f>M338*#REF!</f>
        <v>#REF!</v>
      </c>
      <c r="BK338" s="251" t="e">
        <f>N338*#REF!</f>
        <v>#REF!</v>
      </c>
      <c r="BL338" s="251" t="e">
        <f>O338*#REF!</f>
        <v>#REF!</v>
      </c>
      <c r="BM338" s="251" t="e">
        <f>P338*#REF!</f>
        <v>#REF!</v>
      </c>
    </row>
    <row r="339" spans="1:65" s="18" customFormat="1" ht="35.1" customHeight="1" x14ac:dyDescent="0.25">
      <c r="A339" s="83" t="str">
        <f t="shared" si="177"/>
        <v>LT25DT+1</v>
      </c>
      <c r="B339" s="83" t="str">
        <f t="shared" si="178"/>
        <v>LT25DT+2</v>
      </c>
      <c r="C339" s="83" t="str">
        <f t="shared" si="179"/>
        <v>LT25DT+3</v>
      </c>
      <c r="D339" s="83" t="str">
        <f t="shared" si="180"/>
        <v>LT25DT+4</v>
      </c>
      <c r="E339" s="18" t="s">
        <v>365</v>
      </c>
      <c r="F339" s="85">
        <v>26</v>
      </c>
      <c r="G339" s="85"/>
      <c r="H339" s="93" t="s">
        <v>5137</v>
      </c>
      <c r="I339" s="84" t="s">
        <v>5138</v>
      </c>
      <c r="J339" s="84" t="s">
        <v>230</v>
      </c>
      <c r="K339" s="84" t="str">
        <f t="shared" si="200"/>
        <v>LT26DT</v>
      </c>
      <c r="L339" s="84" t="s">
        <v>5139</v>
      </c>
      <c r="M339" s="95">
        <v>6000</v>
      </c>
      <c r="N339" s="95">
        <v>3000</v>
      </c>
      <c r="O339" s="95">
        <v>2300</v>
      </c>
      <c r="P339" s="95">
        <v>1700</v>
      </c>
      <c r="Q339" s="95" t="e">
        <f>VLOOKUP(H339&amp;"Vị trí 1",#REF!,9,0)</f>
        <v>#REF!</v>
      </c>
      <c r="R339" s="95" t="e">
        <f>VLOOKUP(H339&amp;"Vị trí 2",#REF!,9,0)</f>
        <v>#REF!</v>
      </c>
      <c r="S339" s="95" t="e">
        <f>VLOOKUP(H339&amp;"Vị trí 3",#REF!,9,0)</f>
        <v>#REF!</v>
      </c>
      <c r="T339" s="95" t="e">
        <f>VLOOKUP(H339&amp;"Vị trí 4",#REF!,9,0)</f>
        <v>#REF!</v>
      </c>
      <c r="U339" s="253"/>
      <c r="V339" s="253"/>
      <c r="W339" s="253"/>
      <c r="X339" s="253"/>
      <c r="Y339" s="254"/>
      <c r="Z339" s="254"/>
      <c r="AA339" s="254"/>
      <c r="AB339" s="254"/>
      <c r="AC339" s="253"/>
      <c r="AD339" s="253"/>
      <c r="AE339" s="253"/>
      <c r="AF339" s="253"/>
      <c r="AG339" s="254"/>
      <c r="AH339" s="254"/>
      <c r="AI339" s="254"/>
      <c r="AJ339" s="254"/>
      <c r="AK339" s="86">
        <v>4.63</v>
      </c>
      <c r="AL339" s="86"/>
      <c r="AM339" s="255"/>
      <c r="AN339" s="255">
        <f t="shared" si="201"/>
        <v>2.7</v>
      </c>
      <c r="AO339" s="98">
        <f t="shared" si="202"/>
        <v>16200.000000000002</v>
      </c>
      <c r="AP339" s="98">
        <f t="shared" si="203"/>
        <v>8100.0000000000009</v>
      </c>
      <c r="AQ339" s="98">
        <f t="shared" si="204"/>
        <v>6210</v>
      </c>
      <c r="AR339" s="98">
        <f t="shared" si="205"/>
        <v>4590</v>
      </c>
      <c r="AS339" s="99">
        <f t="shared" si="206"/>
        <v>16200</v>
      </c>
      <c r="AT339" s="99">
        <f t="shared" si="206"/>
        <v>8100</v>
      </c>
      <c r="AU339" s="99">
        <f t="shared" si="206"/>
        <v>6200</v>
      </c>
      <c r="AV339" s="99">
        <f t="shared" si="206"/>
        <v>4600</v>
      </c>
      <c r="AW339" s="100">
        <f t="shared" si="207"/>
        <v>2430</v>
      </c>
      <c r="AX339" s="256" t="s">
        <v>365</v>
      </c>
      <c r="AY339" s="101">
        <v>6720</v>
      </c>
      <c r="AZ339" s="102">
        <v>3640</v>
      </c>
      <c r="BA339" s="102">
        <v>2520</v>
      </c>
      <c r="BB339" s="102">
        <v>1470</v>
      </c>
      <c r="BC339" s="253">
        <v>5760</v>
      </c>
      <c r="BD339" s="253">
        <v>3120</v>
      </c>
      <c r="BE339" s="253">
        <v>2160</v>
      </c>
      <c r="BF339" s="253">
        <v>1260</v>
      </c>
      <c r="BG339" s="103">
        <f t="shared" si="208"/>
        <v>2170</v>
      </c>
      <c r="BJ339" s="251" t="e">
        <f>M339*#REF!</f>
        <v>#REF!</v>
      </c>
      <c r="BK339" s="251" t="e">
        <f>N339*#REF!</f>
        <v>#REF!</v>
      </c>
      <c r="BL339" s="251" t="e">
        <f>O339*#REF!</f>
        <v>#REF!</v>
      </c>
      <c r="BM339" s="251" t="e">
        <f>P339*#REF!</f>
        <v>#REF!</v>
      </c>
    </row>
    <row r="340" spans="1:65" s="104" customFormat="1" ht="47.25" x14ac:dyDescent="0.25">
      <c r="A340" s="83" t="str">
        <f t="shared" si="177"/>
        <v>LT26DT+1</v>
      </c>
      <c r="B340" s="83" t="str">
        <f t="shared" si="178"/>
        <v>LT26DT+2</v>
      </c>
      <c r="C340" s="83" t="str">
        <f t="shared" si="179"/>
        <v>LT26DT+3</v>
      </c>
      <c r="D340" s="83" t="str">
        <f t="shared" si="180"/>
        <v>LT26DT+4</v>
      </c>
      <c r="E340" s="18" t="s">
        <v>365</v>
      </c>
      <c r="F340" s="85">
        <v>27</v>
      </c>
      <c r="G340" s="85"/>
      <c r="H340" s="93" t="s">
        <v>5140</v>
      </c>
      <c r="I340" s="84" t="s">
        <v>5141</v>
      </c>
      <c r="J340" s="84" t="s">
        <v>5142</v>
      </c>
      <c r="K340" s="84" t="str">
        <f t="shared" si="200"/>
        <v>LT27DT</v>
      </c>
      <c r="L340" s="84" t="s">
        <v>5143</v>
      </c>
      <c r="M340" s="95">
        <v>6200</v>
      </c>
      <c r="N340" s="95">
        <v>3100</v>
      </c>
      <c r="O340" s="95">
        <v>2300</v>
      </c>
      <c r="P340" s="95">
        <v>1700</v>
      </c>
      <c r="Q340" s="95" t="e">
        <f>VLOOKUP(H340&amp;"Vị trí 1",#REF!,9,0)</f>
        <v>#REF!</v>
      </c>
      <c r="R340" s="95" t="e">
        <f>VLOOKUP(H340&amp;"Vị trí 2",#REF!,9,0)</f>
        <v>#REF!</v>
      </c>
      <c r="S340" s="95" t="e">
        <f>VLOOKUP(H340&amp;"Vị trí 3",#REF!,9,0)</f>
        <v>#REF!</v>
      </c>
      <c r="T340" s="95" t="e">
        <f>VLOOKUP(H340&amp;"Vị trí 4",#REF!,9,0)</f>
        <v>#REF!</v>
      </c>
      <c r="U340" s="253" t="e">
        <f>VLOOKUP(A340,#REF!,32,0)</f>
        <v>#REF!</v>
      </c>
      <c r="V340" s="253"/>
      <c r="W340" s="253"/>
      <c r="X340" s="253"/>
      <c r="Y340" s="254" t="e">
        <f>U340/M340</f>
        <v>#REF!</v>
      </c>
      <c r="Z340" s="254"/>
      <c r="AA340" s="254"/>
      <c r="AB340" s="254"/>
      <c r="AC340" s="253"/>
      <c r="AD340" s="253"/>
      <c r="AE340" s="253"/>
      <c r="AF340" s="253"/>
      <c r="AG340" s="254"/>
      <c r="AH340" s="254"/>
      <c r="AI340" s="254"/>
      <c r="AJ340" s="254"/>
      <c r="AK340" s="86">
        <v>3.225806451612903</v>
      </c>
      <c r="AL340" s="86"/>
      <c r="AM340" s="255"/>
      <c r="AN340" s="255">
        <f>AK340*$AN$10/$AK$10</f>
        <v>1.9030636556772398</v>
      </c>
      <c r="AO340" s="98">
        <f t="shared" si="202"/>
        <v>11798.994665198887</v>
      </c>
      <c r="AP340" s="98">
        <f t="shared" si="203"/>
        <v>5899.4973325994433</v>
      </c>
      <c r="AQ340" s="98">
        <f t="shared" si="204"/>
        <v>4377.0464080576512</v>
      </c>
      <c r="AR340" s="98">
        <f t="shared" si="205"/>
        <v>3235.2082146513076</v>
      </c>
      <c r="AS340" s="99">
        <f t="shared" si="206"/>
        <v>11800</v>
      </c>
      <c r="AT340" s="99">
        <f t="shared" si="206"/>
        <v>5900</v>
      </c>
      <c r="AU340" s="99">
        <f t="shared" si="206"/>
        <v>4400</v>
      </c>
      <c r="AV340" s="99">
        <f t="shared" si="206"/>
        <v>3200</v>
      </c>
      <c r="AW340" s="100">
        <f t="shared" si="207"/>
        <v>1769.849199779833</v>
      </c>
      <c r="AX340" s="256" t="s">
        <v>365</v>
      </c>
      <c r="AY340" s="101">
        <v>5040</v>
      </c>
      <c r="AZ340" s="102">
        <v>2450</v>
      </c>
      <c r="BA340" s="102">
        <v>1820</v>
      </c>
      <c r="BB340" s="102">
        <v>1260</v>
      </c>
      <c r="BC340" s="253">
        <v>4320</v>
      </c>
      <c r="BD340" s="253">
        <v>2100</v>
      </c>
      <c r="BE340" s="253">
        <v>1560</v>
      </c>
      <c r="BF340" s="253">
        <v>1080</v>
      </c>
      <c r="BG340" s="103">
        <f t="shared" si="208"/>
        <v>1430.150800220167</v>
      </c>
      <c r="BJ340" s="251" t="e">
        <f>M340*#REF!</f>
        <v>#REF!</v>
      </c>
      <c r="BK340" s="251" t="e">
        <f>N340*#REF!</f>
        <v>#REF!</v>
      </c>
      <c r="BL340" s="251" t="e">
        <f>O340*#REF!</f>
        <v>#REF!</v>
      </c>
      <c r="BM340" s="251" t="e">
        <f>P340*#REF!</f>
        <v>#REF!</v>
      </c>
    </row>
    <row r="341" spans="1:65" s="104" customFormat="1" ht="35.1" customHeight="1" x14ac:dyDescent="0.25">
      <c r="A341" s="83" t="str">
        <f t="shared" si="177"/>
        <v>LT27DT+1</v>
      </c>
      <c r="B341" s="83" t="str">
        <f t="shared" si="178"/>
        <v>LT27DT+2</v>
      </c>
      <c r="C341" s="83" t="str">
        <f t="shared" si="179"/>
        <v>LT27DT+3</v>
      </c>
      <c r="D341" s="83" t="str">
        <f t="shared" si="180"/>
        <v>LT27DT+4</v>
      </c>
      <c r="E341" s="18" t="s">
        <v>365</v>
      </c>
      <c r="F341" s="85">
        <v>28</v>
      </c>
      <c r="G341" s="85"/>
      <c r="H341" s="93" t="s">
        <v>5144</v>
      </c>
      <c r="I341" s="84" t="s">
        <v>5145</v>
      </c>
      <c r="J341" s="84" t="s">
        <v>5146</v>
      </c>
      <c r="K341" s="84" t="str">
        <f t="shared" si="200"/>
        <v>LT28DT</v>
      </c>
      <c r="L341" s="291" t="s">
        <v>5147</v>
      </c>
      <c r="M341" s="95">
        <v>6200</v>
      </c>
      <c r="N341" s="95">
        <v>3100</v>
      </c>
      <c r="O341" s="95">
        <v>2300</v>
      </c>
      <c r="P341" s="95">
        <v>1700</v>
      </c>
      <c r="Q341" s="95" t="e">
        <f>VLOOKUP(H341&amp;"Vị trí 1",#REF!,9,0)</f>
        <v>#REF!</v>
      </c>
      <c r="R341" s="95" t="e">
        <f>VLOOKUP(H341&amp;"Vị trí 2",#REF!,9,0)</f>
        <v>#REF!</v>
      </c>
      <c r="S341" s="95" t="e">
        <f>VLOOKUP(H341&amp;"Vị trí 3",#REF!,9,0)</f>
        <v>#REF!</v>
      </c>
      <c r="T341" s="95" t="e">
        <f>VLOOKUP(H341&amp;"Vị trí 4",#REF!,9,0)</f>
        <v>#REF!</v>
      </c>
      <c r="U341" s="253"/>
      <c r="V341" s="253"/>
      <c r="W341" s="253"/>
      <c r="X341" s="253"/>
      <c r="Y341" s="254"/>
      <c r="Z341" s="254"/>
      <c r="AA341" s="254"/>
      <c r="AB341" s="254"/>
      <c r="AC341" s="253"/>
      <c r="AD341" s="253"/>
      <c r="AE341" s="253"/>
      <c r="AF341" s="253"/>
      <c r="AG341" s="254"/>
      <c r="AH341" s="254"/>
      <c r="AI341" s="254"/>
      <c r="AJ341" s="254"/>
      <c r="AK341" s="86">
        <v>4.63</v>
      </c>
      <c r="AL341" s="86"/>
      <c r="AM341" s="255"/>
      <c r="AN341" s="255">
        <f t="shared" ref="AN341:AN346" si="209">ROUNDDOWN(AK341*$AN$10/$AK$10,1)</f>
        <v>2.7</v>
      </c>
      <c r="AO341" s="98">
        <f t="shared" si="202"/>
        <v>16740</v>
      </c>
      <c r="AP341" s="98">
        <f t="shared" si="203"/>
        <v>8370</v>
      </c>
      <c r="AQ341" s="98">
        <f t="shared" si="204"/>
        <v>6210</v>
      </c>
      <c r="AR341" s="98">
        <f t="shared" si="205"/>
        <v>4590</v>
      </c>
      <c r="AS341" s="99">
        <f t="shared" si="206"/>
        <v>16700</v>
      </c>
      <c r="AT341" s="99">
        <f t="shared" si="206"/>
        <v>8400</v>
      </c>
      <c r="AU341" s="99">
        <f t="shared" si="206"/>
        <v>6200</v>
      </c>
      <c r="AV341" s="99">
        <f t="shared" si="206"/>
        <v>4600</v>
      </c>
      <c r="AW341" s="100">
        <f t="shared" si="207"/>
        <v>2511</v>
      </c>
      <c r="AX341" s="256" t="s">
        <v>365</v>
      </c>
      <c r="AY341" s="101">
        <v>6090</v>
      </c>
      <c r="AZ341" s="102">
        <v>2940</v>
      </c>
      <c r="BA341" s="102">
        <v>2380</v>
      </c>
      <c r="BB341" s="102">
        <v>1610</v>
      </c>
      <c r="BC341" s="253">
        <v>5220</v>
      </c>
      <c r="BD341" s="253">
        <v>2520</v>
      </c>
      <c r="BE341" s="253">
        <v>2040</v>
      </c>
      <c r="BF341" s="253">
        <v>1380</v>
      </c>
      <c r="BG341" s="103">
        <f t="shared" si="208"/>
        <v>2089</v>
      </c>
      <c r="BJ341" s="251" t="e">
        <f>M341*#REF!</f>
        <v>#REF!</v>
      </c>
      <c r="BK341" s="251" t="e">
        <f>N341*#REF!</f>
        <v>#REF!</v>
      </c>
      <c r="BL341" s="251" t="e">
        <f>O341*#REF!</f>
        <v>#REF!</v>
      </c>
      <c r="BM341" s="251" t="e">
        <f>P341*#REF!</f>
        <v>#REF!</v>
      </c>
    </row>
    <row r="342" spans="1:65" s="104" customFormat="1" ht="47.25" x14ac:dyDescent="0.25">
      <c r="A342" s="83" t="str">
        <f t="shared" si="177"/>
        <v>LT28DT+1</v>
      </c>
      <c r="B342" s="83" t="str">
        <f t="shared" si="178"/>
        <v>LT28DT+2</v>
      </c>
      <c r="C342" s="83" t="str">
        <f t="shared" si="179"/>
        <v>LT28DT+3</v>
      </c>
      <c r="D342" s="83" t="str">
        <f t="shared" si="180"/>
        <v>LT28DT+4</v>
      </c>
      <c r="E342" s="18" t="s">
        <v>365</v>
      </c>
      <c r="F342" s="85">
        <v>29</v>
      </c>
      <c r="G342" s="85"/>
      <c r="H342" s="93" t="s">
        <v>5148</v>
      </c>
      <c r="I342" s="84" t="s">
        <v>5149</v>
      </c>
      <c r="J342" s="84" t="s">
        <v>230</v>
      </c>
      <c r="K342" s="84" t="str">
        <f t="shared" si="200"/>
        <v>LT29DT</v>
      </c>
      <c r="L342" s="291" t="s">
        <v>5150</v>
      </c>
      <c r="M342" s="95">
        <v>6000</v>
      </c>
      <c r="N342" s="95">
        <v>3000</v>
      </c>
      <c r="O342" s="95">
        <v>2300</v>
      </c>
      <c r="P342" s="95">
        <v>1700</v>
      </c>
      <c r="Q342" s="95" t="e">
        <f>VLOOKUP(H342&amp;"Vị trí 1",#REF!,9,0)</f>
        <v>#REF!</v>
      </c>
      <c r="R342" s="95" t="e">
        <f>VLOOKUP(H342&amp;"Vị trí 2",#REF!,9,0)</f>
        <v>#REF!</v>
      </c>
      <c r="S342" s="95" t="e">
        <f>VLOOKUP(H342&amp;"Vị trí 3",#REF!,9,0)</f>
        <v>#REF!</v>
      </c>
      <c r="T342" s="95" t="e">
        <f>VLOOKUP(H342&amp;"Vị trí 4",#REF!,9,0)</f>
        <v>#REF!</v>
      </c>
      <c r="U342" s="253"/>
      <c r="V342" s="253"/>
      <c r="W342" s="253"/>
      <c r="X342" s="253"/>
      <c r="Y342" s="254"/>
      <c r="Z342" s="254"/>
      <c r="AA342" s="254"/>
      <c r="AB342" s="254"/>
      <c r="AC342" s="253"/>
      <c r="AD342" s="253"/>
      <c r="AE342" s="253"/>
      <c r="AF342" s="253"/>
      <c r="AG342" s="254"/>
      <c r="AH342" s="254"/>
      <c r="AI342" s="254"/>
      <c r="AJ342" s="254"/>
      <c r="AK342" s="86">
        <v>4.63</v>
      </c>
      <c r="AL342" s="86"/>
      <c r="AM342" s="255"/>
      <c r="AN342" s="255">
        <f t="shared" si="209"/>
        <v>2.7</v>
      </c>
      <c r="AO342" s="98">
        <f t="shared" si="202"/>
        <v>16200.000000000002</v>
      </c>
      <c r="AP342" s="98">
        <f t="shared" si="203"/>
        <v>8100.0000000000009</v>
      </c>
      <c r="AQ342" s="98">
        <f t="shared" si="204"/>
        <v>6210</v>
      </c>
      <c r="AR342" s="98">
        <f t="shared" si="205"/>
        <v>4590</v>
      </c>
      <c r="AS342" s="99">
        <f t="shared" si="206"/>
        <v>16200</v>
      </c>
      <c r="AT342" s="99">
        <f t="shared" si="206"/>
        <v>8100</v>
      </c>
      <c r="AU342" s="99">
        <f t="shared" si="206"/>
        <v>6200</v>
      </c>
      <c r="AV342" s="99">
        <f t="shared" si="206"/>
        <v>4600</v>
      </c>
      <c r="AW342" s="100">
        <f t="shared" si="207"/>
        <v>2430</v>
      </c>
      <c r="AX342" s="256" t="s">
        <v>365</v>
      </c>
      <c r="AY342" s="101">
        <v>4200</v>
      </c>
      <c r="AZ342" s="102">
        <v>2100</v>
      </c>
      <c r="BA342" s="102">
        <v>1610</v>
      </c>
      <c r="BB342" s="102">
        <v>1190</v>
      </c>
      <c r="BC342" s="253">
        <v>3600</v>
      </c>
      <c r="BD342" s="253">
        <v>1800</v>
      </c>
      <c r="BE342" s="253">
        <v>1380</v>
      </c>
      <c r="BF342" s="253">
        <v>1020</v>
      </c>
      <c r="BG342" s="103">
        <f t="shared" si="208"/>
        <v>2170</v>
      </c>
      <c r="BJ342" s="251" t="e">
        <f>M342*#REF!</f>
        <v>#REF!</v>
      </c>
      <c r="BK342" s="251" t="e">
        <f>N342*#REF!</f>
        <v>#REF!</v>
      </c>
      <c r="BL342" s="251" t="e">
        <f>O342*#REF!</f>
        <v>#REF!</v>
      </c>
      <c r="BM342" s="251" t="e">
        <f>P342*#REF!</f>
        <v>#REF!</v>
      </c>
    </row>
    <row r="343" spans="1:65" s="104" customFormat="1" ht="47.25" x14ac:dyDescent="0.25">
      <c r="A343" s="83" t="str">
        <f t="shared" si="177"/>
        <v>LT29DT+1</v>
      </c>
      <c r="B343" s="83" t="str">
        <f t="shared" si="178"/>
        <v>LT29DT+2</v>
      </c>
      <c r="C343" s="83" t="str">
        <f t="shared" si="179"/>
        <v>LT29DT+3</v>
      </c>
      <c r="D343" s="83" t="str">
        <f t="shared" si="180"/>
        <v>LT29DT+4</v>
      </c>
      <c r="E343" s="18" t="s">
        <v>365</v>
      </c>
      <c r="F343" s="85">
        <v>30</v>
      </c>
      <c r="G343" s="85"/>
      <c r="H343" s="93" t="s">
        <v>5151</v>
      </c>
      <c r="I343" s="84" t="s">
        <v>5152</v>
      </c>
      <c r="J343" s="84" t="s">
        <v>5153</v>
      </c>
      <c r="K343" s="84" t="str">
        <f t="shared" si="200"/>
        <v>LT30DT</v>
      </c>
      <c r="L343" s="84" t="s">
        <v>5154</v>
      </c>
      <c r="M343" s="95">
        <v>6200</v>
      </c>
      <c r="N343" s="95">
        <v>3100</v>
      </c>
      <c r="O343" s="95">
        <v>2300</v>
      </c>
      <c r="P343" s="95">
        <v>1700</v>
      </c>
      <c r="Q343" s="95" t="e">
        <f>VLOOKUP(H343&amp;"Vị trí 1",#REF!,9,0)</f>
        <v>#REF!</v>
      </c>
      <c r="R343" s="95" t="e">
        <f>VLOOKUP(H343&amp;"Vị trí 2",#REF!,9,0)</f>
        <v>#REF!</v>
      </c>
      <c r="S343" s="95" t="e">
        <f>VLOOKUP(H343&amp;"Vị trí 3",#REF!,9,0)</f>
        <v>#REF!</v>
      </c>
      <c r="T343" s="95" t="e">
        <f>VLOOKUP(H343&amp;"Vị trí 4",#REF!,9,0)</f>
        <v>#REF!</v>
      </c>
      <c r="U343" s="253"/>
      <c r="V343" s="253"/>
      <c r="W343" s="253"/>
      <c r="X343" s="253"/>
      <c r="Y343" s="254"/>
      <c r="Z343" s="254"/>
      <c r="AA343" s="254"/>
      <c r="AB343" s="254"/>
      <c r="AC343" s="253"/>
      <c r="AD343" s="253"/>
      <c r="AE343" s="253"/>
      <c r="AF343" s="253"/>
      <c r="AG343" s="254"/>
      <c r="AH343" s="254"/>
      <c r="AI343" s="254"/>
      <c r="AJ343" s="254"/>
      <c r="AK343" s="86">
        <v>4.032258064516129</v>
      </c>
      <c r="AL343" s="86"/>
      <c r="AM343" s="255"/>
      <c r="AN343" s="255">
        <f t="shared" si="209"/>
        <v>2.2999999999999998</v>
      </c>
      <c r="AO343" s="98">
        <f t="shared" si="202"/>
        <v>14259.999999999998</v>
      </c>
      <c r="AP343" s="98">
        <f t="shared" si="203"/>
        <v>7129.9999999999991</v>
      </c>
      <c r="AQ343" s="98">
        <f t="shared" si="204"/>
        <v>5290</v>
      </c>
      <c r="AR343" s="98">
        <f t="shared" si="205"/>
        <v>3909.9999999999995</v>
      </c>
      <c r="AS343" s="99">
        <f t="shared" si="206"/>
        <v>14300</v>
      </c>
      <c r="AT343" s="99">
        <f t="shared" si="206"/>
        <v>7100</v>
      </c>
      <c r="AU343" s="99">
        <f t="shared" si="206"/>
        <v>5300</v>
      </c>
      <c r="AV343" s="99">
        <f t="shared" si="206"/>
        <v>3900</v>
      </c>
      <c r="AW343" s="100">
        <f t="shared" si="207"/>
        <v>2138.9999999999995</v>
      </c>
      <c r="AX343" s="256" t="s">
        <v>365</v>
      </c>
      <c r="AY343" s="101">
        <v>4340</v>
      </c>
      <c r="AZ343" s="102">
        <v>2170</v>
      </c>
      <c r="BA343" s="102">
        <v>1610</v>
      </c>
      <c r="BB343" s="102">
        <v>1190</v>
      </c>
      <c r="BC343" s="253">
        <v>3720</v>
      </c>
      <c r="BD343" s="253">
        <v>1860</v>
      </c>
      <c r="BE343" s="253">
        <v>1380</v>
      </c>
      <c r="BF343" s="253">
        <v>1020</v>
      </c>
      <c r="BG343" s="103">
        <f t="shared" si="208"/>
        <v>1761.0000000000005</v>
      </c>
      <c r="BJ343" s="251" t="e">
        <f>M343*#REF!</f>
        <v>#REF!</v>
      </c>
      <c r="BK343" s="251" t="e">
        <f>N343*#REF!</f>
        <v>#REF!</v>
      </c>
      <c r="BL343" s="251" t="e">
        <f>O343*#REF!</f>
        <v>#REF!</v>
      </c>
      <c r="BM343" s="251" t="e">
        <f>P343*#REF!</f>
        <v>#REF!</v>
      </c>
    </row>
    <row r="344" spans="1:65" s="104" customFormat="1" ht="63" x14ac:dyDescent="0.25">
      <c r="A344" s="83" t="str">
        <f t="shared" si="177"/>
        <v>LT30DT+1</v>
      </c>
      <c r="B344" s="83" t="str">
        <f t="shared" si="178"/>
        <v>LT30DT+2</v>
      </c>
      <c r="C344" s="83" t="str">
        <f t="shared" si="179"/>
        <v>LT30DT+3</v>
      </c>
      <c r="D344" s="83" t="str">
        <f t="shared" si="180"/>
        <v>LT30DT+4</v>
      </c>
      <c r="E344" s="18" t="s">
        <v>365</v>
      </c>
      <c r="F344" s="85">
        <v>31</v>
      </c>
      <c r="G344" s="85"/>
      <c r="H344" s="93" t="s">
        <v>5155</v>
      </c>
      <c r="I344" s="84" t="s">
        <v>5156</v>
      </c>
      <c r="J344" s="84" t="s">
        <v>5153</v>
      </c>
      <c r="K344" s="84" t="str">
        <f t="shared" si="200"/>
        <v>LT31DT</v>
      </c>
      <c r="L344" s="291" t="s">
        <v>5157</v>
      </c>
      <c r="M344" s="95">
        <v>9600</v>
      </c>
      <c r="N344" s="95">
        <v>5200</v>
      </c>
      <c r="O344" s="95">
        <v>4200</v>
      </c>
      <c r="P344" s="95">
        <v>1800</v>
      </c>
      <c r="Q344" s="95" t="e">
        <f>VLOOKUP(H344&amp;"Vị trí 1",#REF!,9,0)</f>
        <v>#REF!</v>
      </c>
      <c r="R344" s="95" t="e">
        <f>VLOOKUP(H344&amp;"Vị trí 2",#REF!,9,0)</f>
        <v>#REF!</v>
      </c>
      <c r="S344" s="95" t="e">
        <f>VLOOKUP(H344&amp;"Vị trí 3",#REF!,9,0)</f>
        <v>#REF!</v>
      </c>
      <c r="T344" s="95" t="e">
        <f>VLOOKUP(H344&amp;"Vị trí 4",#REF!,9,0)</f>
        <v>#REF!</v>
      </c>
      <c r="U344" s="253" t="e">
        <f>VLOOKUP(A344,#REF!,32,0)</f>
        <v>#REF!</v>
      </c>
      <c r="V344" s="253" t="e">
        <f>VLOOKUP(B344,#REF!,32,0)</f>
        <v>#REF!</v>
      </c>
      <c r="W344" s="253"/>
      <c r="X344" s="253"/>
      <c r="Y344" s="254" t="e">
        <f>U344/M344</f>
        <v>#REF!</v>
      </c>
      <c r="Z344" s="254" t="e">
        <f>V344/N344</f>
        <v>#REF!</v>
      </c>
      <c r="AA344" s="254"/>
      <c r="AB344" s="254"/>
      <c r="AC344" s="253"/>
      <c r="AD344" s="253"/>
      <c r="AE344" s="253"/>
      <c r="AF344" s="253"/>
      <c r="AG344" s="254"/>
      <c r="AH344" s="254"/>
      <c r="AI344" s="254"/>
      <c r="AJ344" s="254"/>
      <c r="AK344" s="86">
        <v>4.63</v>
      </c>
      <c r="AL344" s="86"/>
      <c r="AM344" s="255"/>
      <c r="AN344" s="255">
        <f t="shared" si="209"/>
        <v>2.7</v>
      </c>
      <c r="AO344" s="98">
        <f t="shared" si="202"/>
        <v>25920</v>
      </c>
      <c r="AP344" s="98">
        <f t="shared" si="203"/>
        <v>14040.000000000002</v>
      </c>
      <c r="AQ344" s="98">
        <f t="shared" si="204"/>
        <v>11340</v>
      </c>
      <c r="AR344" s="98">
        <f t="shared" si="205"/>
        <v>4860</v>
      </c>
      <c r="AS344" s="99">
        <f t="shared" si="206"/>
        <v>25900</v>
      </c>
      <c r="AT344" s="99">
        <f t="shared" si="206"/>
        <v>14000</v>
      </c>
      <c r="AU344" s="99">
        <f t="shared" si="206"/>
        <v>11300</v>
      </c>
      <c r="AV344" s="99">
        <f t="shared" si="206"/>
        <v>4900</v>
      </c>
      <c r="AW344" s="100">
        <f t="shared" si="207"/>
        <v>3888</v>
      </c>
      <c r="AX344" s="256" t="s">
        <v>365</v>
      </c>
      <c r="AY344" s="101">
        <v>3570</v>
      </c>
      <c r="AZ344" s="102">
        <v>2100</v>
      </c>
      <c r="BA344" s="102">
        <v>1610</v>
      </c>
      <c r="BB344" s="102">
        <v>1190</v>
      </c>
      <c r="BC344" s="253">
        <v>3060</v>
      </c>
      <c r="BD344" s="253">
        <v>1800</v>
      </c>
      <c r="BE344" s="253">
        <v>1380</v>
      </c>
      <c r="BF344" s="253">
        <v>1020</v>
      </c>
      <c r="BG344" s="103">
        <f t="shared" si="208"/>
        <v>1012</v>
      </c>
      <c r="BJ344" s="251" t="e">
        <f>M344*#REF!</f>
        <v>#REF!</v>
      </c>
      <c r="BK344" s="251" t="e">
        <f>N344*#REF!</f>
        <v>#REF!</v>
      </c>
      <c r="BL344" s="251" t="e">
        <f>O344*#REF!</f>
        <v>#REF!</v>
      </c>
      <c r="BM344" s="251" t="e">
        <f>P344*#REF!</f>
        <v>#REF!</v>
      </c>
    </row>
    <row r="345" spans="1:65" s="104" customFormat="1" ht="47.25" customHeight="1" x14ac:dyDescent="0.25">
      <c r="A345" s="83" t="str">
        <f t="shared" si="177"/>
        <v>LT31DT+1</v>
      </c>
      <c r="B345" s="83" t="str">
        <f t="shared" si="178"/>
        <v>LT31DT+2</v>
      </c>
      <c r="C345" s="83" t="str">
        <f t="shared" si="179"/>
        <v>LT31DT+3</v>
      </c>
      <c r="D345" s="83" t="str">
        <f t="shared" si="180"/>
        <v>LT31DT+4</v>
      </c>
      <c r="E345" s="18" t="s">
        <v>365</v>
      </c>
      <c r="F345" s="85">
        <v>32</v>
      </c>
      <c r="G345" s="85"/>
      <c r="H345" s="93" t="s">
        <v>5158</v>
      </c>
      <c r="I345" s="84" t="s">
        <v>5159</v>
      </c>
      <c r="J345" s="84" t="s">
        <v>556</v>
      </c>
      <c r="K345" s="84" t="str">
        <f t="shared" si="200"/>
        <v>LT32DT</v>
      </c>
      <c r="L345" s="84" t="s">
        <v>261</v>
      </c>
      <c r="M345" s="95">
        <v>9600</v>
      </c>
      <c r="N345" s="95">
        <v>5200</v>
      </c>
      <c r="O345" s="95">
        <v>3600</v>
      </c>
      <c r="P345" s="95">
        <v>2100</v>
      </c>
      <c r="Q345" s="95" t="e">
        <f>VLOOKUP(H345&amp;"Vị trí 1",#REF!,9,0)</f>
        <v>#REF!</v>
      </c>
      <c r="R345" s="95" t="e">
        <f>VLOOKUP(H345&amp;"Vị trí 2",#REF!,9,0)</f>
        <v>#REF!</v>
      </c>
      <c r="S345" s="95" t="e">
        <f>VLOOKUP(H345&amp;"Vị trí 3",#REF!,9,0)</f>
        <v>#REF!</v>
      </c>
      <c r="T345" s="95" t="e">
        <f>VLOOKUP(H345&amp;"Vị trí 4",#REF!,9,0)</f>
        <v>#REF!</v>
      </c>
      <c r="U345" s="253"/>
      <c r="V345" s="253"/>
      <c r="W345" s="253"/>
      <c r="X345" s="253"/>
      <c r="Y345" s="254"/>
      <c r="Z345" s="254"/>
      <c r="AA345" s="254"/>
      <c r="AB345" s="254"/>
      <c r="AC345" s="253"/>
      <c r="AD345" s="253"/>
      <c r="AE345" s="253"/>
      <c r="AF345" s="253"/>
      <c r="AG345" s="254"/>
      <c r="AH345" s="254"/>
      <c r="AI345" s="254"/>
      <c r="AJ345" s="254"/>
      <c r="AK345" s="86">
        <v>4.63</v>
      </c>
      <c r="AL345" s="86"/>
      <c r="AM345" s="255"/>
      <c r="AN345" s="255">
        <f t="shared" si="209"/>
        <v>2.7</v>
      </c>
      <c r="AO345" s="98">
        <f t="shared" si="202"/>
        <v>25920</v>
      </c>
      <c r="AP345" s="98">
        <f t="shared" si="203"/>
        <v>14040.000000000002</v>
      </c>
      <c r="AQ345" s="98">
        <f t="shared" si="204"/>
        <v>9720</v>
      </c>
      <c r="AR345" s="98">
        <f t="shared" si="205"/>
        <v>5670</v>
      </c>
      <c r="AS345" s="99">
        <f t="shared" si="206"/>
        <v>25900</v>
      </c>
      <c r="AT345" s="99">
        <f t="shared" si="206"/>
        <v>14000</v>
      </c>
      <c r="AU345" s="99">
        <f t="shared" si="206"/>
        <v>9700</v>
      </c>
      <c r="AV345" s="99">
        <f t="shared" si="206"/>
        <v>5700</v>
      </c>
      <c r="AW345" s="100">
        <f t="shared" si="207"/>
        <v>3888</v>
      </c>
      <c r="AX345" s="256" t="s">
        <v>365</v>
      </c>
      <c r="AY345" s="101">
        <v>8400</v>
      </c>
      <c r="AZ345" s="102">
        <v>4340</v>
      </c>
      <c r="BA345" s="102">
        <v>3220</v>
      </c>
      <c r="BB345" s="102">
        <v>2100</v>
      </c>
      <c r="BC345" s="253">
        <v>7200</v>
      </c>
      <c r="BD345" s="253">
        <v>3720</v>
      </c>
      <c r="BE345" s="253">
        <v>2760</v>
      </c>
      <c r="BF345" s="253">
        <v>1800</v>
      </c>
      <c r="BG345" s="103">
        <f t="shared" si="208"/>
        <v>1812</v>
      </c>
      <c r="BJ345" s="251" t="e">
        <f>M345*#REF!</f>
        <v>#REF!</v>
      </c>
      <c r="BK345" s="251" t="e">
        <f>N345*#REF!</f>
        <v>#REF!</v>
      </c>
      <c r="BL345" s="251" t="e">
        <f>O345*#REF!</f>
        <v>#REF!</v>
      </c>
      <c r="BM345" s="251" t="e">
        <f>P345*#REF!</f>
        <v>#REF!</v>
      </c>
    </row>
    <row r="346" spans="1:65" s="104" customFormat="1" ht="63" x14ac:dyDescent="0.25">
      <c r="A346" s="83" t="str">
        <f t="shared" si="177"/>
        <v>LT32DT+1</v>
      </c>
      <c r="B346" s="83" t="str">
        <f t="shared" si="178"/>
        <v>LT32DT+2</v>
      </c>
      <c r="C346" s="83" t="str">
        <f t="shared" si="179"/>
        <v>LT32DT+3</v>
      </c>
      <c r="D346" s="83" t="str">
        <f t="shared" si="180"/>
        <v>LT32DT+4</v>
      </c>
      <c r="E346" s="18" t="s">
        <v>365</v>
      </c>
      <c r="F346" s="85">
        <v>33</v>
      </c>
      <c r="G346" s="85"/>
      <c r="H346" s="93" t="s">
        <v>5160</v>
      </c>
      <c r="I346" s="84" t="s">
        <v>5161</v>
      </c>
      <c r="J346" s="84" t="s">
        <v>5139</v>
      </c>
      <c r="K346" s="84" t="str">
        <f t="shared" si="200"/>
        <v>LT33DT</v>
      </c>
      <c r="L346" s="84" t="s">
        <v>5162</v>
      </c>
      <c r="M346" s="264">
        <v>7200</v>
      </c>
      <c r="N346" s="264">
        <v>3500</v>
      </c>
      <c r="O346" s="264">
        <v>2600</v>
      </c>
      <c r="P346" s="264">
        <v>1800</v>
      </c>
      <c r="Q346" s="95" t="e">
        <f>VLOOKUP(H346&amp;"Vị trí 1",#REF!,9,0)</f>
        <v>#REF!</v>
      </c>
      <c r="R346" s="95" t="e">
        <f>VLOOKUP(H346&amp;"Vị trí 2",#REF!,9,0)</f>
        <v>#REF!</v>
      </c>
      <c r="S346" s="95" t="e">
        <f>VLOOKUP(H346&amp;"Vị trí 3",#REF!,9,0)</f>
        <v>#REF!</v>
      </c>
      <c r="T346" s="95" t="e">
        <f>VLOOKUP(H346&amp;"Vị trí 4",#REF!,9,0)</f>
        <v>#REF!</v>
      </c>
      <c r="U346" s="253"/>
      <c r="V346" s="253"/>
      <c r="W346" s="253"/>
      <c r="X346" s="253"/>
      <c r="Y346" s="254"/>
      <c r="Z346" s="254"/>
      <c r="AA346" s="254"/>
      <c r="AB346" s="254"/>
      <c r="AC346" s="253"/>
      <c r="AD346" s="253"/>
      <c r="AE346" s="253"/>
      <c r="AF346" s="253"/>
      <c r="AG346" s="254"/>
      <c r="AH346" s="254"/>
      <c r="AI346" s="254"/>
      <c r="AJ346" s="254"/>
      <c r="AK346" s="86">
        <v>4.63</v>
      </c>
      <c r="AL346" s="86"/>
      <c r="AM346" s="255"/>
      <c r="AN346" s="255">
        <f t="shared" si="209"/>
        <v>2.7</v>
      </c>
      <c r="AO346" s="98">
        <f t="shared" si="202"/>
        <v>19440</v>
      </c>
      <c r="AP346" s="98">
        <f t="shared" si="203"/>
        <v>9450</v>
      </c>
      <c r="AQ346" s="98">
        <f t="shared" si="204"/>
        <v>7020.0000000000009</v>
      </c>
      <c r="AR346" s="98">
        <f t="shared" si="205"/>
        <v>4860</v>
      </c>
      <c r="AS346" s="99">
        <f t="shared" si="206"/>
        <v>19400</v>
      </c>
      <c r="AT346" s="99">
        <f t="shared" si="206"/>
        <v>9500</v>
      </c>
      <c r="AU346" s="99">
        <f t="shared" si="206"/>
        <v>7000</v>
      </c>
      <c r="AV346" s="99">
        <f t="shared" si="206"/>
        <v>4900</v>
      </c>
      <c r="AW346" s="100">
        <f t="shared" si="207"/>
        <v>2916</v>
      </c>
      <c r="AX346" s="256" t="s">
        <v>365</v>
      </c>
      <c r="AY346" s="101">
        <v>8400</v>
      </c>
      <c r="AZ346" s="102">
        <v>4340</v>
      </c>
      <c r="BA346" s="102">
        <v>3220</v>
      </c>
      <c r="BB346" s="102">
        <v>2100</v>
      </c>
      <c r="BC346" s="253">
        <v>7200</v>
      </c>
      <c r="BD346" s="253">
        <v>3720</v>
      </c>
      <c r="BE346" s="253">
        <v>2760</v>
      </c>
      <c r="BF346" s="253">
        <v>1800</v>
      </c>
      <c r="BG346" s="103">
        <f t="shared" si="208"/>
        <v>1984</v>
      </c>
      <c r="BJ346" s="251" t="e">
        <f>M346*#REF!</f>
        <v>#REF!</v>
      </c>
      <c r="BK346" s="251" t="e">
        <f>N346*#REF!</f>
        <v>#REF!</v>
      </c>
      <c r="BL346" s="251" t="e">
        <f>O346*#REF!</f>
        <v>#REF!</v>
      </c>
      <c r="BM346" s="251" t="e">
        <f>P346*#REF!</f>
        <v>#REF!</v>
      </c>
    </row>
    <row r="347" spans="1:65" s="104" customFormat="1" ht="47.25" customHeight="1" x14ac:dyDescent="0.25">
      <c r="A347" s="83" t="str">
        <f t="shared" si="177"/>
        <v>LT33DT+1</v>
      </c>
      <c r="B347" s="83" t="str">
        <f t="shared" si="178"/>
        <v>LT33DT+2</v>
      </c>
      <c r="C347" s="83" t="str">
        <f t="shared" si="179"/>
        <v>LT33DT+3</v>
      </c>
      <c r="D347" s="83" t="str">
        <f t="shared" si="180"/>
        <v>LT33DT+4</v>
      </c>
      <c r="E347" s="18" t="s">
        <v>365</v>
      </c>
      <c r="F347" s="85">
        <v>34</v>
      </c>
      <c r="G347" s="85"/>
      <c r="H347" s="93" t="s">
        <v>5163</v>
      </c>
      <c r="I347" s="84" t="s">
        <v>5164</v>
      </c>
      <c r="J347" s="84" t="s">
        <v>5139</v>
      </c>
      <c r="K347" s="84" t="str">
        <f t="shared" si="200"/>
        <v>LT34DT</v>
      </c>
      <c r="L347" s="84" t="s">
        <v>4313</v>
      </c>
      <c r="M347" s="264">
        <v>8700</v>
      </c>
      <c r="N347" s="264">
        <v>4200</v>
      </c>
      <c r="O347" s="264">
        <v>3400</v>
      </c>
      <c r="P347" s="264">
        <v>2300</v>
      </c>
      <c r="Q347" s="95" t="e">
        <f>VLOOKUP(H347&amp;"Vị trí 1",#REF!,9,0)</f>
        <v>#REF!</v>
      </c>
      <c r="R347" s="95" t="e">
        <f>VLOOKUP(H347&amp;"Vị trí 2",#REF!,9,0)</f>
        <v>#REF!</v>
      </c>
      <c r="S347" s="95" t="e">
        <f>VLOOKUP(H347&amp;"Vị trí 3",#REF!,9,0)</f>
        <v>#REF!</v>
      </c>
      <c r="T347" s="95" t="e">
        <f>VLOOKUP(H347&amp;"Vị trí 4",#REF!,9,0)</f>
        <v>#REF!</v>
      </c>
      <c r="U347" s="253"/>
      <c r="V347" s="253"/>
      <c r="W347" s="253"/>
      <c r="X347" s="253"/>
      <c r="Y347" s="254"/>
      <c r="Z347" s="254"/>
      <c r="AA347" s="254"/>
      <c r="AB347" s="254"/>
      <c r="AC347" s="253"/>
      <c r="AD347" s="253"/>
      <c r="AE347" s="253"/>
      <c r="AF347" s="253"/>
      <c r="AG347" s="254"/>
      <c r="AH347" s="254"/>
      <c r="AI347" s="254"/>
      <c r="AJ347" s="254"/>
      <c r="AK347" s="86">
        <v>2.8735632183908044</v>
      </c>
      <c r="AL347" s="86"/>
      <c r="AM347" s="255"/>
      <c r="AN347" s="255">
        <f>AK347*$AN$10/$AK$10</f>
        <v>1.6952578541952423</v>
      </c>
      <c r="AO347" s="98">
        <f t="shared" si="202"/>
        <v>14748.743331498608</v>
      </c>
      <c r="AP347" s="98">
        <f t="shared" si="203"/>
        <v>7120.0829876200178</v>
      </c>
      <c r="AQ347" s="98">
        <f t="shared" si="204"/>
        <v>5763.8767042638237</v>
      </c>
      <c r="AR347" s="98">
        <f t="shared" si="205"/>
        <v>3899.0930646490574</v>
      </c>
      <c r="AS347" s="99">
        <f t="shared" si="206"/>
        <v>14700</v>
      </c>
      <c r="AT347" s="99">
        <f t="shared" si="206"/>
        <v>7100</v>
      </c>
      <c r="AU347" s="99">
        <f t="shared" si="206"/>
        <v>5800</v>
      </c>
      <c r="AV347" s="99">
        <f t="shared" si="206"/>
        <v>3900</v>
      </c>
      <c r="AW347" s="100">
        <f t="shared" si="207"/>
        <v>2212.3114997247912</v>
      </c>
      <c r="AX347" s="256" t="s">
        <v>365</v>
      </c>
      <c r="AY347" s="101">
        <v>8400</v>
      </c>
      <c r="AZ347" s="102">
        <v>4340</v>
      </c>
      <c r="BA347" s="102">
        <v>3220</v>
      </c>
      <c r="BB347" s="102">
        <v>2100</v>
      </c>
      <c r="BC347" s="253">
        <v>7200</v>
      </c>
      <c r="BD347" s="253">
        <v>3720</v>
      </c>
      <c r="BE347" s="253">
        <v>2760</v>
      </c>
      <c r="BF347" s="253">
        <v>1800</v>
      </c>
      <c r="BG347" s="103">
        <f t="shared" si="208"/>
        <v>1687.6885002752088</v>
      </c>
      <c r="BJ347" s="251" t="e">
        <f>M347*#REF!</f>
        <v>#REF!</v>
      </c>
      <c r="BK347" s="251" t="e">
        <f>N347*#REF!</f>
        <v>#REF!</v>
      </c>
      <c r="BL347" s="251" t="e">
        <f>O347*#REF!</f>
        <v>#REF!</v>
      </c>
      <c r="BM347" s="251" t="e">
        <f>P347*#REF!</f>
        <v>#REF!</v>
      </c>
    </row>
    <row r="348" spans="1:65" s="104" customFormat="1" ht="47.25" customHeight="1" x14ac:dyDescent="0.25">
      <c r="A348" s="83" t="str">
        <f t="shared" si="177"/>
        <v>LT34DT+1</v>
      </c>
      <c r="B348" s="83" t="str">
        <f t="shared" si="178"/>
        <v>LT34DT+2</v>
      </c>
      <c r="C348" s="83" t="str">
        <f t="shared" si="179"/>
        <v>LT34DT+3</v>
      </c>
      <c r="D348" s="83" t="str">
        <f t="shared" si="180"/>
        <v>LT34DT+4</v>
      </c>
      <c r="E348" s="18" t="s">
        <v>365</v>
      </c>
      <c r="F348" s="85">
        <v>35</v>
      </c>
      <c r="G348" s="85"/>
      <c r="H348" s="93" t="s">
        <v>5165</v>
      </c>
      <c r="I348" s="84" t="s">
        <v>5166</v>
      </c>
      <c r="J348" s="84" t="s">
        <v>556</v>
      </c>
      <c r="K348" s="84" t="str">
        <f t="shared" si="200"/>
        <v>LT35DT</v>
      </c>
      <c r="L348" s="291" t="s">
        <v>5167</v>
      </c>
      <c r="M348" s="264">
        <v>6000</v>
      </c>
      <c r="N348" s="264">
        <v>3000</v>
      </c>
      <c r="O348" s="264">
        <v>2300</v>
      </c>
      <c r="P348" s="264">
        <v>1700</v>
      </c>
      <c r="Q348" s="95" t="e">
        <f>VLOOKUP(H348&amp;"Vị trí 1",#REF!,9,0)</f>
        <v>#REF!</v>
      </c>
      <c r="R348" s="95" t="e">
        <f>VLOOKUP(H348&amp;"Vị trí 2",#REF!,9,0)</f>
        <v>#REF!</v>
      </c>
      <c r="S348" s="95" t="e">
        <f>VLOOKUP(H348&amp;"Vị trí 3",#REF!,9,0)</f>
        <v>#REF!</v>
      </c>
      <c r="T348" s="95" t="e">
        <f>VLOOKUP(H348&amp;"Vị trí 4",#REF!,9,0)</f>
        <v>#REF!</v>
      </c>
      <c r="U348" s="253"/>
      <c r="V348" s="253"/>
      <c r="W348" s="253"/>
      <c r="X348" s="253"/>
      <c r="Y348" s="254"/>
      <c r="Z348" s="254"/>
      <c r="AA348" s="254"/>
      <c r="AB348" s="254"/>
      <c r="AC348" s="253"/>
      <c r="AD348" s="253"/>
      <c r="AE348" s="253"/>
      <c r="AF348" s="253"/>
      <c r="AG348" s="254"/>
      <c r="AH348" s="254"/>
      <c r="AI348" s="254"/>
      <c r="AJ348" s="254"/>
      <c r="AK348" s="86">
        <v>4.63</v>
      </c>
      <c r="AL348" s="86"/>
      <c r="AM348" s="255"/>
      <c r="AN348" s="255">
        <f>ROUNDDOWN(AK348*$AN$10/$AK$10,1)</f>
        <v>2.7</v>
      </c>
      <c r="AO348" s="98">
        <f t="shared" si="202"/>
        <v>16200.000000000002</v>
      </c>
      <c r="AP348" s="98">
        <f t="shared" si="203"/>
        <v>8100.0000000000009</v>
      </c>
      <c r="AQ348" s="98">
        <f t="shared" si="204"/>
        <v>6210</v>
      </c>
      <c r="AR348" s="98">
        <f t="shared" si="205"/>
        <v>4590</v>
      </c>
      <c r="AS348" s="99">
        <f t="shared" si="206"/>
        <v>16200</v>
      </c>
      <c r="AT348" s="99">
        <f t="shared" si="206"/>
        <v>8100</v>
      </c>
      <c r="AU348" s="99">
        <f t="shared" si="206"/>
        <v>6200</v>
      </c>
      <c r="AV348" s="99">
        <f t="shared" si="206"/>
        <v>4600</v>
      </c>
      <c r="AW348" s="100">
        <f t="shared" si="207"/>
        <v>2430</v>
      </c>
      <c r="AX348" s="256" t="s">
        <v>365</v>
      </c>
      <c r="AY348" s="101">
        <v>5670</v>
      </c>
      <c r="AZ348" s="102">
        <v>2730</v>
      </c>
      <c r="BA348" s="102">
        <v>2310</v>
      </c>
      <c r="BB348" s="102">
        <v>1400</v>
      </c>
      <c r="BC348" s="253">
        <v>4860</v>
      </c>
      <c r="BD348" s="253">
        <v>2340</v>
      </c>
      <c r="BE348" s="253">
        <v>1980</v>
      </c>
      <c r="BF348" s="253">
        <v>1200</v>
      </c>
      <c r="BG348" s="103">
        <f t="shared" si="208"/>
        <v>2170</v>
      </c>
      <c r="BJ348" s="251" t="e">
        <f>M348*#REF!</f>
        <v>#REF!</v>
      </c>
      <c r="BK348" s="251" t="e">
        <f>N348*#REF!</f>
        <v>#REF!</v>
      </c>
      <c r="BL348" s="251" t="e">
        <f>O348*#REF!</f>
        <v>#REF!</v>
      </c>
      <c r="BM348" s="251" t="e">
        <f>P348*#REF!</f>
        <v>#REF!</v>
      </c>
    </row>
    <row r="349" spans="1:65" s="104" customFormat="1" ht="47.25" x14ac:dyDescent="0.25">
      <c r="A349" s="83" t="str">
        <f t="shared" si="177"/>
        <v>LT35DT+1</v>
      </c>
      <c r="B349" s="83" t="str">
        <f t="shared" si="178"/>
        <v>LT35DT+2</v>
      </c>
      <c r="C349" s="83" t="str">
        <f t="shared" si="179"/>
        <v>LT35DT+3</v>
      </c>
      <c r="D349" s="83" t="str">
        <f t="shared" si="180"/>
        <v>LT35DT+4</v>
      </c>
      <c r="E349" s="18" t="s">
        <v>365</v>
      </c>
      <c r="F349" s="85">
        <v>36</v>
      </c>
      <c r="G349" s="85"/>
      <c r="H349" s="93" t="s">
        <v>5168</v>
      </c>
      <c r="I349" s="84" t="s">
        <v>5169</v>
      </c>
      <c r="J349" s="84" t="s">
        <v>556</v>
      </c>
      <c r="K349" s="84" t="str">
        <f t="shared" si="200"/>
        <v>LT36DT</v>
      </c>
      <c r="L349" s="84" t="s">
        <v>5170</v>
      </c>
      <c r="M349" s="264">
        <v>6200</v>
      </c>
      <c r="N349" s="264">
        <v>3100</v>
      </c>
      <c r="O349" s="264">
        <v>2300</v>
      </c>
      <c r="P349" s="264">
        <v>1700</v>
      </c>
      <c r="Q349" s="95" t="e">
        <f>VLOOKUP(H349&amp;"Vị trí 1",#REF!,9,0)</f>
        <v>#REF!</v>
      </c>
      <c r="R349" s="95" t="e">
        <f>VLOOKUP(H349&amp;"Vị trí 2",#REF!,9,0)</f>
        <v>#REF!</v>
      </c>
      <c r="S349" s="95" t="e">
        <f>VLOOKUP(H349&amp;"Vị trí 3",#REF!,9,0)</f>
        <v>#REF!</v>
      </c>
      <c r="T349" s="95" t="e">
        <f>VLOOKUP(H349&amp;"Vị trí 4",#REF!,9,0)</f>
        <v>#REF!</v>
      </c>
      <c r="U349" s="253"/>
      <c r="V349" s="253"/>
      <c r="W349" s="253"/>
      <c r="X349" s="253"/>
      <c r="Y349" s="254"/>
      <c r="Z349" s="254"/>
      <c r="AA349" s="254"/>
      <c r="AB349" s="254"/>
      <c r="AC349" s="253"/>
      <c r="AD349" s="253"/>
      <c r="AE349" s="253"/>
      <c r="AF349" s="253"/>
      <c r="AG349" s="254"/>
      <c r="AH349" s="254"/>
      <c r="AI349" s="254"/>
      <c r="AJ349" s="254"/>
      <c r="AK349" s="86">
        <v>4.63</v>
      </c>
      <c r="AL349" s="86"/>
      <c r="AM349" s="255"/>
      <c r="AN349" s="255">
        <f>ROUNDDOWN(AK349*$AN$10/$AK$10,1)</f>
        <v>2.7</v>
      </c>
      <c r="AO349" s="98">
        <f t="shared" si="202"/>
        <v>16740</v>
      </c>
      <c r="AP349" s="98">
        <f t="shared" si="203"/>
        <v>8370</v>
      </c>
      <c r="AQ349" s="98">
        <f t="shared" si="204"/>
        <v>6210</v>
      </c>
      <c r="AR349" s="98">
        <f t="shared" si="205"/>
        <v>4590</v>
      </c>
      <c r="AS349" s="99">
        <f t="shared" si="206"/>
        <v>16700</v>
      </c>
      <c r="AT349" s="99">
        <f t="shared" si="206"/>
        <v>8400</v>
      </c>
      <c r="AU349" s="99">
        <f t="shared" si="206"/>
        <v>6200</v>
      </c>
      <c r="AV349" s="99">
        <f t="shared" si="206"/>
        <v>4600</v>
      </c>
      <c r="AW349" s="100">
        <f t="shared" si="207"/>
        <v>2511</v>
      </c>
      <c r="AX349" s="256" t="s">
        <v>365</v>
      </c>
      <c r="AY349" s="101">
        <v>4340</v>
      </c>
      <c r="AZ349" s="102">
        <v>2170</v>
      </c>
      <c r="BA349" s="102">
        <v>1610</v>
      </c>
      <c r="BB349" s="102">
        <v>1190</v>
      </c>
      <c r="BC349" s="253">
        <v>3720</v>
      </c>
      <c r="BD349" s="253">
        <v>1860</v>
      </c>
      <c r="BE349" s="253">
        <v>1380</v>
      </c>
      <c r="BF349" s="253">
        <v>1020</v>
      </c>
      <c r="BG349" s="103">
        <f t="shared" si="208"/>
        <v>2089</v>
      </c>
      <c r="BJ349" s="251" t="e">
        <f>M349*#REF!</f>
        <v>#REF!</v>
      </c>
      <c r="BK349" s="251" t="e">
        <f>N349*#REF!</f>
        <v>#REF!</v>
      </c>
      <c r="BL349" s="251" t="e">
        <f>O349*#REF!</f>
        <v>#REF!</v>
      </c>
      <c r="BM349" s="251" t="e">
        <f>P349*#REF!</f>
        <v>#REF!</v>
      </c>
    </row>
    <row r="350" spans="1:65" s="104" customFormat="1" ht="35.1" customHeight="1" x14ac:dyDescent="0.25">
      <c r="A350" s="83" t="str">
        <f t="shared" si="177"/>
        <v>LT36DT+1</v>
      </c>
      <c r="B350" s="83" t="str">
        <f t="shared" si="178"/>
        <v>LT36DT+2</v>
      </c>
      <c r="C350" s="83" t="str">
        <f t="shared" si="179"/>
        <v>LT36DT+3</v>
      </c>
      <c r="D350" s="83" t="str">
        <f t="shared" si="180"/>
        <v>LT36DT+4</v>
      </c>
      <c r="E350" s="18" t="s">
        <v>365</v>
      </c>
      <c r="F350" s="85">
        <v>37</v>
      </c>
      <c r="G350" s="85"/>
      <c r="H350" s="93" t="s">
        <v>5171</v>
      </c>
      <c r="I350" s="84" t="s">
        <v>5172</v>
      </c>
      <c r="J350" s="84" t="s">
        <v>5066</v>
      </c>
      <c r="K350" s="84" t="str">
        <f t="shared" si="200"/>
        <v>LT37DT</v>
      </c>
      <c r="L350" s="84" t="s">
        <v>532</v>
      </c>
      <c r="M350" s="264">
        <v>5100</v>
      </c>
      <c r="N350" s="264">
        <v>3000</v>
      </c>
      <c r="O350" s="264">
        <v>2300</v>
      </c>
      <c r="P350" s="264">
        <v>1700</v>
      </c>
      <c r="Q350" s="95" t="e">
        <f>VLOOKUP(H350&amp;"Vị trí 1",#REF!,9,0)</f>
        <v>#REF!</v>
      </c>
      <c r="R350" s="95" t="e">
        <f>VLOOKUP(H350&amp;"Vị trí 2",#REF!,9,0)</f>
        <v>#REF!</v>
      </c>
      <c r="S350" s="95" t="e">
        <f>VLOOKUP(H350&amp;"Vị trí 3",#REF!,9,0)</f>
        <v>#REF!</v>
      </c>
      <c r="T350" s="95" t="e">
        <f>VLOOKUP(H350&amp;"Vị trí 4",#REF!,9,0)</f>
        <v>#REF!</v>
      </c>
      <c r="U350" s="253"/>
      <c r="V350" s="253"/>
      <c r="W350" s="253"/>
      <c r="X350" s="253"/>
      <c r="Y350" s="254"/>
      <c r="Z350" s="254"/>
      <c r="AA350" s="254"/>
      <c r="AB350" s="254"/>
      <c r="AC350" s="253"/>
      <c r="AD350" s="253"/>
      <c r="AE350" s="253"/>
      <c r="AF350" s="253"/>
      <c r="AG350" s="254"/>
      <c r="AH350" s="254"/>
      <c r="AI350" s="254"/>
      <c r="AJ350" s="254"/>
      <c r="AK350" s="86">
        <v>4.63</v>
      </c>
      <c r="AL350" s="86"/>
      <c r="AM350" s="255"/>
      <c r="AN350" s="255">
        <f>ROUNDDOWN(AK350*$AN$10/$AK$10,1)</f>
        <v>2.7</v>
      </c>
      <c r="AO350" s="98">
        <f t="shared" si="202"/>
        <v>13770</v>
      </c>
      <c r="AP350" s="98">
        <f t="shared" si="203"/>
        <v>8100.0000000000009</v>
      </c>
      <c r="AQ350" s="98">
        <f t="shared" si="204"/>
        <v>6210</v>
      </c>
      <c r="AR350" s="98">
        <f t="shared" si="205"/>
        <v>4590</v>
      </c>
      <c r="AS350" s="99">
        <f t="shared" si="206"/>
        <v>13800</v>
      </c>
      <c r="AT350" s="99">
        <f t="shared" si="206"/>
        <v>8100</v>
      </c>
      <c r="AU350" s="99">
        <f t="shared" si="206"/>
        <v>6200</v>
      </c>
      <c r="AV350" s="99">
        <f t="shared" si="206"/>
        <v>4600</v>
      </c>
      <c r="AW350" s="100">
        <f t="shared" si="207"/>
        <v>2065.5</v>
      </c>
      <c r="AX350" s="256" t="s">
        <v>365</v>
      </c>
      <c r="AY350" s="101">
        <v>4340</v>
      </c>
      <c r="AZ350" s="102">
        <v>2170</v>
      </c>
      <c r="BA350" s="102">
        <v>1610</v>
      </c>
      <c r="BB350" s="102">
        <v>1190</v>
      </c>
      <c r="BC350" s="253">
        <v>3720</v>
      </c>
      <c r="BD350" s="253">
        <v>1860</v>
      </c>
      <c r="BE350" s="253">
        <v>1380</v>
      </c>
      <c r="BF350" s="253">
        <v>1020</v>
      </c>
      <c r="BG350" s="103">
        <f t="shared" si="208"/>
        <v>2534.5</v>
      </c>
      <c r="BJ350" s="251" t="e">
        <f>M350*#REF!</f>
        <v>#REF!</v>
      </c>
      <c r="BK350" s="251" t="e">
        <f>N350*#REF!</f>
        <v>#REF!</v>
      </c>
      <c r="BL350" s="251" t="e">
        <f>O350*#REF!</f>
        <v>#REF!</v>
      </c>
      <c r="BM350" s="251" t="e">
        <f>P350*#REF!</f>
        <v>#REF!</v>
      </c>
    </row>
    <row r="351" spans="1:65" s="104" customFormat="1" ht="47.25" x14ac:dyDescent="0.25">
      <c r="A351" s="83" t="str">
        <f t="shared" si="177"/>
        <v>LT37DT+1</v>
      </c>
      <c r="B351" s="83" t="str">
        <f t="shared" si="178"/>
        <v>LT37DT+2</v>
      </c>
      <c r="C351" s="83" t="str">
        <f t="shared" si="179"/>
        <v>LT37DT+3</v>
      </c>
      <c r="D351" s="83" t="str">
        <f t="shared" si="180"/>
        <v>LT37DT+4</v>
      </c>
      <c r="E351" s="18" t="s">
        <v>365</v>
      </c>
      <c r="F351" s="85">
        <v>38</v>
      </c>
      <c r="G351" s="85"/>
      <c r="H351" s="93" t="s">
        <v>5173</v>
      </c>
      <c r="I351" s="84" t="s">
        <v>5174</v>
      </c>
      <c r="J351" s="84" t="s">
        <v>5175</v>
      </c>
      <c r="K351" s="84" t="str">
        <f t="shared" si="200"/>
        <v>LT38DT</v>
      </c>
      <c r="L351" s="84" t="s">
        <v>5049</v>
      </c>
      <c r="M351" s="264">
        <v>12000</v>
      </c>
      <c r="N351" s="264">
        <v>6200</v>
      </c>
      <c r="O351" s="264">
        <v>4600</v>
      </c>
      <c r="P351" s="264">
        <v>3000</v>
      </c>
      <c r="Q351" s="95" t="e">
        <f>VLOOKUP(H351&amp;"Vị trí 1",#REF!,9,0)</f>
        <v>#REF!</v>
      </c>
      <c r="R351" s="95" t="e">
        <f>VLOOKUP(H351&amp;"Vị trí 2",#REF!,9,0)</f>
        <v>#REF!</v>
      </c>
      <c r="S351" s="95" t="e">
        <f>VLOOKUP(H351&amp;"Vị trí 3",#REF!,9,0)</f>
        <v>#REF!</v>
      </c>
      <c r="T351" s="95" t="e">
        <f>VLOOKUP(H351&amp;"Vị trí 4",#REF!,9,0)</f>
        <v>#REF!</v>
      </c>
      <c r="U351" s="253"/>
      <c r="V351" s="253"/>
      <c r="W351" s="253"/>
      <c r="X351" s="253"/>
      <c r="Y351" s="254"/>
      <c r="Z351" s="254"/>
      <c r="AA351" s="254"/>
      <c r="AB351" s="254"/>
      <c r="AC351" s="253"/>
      <c r="AD351" s="253"/>
      <c r="AE351" s="253"/>
      <c r="AF351" s="253"/>
      <c r="AG351" s="254"/>
      <c r="AH351" s="254"/>
      <c r="AI351" s="254"/>
      <c r="AJ351" s="254"/>
      <c r="AK351" s="86">
        <v>2.043010752688172</v>
      </c>
      <c r="AL351" s="86"/>
      <c r="AM351" s="255"/>
      <c r="AN351" s="255">
        <v>1.2</v>
      </c>
      <c r="AO351" s="98">
        <f t="shared" si="202"/>
        <v>14400</v>
      </c>
      <c r="AP351" s="98">
        <f t="shared" si="203"/>
        <v>7440</v>
      </c>
      <c r="AQ351" s="98">
        <f t="shared" si="204"/>
        <v>5520</v>
      </c>
      <c r="AR351" s="98">
        <f t="shared" si="205"/>
        <v>3600</v>
      </c>
      <c r="AS351" s="99">
        <f t="shared" si="206"/>
        <v>14400</v>
      </c>
      <c r="AT351" s="99">
        <f t="shared" si="206"/>
        <v>7400</v>
      </c>
      <c r="AU351" s="99">
        <f t="shared" si="206"/>
        <v>5500</v>
      </c>
      <c r="AV351" s="99">
        <f t="shared" si="206"/>
        <v>3600</v>
      </c>
      <c r="AW351" s="100">
        <f t="shared" si="207"/>
        <v>2160</v>
      </c>
      <c r="AX351" s="256" t="s">
        <v>365</v>
      </c>
      <c r="AY351" s="101">
        <v>4340</v>
      </c>
      <c r="AZ351" s="102">
        <v>2170</v>
      </c>
      <c r="BA351" s="102">
        <v>1610</v>
      </c>
      <c r="BB351" s="102">
        <v>1190</v>
      </c>
      <c r="BC351" s="253">
        <v>3720</v>
      </c>
      <c r="BD351" s="253">
        <v>1860</v>
      </c>
      <c r="BE351" s="253">
        <v>1380</v>
      </c>
      <c r="BF351" s="253">
        <v>1020</v>
      </c>
      <c r="BG351" s="103">
        <f t="shared" si="208"/>
        <v>1440</v>
      </c>
      <c r="BJ351" s="251" t="e">
        <f>M351*#REF!</f>
        <v>#REF!</v>
      </c>
      <c r="BK351" s="251" t="e">
        <f>N351*#REF!</f>
        <v>#REF!</v>
      </c>
      <c r="BL351" s="251" t="e">
        <f>O351*#REF!</f>
        <v>#REF!</v>
      </c>
      <c r="BM351" s="251" t="e">
        <f>P351*#REF!</f>
        <v>#REF!</v>
      </c>
    </row>
    <row r="352" spans="1:65" s="104" customFormat="1" ht="47.25" customHeight="1" x14ac:dyDescent="0.25">
      <c r="A352" s="83" t="str">
        <f t="shared" si="177"/>
        <v>LT38DT+1</v>
      </c>
      <c r="B352" s="83" t="str">
        <f t="shared" si="178"/>
        <v>LT38DT+2</v>
      </c>
      <c r="C352" s="83" t="str">
        <f t="shared" si="179"/>
        <v>LT38DT+3</v>
      </c>
      <c r="D352" s="83" t="str">
        <f t="shared" si="180"/>
        <v>LT38DT+4</v>
      </c>
      <c r="E352" s="18" t="s">
        <v>365</v>
      </c>
      <c r="F352" s="85">
        <v>39</v>
      </c>
      <c r="G352" s="85"/>
      <c r="H352" s="93" t="s">
        <v>5176</v>
      </c>
      <c r="I352" s="84" t="s">
        <v>5177</v>
      </c>
      <c r="J352" s="84" t="s">
        <v>556</v>
      </c>
      <c r="K352" s="84" t="str">
        <f t="shared" si="200"/>
        <v>LT39DT</v>
      </c>
      <c r="L352" s="84" t="s">
        <v>5119</v>
      </c>
      <c r="M352" s="264">
        <v>12000</v>
      </c>
      <c r="N352" s="264">
        <v>6200</v>
      </c>
      <c r="O352" s="264">
        <v>4600</v>
      </c>
      <c r="P352" s="264">
        <v>3000</v>
      </c>
      <c r="Q352" s="95" t="e">
        <f>VLOOKUP(H352&amp;"Vị trí 1",#REF!,9,0)</f>
        <v>#REF!</v>
      </c>
      <c r="R352" s="95" t="e">
        <f>VLOOKUP(H352&amp;"Vị trí 2",#REF!,9,0)</f>
        <v>#REF!</v>
      </c>
      <c r="S352" s="95" t="e">
        <f>VLOOKUP(H352&amp;"Vị trí 3",#REF!,9,0)</f>
        <v>#REF!</v>
      </c>
      <c r="T352" s="95" t="e">
        <f>VLOOKUP(H352&amp;"Vị trí 4",#REF!,9,0)</f>
        <v>#REF!</v>
      </c>
      <c r="U352" s="253"/>
      <c r="V352" s="253"/>
      <c r="W352" s="253"/>
      <c r="X352" s="253"/>
      <c r="Y352" s="254"/>
      <c r="Z352" s="254"/>
      <c r="AA352" s="254"/>
      <c r="AB352" s="254"/>
      <c r="AC352" s="253"/>
      <c r="AD352" s="253"/>
      <c r="AE352" s="253"/>
      <c r="AF352" s="253"/>
      <c r="AG352" s="254"/>
      <c r="AH352" s="254"/>
      <c r="AI352" s="254"/>
      <c r="AJ352" s="254"/>
      <c r="AK352" s="86">
        <v>4.63</v>
      </c>
      <c r="AL352" s="86"/>
      <c r="AM352" s="255"/>
      <c r="AN352" s="255">
        <f t="shared" ref="AN352:AN362" si="210">ROUNDDOWN(AK352*$AN$10/$AK$10,1)</f>
        <v>2.7</v>
      </c>
      <c r="AO352" s="98">
        <f t="shared" si="202"/>
        <v>32400.000000000004</v>
      </c>
      <c r="AP352" s="98">
        <f t="shared" si="203"/>
        <v>16740</v>
      </c>
      <c r="AQ352" s="98">
        <f t="shared" si="204"/>
        <v>12420</v>
      </c>
      <c r="AR352" s="98">
        <f t="shared" si="205"/>
        <v>8100.0000000000009</v>
      </c>
      <c r="AS352" s="99">
        <f t="shared" si="206"/>
        <v>32400</v>
      </c>
      <c r="AT352" s="99">
        <f t="shared" si="206"/>
        <v>16700</v>
      </c>
      <c r="AU352" s="99">
        <f t="shared" si="206"/>
        <v>12400</v>
      </c>
      <c r="AV352" s="99">
        <f t="shared" si="206"/>
        <v>8100</v>
      </c>
      <c r="AW352" s="100">
        <f t="shared" si="207"/>
        <v>4860</v>
      </c>
      <c r="AX352" s="256" t="s">
        <v>365</v>
      </c>
      <c r="AY352" s="101">
        <v>8400</v>
      </c>
      <c r="AZ352" s="102">
        <v>4340</v>
      </c>
      <c r="BA352" s="102">
        <v>3220</v>
      </c>
      <c r="BB352" s="102">
        <v>2100</v>
      </c>
      <c r="BC352" s="253">
        <v>7200</v>
      </c>
      <c r="BD352" s="253">
        <v>3720</v>
      </c>
      <c r="BE352" s="253">
        <v>2760</v>
      </c>
      <c r="BF352" s="253">
        <v>1800</v>
      </c>
      <c r="BG352" s="103">
        <f t="shared" si="208"/>
        <v>3240</v>
      </c>
      <c r="BJ352" s="251" t="e">
        <f>M352*#REF!</f>
        <v>#REF!</v>
      </c>
      <c r="BK352" s="251" t="e">
        <f>N352*#REF!</f>
        <v>#REF!</v>
      </c>
      <c r="BL352" s="251" t="e">
        <f>O352*#REF!</f>
        <v>#REF!</v>
      </c>
      <c r="BM352" s="251" t="e">
        <f>P352*#REF!</f>
        <v>#REF!</v>
      </c>
    </row>
    <row r="353" spans="1:65" s="29" customFormat="1" ht="47.25" x14ac:dyDescent="0.25">
      <c r="A353" s="83" t="str">
        <f t="shared" si="177"/>
        <v>LT39DT+1</v>
      </c>
      <c r="B353" s="83" t="str">
        <f t="shared" si="178"/>
        <v>LT39DT+2</v>
      </c>
      <c r="C353" s="83" t="str">
        <f t="shared" si="179"/>
        <v>LT39DT+3</v>
      </c>
      <c r="D353" s="83" t="str">
        <f t="shared" si="180"/>
        <v>LT39DT+4</v>
      </c>
      <c r="E353" s="18" t="s">
        <v>365</v>
      </c>
      <c r="F353" s="85">
        <v>40</v>
      </c>
      <c r="G353" s="85"/>
      <c r="H353" s="93" t="s">
        <v>5178</v>
      </c>
      <c r="I353" s="84" t="s">
        <v>5179</v>
      </c>
      <c r="J353" s="84" t="s">
        <v>538</v>
      </c>
      <c r="K353" s="84" t="str">
        <f t="shared" si="200"/>
        <v>LT40DT</v>
      </c>
      <c r="L353" s="84" t="s">
        <v>5119</v>
      </c>
      <c r="M353" s="264">
        <v>12000</v>
      </c>
      <c r="N353" s="264">
        <v>6200</v>
      </c>
      <c r="O353" s="264">
        <v>4600</v>
      </c>
      <c r="P353" s="264">
        <v>3000</v>
      </c>
      <c r="Q353" s="95" t="e">
        <f>VLOOKUP(H353&amp;"Vị trí 1",#REF!,9,0)</f>
        <v>#REF!</v>
      </c>
      <c r="R353" s="95" t="e">
        <f>VLOOKUP(H353&amp;"Vị trí 2",#REF!,9,0)</f>
        <v>#REF!</v>
      </c>
      <c r="S353" s="95" t="e">
        <f>VLOOKUP(H353&amp;"Vị trí 3",#REF!,9,0)</f>
        <v>#REF!</v>
      </c>
      <c r="T353" s="95" t="e">
        <f>VLOOKUP(H353&amp;"Vị trí 4",#REF!,9,0)</f>
        <v>#REF!</v>
      </c>
      <c r="U353" s="253"/>
      <c r="V353" s="253"/>
      <c r="W353" s="253"/>
      <c r="X353" s="253"/>
      <c r="Y353" s="254"/>
      <c r="Z353" s="254"/>
      <c r="AA353" s="254"/>
      <c r="AB353" s="254"/>
      <c r="AC353" s="253"/>
      <c r="AD353" s="253"/>
      <c r="AE353" s="253"/>
      <c r="AF353" s="253"/>
      <c r="AG353" s="254"/>
      <c r="AH353" s="254"/>
      <c r="AI353" s="254"/>
      <c r="AJ353" s="254"/>
      <c r="AK353" s="86">
        <v>4.63</v>
      </c>
      <c r="AL353" s="86"/>
      <c r="AM353" s="255"/>
      <c r="AN353" s="255">
        <f t="shared" si="210"/>
        <v>2.7</v>
      </c>
      <c r="AO353" s="98">
        <f t="shared" si="202"/>
        <v>32400.000000000004</v>
      </c>
      <c r="AP353" s="98">
        <f t="shared" si="203"/>
        <v>16740</v>
      </c>
      <c r="AQ353" s="98">
        <f t="shared" si="204"/>
        <v>12420</v>
      </c>
      <c r="AR353" s="98">
        <f t="shared" si="205"/>
        <v>8100.0000000000009</v>
      </c>
      <c r="AS353" s="99">
        <f t="shared" si="206"/>
        <v>32400</v>
      </c>
      <c r="AT353" s="99">
        <f t="shared" si="206"/>
        <v>16700</v>
      </c>
      <c r="AU353" s="99">
        <f t="shared" si="206"/>
        <v>12400</v>
      </c>
      <c r="AV353" s="99">
        <f t="shared" si="206"/>
        <v>8100</v>
      </c>
      <c r="AW353" s="100">
        <f t="shared" si="207"/>
        <v>4860</v>
      </c>
      <c r="AX353" s="256" t="s">
        <v>365</v>
      </c>
      <c r="AY353" s="101">
        <v>8400</v>
      </c>
      <c r="AZ353" s="102">
        <v>4340</v>
      </c>
      <c r="BA353" s="102">
        <v>3220</v>
      </c>
      <c r="BB353" s="102">
        <v>2100</v>
      </c>
      <c r="BC353" s="253">
        <v>7200</v>
      </c>
      <c r="BD353" s="253">
        <v>3720</v>
      </c>
      <c r="BE353" s="253">
        <v>2760</v>
      </c>
      <c r="BF353" s="253">
        <v>1800</v>
      </c>
      <c r="BG353" s="103">
        <f t="shared" si="208"/>
        <v>3240</v>
      </c>
      <c r="BJ353" s="251" t="e">
        <f>M353*#REF!</f>
        <v>#REF!</v>
      </c>
      <c r="BK353" s="251" t="e">
        <f>N353*#REF!</f>
        <v>#REF!</v>
      </c>
      <c r="BL353" s="251" t="e">
        <f>O353*#REF!</f>
        <v>#REF!</v>
      </c>
      <c r="BM353" s="251" t="e">
        <f>P353*#REF!</f>
        <v>#REF!</v>
      </c>
    </row>
    <row r="354" spans="1:65" s="294" customFormat="1" ht="31.5" x14ac:dyDescent="0.25">
      <c r="A354" s="18" t="s">
        <v>365</v>
      </c>
      <c r="B354" s="18" t="s">
        <v>365</v>
      </c>
      <c r="C354" s="18" t="s">
        <v>365</v>
      </c>
      <c r="D354" s="18" t="s">
        <v>365</v>
      </c>
      <c r="E354" s="18" t="s">
        <v>365</v>
      </c>
      <c r="F354" s="85">
        <v>41</v>
      </c>
      <c r="G354" s="85"/>
      <c r="H354" s="93" t="s">
        <v>5180</v>
      </c>
      <c r="I354" s="84" t="s">
        <v>5181</v>
      </c>
      <c r="J354" s="84" t="s">
        <v>538</v>
      </c>
      <c r="K354" s="84" t="str">
        <f t="shared" si="200"/>
        <v>LT41DT</v>
      </c>
      <c r="L354" s="84" t="s">
        <v>5119</v>
      </c>
      <c r="M354" s="264">
        <v>8100</v>
      </c>
      <c r="N354" s="264">
        <v>3900</v>
      </c>
      <c r="O354" s="264">
        <v>3300</v>
      </c>
      <c r="P354" s="264">
        <v>2000</v>
      </c>
      <c r="Q354" s="95" t="e">
        <f>VLOOKUP(H354&amp;"Vị trí 1",#REF!,9,0)</f>
        <v>#REF!</v>
      </c>
      <c r="R354" s="95" t="e">
        <f>VLOOKUP(H354&amp;"Vị trí 2",#REF!,9,0)</f>
        <v>#REF!</v>
      </c>
      <c r="S354" s="95" t="e">
        <f>VLOOKUP(H354&amp;"Vị trí 3",#REF!,9,0)</f>
        <v>#REF!</v>
      </c>
      <c r="T354" s="95" t="e">
        <f>VLOOKUP(H354&amp;"Vị trí 4",#REF!,9,0)</f>
        <v>#REF!</v>
      </c>
      <c r="U354" s="266"/>
      <c r="V354" s="266"/>
      <c r="W354" s="266"/>
      <c r="X354" s="266"/>
      <c r="Y354" s="267"/>
      <c r="Z354" s="267"/>
      <c r="AA354" s="267"/>
      <c r="AB354" s="267"/>
      <c r="AC354" s="266"/>
      <c r="AD354" s="266"/>
      <c r="AE354" s="266"/>
      <c r="AF354" s="266"/>
      <c r="AG354" s="267"/>
      <c r="AH354" s="267"/>
      <c r="AI354" s="267">
        <f>MIN(AK355:AK371)</f>
        <v>4.63</v>
      </c>
      <c r="AJ354" s="267">
        <f>MAX(AK355:AK371)</f>
        <v>10.072463768115941</v>
      </c>
      <c r="AK354" s="86">
        <v>4.63</v>
      </c>
      <c r="AL354" s="86"/>
      <c r="AM354" s="268"/>
      <c r="AN354" s="255">
        <f t="shared" si="210"/>
        <v>2.7</v>
      </c>
      <c r="AO354" s="98">
        <f t="shared" si="202"/>
        <v>21870</v>
      </c>
      <c r="AP354" s="98">
        <f t="shared" si="203"/>
        <v>10530</v>
      </c>
      <c r="AQ354" s="98">
        <f t="shared" si="204"/>
        <v>8910</v>
      </c>
      <c r="AR354" s="98">
        <f t="shared" si="205"/>
        <v>5400</v>
      </c>
      <c r="AS354" s="99">
        <f t="shared" si="206"/>
        <v>21900</v>
      </c>
      <c r="AT354" s="99">
        <f t="shared" si="206"/>
        <v>10500</v>
      </c>
      <c r="AU354" s="99">
        <f t="shared" si="206"/>
        <v>8900</v>
      </c>
      <c r="AV354" s="99">
        <f t="shared" si="206"/>
        <v>5400</v>
      </c>
      <c r="AW354" s="100">
        <f t="shared" si="207"/>
        <v>3280.5</v>
      </c>
      <c r="AX354" s="269" t="s">
        <v>604</v>
      </c>
      <c r="AY354" s="292">
        <v>5040</v>
      </c>
      <c r="AZ354" s="293">
        <v>2450</v>
      </c>
      <c r="BA354" s="293">
        <v>1820</v>
      </c>
      <c r="BB354" s="293">
        <v>1260</v>
      </c>
      <c r="BC354" s="266">
        <v>4320</v>
      </c>
      <c r="BD354" s="266">
        <v>2100</v>
      </c>
      <c r="BE354" s="266">
        <v>1560</v>
      </c>
      <c r="BF354" s="266">
        <v>1080</v>
      </c>
      <c r="BG354" s="103">
        <f t="shared" si="208"/>
        <v>2119.5</v>
      </c>
    </row>
    <row r="355" spans="1:65" s="29" customFormat="1" ht="31.5" customHeight="1" x14ac:dyDescent="0.25">
      <c r="A355" s="18" t="s">
        <v>365</v>
      </c>
      <c r="B355" s="18" t="s">
        <v>365</v>
      </c>
      <c r="C355" s="18" t="s">
        <v>365</v>
      </c>
      <c r="D355" s="18" t="s">
        <v>365</v>
      </c>
      <c r="E355" s="18" t="s">
        <v>365</v>
      </c>
      <c r="F355" s="85">
        <v>42</v>
      </c>
      <c r="G355" s="85"/>
      <c r="H355" s="93" t="s">
        <v>5182</v>
      </c>
      <c r="I355" s="84" t="s">
        <v>5183</v>
      </c>
      <c r="J355" s="84" t="s">
        <v>5119</v>
      </c>
      <c r="K355" s="84" t="str">
        <f t="shared" si="200"/>
        <v>LT42DT</v>
      </c>
      <c r="L355" s="84" t="s">
        <v>290</v>
      </c>
      <c r="M355" s="264">
        <v>6200</v>
      </c>
      <c r="N355" s="264">
        <v>3100</v>
      </c>
      <c r="O355" s="264">
        <v>2300</v>
      </c>
      <c r="P355" s="264">
        <v>1700</v>
      </c>
      <c r="Q355" s="95" t="e">
        <f>VLOOKUP(H355&amp;"Vị trí 1",#REF!,9,0)</f>
        <v>#REF!</v>
      </c>
      <c r="R355" s="95" t="e">
        <f>VLOOKUP(H355&amp;"Vị trí 2",#REF!,9,0)</f>
        <v>#REF!</v>
      </c>
      <c r="S355" s="95" t="e">
        <f>VLOOKUP(H355&amp;"Vị trí 3",#REF!,9,0)</f>
        <v>#REF!</v>
      </c>
      <c r="T355" s="95" t="e">
        <f>VLOOKUP(H355&amp;"Vị trí 4",#REF!,9,0)</f>
        <v>#REF!</v>
      </c>
      <c r="U355" s="253"/>
      <c r="V355" s="253"/>
      <c r="W355" s="253"/>
      <c r="X355" s="253"/>
      <c r="Y355" s="254"/>
      <c r="Z355" s="254"/>
      <c r="AA355" s="254"/>
      <c r="AB355" s="254"/>
      <c r="AC355" s="253"/>
      <c r="AD355" s="253"/>
      <c r="AE355" s="253"/>
      <c r="AF355" s="253"/>
      <c r="AG355" s="254"/>
      <c r="AH355" s="254"/>
      <c r="AI355" s="254"/>
      <c r="AJ355" s="254"/>
      <c r="AK355" s="86">
        <v>4.63</v>
      </c>
      <c r="AL355" s="86"/>
      <c r="AM355" s="255"/>
      <c r="AN355" s="255">
        <f t="shared" si="210"/>
        <v>2.7</v>
      </c>
      <c r="AO355" s="98">
        <f t="shared" si="202"/>
        <v>16740</v>
      </c>
      <c r="AP355" s="98">
        <f t="shared" si="203"/>
        <v>8370</v>
      </c>
      <c r="AQ355" s="98">
        <f t="shared" si="204"/>
        <v>6210</v>
      </c>
      <c r="AR355" s="98">
        <f t="shared" si="205"/>
        <v>4590</v>
      </c>
      <c r="AS355" s="99">
        <f t="shared" si="206"/>
        <v>16700</v>
      </c>
      <c r="AT355" s="99">
        <f t="shared" si="206"/>
        <v>8400</v>
      </c>
      <c r="AU355" s="99">
        <f t="shared" si="206"/>
        <v>6200</v>
      </c>
      <c r="AV355" s="99">
        <f t="shared" si="206"/>
        <v>4600</v>
      </c>
      <c r="AW355" s="100">
        <f t="shared" si="207"/>
        <v>2511</v>
      </c>
      <c r="AX355" s="256" t="s">
        <v>604</v>
      </c>
      <c r="AY355" s="101"/>
      <c r="AZ355" s="102"/>
      <c r="BA355" s="102"/>
      <c r="BB355" s="102"/>
      <c r="BC355" s="97"/>
      <c r="BD355" s="97"/>
      <c r="BE355" s="97"/>
      <c r="BF355" s="97"/>
      <c r="BG355" s="103">
        <f t="shared" si="208"/>
        <v>2089</v>
      </c>
      <c r="BJ355" s="251" t="e">
        <f>M355*#REF!</f>
        <v>#REF!</v>
      </c>
      <c r="BK355" s="251" t="e">
        <f>N355*#REF!</f>
        <v>#REF!</v>
      </c>
      <c r="BL355" s="251" t="e">
        <f>O355*#REF!</f>
        <v>#REF!</v>
      </c>
      <c r="BM355" s="251" t="e">
        <f>P355*#REF!</f>
        <v>#REF!</v>
      </c>
    </row>
    <row r="356" spans="1:65" s="29" customFormat="1" ht="54.75" customHeight="1" x14ac:dyDescent="0.25">
      <c r="A356" s="18" t="s">
        <v>365</v>
      </c>
      <c r="B356" s="18" t="s">
        <v>365</v>
      </c>
      <c r="C356" s="18" t="s">
        <v>365</v>
      </c>
      <c r="D356" s="18" t="s">
        <v>365</v>
      </c>
      <c r="E356" s="18" t="s">
        <v>365</v>
      </c>
      <c r="F356" s="85">
        <v>43</v>
      </c>
      <c r="G356" s="85"/>
      <c r="H356" s="93" t="s">
        <v>5184</v>
      </c>
      <c r="I356" s="84" t="s">
        <v>5185</v>
      </c>
      <c r="J356" s="84" t="s">
        <v>5068</v>
      </c>
      <c r="K356" s="84" t="str">
        <f t="shared" si="200"/>
        <v>LT43DT</v>
      </c>
      <c r="L356" s="291" t="s">
        <v>5186</v>
      </c>
      <c r="M356" s="264">
        <v>6200</v>
      </c>
      <c r="N356" s="264">
        <v>3100</v>
      </c>
      <c r="O356" s="264">
        <v>2300</v>
      </c>
      <c r="P356" s="264">
        <v>1700</v>
      </c>
      <c r="Q356" s="95" t="e">
        <f>VLOOKUP(H356&amp;"Vị trí 1",#REF!,9,0)</f>
        <v>#REF!</v>
      </c>
      <c r="R356" s="95" t="e">
        <f>VLOOKUP(H356&amp;"Vị trí 2",#REF!,9,0)</f>
        <v>#REF!</v>
      </c>
      <c r="S356" s="95" t="e">
        <f>VLOOKUP(H356&amp;"Vị trí 3",#REF!,9,0)</f>
        <v>#REF!</v>
      </c>
      <c r="T356" s="95" t="e">
        <f>VLOOKUP(H356&amp;"Vị trí 4",#REF!,9,0)</f>
        <v>#REF!</v>
      </c>
      <c r="U356" s="253"/>
      <c r="V356" s="253" t="e">
        <f>VLOOKUP(B356,#REF!,32,0)</f>
        <v>#REF!</v>
      </c>
      <c r="W356" s="253"/>
      <c r="X356" s="253"/>
      <c r="Y356" s="254"/>
      <c r="Z356" s="254"/>
      <c r="AA356" s="254"/>
      <c r="AB356" s="254"/>
      <c r="AC356" s="253"/>
      <c r="AD356" s="253"/>
      <c r="AE356" s="253"/>
      <c r="AF356" s="253"/>
      <c r="AG356" s="254"/>
      <c r="AH356" s="254"/>
      <c r="AI356" s="254"/>
      <c r="AJ356" s="254"/>
      <c r="AK356" s="86">
        <v>4.63</v>
      </c>
      <c r="AL356" s="86"/>
      <c r="AM356" s="255"/>
      <c r="AN356" s="255">
        <f t="shared" si="210"/>
        <v>2.7</v>
      </c>
      <c r="AO356" s="98">
        <f t="shared" si="202"/>
        <v>16740</v>
      </c>
      <c r="AP356" s="98">
        <f t="shared" si="203"/>
        <v>8370</v>
      </c>
      <c r="AQ356" s="98">
        <f t="shared" si="204"/>
        <v>6210</v>
      </c>
      <c r="AR356" s="98">
        <f t="shared" si="205"/>
        <v>4590</v>
      </c>
      <c r="AS356" s="99">
        <f t="shared" si="206"/>
        <v>16700</v>
      </c>
      <c r="AT356" s="99">
        <f t="shared" si="206"/>
        <v>8400</v>
      </c>
      <c r="AU356" s="99">
        <f t="shared" si="206"/>
        <v>6200</v>
      </c>
      <c r="AV356" s="99">
        <f t="shared" si="206"/>
        <v>4600</v>
      </c>
      <c r="AW356" s="100">
        <f t="shared" si="207"/>
        <v>2511</v>
      </c>
      <c r="AX356" s="256" t="s">
        <v>604</v>
      </c>
      <c r="AY356" s="101">
        <v>7700</v>
      </c>
      <c r="AZ356" s="102">
        <v>2450</v>
      </c>
      <c r="BA356" s="102">
        <v>1890</v>
      </c>
      <c r="BB356" s="102">
        <v>1190</v>
      </c>
      <c r="BC356" s="295">
        <v>6600</v>
      </c>
      <c r="BD356" s="295">
        <v>2100</v>
      </c>
      <c r="BE356" s="295">
        <v>1620</v>
      </c>
      <c r="BF356" s="295">
        <v>1020</v>
      </c>
      <c r="BG356" s="103">
        <f t="shared" si="208"/>
        <v>2089</v>
      </c>
    </row>
    <row r="357" spans="1:65" s="18" customFormat="1" ht="35.1" customHeight="1" x14ac:dyDescent="0.25">
      <c r="A357" s="18" t="s">
        <v>365</v>
      </c>
      <c r="B357" s="18" t="s">
        <v>365</v>
      </c>
      <c r="C357" s="18" t="s">
        <v>365</v>
      </c>
      <c r="D357" s="18" t="s">
        <v>365</v>
      </c>
      <c r="E357" s="18" t="s">
        <v>365</v>
      </c>
      <c r="F357" s="85">
        <v>44</v>
      </c>
      <c r="G357" s="85"/>
      <c r="H357" s="93" t="s">
        <v>5187</v>
      </c>
      <c r="I357" s="84" t="s">
        <v>5188</v>
      </c>
      <c r="J357" s="84" t="s">
        <v>5068</v>
      </c>
      <c r="K357" s="84" t="str">
        <f t="shared" si="200"/>
        <v>LT44DT</v>
      </c>
      <c r="L357" s="291" t="s">
        <v>5189</v>
      </c>
      <c r="M357" s="264">
        <v>6200</v>
      </c>
      <c r="N357" s="264">
        <v>3100</v>
      </c>
      <c r="O357" s="264">
        <v>2300</v>
      </c>
      <c r="P357" s="264">
        <v>1700</v>
      </c>
      <c r="Q357" s="95" t="e">
        <f>VLOOKUP(H357&amp;"Vị trí 1",#REF!,9,0)</f>
        <v>#REF!</v>
      </c>
      <c r="R357" s="95" t="e">
        <f>VLOOKUP(H357&amp;"Vị trí 2",#REF!,9,0)</f>
        <v>#REF!</v>
      </c>
      <c r="S357" s="95" t="e">
        <f>VLOOKUP(H357&amp;"Vị trí 3",#REF!,9,0)</f>
        <v>#REF!</v>
      </c>
      <c r="T357" s="95" t="e">
        <f>VLOOKUP(H357&amp;"Vị trí 4",#REF!,9,0)</f>
        <v>#REF!</v>
      </c>
      <c r="U357" s="253"/>
      <c r="V357" s="253"/>
      <c r="W357" s="253"/>
      <c r="X357" s="253"/>
      <c r="Y357" s="254"/>
      <c r="Z357" s="254"/>
      <c r="AA357" s="254"/>
      <c r="AB357" s="254"/>
      <c r="AC357" s="253"/>
      <c r="AD357" s="253"/>
      <c r="AE357" s="253"/>
      <c r="AF357" s="253"/>
      <c r="AG357" s="254"/>
      <c r="AH357" s="254"/>
      <c r="AI357" s="254"/>
      <c r="AJ357" s="254"/>
      <c r="AK357" s="86">
        <v>4.63</v>
      </c>
      <c r="AL357" s="86"/>
      <c r="AM357" s="255"/>
      <c r="AN357" s="255">
        <f t="shared" si="210"/>
        <v>2.7</v>
      </c>
      <c r="AO357" s="98">
        <f t="shared" si="202"/>
        <v>16740</v>
      </c>
      <c r="AP357" s="98">
        <f t="shared" si="203"/>
        <v>8370</v>
      </c>
      <c r="AQ357" s="98">
        <f t="shared" si="204"/>
        <v>6210</v>
      </c>
      <c r="AR357" s="98">
        <f t="shared" si="205"/>
        <v>4590</v>
      </c>
      <c r="AS357" s="99">
        <f t="shared" si="206"/>
        <v>16700</v>
      </c>
      <c r="AT357" s="99">
        <f t="shared" si="206"/>
        <v>8400</v>
      </c>
      <c r="AU357" s="99">
        <f t="shared" si="206"/>
        <v>6200</v>
      </c>
      <c r="AV357" s="99">
        <f t="shared" si="206"/>
        <v>4600</v>
      </c>
      <c r="AW357" s="100">
        <f t="shared" si="207"/>
        <v>2511</v>
      </c>
      <c r="AX357" s="256" t="s">
        <v>604</v>
      </c>
      <c r="AY357" s="101"/>
      <c r="AZ357" s="102"/>
      <c r="BA357" s="102"/>
      <c r="BB357" s="102"/>
      <c r="BC357" s="97"/>
      <c r="BD357" s="97"/>
      <c r="BE357" s="97"/>
      <c r="BF357" s="97"/>
      <c r="BG357" s="103">
        <f t="shared" si="208"/>
        <v>2089</v>
      </c>
      <c r="BJ357" s="251" t="e">
        <f>M357*#REF!</f>
        <v>#REF!</v>
      </c>
      <c r="BK357" s="251" t="e">
        <f>N357*#REF!</f>
        <v>#REF!</v>
      </c>
      <c r="BL357" s="251" t="e">
        <f>O357*#REF!</f>
        <v>#REF!</v>
      </c>
      <c r="BM357" s="251" t="e">
        <f>P357*#REF!</f>
        <v>#REF!</v>
      </c>
    </row>
    <row r="358" spans="1:65" s="18" customFormat="1" ht="35.1" customHeight="1" x14ac:dyDescent="0.25">
      <c r="A358" s="18" t="s">
        <v>365</v>
      </c>
      <c r="B358" s="18" t="s">
        <v>365</v>
      </c>
      <c r="C358" s="18" t="s">
        <v>365</v>
      </c>
      <c r="D358" s="18" t="s">
        <v>365</v>
      </c>
      <c r="E358" s="18" t="s">
        <v>365</v>
      </c>
      <c r="F358" s="85">
        <v>45</v>
      </c>
      <c r="G358" s="85"/>
      <c r="H358" s="93" t="s">
        <v>5190</v>
      </c>
      <c r="I358" s="84" t="s">
        <v>5191</v>
      </c>
      <c r="J358" s="84" t="s">
        <v>5192</v>
      </c>
      <c r="K358" s="84" t="str">
        <f t="shared" si="200"/>
        <v>LT45DT</v>
      </c>
      <c r="L358" s="84" t="s">
        <v>261</v>
      </c>
      <c r="M358" s="264">
        <v>12000</v>
      </c>
      <c r="N358" s="264">
        <v>6200</v>
      </c>
      <c r="O358" s="264">
        <v>4600</v>
      </c>
      <c r="P358" s="264">
        <v>3000</v>
      </c>
      <c r="Q358" s="95" t="e">
        <f>VLOOKUP(H358&amp;"Vị trí 1",#REF!,9,0)</f>
        <v>#REF!</v>
      </c>
      <c r="R358" s="95" t="e">
        <f>VLOOKUP(H358&amp;"Vị trí 2",#REF!,9,0)</f>
        <v>#REF!</v>
      </c>
      <c r="S358" s="95" t="e">
        <f>VLOOKUP(H358&amp;"Vị trí 3",#REF!,9,0)</f>
        <v>#REF!</v>
      </c>
      <c r="T358" s="95" t="e">
        <f>VLOOKUP(H358&amp;"Vị trí 4",#REF!,9,0)</f>
        <v>#REF!</v>
      </c>
      <c r="U358" s="253" t="e">
        <f>VLOOKUP(A358,#REF!,32,0)</f>
        <v>#REF!</v>
      </c>
      <c r="V358" s="253" t="e">
        <f>VLOOKUP(B358,#REF!,32,0)</f>
        <v>#REF!</v>
      </c>
      <c r="W358" s="253"/>
      <c r="X358" s="253" t="e">
        <f>VLOOKUP(D358,#REF!,32,0)</f>
        <v>#REF!</v>
      </c>
      <c r="Y358" s="254" t="e">
        <f>U358/M358</f>
        <v>#REF!</v>
      </c>
      <c r="Z358" s="254" t="e">
        <f>V358/N358</f>
        <v>#REF!</v>
      </c>
      <c r="AA358" s="254"/>
      <c r="AB358" s="254" t="e">
        <f>X358/P358</f>
        <v>#REF!</v>
      </c>
      <c r="AC358" s="253"/>
      <c r="AD358" s="253"/>
      <c r="AE358" s="253"/>
      <c r="AF358" s="253"/>
      <c r="AG358" s="254"/>
      <c r="AH358" s="254"/>
      <c r="AI358" s="254"/>
      <c r="AJ358" s="254"/>
      <c r="AK358" s="86">
        <v>4.63</v>
      </c>
      <c r="AL358" s="86"/>
      <c r="AM358" s="255"/>
      <c r="AN358" s="255">
        <f t="shared" si="210"/>
        <v>2.7</v>
      </c>
      <c r="AO358" s="98">
        <f t="shared" si="202"/>
        <v>32400.000000000004</v>
      </c>
      <c r="AP358" s="98">
        <f t="shared" si="203"/>
        <v>16740</v>
      </c>
      <c r="AQ358" s="98">
        <f t="shared" si="204"/>
        <v>12420</v>
      </c>
      <c r="AR358" s="98">
        <f t="shared" si="205"/>
        <v>8100.0000000000009</v>
      </c>
      <c r="AS358" s="99">
        <f t="shared" si="206"/>
        <v>32400</v>
      </c>
      <c r="AT358" s="99">
        <f t="shared" si="206"/>
        <v>16700</v>
      </c>
      <c r="AU358" s="99">
        <f t="shared" si="206"/>
        <v>12400</v>
      </c>
      <c r="AV358" s="99">
        <f t="shared" si="206"/>
        <v>8100</v>
      </c>
      <c r="AW358" s="100">
        <f t="shared" si="207"/>
        <v>4860</v>
      </c>
      <c r="AX358" s="256" t="s">
        <v>604</v>
      </c>
      <c r="AY358" s="101">
        <v>7000</v>
      </c>
      <c r="AZ358" s="102">
        <v>2310</v>
      </c>
      <c r="BA358" s="102">
        <v>1470</v>
      </c>
      <c r="BB358" s="102">
        <v>1120</v>
      </c>
      <c r="BC358" s="97">
        <v>6000</v>
      </c>
      <c r="BD358" s="97">
        <v>1980</v>
      </c>
      <c r="BE358" s="97">
        <v>1260</v>
      </c>
      <c r="BF358" s="97">
        <v>960</v>
      </c>
      <c r="BG358" s="103">
        <f t="shared" si="208"/>
        <v>3240</v>
      </c>
      <c r="BJ358" s="251" t="e">
        <f>M358*#REF!</f>
        <v>#REF!</v>
      </c>
      <c r="BK358" s="251" t="e">
        <f>N358*#REF!</f>
        <v>#REF!</v>
      </c>
      <c r="BL358" s="251" t="e">
        <f>O358*#REF!</f>
        <v>#REF!</v>
      </c>
      <c r="BM358" s="251" t="e">
        <f>P358*#REF!</f>
        <v>#REF!</v>
      </c>
    </row>
    <row r="359" spans="1:65" s="18" customFormat="1" ht="35.1" customHeight="1" x14ac:dyDescent="0.25">
      <c r="A359" s="18" t="s">
        <v>365</v>
      </c>
      <c r="B359" s="18" t="s">
        <v>365</v>
      </c>
      <c r="C359" s="18" t="s">
        <v>365</v>
      </c>
      <c r="D359" s="18" t="s">
        <v>365</v>
      </c>
      <c r="E359" s="18" t="s">
        <v>365</v>
      </c>
      <c r="F359" s="85">
        <v>46</v>
      </c>
      <c r="G359" s="85"/>
      <c r="H359" s="93" t="s">
        <v>5193</v>
      </c>
      <c r="I359" s="84" t="s">
        <v>5194</v>
      </c>
      <c r="J359" s="84" t="s">
        <v>556</v>
      </c>
      <c r="K359" s="84" t="str">
        <f t="shared" si="200"/>
        <v>LT46DT</v>
      </c>
      <c r="L359" s="84" t="s">
        <v>538</v>
      </c>
      <c r="M359" s="264">
        <v>12000</v>
      </c>
      <c r="N359" s="264">
        <v>6200</v>
      </c>
      <c r="O359" s="264">
        <v>4600</v>
      </c>
      <c r="P359" s="264">
        <v>3000</v>
      </c>
      <c r="Q359" s="95" t="e">
        <f>VLOOKUP(H359&amp;"Vị trí 1",#REF!,9,0)</f>
        <v>#REF!</v>
      </c>
      <c r="R359" s="95" t="e">
        <f>VLOOKUP(H359&amp;"Vị trí 2",#REF!,9,0)</f>
        <v>#REF!</v>
      </c>
      <c r="S359" s="95" t="e">
        <f>VLOOKUP(H359&amp;"Vị trí 3",#REF!,9,0)</f>
        <v>#REF!</v>
      </c>
      <c r="T359" s="95" t="e">
        <f>VLOOKUP(H359&amp;"Vị trí 4",#REF!,9,0)</f>
        <v>#REF!</v>
      </c>
      <c r="U359" s="253" t="e">
        <f>VLOOKUP(A359,#REF!,32,0)</f>
        <v>#REF!</v>
      </c>
      <c r="V359" s="253" t="e">
        <f>VLOOKUP(B359,#REF!,32,0)</f>
        <v>#REF!</v>
      </c>
      <c r="W359" s="253"/>
      <c r="X359" s="253"/>
      <c r="Y359" s="254" t="e">
        <f>U359/M359</f>
        <v>#REF!</v>
      </c>
      <c r="Z359" s="254" t="e">
        <f>V359/N359</f>
        <v>#REF!</v>
      </c>
      <c r="AA359" s="254"/>
      <c r="AB359" s="254"/>
      <c r="AC359" s="253"/>
      <c r="AD359" s="253"/>
      <c r="AE359" s="253"/>
      <c r="AF359" s="253"/>
      <c r="AG359" s="254"/>
      <c r="AH359" s="254"/>
      <c r="AI359" s="254"/>
      <c r="AJ359" s="254"/>
      <c r="AK359" s="86">
        <v>4.63</v>
      </c>
      <c r="AL359" s="86"/>
      <c r="AM359" s="255"/>
      <c r="AN359" s="255">
        <f t="shared" si="210"/>
        <v>2.7</v>
      </c>
      <c r="AO359" s="98">
        <f t="shared" si="202"/>
        <v>32400.000000000004</v>
      </c>
      <c r="AP359" s="98">
        <f t="shared" si="203"/>
        <v>16740</v>
      </c>
      <c r="AQ359" s="98">
        <f t="shared" si="204"/>
        <v>12420</v>
      </c>
      <c r="AR359" s="98">
        <f t="shared" si="205"/>
        <v>8100.0000000000009</v>
      </c>
      <c r="AS359" s="99">
        <f t="shared" si="206"/>
        <v>32400</v>
      </c>
      <c r="AT359" s="99">
        <f t="shared" si="206"/>
        <v>16700</v>
      </c>
      <c r="AU359" s="99">
        <f t="shared" si="206"/>
        <v>12400</v>
      </c>
      <c r="AV359" s="99">
        <f t="shared" si="206"/>
        <v>8100</v>
      </c>
      <c r="AW359" s="100">
        <f t="shared" si="207"/>
        <v>4860</v>
      </c>
      <c r="AX359" s="256" t="s">
        <v>604</v>
      </c>
      <c r="AY359" s="101">
        <v>7700</v>
      </c>
      <c r="AZ359" s="102">
        <v>2310</v>
      </c>
      <c r="BA359" s="102">
        <v>1470</v>
      </c>
      <c r="BB359" s="102">
        <v>1120</v>
      </c>
      <c r="BC359" s="97">
        <v>6600</v>
      </c>
      <c r="BD359" s="97">
        <v>1980</v>
      </c>
      <c r="BE359" s="97">
        <v>1260</v>
      </c>
      <c r="BF359" s="97">
        <v>960</v>
      </c>
      <c r="BG359" s="103">
        <f t="shared" si="208"/>
        <v>3240</v>
      </c>
      <c r="BJ359" s="251" t="e">
        <f>M359*#REF!</f>
        <v>#REF!</v>
      </c>
      <c r="BK359" s="251" t="e">
        <f>N359*#REF!</f>
        <v>#REF!</v>
      </c>
      <c r="BL359" s="251" t="e">
        <f>O359*#REF!</f>
        <v>#REF!</v>
      </c>
      <c r="BM359" s="251" t="e">
        <f>P359*#REF!</f>
        <v>#REF!</v>
      </c>
    </row>
    <row r="360" spans="1:65" s="18" customFormat="1" ht="35.1" customHeight="1" x14ac:dyDescent="0.25">
      <c r="A360" s="18" t="s">
        <v>365</v>
      </c>
      <c r="B360" s="18" t="s">
        <v>365</v>
      </c>
      <c r="C360" s="18" t="s">
        <v>365</v>
      </c>
      <c r="D360" s="18" t="s">
        <v>365</v>
      </c>
      <c r="E360" s="18" t="s">
        <v>365</v>
      </c>
      <c r="F360" s="85">
        <v>47</v>
      </c>
      <c r="G360" s="85"/>
      <c r="H360" s="93" t="s">
        <v>5195</v>
      </c>
      <c r="I360" s="84" t="s">
        <v>5196</v>
      </c>
      <c r="J360" s="84" t="s">
        <v>556</v>
      </c>
      <c r="K360" s="84" t="str">
        <f t="shared" si="200"/>
        <v>LT47DT</v>
      </c>
      <c r="L360" s="84" t="s">
        <v>538</v>
      </c>
      <c r="M360" s="95">
        <v>7200</v>
      </c>
      <c r="N360" s="95">
        <v>3500</v>
      </c>
      <c r="O360" s="95">
        <v>2600</v>
      </c>
      <c r="P360" s="95">
        <v>1800</v>
      </c>
      <c r="Q360" s="95" t="e">
        <f>VLOOKUP(H360&amp;"Vị trí 1",#REF!,9,0)</f>
        <v>#REF!</v>
      </c>
      <c r="R360" s="95" t="e">
        <f>VLOOKUP(H360&amp;"Vị trí 2",#REF!,9,0)</f>
        <v>#REF!</v>
      </c>
      <c r="S360" s="95" t="e">
        <f>VLOOKUP(H360&amp;"Vị trí 3",#REF!,9,0)</f>
        <v>#REF!</v>
      </c>
      <c r="T360" s="95" t="e">
        <f>VLOOKUP(H360&amp;"Vị trí 4",#REF!,9,0)</f>
        <v>#REF!</v>
      </c>
      <c r="U360" s="253"/>
      <c r="V360" s="253"/>
      <c r="W360" s="253"/>
      <c r="X360" s="253"/>
      <c r="Y360" s="254"/>
      <c r="Z360" s="254"/>
      <c r="AA360" s="254"/>
      <c r="AB360" s="254"/>
      <c r="AC360" s="253"/>
      <c r="AD360" s="253"/>
      <c r="AE360" s="253"/>
      <c r="AF360" s="253"/>
      <c r="AG360" s="254"/>
      <c r="AH360" s="254"/>
      <c r="AI360" s="254"/>
      <c r="AJ360" s="254"/>
      <c r="AK360" s="86">
        <v>4.63</v>
      </c>
      <c r="AL360" s="86"/>
      <c r="AM360" s="255"/>
      <c r="AN360" s="255">
        <f t="shared" si="210"/>
        <v>2.7</v>
      </c>
      <c r="AO360" s="98">
        <f t="shared" si="202"/>
        <v>19440</v>
      </c>
      <c r="AP360" s="98">
        <f t="shared" si="203"/>
        <v>9450</v>
      </c>
      <c r="AQ360" s="98">
        <f t="shared" si="204"/>
        <v>7020.0000000000009</v>
      </c>
      <c r="AR360" s="98">
        <f t="shared" si="205"/>
        <v>4860</v>
      </c>
      <c r="AS360" s="99">
        <f t="shared" si="206"/>
        <v>19400</v>
      </c>
      <c r="AT360" s="99">
        <f t="shared" si="206"/>
        <v>9500</v>
      </c>
      <c r="AU360" s="99">
        <f t="shared" si="206"/>
        <v>7000</v>
      </c>
      <c r="AV360" s="99">
        <f t="shared" si="206"/>
        <v>4900</v>
      </c>
      <c r="AW360" s="100">
        <f t="shared" si="207"/>
        <v>2916</v>
      </c>
      <c r="AX360" s="256" t="s">
        <v>604</v>
      </c>
      <c r="AY360" s="101">
        <v>5460</v>
      </c>
      <c r="AZ360" s="102">
        <v>1610</v>
      </c>
      <c r="BA360" s="102">
        <v>1260</v>
      </c>
      <c r="BB360" s="102">
        <v>910</v>
      </c>
      <c r="BC360" s="97">
        <v>4680</v>
      </c>
      <c r="BD360" s="97">
        <v>1380</v>
      </c>
      <c r="BE360" s="97">
        <v>1080</v>
      </c>
      <c r="BF360" s="97">
        <v>780</v>
      </c>
      <c r="BG360" s="103">
        <f t="shared" si="208"/>
        <v>1984</v>
      </c>
    </row>
    <row r="361" spans="1:65" s="273" customFormat="1" ht="59.25" customHeight="1" x14ac:dyDescent="0.25">
      <c r="A361" s="272" t="str">
        <f t="shared" ref="A361:A371" si="211">$H360&amp;"+1"</f>
        <v>LT47DT+1</v>
      </c>
      <c r="B361" s="272" t="str">
        <f t="shared" ref="B361:B371" si="212">$H360&amp;"+2"</f>
        <v>LT47DT+2</v>
      </c>
      <c r="C361" s="272" t="str">
        <f t="shared" ref="C361:C371" si="213">$H360&amp;"+3"</f>
        <v>LT47DT+3</v>
      </c>
      <c r="D361" s="272" t="str">
        <f t="shared" ref="D361:D371" si="214">$H360&amp;"+4"</f>
        <v>LT47DT+4</v>
      </c>
      <c r="E361" s="296" t="s">
        <v>604</v>
      </c>
      <c r="F361" s="200" t="s">
        <v>605</v>
      </c>
      <c r="G361" s="200"/>
      <c r="H361" s="201" t="s">
        <v>604</v>
      </c>
      <c r="I361" s="274" t="s">
        <v>5197</v>
      </c>
      <c r="J361" s="274"/>
      <c r="K361" s="274"/>
      <c r="L361" s="274"/>
      <c r="M361" s="276"/>
      <c r="N361" s="276"/>
      <c r="O361" s="276"/>
      <c r="P361" s="276"/>
      <c r="Q361" s="277"/>
      <c r="R361" s="277"/>
      <c r="S361" s="277"/>
      <c r="T361" s="277"/>
      <c r="U361" s="275"/>
      <c r="V361" s="275"/>
      <c r="W361" s="275"/>
      <c r="X361" s="275"/>
      <c r="Y361" s="278"/>
      <c r="Z361" s="278"/>
      <c r="AA361" s="278"/>
      <c r="AB361" s="278"/>
      <c r="AC361" s="275"/>
      <c r="AD361" s="275"/>
      <c r="AE361" s="275"/>
      <c r="AF361" s="275"/>
      <c r="AG361" s="278"/>
      <c r="AH361" s="278"/>
      <c r="AI361" s="278"/>
      <c r="AJ361" s="278"/>
      <c r="AK361" s="279">
        <f>AVERAGE(AK362:AK378)</f>
        <v>9.9997647280255979</v>
      </c>
      <c r="AL361" s="279"/>
      <c r="AM361" s="280"/>
      <c r="AN361" s="281">
        <f t="shared" si="210"/>
        <v>5.8</v>
      </c>
      <c r="AO361" s="282"/>
      <c r="AP361" s="282"/>
      <c r="AQ361" s="282"/>
      <c r="AR361" s="282"/>
      <c r="AS361" s="282"/>
      <c r="AT361" s="282"/>
      <c r="AU361" s="282"/>
      <c r="AV361" s="282"/>
      <c r="AW361" s="205"/>
      <c r="AX361" s="283" t="s">
        <v>604</v>
      </c>
      <c r="AY361" s="284"/>
      <c r="AZ361" s="285"/>
      <c r="BA361" s="285"/>
      <c r="BB361" s="285"/>
      <c r="BC361" s="285"/>
      <c r="BD361" s="285"/>
      <c r="BE361" s="285"/>
      <c r="BF361" s="285"/>
      <c r="BJ361" s="287" t="e">
        <f>M361*#REF!</f>
        <v>#REF!</v>
      </c>
      <c r="BK361" s="287" t="e">
        <f>N361*#REF!</f>
        <v>#REF!</v>
      </c>
      <c r="BL361" s="287" t="e">
        <f>O361*#REF!</f>
        <v>#REF!</v>
      </c>
      <c r="BM361" s="287" t="e">
        <f>P361*#REF!</f>
        <v>#REF!</v>
      </c>
    </row>
    <row r="362" spans="1:65" s="18" customFormat="1" ht="31.5" x14ac:dyDescent="0.25">
      <c r="A362" s="83" t="str">
        <f t="shared" si="211"/>
        <v>NT+1</v>
      </c>
      <c r="B362" s="83" t="str">
        <f t="shared" si="212"/>
        <v>NT+2</v>
      </c>
      <c r="C362" s="83" t="str">
        <f t="shared" si="213"/>
        <v>NT+3</v>
      </c>
      <c r="D362" s="83" t="str">
        <f t="shared" si="214"/>
        <v>NT+4</v>
      </c>
      <c r="E362" s="29" t="s">
        <v>604</v>
      </c>
      <c r="F362" s="85">
        <v>1</v>
      </c>
      <c r="G362" s="85"/>
      <c r="H362" s="93" t="s">
        <v>5198</v>
      </c>
      <c r="I362" s="84" t="s">
        <v>5199</v>
      </c>
      <c r="J362" s="84"/>
      <c r="K362" s="84" t="str">
        <f t="shared" si="200"/>
        <v>NT1DT</v>
      </c>
      <c r="L362" s="84"/>
      <c r="M362" s="95">
        <v>11000</v>
      </c>
      <c r="N362" s="95">
        <v>3500</v>
      </c>
      <c r="O362" s="95">
        <v>2700</v>
      </c>
      <c r="P362" s="95">
        <v>1700</v>
      </c>
      <c r="Q362" s="95" t="e">
        <f>VLOOKUP(H362&amp;"Vị trí 1",#REF!,9,0)</f>
        <v>#REF!</v>
      </c>
      <c r="R362" s="95" t="e">
        <f>VLOOKUP(H362&amp;"Vị trí 2",#REF!,9,0)</f>
        <v>#REF!</v>
      </c>
      <c r="S362" s="95" t="e">
        <f>VLOOKUP(H362&amp;"Vị trí 3",#REF!,9,0)</f>
        <v>#REF!</v>
      </c>
      <c r="T362" s="95" t="e">
        <f>VLOOKUP(H362&amp;"Vị trí 4",#REF!,9,0)</f>
        <v>#REF!</v>
      </c>
      <c r="U362" s="253"/>
      <c r="V362" s="253"/>
      <c r="W362" s="253"/>
      <c r="X362" s="253"/>
      <c r="Y362" s="254"/>
      <c r="Z362" s="254"/>
      <c r="AA362" s="254"/>
      <c r="AB362" s="254"/>
      <c r="AC362" s="253"/>
      <c r="AD362" s="253"/>
      <c r="AE362" s="253"/>
      <c r="AF362" s="253"/>
      <c r="AG362" s="254"/>
      <c r="AH362" s="254"/>
      <c r="AI362" s="254"/>
      <c r="AJ362" s="254"/>
      <c r="AK362" s="86">
        <v>10</v>
      </c>
      <c r="AL362" s="86"/>
      <c r="AM362" s="255"/>
      <c r="AN362" s="255">
        <f t="shared" si="210"/>
        <v>5.8</v>
      </c>
      <c r="AO362" s="98">
        <f>M362*$AN362</f>
        <v>63800</v>
      </c>
      <c r="AP362" s="98">
        <f>N362*$AN362</f>
        <v>20300</v>
      </c>
      <c r="AQ362" s="98">
        <f>O362*$AN362</f>
        <v>15660</v>
      </c>
      <c r="AR362" s="98">
        <f>P362*$AN362</f>
        <v>9860</v>
      </c>
      <c r="AS362" s="99">
        <f>IF(AO362&lt;1000,ROUND(AO362,-1),ROUND(AO362,-2))</f>
        <v>63800</v>
      </c>
      <c r="AT362" s="99">
        <f>IF(AP362&lt;1000,ROUND(AP362,-1),ROUND(AP362,-2))</f>
        <v>20300</v>
      </c>
      <c r="AU362" s="99">
        <f>IF(AQ362&lt;1000,ROUND(AQ362,-1),ROUND(AQ362,-2))</f>
        <v>15700</v>
      </c>
      <c r="AV362" s="99">
        <f>IF(AR362&lt;1000,ROUND(AR362,-1),ROUND(AR362,-2))</f>
        <v>9900</v>
      </c>
      <c r="AW362" s="100">
        <f>AO362*0.15</f>
        <v>9570</v>
      </c>
      <c r="AX362" s="256" t="s">
        <v>604</v>
      </c>
      <c r="AY362" s="101">
        <v>4550</v>
      </c>
      <c r="AZ362" s="102">
        <v>1470</v>
      </c>
      <c r="BA362" s="102">
        <v>1190</v>
      </c>
      <c r="BB362" s="102">
        <v>909.99999999999989</v>
      </c>
      <c r="BC362" s="97">
        <v>3900</v>
      </c>
      <c r="BD362" s="97">
        <v>1260</v>
      </c>
      <c r="BE362" s="97">
        <v>1020</v>
      </c>
      <c r="BF362" s="97">
        <v>780</v>
      </c>
      <c r="BG362" s="103">
        <f>AV362-AW362</f>
        <v>330</v>
      </c>
      <c r="BJ362" s="251" t="e">
        <f>M362*#REF!</f>
        <v>#REF!</v>
      </c>
      <c r="BK362" s="251" t="e">
        <f>N362*#REF!</f>
        <v>#REF!</v>
      </c>
      <c r="BL362" s="251" t="e">
        <f>O362*#REF!</f>
        <v>#REF!</v>
      </c>
      <c r="BM362" s="251" t="e">
        <f>P362*#REF!</f>
        <v>#REF!</v>
      </c>
    </row>
    <row r="363" spans="1:65" s="18" customFormat="1" ht="67.5" customHeight="1" x14ac:dyDescent="0.25">
      <c r="A363" s="83" t="str">
        <f t="shared" si="211"/>
        <v>NT1DT+1</v>
      </c>
      <c r="B363" s="83" t="str">
        <f t="shared" si="212"/>
        <v>NT1DT+2</v>
      </c>
      <c r="C363" s="83" t="str">
        <f t="shared" si="213"/>
        <v>NT1DT+3</v>
      </c>
      <c r="D363" s="83" t="str">
        <f t="shared" si="214"/>
        <v>NT1DT+4</v>
      </c>
      <c r="E363" s="29" t="s">
        <v>604</v>
      </c>
      <c r="F363" s="85">
        <v>2</v>
      </c>
      <c r="G363" s="85"/>
      <c r="H363" s="93" t="s">
        <v>5200</v>
      </c>
      <c r="I363" s="84" t="s">
        <v>5201</v>
      </c>
      <c r="J363" s="297" t="s">
        <v>5202</v>
      </c>
      <c r="K363" s="84"/>
      <c r="L363" s="297" t="s">
        <v>5203</v>
      </c>
      <c r="M363" s="298"/>
      <c r="N363" s="298"/>
      <c r="O363" s="298"/>
      <c r="P363" s="298"/>
      <c r="Q363" s="95"/>
      <c r="R363" s="95"/>
      <c r="S363" s="95"/>
      <c r="T363" s="95"/>
      <c r="U363" s="253"/>
      <c r="V363" s="253"/>
      <c r="W363" s="253"/>
      <c r="X363" s="253"/>
      <c r="Y363" s="254"/>
      <c r="Z363" s="254"/>
      <c r="AA363" s="254"/>
      <c r="AB363" s="254"/>
      <c r="AC363" s="253"/>
      <c r="AD363" s="253"/>
      <c r="AE363" s="253"/>
      <c r="AF363" s="253"/>
      <c r="AG363" s="254"/>
      <c r="AH363" s="254"/>
      <c r="AI363" s="254"/>
      <c r="AJ363" s="254"/>
      <c r="AK363" s="86"/>
      <c r="AL363" s="86"/>
      <c r="AM363" s="255"/>
      <c r="AN363" s="255"/>
      <c r="AO363" s="98"/>
      <c r="AP363" s="98"/>
      <c r="AQ363" s="98"/>
      <c r="AR363" s="98"/>
      <c r="AS363" s="98"/>
      <c r="AT363" s="98"/>
      <c r="AU363" s="98"/>
      <c r="AV363" s="98"/>
      <c r="AW363" s="60"/>
      <c r="AX363" s="256" t="s">
        <v>604</v>
      </c>
      <c r="AY363" s="101">
        <v>4550</v>
      </c>
      <c r="AZ363" s="102">
        <v>1470</v>
      </c>
      <c r="BA363" s="102">
        <v>1190</v>
      </c>
      <c r="BB363" s="102">
        <v>909.99999999999989</v>
      </c>
      <c r="BC363" s="97">
        <v>3900</v>
      </c>
      <c r="BD363" s="97">
        <v>1260</v>
      </c>
      <c r="BE363" s="97">
        <v>1020</v>
      </c>
      <c r="BF363" s="97">
        <v>780</v>
      </c>
      <c r="BJ363" s="251" t="e">
        <f>M363*#REF!</f>
        <v>#REF!</v>
      </c>
      <c r="BK363" s="251" t="e">
        <f>N363*#REF!</f>
        <v>#REF!</v>
      </c>
      <c r="BL363" s="251" t="e">
        <f>O363*#REF!</f>
        <v>#REF!</v>
      </c>
      <c r="BM363" s="251" t="e">
        <f>P363*#REF!</f>
        <v>#REF!</v>
      </c>
    </row>
    <row r="364" spans="1:65" s="18" customFormat="1" ht="47.25" x14ac:dyDescent="0.25">
      <c r="A364" s="83" t="str">
        <f t="shared" si="211"/>
        <v>NT2DT+1</v>
      </c>
      <c r="B364" s="83" t="str">
        <f t="shared" si="212"/>
        <v>NT2DT+2</v>
      </c>
      <c r="C364" s="83" t="str">
        <f t="shared" si="213"/>
        <v>NT2DT+3</v>
      </c>
      <c r="D364" s="83" t="str">
        <f t="shared" si="214"/>
        <v>NT2DT+4</v>
      </c>
      <c r="E364" s="29" t="s">
        <v>604</v>
      </c>
      <c r="F364" s="85"/>
      <c r="G364" s="85"/>
      <c r="H364" s="93" t="s">
        <v>5204</v>
      </c>
      <c r="I364" s="84" t="s">
        <v>5205</v>
      </c>
      <c r="J364" s="297" t="s">
        <v>5206</v>
      </c>
      <c r="K364" s="84" t="str">
        <f t="shared" si="200"/>
        <v>NT2DT_D1</v>
      </c>
      <c r="L364" s="297" t="s">
        <v>5207</v>
      </c>
      <c r="M364" s="264">
        <v>10000</v>
      </c>
      <c r="N364" s="264">
        <v>3300</v>
      </c>
      <c r="O364" s="264">
        <v>2100</v>
      </c>
      <c r="P364" s="264">
        <v>1600</v>
      </c>
      <c r="Q364" s="95" t="e">
        <f>VLOOKUP(H364&amp;"Vị trí 1",#REF!,9,0)</f>
        <v>#REF!</v>
      </c>
      <c r="R364" s="95" t="e">
        <f>VLOOKUP(H364&amp;"Vị trí 2",#REF!,9,0)</f>
        <v>#REF!</v>
      </c>
      <c r="S364" s="95" t="e">
        <f>VLOOKUP(H364&amp;"Vị trí 3",#REF!,9,0)</f>
        <v>#REF!</v>
      </c>
      <c r="T364" s="95" t="e">
        <f>VLOOKUP(H364&amp;"Vị trí 4",#REF!,9,0)</f>
        <v>#REF!</v>
      </c>
      <c r="U364" s="253"/>
      <c r="V364" s="253"/>
      <c r="W364" s="253"/>
      <c r="X364" s="253"/>
      <c r="Y364" s="254"/>
      <c r="Z364" s="254"/>
      <c r="AA364" s="254"/>
      <c r="AB364" s="254"/>
      <c r="AC364" s="253"/>
      <c r="AD364" s="253"/>
      <c r="AE364" s="253"/>
      <c r="AF364" s="253"/>
      <c r="AG364" s="254"/>
      <c r="AH364" s="254"/>
      <c r="AI364" s="254"/>
      <c r="AJ364" s="254"/>
      <c r="AK364" s="86">
        <v>10</v>
      </c>
      <c r="AL364" s="86"/>
      <c r="AM364" s="255"/>
      <c r="AN364" s="255">
        <f>ROUNDDOWN(AK364*$AN$10/$AK$10,1)</f>
        <v>5.8</v>
      </c>
      <c r="AO364" s="98">
        <f t="shared" ref="AO364:AR366" si="215">M364*$AN364</f>
        <v>58000</v>
      </c>
      <c r="AP364" s="98">
        <f t="shared" si="215"/>
        <v>19140</v>
      </c>
      <c r="AQ364" s="98">
        <f t="shared" si="215"/>
        <v>12180</v>
      </c>
      <c r="AR364" s="98">
        <f t="shared" si="215"/>
        <v>9280</v>
      </c>
      <c r="AS364" s="99">
        <f t="shared" ref="AS364:AV366" si="216">IF(AO364&lt;1000,ROUND(AO364,-1),ROUND(AO364,-2))</f>
        <v>58000</v>
      </c>
      <c r="AT364" s="99">
        <f t="shared" si="216"/>
        <v>19100</v>
      </c>
      <c r="AU364" s="99">
        <f t="shared" si="216"/>
        <v>12200</v>
      </c>
      <c r="AV364" s="99">
        <f t="shared" si="216"/>
        <v>9300</v>
      </c>
      <c r="AW364" s="100">
        <f>AO364*0.15</f>
        <v>8700</v>
      </c>
      <c r="AX364" s="256" t="s">
        <v>604</v>
      </c>
      <c r="AY364" s="101">
        <v>4340</v>
      </c>
      <c r="AZ364" s="102">
        <v>1470</v>
      </c>
      <c r="BA364" s="102">
        <v>1190</v>
      </c>
      <c r="BB364" s="102">
        <v>910</v>
      </c>
      <c r="BC364" s="97">
        <v>3720</v>
      </c>
      <c r="BD364" s="97">
        <v>1260</v>
      </c>
      <c r="BE364" s="97">
        <v>1020</v>
      </c>
      <c r="BF364" s="97">
        <v>780</v>
      </c>
      <c r="BG364" s="103">
        <f>AV364-AW364</f>
        <v>600</v>
      </c>
      <c r="BJ364" s="251" t="e">
        <f>M364*#REF!</f>
        <v>#REF!</v>
      </c>
      <c r="BK364" s="251" t="e">
        <f>N364*#REF!</f>
        <v>#REF!</v>
      </c>
      <c r="BL364" s="251" t="e">
        <f>O364*#REF!</f>
        <v>#REF!</v>
      </c>
      <c r="BM364" s="251" t="e">
        <f>P364*#REF!</f>
        <v>#REF!</v>
      </c>
    </row>
    <row r="365" spans="1:65" s="18" customFormat="1" ht="47.25" customHeight="1" x14ac:dyDescent="0.25">
      <c r="A365" s="83" t="str">
        <f t="shared" si="211"/>
        <v>NT2DT_D1+1</v>
      </c>
      <c r="B365" s="83" t="str">
        <f t="shared" si="212"/>
        <v>NT2DT_D1+2</v>
      </c>
      <c r="C365" s="83" t="str">
        <f t="shared" si="213"/>
        <v>NT2DT_D1+3</v>
      </c>
      <c r="D365" s="83" t="str">
        <f t="shared" si="214"/>
        <v>NT2DT_D1+4</v>
      </c>
      <c r="E365" s="29" t="s">
        <v>604</v>
      </c>
      <c r="F365" s="85"/>
      <c r="G365" s="85"/>
      <c r="H365" s="93" t="s">
        <v>5208</v>
      </c>
      <c r="I365" s="84" t="s">
        <v>5209</v>
      </c>
      <c r="J365" s="297" t="s">
        <v>5206</v>
      </c>
      <c r="K365" s="84" t="str">
        <f t="shared" si="200"/>
        <v>NT2DT_D2</v>
      </c>
      <c r="L365" s="297" t="s">
        <v>5210</v>
      </c>
      <c r="M365" s="264">
        <v>11000</v>
      </c>
      <c r="N365" s="264">
        <v>3300</v>
      </c>
      <c r="O365" s="264">
        <v>2100</v>
      </c>
      <c r="P365" s="264">
        <v>1600</v>
      </c>
      <c r="Q365" s="95" t="e">
        <f>VLOOKUP(H365&amp;"Vị trí 1",#REF!,9,0)</f>
        <v>#REF!</v>
      </c>
      <c r="R365" s="95" t="e">
        <f>VLOOKUP(H365&amp;"Vị trí 2",#REF!,9,0)</f>
        <v>#REF!</v>
      </c>
      <c r="S365" s="95" t="e">
        <f>VLOOKUP(H365&amp;"Vị trí 3",#REF!,9,0)</f>
        <v>#REF!</v>
      </c>
      <c r="T365" s="95" t="e">
        <f>VLOOKUP(H365&amp;"Vị trí 4",#REF!,9,0)</f>
        <v>#REF!</v>
      </c>
      <c r="U365" s="253"/>
      <c r="V365" s="253"/>
      <c r="W365" s="253"/>
      <c r="X365" s="253"/>
      <c r="Y365" s="254"/>
      <c r="Z365" s="254"/>
      <c r="AA365" s="254"/>
      <c r="AB365" s="254"/>
      <c r="AC365" s="253"/>
      <c r="AD365" s="253"/>
      <c r="AE365" s="253"/>
      <c r="AF365" s="253"/>
      <c r="AG365" s="254"/>
      <c r="AH365" s="254"/>
      <c r="AI365" s="254"/>
      <c r="AJ365" s="254"/>
      <c r="AK365" s="86">
        <v>9.9242424242424239</v>
      </c>
      <c r="AL365" s="86"/>
      <c r="AM365" s="255"/>
      <c r="AN365" s="255">
        <f>ROUNDDOWN(AK365*$AN$10/$AK$10,1)</f>
        <v>5.8</v>
      </c>
      <c r="AO365" s="98">
        <f t="shared" si="215"/>
        <v>63800</v>
      </c>
      <c r="AP365" s="98">
        <f t="shared" si="215"/>
        <v>19140</v>
      </c>
      <c r="AQ365" s="98">
        <f t="shared" si="215"/>
        <v>12180</v>
      </c>
      <c r="AR365" s="98">
        <f t="shared" si="215"/>
        <v>9280</v>
      </c>
      <c r="AS365" s="99">
        <f t="shared" si="216"/>
        <v>63800</v>
      </c>
      <c r="AT365" s="99">
        <f t="shared" si="216"/>
        <v>19100</v>
      </c>
      <c r="AU365" s="99">
        <f t="shared" si="216"/>
        <v>12200</v>
      </c>
      <c r="AV365" s="99">
        <f t="shared" si="216"/>
        <v>9300</v>
      </c>
      <c r="AW365" s="100">
        <f>AO365*0.15</f>
        <v>9570</v>
      </c>
      <c r="AX365" s="256" t="s">
        <v>604</v>
      </c>
      <c r="AY365" s="101">
        <v>4340</v>
      </c>
      <c r="AZ365" s="102">
        <v>1470</v>
      </c>
      <c r="BA365" s="102">
        <v>1190</v>
      </c>
      <c r="BB365" s="102">
        <v>910</v>
      </c>
      <c r="BC365" s="97">
        <v>3720</v>
      </c>
      <c r="BD365" s="97">
        <v>1260</v>
      </c>
      <c r="BE365" s="97">
        <v>1020</v>
      </c>
      <c r="BF365" s="97">
        <v>780</v>
      </c>
      <c r="BG365" s="103">
        <f>AV365-AW365</f>
        <v>-270</v>
      </c>
      <c r="BJ365" s="251" t="e">
        <f>M365*#REF!</f>
        <v>#REF!</v>
      </c>
      <c r="BK365" s="251" t="e">
        <f>N365*#REF!</f>
        <v>#REF!</v>
      </c>
      <c r="BL365" s="251" t="e">
        <f>O365*#REF!</f>
        <v>#REF!</v>
      </c>
      <c r="BM365" s="251" t="e">
        <f>P365*#REF!</f>
        <v>#REF!</v>
      </c>
    </row>
    <row r="366" spans="1:65" s="18" customFormat="1" ht="47.25" customHeight="1" x14ac:dyDescent="0.25">
      <c r="A366" s="83" t="str">
        <f t="shared" si="211"/>
        <v>NT2DT_D2+1</v>
      </c>
      <c r="B366" s="83" t="str">
        <f t="shared" si="212"/>
        <v>NT2DT_D2+2</v>
      </c>
      <c r="C366" s="83" t="str">
        <f t="shared" si="213"/>
        <v>NT2DT_D2+3</v>
      </c>
      <c r="D366" s="83" t="str">
        <f t="shared" si="214"/>
        <v>NT2DT_D2+4</v>
      </c>
      <c r="E366" s="29" t="s">
        <v>604</v>
      </c>
      <c r="F366" s="85">
        <v>3</v>
      </c>
      <c r="G366" s="85"/>
      <c r="H366" s="93" t="s">
        <v>5211</v>
      </c>
      <c r="I366" s="84" t="s">
        <v>5212</v>
      </c>
      <c r="J366" s="297" t="s">
        <v>5210</v>
      </c>
      <c r="K366" s="84" t="str">
        <f t="shared" si="200"/>
        <v>NT3DT</v>
      </c>
      <c r="L366" s="297" t="s">
        <v>5207</v>
      </c>
      <c r="M366" s="264">
        <v>7800</v>
      </c>
      <c r="N366" s="264">
        <v>2300</v>
      </c>
      <c r="O366" s="264">
        <v>1800</v>
      </c>
      <c r="P366" s="264">
        <v>1300</v>
      </c>
      <c r="Q366" s="95" t="e">
        <f>VLOOKUP(H366&amp;"Vị trí 1",#REF!,9,0)</f>
        <v>#REF!</v>
      </c>
      <c r="R366" s="95" t="e">
        <f>VLOOKUP(H366&amp;"Vị trí 2",#REF!,9,0)</f>
        <v>#REF!</v>
      </c>
      <c r="S366" s="95" t="e">
        <f>VLOOKUP(H366&amp;"Vị trí 3",#REF!,9,0)</f>
        <v>#REF!</v>
      </c>
      <c r="T366" s="95" t="e">
        <f>VLOOKUP(H366&amp;"Vị trí 4",#REF!,9,0)</f>
        <v>#REF!</v>
      </c>
      <c r="U366" s="253"/>
      <c r="V366" s="253"/>
      <c r="W366" s="253"/>
      <c r="X366" s="253"/>
      <c r="Y366" s="254"/>
      <c r="Z366" s="254"/>
      <c r="AA366" s="254"/>
      <c r="AB366" s="254"/>
      <c r="AC366" s="253"/>
      <c r="AD366" s="253"/>
      <c r="AE366" s="253"/>
      <c r="AF366" s="253"/>
      <c r="AG366" s="254"/>
      <c r="AH366" s="254"/>
      <c r="AI366" s="254"/>
      <c r="AJ366" s="254"/>
      <c r="AK366" s="86">
        <v>10.072463768115941</v>
      </c>
      <c r="AL366" s="86"/>
      <c r="AM366" s="255"/>
      <c r="AN366" s="255">
        <f>ROUNDDOWN(AK366*$AN$10/$AK$10,1)</f>
        <v>5.9</v>
      </c>
      <c r="AO366" s="98">
        <f t="shared" si="215"/>
        <v>46020</v>
      </c>
      <c r="AP366" s="98">
        <f t="shared" si="215"/>
        <v>13570</v>
      </c>
      <c r="AQ366" s="98">
        <f t="shared" si="215"/>
        <v>10620</v>
      </c>
      <c r="AR366" s="98">
        <f t="shared" si="215"/>
        <v>7670.0000000000009</v>
      </c>
      <c r="AS366" s="99">
        <f t="shared" si="216"/>
        <v>46000</v>
      </c>
      <c r="AT366" s="99">
        <f t="shared" si="216"/>
        <v>13600</v>
      </c>
      <c r="AU366" s="99">
        <f t="shared" si="216"/>
        <v>10600</v>
      </c>
      <c r="AV366" s="99">
        <f t="shared" si="216"/>
        <v>7700</v>
      </c>
      <c r="AW366" s="100">
        <f>AO366*0.15</f>
        <v>6903</v>
      </c>
      <c r="AX366" s="256" t="s">
        <v>604</v>
      </c>
      <c r="AY366" s="101">
        <v>4550</v>
      </c>
      <c r="AZ366" s="102">
        <v>1470</v>
      </c>
      <c r="BA366" s="102">
        <v>1190</v>
      </c>
      <c r="BB366" s="102">
        <v>910</v>
      </c>
      <c r="BC366" s="97">
        <v>3900</v>
      </c>
      <c r="BD366" s="97">
        <v>1260</v>
      </c>
      <c r="BE366" s="97">
        <v>1020</v>
      </c>
      <c r="BF366" s="97">
        <v>780</v>
      </c>
      <c r="BG366" s="103">
        <f>AV366-AW366</f>
        <v>797</v>
      </c>
      <c r="BJ366" s="251" t="e">
        <f>M366*#REF!</f>
        <v>#REF!</v>
      </c>
      <c r="BK366" s="251" t="e">
        <f>N366*#REF!</f>
        <v>#REF!</v>
      </c>
      <c r="BL366" s="251" t="e">
        <f>O366*#REF!</f>
        <v>#REF!</v>
      </c>
      <c r="BM366" s="251" t="e">
        <f>P366*#REF!</f>
        <v>#REF!</v>
      </c>
    </row>
    <row r="367" spans="1:65" s="18" customFormat="1" ht="47.25" x14ac:dyDescent="0.25">
      <c r="A367" s="83" t="str">
        <f t="shared" si="211"/>
        <v>NT3DT+1</v>
      </c>
      <c r="B367" s="83" t="str">
        <f t="shared" si="212"/>
        <v>NT3DT+2</v>
      </c>
      <c r="C367" s="83" t="str">
        <f t="shared" si="213"/>
        <v>NT3DT+3</v>
      </c>
      <c r="D367" s="83" t="str">
        <f t="shared" si="214"/>
        <v>NT3DT+4</v>
      </c>
      <c r="E367" s="29" t="s">
        <v>604</v>
      </c>
      <c r="F367" s="85">
        <v>4</v>
      </c>
      <c r="G367" s="85"/>
      <c r="H367" s="93" t="s">
        <v>5213</v>
      </c>
      <c r="I367" s="84" t="s">
        <v>5214</v>
      </c>
      <c r="J367" s="297" t="s">
        <v>5215</v>
      </c>
      <c r="K367" s="84"/>
      <c r="L367" s="297" t="s">
        <v>5216</v>
      </c>
      <c r="M367" s="298"/>
      <c r="N367" s="298"/>
      <c r="O367" s="298"/>
      <c r="P367" s="298"/>
      <c r="Q367" s="95"/>
      <c r="R367" s="95"/>
      <c r="S367" s="95"/>
      <c r="T367" s="95"/>
      <c r="U367" s="253"/>
      <c r="V367" s="253"/>
      <c r="W367" s="253"/>
      <c r="X367" s="253"/>
      <c r="Y367" s="254"/>
      <c r="Z367" s="254"/>
      <c r="AA367" s="254"/>
      <c r="AB367" s="254"/>
      <c r="AC367" s="253"/>
      <c r="AD367" s="253"/>
      <c r="AE367" s="253"/>
      <c r="AF367" s="253"/>
      <c r="AG367" s="254"/>
      <c r="AH367" s="254"/>
      <c r="AI367" s="254"/>
      <c r="AJ367" s="254"/>
      <c r="AK367" s="86"/>
      <c r="AL367" s="86"/>
      <c r="AM367" s="255"/>
      <c r="AN367" s="255"/>
      <c r="AO367" s="98"/>
      <c r="AP367" s="98"/>
      <c r="AQ367" s="98"/>
      <c r="AR367" s="98"/>
      <c r="AS367" s="98"/>
      <c r="AT367" s="98"/>
      <c r="AU367" s="98"/>
      <c r="AV367" s="98"/>
      <c r="AW367" s="60"/>
      <c r="AX367" s="256" t="s">
        <v>604</v>
      </c>
      <c r="AY367" s="101">
        <v>4340</v>
      </c>
      <c r="AZ367" s="102">
        <v>1470</v>
      </c>
      <c r="BA367" s="102">
        <v>1190</v>
      </c>
      <c r="BB367" s="102">
        <v>910</v>
      </c>
      <c r="BC367" s="97">
        <v>3720</v>
      </c>
      <c r="BD367" s="97">
        <v>1260</v>
      </c>
      <c r="BE367" s="97">
        <v>1020</v>
      </c>
      <c r="BF367" s="97">
        <v>780</v>
      </c>
      <c r="BJ367" s="251" t="e">
        <f>M367*#REF!</f>
        <v>#REF!</v>
      </c>
      <c r="BK367" s="251" t="e">
        <f>N367*#REF!</f>
        <v>#REF!</v>
      </c>
      <c r="BL367" s="251" t="e">
        <f>O367*#REF!</f>
        <v>#REF!</v>
      </c>
      <c r="BM367" s="251" t="e">
        <f>P367*#REF!</f>
        <v>#REF!</v>
      </c>
    </row>
    <row r="368" spans="1:65" s="18" customFormat="1" ht="35.1" customHeight="1" x14ac:dyDescent="0.25">
      <c r="A368" s="83" t="str">
        <f t="shared" si="211"/>
        <v>NT4DT+1</v>
      </c>
      <c r="B368" s="83" t="str">
        <f t="shared" si="212"/>
        <v>NT4DT+2</v>
      </c>
      <c r="C368" s="83" t="str">
        <f t="shared" si="213"/>
        <v>NT4DT+3</v>
      </c>
      <c r="D368" s="83" t="str">
        <f t="shared" si="214"/>
        <v>NT4DT+4</v>
      </c>
      <c r="E368" s="29" t="s">
        <v>604</v>
      </c>
      <c r="F368" s="85"/>
      <c r="G368" s="85"/>
      <c r="H368" s="93" t="s">
        <v>5217</v>
      </c>
      <c r="I368" s="84" t="s">
        <v>5218</v>
      </c>
      <c r="J368" s="297" t="s">
        <v>5219</v>
      </c>
      <c r="K368" s="84" t="str">
        <f t="shared" si="200"/>
        <v>NT4DT_D1</v>
      </c>
      <c r="L368" s="297" t="s">
        <v>896</v>
      </c>
      <c r="M368" s="264">
        <v>6500</v>
      </c>
      <c r="N368" s="264">
        <v>2100</v>
      </c>
      <c r="O368" s="264">
        <v>1700</v>
      </c>
      <c r="P368" s="264">
        <v>1300</v>
      </c>
      <c r="Q368" s="95" t="e">
        <f>VLOOKUP(H368&amp;"Vị trí 1",#REF!,9,0)</f>
        <v>#REF!</v>
      </c>
      <c r="R368" s="95" t="e">
        <f>VLOOKUP(H368&amp;"Vị trí 2",#REF!,9,0)</f>
        <v>#REF!</v>
      </c>
      <c r="S368" s="95" t="e">
        <f>VLOOKUP(H368&amp;"Vị trí 3",#REF!,9,0)</f>
        <v>#REF!</v>
      </c>
      <c r="T368" s="95" t="e">
        <f>VLOOKUP(H368&amp;"Vị trí 4",#REF!,9,0)</f>
        <v>#REF!</v>
      </c>
      <c r="U368" s="253"/>
      <c r="V368" s="253"/>
      <c r="W368" s="253"/>
      <c r="X368" s="253"/>
      <c r="Y368" s="254"/>
      <c r="Z368" s="254"/>
      <c r="AA368" s="254"/>
      <c r="AB368" s="254"/>
      <c r="AC368" s="253"/>
      <c r="AD368" s="253"/>
      <c r="AE368" s="253"/>
      <c r="AF368" s="253"/>
      <c r="AG368" s="254"/>
      <c r="AH368" s="254"/>
      <c r="AI368" s="254"/>
      <c r="AJ368" s="254"/>
      <c r="AK368" s="86">
        <v>10</v>
      </c>
      <c r="AL368" s="86"/>
      <c r="AM368" s="255"/>
      <c r="AN368" s="255">
        <f t="shared" ref="AN368:AN375" si="217">ROUNDDOWN(AK368*$AN$10/$AK$10,1)</f>
        <v>5.8</v>
      </c>
      <c r="AO368" s="98">
        <f t="shared" ref="AO368:AR375" si="218">M368*$AN368</f>
        <v>37700</v>
      </c>
      <c r="AP368" s="98">
        <f t="shared" si="218"/>
        <v>12180</v>
      </c>
      <c r="AQ368" s="98">
        <f t="shared" si="218"/>
        <v>9860</v>
      </c>
      <c r="AR368" s="98">
        <f t="shared" si="218"/>
        <v>7540</v>
      </c>
      <c r="AS368" s="99">
        <f t="shared" ref="AS368:AV375" si="219">IF(AO368&lt;1000,ROUND(AO368,-1),ROUND(AO368,-2))</f>
        <v>37700</v>
      </c>
      <c r="AT368" s="99">
        <f t="shared" si="219"/>
        <v>12200</v>
      </c>
      <c r="AU368" s="99">
        <f t="shared" si="219"/>
        <v>9900</v>
      </c>
      <c r="AV368" s="99">
        <f t="shared" si="219"/>
        <v>7500</v>
      </c>
      <c r="AW368" s="100">
        <f t="shared" ref="AW368:AW375" si="220">AO368*0.15</f>
        <v>5655</v>
      </c>
      <c r="AX368" s="256" t="s">
        <v>604</v>
      </c>
      <c r="AY368" s="101">
        <v>4340</v>
      </c>
      <c r="AZ368" s="102">
        <v>1470</v>
      </c>
      <c r="BA368" s="102">
        <v>1190</v>
      </c>
      <c r="BB368" s="102">
        <v>910</v>
      </c>
      <c r="BC368" s="97">
        <v>3720</v>
      </c>
      <c r="BD368" s="97">
        <v>1260</v>
      </c>
      <c r="BE368" s="97">
        <v>1020</v>
      </c>
      <c r="BF368" s="97">
        <v>780</v>
      </c>
      <c r="BG368" s="103">
        <f t="shared" ref="BG368:BG375" si="221">AV368-AW368</f>
        <v>1845</v>
      </c>
      <c r="BJ368" s="251" t="e">
        <f>M368*#REF!</f>
        <v>#REF!</v>
      </c>
      <c r="BK368" s="251" t="e">
        <f>N368*#REF!</f>
        <v>#REF!</v>
      </c>
      <c r="BL368" s="251" t="e">
        <f>O368*#REF!</f>
        <v>#REF!</v>
      </c>
      <c r="BM368" s="251" t="e">
        <f>P368*#REF!</f>
        <v>#REF!</v>
      </c>
    </row>
    <row r="369" spans="1:65" s="18" customFormat="1" ht="35.1" customHeight="1" x14ac:dyDescent="0.25">
      <c r="A369" s="83" t="str">
        <f t="shared" si="211"/>
        <v>NT4DT_D1+1</v>
      </c>
      <c r="B369" s="83" t="str">
        <f t="shared" si="212"/>
        <v>NT4DT_D1+2</v>
      </c>
      <c r="C369" s="83" t="str">
        <f t="shared" si="213"/>
        <v>NT4DT_D1+3</v>
      </c>
      <c r="D369" s="83" t="str">
        <f t="shared" si="214"/>
        <v>NT4DT_D1+4</v>
      </c>
      <c r="E369" s="29" t="s">
        <v>604</v>
      </c>
      <c r="F369" s="85"/>
      <c r="G369" s="85"/>
      <c r="H369" s="93" t="s">
        <v>5220</v>
      </c>
      <c r="I369" s="84" t="s">
        <v>5221</v>
      </c>
      <c r="J369" s="297" t="s">
        <v>5219</v>
      </c>
      <c r="K369" s="84" t="str">
        <f t="shared" si="200"/>
        <v>NT4DT_D2</v>
      </c>
      <c r="L369" s="297" t="s">
        <v>896</v>
      </c>
      <c r="M369" s="264">
        <v>6500</v>
      </c>
      <c r="N369" s="264">
        <v>2100</v>
      </c>
      <c r="O369" s="264">
        <v>1700</v>
      </c>
      <c r="P369" s="264">
        <v>1300</v>
      </c>
      <c r="Q369" s="95" t="e">
        <f>VLOOKUP(H369&amp;"Vị trí 1",#REF!,9,0)</f>
        <v>#REF!</v>
      </c>
      <c r="R369" s="95" t="e">
        <f>VLOOKUP(H369&amp;"Vị trí 2",#REF!,9,0)</f>
        <v>#REF!</v>
      </c>
      <c r="S369" s="95" t="e">
        <f>VLOOKUP(H369&amp;"Vị trí 3",#REF!,9,0)</f>
        <v>#REF!</v>
      </c>
      <c r="T369" s="95" t="e">
        <f>VLOOKUP(H369&amp;"Vị trí 4",#REF!,9,0)</f>
        <v>#REF!</v>
      </c>
      <c r="U369" s="253"/>
      <c r="V369" s="253" t="e">
        <f>VLOOKUP(B369,#REF!,32,0)</f>
        <v>#REF!</v>
      </c>
      <c r="W369" s="253"/>
      <c r="X369" s="253"/>
      <c r="Y369" s="254"/>
      <c r="Z369" s="254"/>
      <c r="AA369" s="254"/>
      <c r="AB369" s="254"/>
      <c r="AC369" s="253"/>
      <c r="AD369" s="253"/>
      <c r="AE369" s="253"/>
      <c r="AF369" s="253"/>
      <c r="AG369" s="254"/>
      <c r="AH369" s="254"/>
      <c r="AI369" s="254"/>
      <c r="AJ369" s="254"/>
      <c r="AK369" s="86">
        <v>10</v>
      </c>
      <c r="AL369" s="86"/>
      <c r="AM369" s="255"/>
      <c r="AN369" s="255">
        <f t="shared" si="217"/>
        <v>5.8</v>
      </c>
      <c r="AO369" s="98">
        <f t="shared" si="218"/>
        <v>37700</v>
      </c>
      <c r="AP369" s="98">
        <f t="shared" si="218"/>
        <v>12180</v>
      </c>
      <c r="AQ369" s="98">
        <f t="shared" si="218"/>
        <v>9860</v>
      </c>
      <c r="AR369" s="98">
        <f t="shared" si="218"/>
        <v>7540</v>
      </c>
      <c r="AS369" s="99">
        <f t="shared" si="219"/>
        <v>37700</v>
      </c>
      <c r="AT369" s="99">
        <f t="shared" si="219"/>
        <v>12200</v>
      </c>
      <c r="AU369" s="99">
        <f t="shared" si="219"/>
        <v>9900</v>
      </c>
      <c r="AV369" s="99">
        <f t="shared" si="219"/>
        <v>7500</v>
      </c>
      <c r="AW369" s="100">
        <f t="shared" si="220"/>
        <v>5655</v>
      </c>
      <c r="AX369" s="256" t="s">
        <v>604</v>
      </c>
      <c r="AY369" s="101">
        <v>4340</v>
      </c>
      <c r="AZ369" s="102">
        <v>1470</v>
      </c>
      <c r="BA369" s="102">
        <v>1190</v>
      </c>
      <c r="BB369" s="102">
        <v>910</v>
      </c>
      <c r="BC369" s="97">
        <v>3720</v>
      </c>
      <c r="BD369" s="97">
        <v>1260</v>
      </c>
      <c r="BE369" s="97">
        <v>1020</v>
      </c>
      <c r="BF369" s="97">
        <v>780</v>
      </c>
      <c r="BG369" s="103">
        <f t="shared" si="221"/>
        <v>1845</v>
      </c>
      <c r="BJ369" s="251"/>
      <c r="BK369" s="251"/>
      <c r="BL369" s="251"/>
      <c r="BM369" s="251"/>
    </row>
    <row r="370" spans="1:65" s="18" customFormat="1" ht="35.1" customHeight="1" x14ac:dyDescent="0.25">
      <c r="A370" s="83" t="str">
        <f t="shared" si="211"/>
        <v>NT4DT_D2+1</v>
      </c>
      <c r="B370" s="83" t="str">
        <f t="shared" si="212"/>
        <v>NT4DT_D2+2</v>
      </c>
      <c r="C370" s="83" t="str">
        <f t="shared" si="213"/>
        <v>NT4DT_D2+3</v>
      </c>
      <c r="D370" s="83" t="str">
        <f t="shared" si="214"/>
        <v>NT4DT_D2+4</v>
      </c>
      <c r="E370" s="29" t="s">
        <v>604</v>
      </c>
      <c r="F370" s="85">
        <v>5</v>
      </c>
      <c r="G370" s="85"/>
      <c r="H370" s="93" t="s">
        <v>5222</v>
      </c>
      <c r="I370" s="84" t="s">
        <v>5223</v>
      </c>
      <c r="J370" s="297" t="s">
        <v>5224</v>
      </c>
      <c r="K370" s="84" t="str">
        <f t="shared" si="200"/>
        <v>NT5DT</v>
      </c>
      <c r="L370" s="297" t="s">
        <v>890</v>
      </c>
      <c r="M370" s="264">
        <v>6200</v>
      </c>
      <c r="N370" s="264">
        <v>2100</v>
      </c>
      <c r="O370" s="264">
        <v>1700</v>
      </c>
      <c r="P370" s="264">
        <v>1300</v>
      </c>
      <c r="Q370" s="95" t="e">
        <f>VLOOKUP(H370&amp;"Vị trí 1",#REF!,9,0)</f>
        <v>#REF!</v>
      </c>
      <c r="R370" s="95" t="e">
        <f>VLOOKUP(H370&amp;"Vị trí 2",#REF!,9,0)</f>
        <v>#REF!</v>
      </c>
      <c r="S370" s="95" t="e">
        <f>VLOOKUP(H370&amp;"Vị trí 3",#REF!,9,0)</f>
        <v>#REF!</v>
      </c>
      <c r="T370" s="95" t="e">
        <f>VLOOKUP(H370&amp;"Vị trí 4",#REF!,9,0)</f>
        <v>#REF!</v>
      </c>
      <c r="U370" s="253"/>
      <c r="V370" s="253"/>
      <c r="W370" s="253"/>
      <c r="X370" s="253"/>
      <c r="Y370" s="254"/>
      <c r="Z370" s="254"/>
      <c r="AA370" s="254"/>
      <c r="AB370" s="254"/>
      <c r="AC370" s="253"/>
      <c r="AD370" s="253"/>
      <c r="AE370" s="253"/>
      <c r="AF370" s="253"/>
      <c r="AG370" s="254"/>
      <c r="AH370" s="254"/>
      <c r="AI370" s="254"/>
      <c r="AJ370" s="254"/>
      <c r="AK370" s="86">
        <v>10</v>
      </c>
      <c r="AL370" s="86"/>
      <c r="AM370" s="255"/>
      <c r="AN370" s="255">
        <f t="shared" si="217"/>
        <v>5.8</v>
      </c>
      <c r="AO370" s="98">
        <f t="shared" si="218"/>
        <v>35960</v>
      </c>
      <c r="AP370" s="98">
        <f t="shared" si="218"/>
        <v>12180</v>
      </c>
      <c r="AQ370" s="98">
        <f t="shared" si="218"/>
        <v>9860</v>
      </c>
      <c r="AR370" s="98">
        <f t="shared" si="218"/>
        <v>7540</v>
      </c>
      <c r="AS370" s="99">
        <f t="shared" si="219"/>
        <v>36000</v>
      </c>
      <c r="AT370" s="99">
        <f t="shared" si="219"/>
        <v>12200</v>
      </c>
      <c r="AU370" s="99">
        <f t="shared" si="219"/>
        <v>9900</v>
      </c>
      <c r="AV370" s="99">
        <f t="shared" si="219"/>
        <v>7500</v>
      </c>
      <c r="AW370" s="100">
        <f t="shared" si="220"/>
        <v>5394</v>
      </c>
      <c r="AX370" s="256" t="s">
        <v>604</v>
      </c>
      <c r="AY370" s="101">
        <v>5950</v>
      </c>
      <c r="AZ370" s="102">
        <v>2450</v>
      </c>
      <c r="BA370" s="102">
        <v>1889.9999999999998</v>
      </c>
      <c r="BB370" s="102">
        <v>1470</v>
      </c>
      <c r="BC370" s="97">
        <v>5100</v>
      </c>
      <c r="BD370" s="97">
        <v>2100</v>
      </c>
      <c r="BE370" s="97">
        <v>1620</v>
      </c>
      <c r="BF370" s="97">
        <v>1260</v>
      </c>
      <c r="BG370" s="103">
        <f t="shared" si="221"/>
        <v>2106</v>
      </c>
      <c r="BJ370" s="251" t="e">
        <f>M370*#REF!</f>
        <v>#REF!</v>
      </c>
      <c r="BK370" s="251" t="e">
        <f>N370*#REF!</f>
        <v>#REF!</v>
      </c>
      <c r="BL370" s="251" t="e">
        <f>O370*#REF!</f>
        <v>#REF!</v>
      </c>
      <c r="BM370" s="251" t="e">
        <f>P370*#REF!</f>
        <v>#REF!</v>
      </c>
    </row>
    <row r="371" spans="1:65" s="18" customFormat="1" ht="35.1" customHeight="1" x14ac:dyDescent="0.25">
      <c r="A371" s="83" t="str">
        <f t="shared" si="211"/>
        <v>NT5DT+1</v>
      </c>
      <c r="B371" s="83" t="str">
        <f t="shared" si="212"/>
        <v>NT5DT+2</v>
      </c>
      <c r="C371" s="83" t="str">
        <f t="shared" si="213"/>
        <v>NT5DT+3</v>
      </c>
      <c r="D371" s="83" t="str">
        <f t="shared" si="214"/>
        <v>NT5DT+4</v>
      </c>
      <c r="E371" s="29" t="s">
        <v>604</v>
      </c>
      <c r="F371" s="85">
        <v>6</v>
      </c>
      <c r="G371" s="85"/>
      <c r="H371" s="93" t="s">
        <v>5225</v>
      </c>
      <c r="I371" s="84" t="s">
        <v>5226</v>
      </c>
      <c r="J371" s="297" t="s">
        <v>5227</v>
      </c>
      <c r="K371" s="84" t="str">
        <f t="shared" si="200"/>
        <v>NT6DT</v>
      </c>
      <c r="L371" s="297" t="s">
        <v>5228</v>
      </c>
      <c r="M371" s="264">
        <v>6200</v>
      </c>
      <c r="N371" s="264">
        <v>2100</v>
      </c>
      <c r="O371" s="264">
        <v>1700</v>
      </c>
      <c r="P371" s="264">
        <v>1300</v>
      </c>
      <c r="Q371" s="95" t="e">
        <f>VLOOKUP(H371&amp;"Vị trí 1",#REF!,9,0)</f>
        <v>#REF!</v>
      </c>
      <c r="R371" s="95" t="e">
        <f>VLOOKUP(H371&amp;"Vị trí 2",#REF!,9,0)</f>
        <v>#REF!</v>
      </c>
      <c r="S371" s="95" t="e">
        <f>VLOOKUP(H371&amp;"Vị trí 3",#REF!,9,0)</f>
        <v>#REF!</v>
      </c>
      <c r="T371" s="95" t="e">
        <f>VLOOKUP(H371&amp;"Vị trí 4",#REF!,9,0)</f>
        <v>#REF!</v>
      </c>
      <c r="U371" s="253"/>
      <c r="V371" s="253"/>
      <c r="W371" s="253"/>
      <c r="X371" s="253"/>
      <c r="Y371" s="254"/>
      <c r="Z371" s="254"/>
      <c r="AA371" s="254"/>
      <c r="AB371" s="254"/>
      <c r="AC371" s="253"/>
      <c r="AD371" s="253"/>
      <c r="AE371" s="253"/>
      <c r="AF371" s="253"/>
      <c r="AG371" s="254"/>
      <c r="AH371" s="254"/>
      <c r="AI371" s="254"/>
      <c r="AJ371" s="254"/>
      <c r="AK371" s="86">
        <v>10</v>
      </c>
      <c r="AL371" s="86"/>
      <c r="AM371" s="255"/>
      <c r="AN371" s="255">
        <f t="shared" si="217"/>
        <v>5.8</v>
      </c>
      <c r="AO371" s="98">
        <f t="shared" si="218"/>
        <v>35960</v>
      </c>
      <c r="AP371" s="98">
        <f t="shared" si="218"/>
        <v>12180</v>
      </c>
      <c r="AQ371" s="98">
        <f t="shared" si="218"/>
        <v>9860</v>
      </c>
      <c r="AR371" s="98">
        <f t="shared" si="218"/>
        <v>7540</v>
      </c>
      <c r="AS371" s="99">
        <f t="shared" si="219"/>
        <v>36000</v>
      </c>
      <c r="AT371" s="99">
        <f t="shared" si="219"/>
        <v>12200</v>
      </c>
      <c r="AU371" s="99">
        <f t="shared" si="219"/>
        <v>9900</v>
      </c>
      <c r="AV371" s="99">
        <f t="shared" si="219"/>
        <v>7500</v>
      </c>
      <c r="AW371" s="100">
        <f t="shared" si="220"/>
        <v>5394</v>
      </c>
      <c r="AX371" s="256" t="s">
        <v>604</v>
      </c>
      <c r="AY371" s="101">
        <v>8400</v>
      </c>
      <c r="AZ371" s="102">
        <v>2450</v>
      </c>
      <c r="BA371" s="102">
        <v>1889.9999999999998</v>
      </c>
      <c r="BB371" s="102">
        <v>1400</v>
      </c>
      <c r="BC371" s="97">
        <v>7200</v>
      </c>
      <c r="BD371" s="97">
        <v>2100</v>
      </c>
      <c r="BE371" s="97">
        <v>1620</v>
      </c>
      <c r="BF371" s="97">
        <v>1200</v>
      </c>
      <c r="BG371" s="103">
        <f t="shared" si="221"/>
        <v>2106</v>
      </c>
      <c r="BJ371" s="251" t="e">
        <f>M371*#REF!</f>
        <v>#REF!</v>
      </c>
      <c r="BK371" s="251" t="e">
        <f>N371*#REF!</f>
        <v>#REF!</v>
      </c>
      <c r="BL371" s="251" t="e">
        <f>O371*#REF!</f>
        <v>#REF!</v>
      </c>
      <c r="BM371" s="251" t="e">
        <f>P371*#REF!</f>
        <v>#REF!</v>
      </c>
    </row>
    <row r="372" spans="1:65" s="219" customFormat="1" ht="63" x14ac:dyDescent="0.25">
      <c r="A372" s="230" t="str">
        <f t="shared" ref="A372:A435" si="222">$H372&amp;"+1"</f>
        <v>NT7DT+1</v>
      </c>
      <c r="B372" s="230" t="str">
        <f t="shared" ref="B372:B435" si="223">$H372&amp;"+2"</f>
        <v>NT7DT+2</v>
      </c>
      <c r="C372" s="230" t="str">
        <f t="shared" ref="C372:C435" si="224">$H372&amp;"+3"</f>
        <v>NT7DT+3</v>
      </c>
      <c r="D372" s="230" t="str">
        <f t="shared" ref="D372:D435" si="225">$H372&amp;"+4"</f>
        <v>NT7DT+4</v>
      </c>
      <c r="E372" s="29" t="s">
        <v>604</v>
      </c>
      <c r="F372" s="85">
        <v>7</v>
      </c>
      <c r="G372" s="85"/>
      <c r="H372" s="93" t="s">
        <v>5229</v>
      </c>
      <c r="I372" s="84" t="s">
        <v>5230</v>
      </c>
      <c r="J372" s="297" t="s">
        <v>5227</v>
      </c>
      <c r="K372" s="84" t="str">
        <f t="shared" si="200"/>
        <v>NT7DT</v>
      </c>
      <c r="L372" s="297" t="s">
        <v>5231</v>
      </c>
      <c r="M372" s="264">
        <v>6500</v>
      </c>
      <c r="N372" s="264">
        <v>2100</v>
      </c>
      <c r="O372" s="264">
        <v>1700</v>
      </c>
      <c r="P372" s="264">
        <v>1300</v>
      </c>
      <c r="Q372" s="95" t="e">
        <f>VLOOKUP(H372&amp;"Vị trí 1",#REF!,9,0)</f>
        <v>#REF!</v>
      </c>
      <c r="R372" s="95" t="e">
        <f>VLOOKUP(H372&amp;"Vị trí 2",#REF!,9,0)</f>
        <v>#REF!</v>
      </c>
      <c r="S372" s="95" t="e">
        <f>VLOOKUP(H372&amp;"Vị trí 3",#REF!,9,0)</f>
        <v>#REF!</v>
      </c>
      <c r="T372" s="95" t="e">
        <f>VLOOKUP(H372&amp;"Vị trí 4",#REF!,9,0)</f>
        <v>#REF!</v>
      </c>
      <c r="U372" s="266"/>
      <c r="V372" s="266"/>
      <c r="W372" s="266"/>
      <c r="X372" s="266"/>
      <c r="Y372" s="267"/>
      <c r="Z372" s="267"/>
      <c r="AA372" s="267"/>
      <c r="AB372" s="267"/>
      <c r="AC372" s="266"/>
      <c r="AD372" s="266"/>
      <c r="AE372" s="266"/>
      <c r="AF372" s="266"/>
      <c r="AG372" s="267"/>
      <c r="AH372" s="267"/>
      <c r="AI372" s="267">
        <f>MIN(AK373:AK529)</f>
        <v>5</v>
      </c>
      <c r="AJ372" s="267">
        <f>MAX(AK373:AK529)</f>
        <v>26.666666666666668</v>
      </c>
      <c r="AK372" s="86">
        <v>10</v>
      </c>
      <c r="AL372" s="86"/>
      <c r="AM372" s="268"/>
      <c r="AN372" s="255">
        <f t="shared" si="217"/>
        <v>5.8</v>
      </c>
      <c r="AO372" s="98">
        <f t="shared" si="218"/>
        <v>37700</v>
      </c>
      <c r="AP372" s="98">
        <f t="shared" si="218"/>
        <v>12180</v>
      </c>
      <c r="AQ372" s="98">
        <f t="shared" si="218"/>
        <v>9860</v>
      </c>
      <c r="AR372" s="98">
        <f t="shared" si="218"/>
        <v>7540</v>
      </c>
      <c r="AS372" s="99">
        <f t="shared" si="219"/>
        <v>37700</v>
      </c>
      <c r="AT372" s="99">
        <f t="shared" si="219"/>
        <v>12200</v>
      </c>
      <c r="AU372" s="99">
        <f t="shared" si="219"/>
        <v>9900</v>
      </c>
      <c r="AV372" s="99">
        <f t="shared" si="219"/>
        <v>7500</v>
      </c>
      <c r="AW372" s="100">
        <f t="shared" si="220"/>
        <v>5655</v>
      </c>
      <c r="AX372" s="269" t="s">
        <v>3</v>
      </c>
      <c r="AY372" s="292"/>
      <c r="AZ372" s="293"/>
      <c r="BA372" s="293"/>
      <c r="BB372" s="293"/>
      <c r="BC372" s="266"/>
      <c r="BD372" s="266"/>
      <c r="BE372" s="266"/>
      <c r="BF372" s="266"/>
      <c r="BG372" s="103">
        <f t="shared" si="221"/>
        <v>1845</v>
      </c>
    </row>
    <row r="373" spans="1:65" s="18" customFormat="1" ht="35.1" customHeight="1" x14ac:dyDescent="0.25">
      <c r="A373" s="83" t="str">
        <f t="shared" si="222"/>
        <v>NT8DT+1</v>
      </c>
      <c r="B373" s="83" t="str">
        <f t="shared" si="223"/>
        <v>NT8DT+2</v>
      </c>
      <c r="C373" s="83" t="str">
        <f t="shared" si="224"/>
        <v>NT8DT+3</v>
      </c>
      <c r="D373" s="83" t="str">
        <f t="shared" si="225"/>
        <v>NT8DT+4</v>
      </c>
      <c r="E373" s="29" t="s">
        <v>604</v>
      </c>
      <c r="F373" s="85">
        <v>8</v>
      </c>
      <c r="G373" s="85"/>
      <c r="H373" s="93" t="s">
        <v>5232</v>
      </c>
      <c r="I373" s="84" t="s">
        <v>5233</v>
      </c>
      <c r="J373" s="297" t="s">
        <v>5234</v>
      </c>
      <c r="K373" s="84" t="str">
        <f t="shared" si="200"/>
        <v>NT8DT</v>
      </c>
      <c r="L373" s="297" t="s">
        <v>5235</v>
      </c>
      <c r="M373" s="264">
        <v>6200</v>
      </c>
      <c r="N373" s="264">
        <v>2100</v>
      </c>
      <c r="O373" s="264">
        <v>1700</v>
      </c>
      <c r="P373" s="264">
        <v>1300</v>
      </c>
      <c r="Q373" s="95" t="e">
        <f>VLOOKUP(H373&amp;"Vị trí 1",#REF!,9,0)</f>
        <v>#REF!</v>
      </c>
      <c r="R373" s="95" t="e">
        <f>VLOOKUP(H373&amp;"Vị trí 2",#REF!,9,0)</f>
        <v>#REF!</v>
      </c>
      <c r="S373" s="95" t="e">
        <f>VLOOKUP(H373&amp;"Vị trí 3",#REF!,9,0)</f>
        <v>#REF!</v>
      </c>
      <c r="T373" s="95" t="e">
        <f>VLOOKUP(H373&amp;"Vị trí 4",#REF!,9,0)</f>
        <v>#REF!</v>
      </c>
      <c r="U373" s="253"/>
      <c r="V373" s="253"/>
      <c r="W373" s="253"/>
      <c r="X373" s="253"/>
      <c r="Y373" s="254"/>
      <c r="Z373" s="254"/>
      <c r="AA373" s="254"/>
      <c r="AB373" s="254"/>
      <c r="AC373" s="253"/>
      <c r="AD373" s="253"/>
      <c r="AE373" s="253"/>
      <c r="AF373" s="253"/>
      <c r="AG373" s="254"/>
      <c r="AH373" s="254"/>
      <c r="AI373" s="254"/>
      <c r="AJ373" s="254"/>
      <c r="AK373" s="86">
        <v>10</v>
      </c>
      <c r="AL373" s="86"/>
      <c r="AM373" s="255"/>
      <c r="AN373" s="255">
        <f t="shared" si="217"/>
        <v>5.8</v>
      </c>
      <c r="AO373" s="98">
        <f t="shared" si="218"/>
        <v>35960</v>
      </c>
      <c r="AP373" s="98">
        <f t="shared" si="218"/>
        <v>12180</v>
      </c>
      <c r="AQ373" s="98">
        <f t="shared" si="218"/>
        <v>9860</v>
      </c>
      <c r="AR373" s="98">
        <f t="shared" si="218"/>
        <v>7540</v>
      </c>
      <c r="AS373" s="99">
        <f t="shared" si="219"/>
        <v>36000</v>
      </c>
      <c r="AT373" s="99">
        <f t="shared" si="219"/>
        <v>12200</v>
      </c>
      <c r="AU373" s="99">
        <f t="shared" si="219"/>
        <v>9900</v>
      </c>
      <c r="AV373" s="99">
        <f t="shared" si="219"/>
        <v>7500</v>
      </c>
      <c r="AW373" s="100">
        <f t="shared" si="220"/>
        <v>5394</v>
      </c>
      <c r="AX373" s="256" t="s">
        <v>3</v>
      </c>
      <c r="AY373" s="101">
        <v>2800</v>
      </c>
      <c r="AZ373" s="102">
        <v>1400</v>
      </c>
      <c r="BA373" s="102">
        <v>1050</v>
      </c>
      <c r="BB373" s="102">
        <v>670</v>
      </c>
      <c r="BC373" s="97">
        <v>2400</v>
      </c>
      <c r="BD373" s="97">
        <v>1200</v>
      </c>
      <c r="BE373" s="97">
        <v>900</v>
      </c>
      <c r="BF373" s="97">
        <v>570</v>
      </c>
      <c r="BG373" s="103">
        <f t="shared" si="221"/>
        <v>2106</v>
      </c>
      <c r="BJ373" s="251" t="e">
        <f>M373*#REF!</f>
        <v>#REF!</v>
      </c>
      <c r="BK373" s="251" t="e">
        <f>N373*#REF!</f>
        <v>#REF!</v>
      </c>
      <c r="BL373" s="251" t="e">
        <f>O373*#REF!</f>
        <v>#REF!</v>
      </c>
      <c r="BM373" s="251" t="e">
        <f>P373*#REF!</f>
        <v>#REF!</v>
      </c>
    </row>
    <row r="374" spans="1:65" s="18" customFormat="1" ht="35.1" customHeight="1" x14ac:dyDescent="0.25">
      <c r="A374" s="83" t="str">
        <f t="shared" si="222"/>
        <v>NT9DT+1</v>
      </c>
      <c r="B374" s="83" t="str">
        <f t="shared" si="223"/>
        <v>NT9DT+2</v>
      </c>
      <c r="C374" s="83" t="str">
        <f t="shared" si="224"/>
        <v>NT9DT+3</v>
      </c>
      <c r="D374" s="83" t="str">
        <f t="shared" si="225"/>
        <v>NT9DT+4</v>
      </c>
      <c r="E374" s="29" t="s">
        <v>604</v>
      </c>
      <c r="F374" s="85">
        <v>9</v>
      </c>
      <c r="G374" s="85"/>
      <c r="H374" s="93" t="s">
        <v>5236</v>
      </c>
      <c r="I374" s="84" t="s">
        <v>5237</v>
      </c>
      <c r="J374" s="297" t="s">
        <v>5227</v>
      </c>
      <c r="K374" s="84" t="str">
        <f t="shared" si="200"/>
        <v>NT9DT</v>
      </c>
      <c r="L374" s="84" t="s">
        <v>5238</v>
      </c>
      <c r="M374" s="264">
        <v>6200</v>
      </c>
      <c r="N374" s="264">
        <v>2100</v>
      </c>
      <c r="O374" s="264">
        <v>1700</v>
      </c>
      <c r="P374" s="264">
        <v>1300</v>
      </c>
      <c r="Q374" s="95" t="e">
        <f>VLOOKUP(H374&amp;"Vị trí 1",#REF!,9,0)</f>
        <v>#REF!</v>
      </c>
      <c r="R374" s="95" t="e">
        <f>VLOOKUP(H374&amp;"Vị trí 2",#REF!,9,0)</f>
        <v>#REF!</v>
      </c>
      <c r="S374" s="95" t="e">
        <f>VLOOKUP(H374&amp;"Vị trí 3",#REF!,9,0)</f>
        <v>#REF!</v>
      </c>
      <c r="T374" s="95" t="e">
        <f>VLOOKUP(H374&amp;"Vị trí 4",#REF!,9,0)</f>
        <v>#REF!</v>
      </c>
      <c r="U374" s="253"/>
      <c r="V374" s="253"/>
      <c r="W374" s="253"/>
      <c r="X374" s="253"/>
      <c r="Y374" s="254"/>
      <c r="Z374" s="254"/>
      <c r="AA374" s="254"/>
      <c r="AB374" s="254"/>
      <c r="AC374" s="253"/>
      <c r="AD374" s="253"/>
      <c r="AE374" s="253"/>
      <c r="AF374" s="253"/>
      <c r="AG374" s="254"/>
      <c r="AH374" s="254"/>
      <c r="AI374" s="254"/>
      <c r="AJ374" s="254"/>
      <c r="AK374" s="86">
        <v>10</v>
      </c>
      <c r="AL374" s="86"/>
      <c r="AM374" s="255"/>
      <c r="AN374" s="255">
        <f t="shared" si="217"/>
        <v>5.8</v>
      </c>
      <c r="AO374" s="98">
        <f t="shared" si="218"/>
        <v>35960</v>
      </c>
      <c r="AP374" s="98">
        <f t="shared" si="218"/>
        <v>12180</v>
      </c>
      <c r="AQ374" s="98">
        <f t="shared" si="218"/>
        <v>9860</v>
      </c>
      <c r="AR374" s="98">
        <f t="shared" si="218"/>
        <v>7540</v>
      </c>
      <c r="AS374" s="99">
        <f t="shared" si="219"/>
        <v>36000</v>
      </c>
      <c r="AT374" s="99">
        <f t="shared" si="219"/>
        <v>12200</v>
      </c>
      <c r="AU374" s="99">
        <f t="shared" si="219"/>
        <v>9900</v>
      </c>
      <c r="AV374" s="99">
        <f t="shared" si="219"/>
        <v>7500</v>
      </c>
      <c r="AW374" s="100">
        <f t="shared" si="220"/>
        <v>5394</v>
      </c>
      <c r="AX374" s="256" t="s">
        <v>3</v>
      </c>
      <c r="AY374" s="101">
        <v>5040</v>
      </c>
      <c r="AZ374" s="102">
        <v>2100</v>
      </c>
      <c r="BA374" s="102">
        <v>1750</v>
      </c>
      <c r="BB374" s="102">
        <v>1190</v>
      </c>
      <c r="BC374" s="97">
        <v>4320</v>
      </c>
      <c r="BD374" s="97">
        <v>1800</v>
      </c>
      <c r="BE374" s="97">
        <v>1500</v>
      </c>
      <c r="BF374" s="97">
        <v>1020</v>
      </c>
      <c r="BG374" s="103">
        <f t="shared" si="221"/>
        <v>2106</v>
      </c>
      <c r="BJ374" s="251" t="e">
        <f>M374*#REF!</f>
        <v>#REF!</v>
      </c>
      <c r="BK374" s="251" t="e">
        <f>N374*#REF!</f>
        <v>#REF!</v>
      </c>
      <c r="BL374" s="251" t="e">
        <f>O374*#REF!</f>
        <v>#REF!</v>
      </c>
      <c r="BM374" s="251" t="e">
        <f>P374*#REF!</f>
        <v>#REF!</v>
      </c>
    </row>
    <row r="375" spans="1:65" s="18" customFormat="1" ht="63" x14ac:dyDescent="0.25">
      <c r="A375" s="83" t="str">
        <f t="shared" si="222"/>
        <v>NT10DT+1</v>
      </c>
      <c r="B375" s="83" t="str">
        <f t="shared" si="223"/>
        <v>NT10DT+2</v>
      </c>
      <c r="C375" s="83" t="str">
        <f t="shared" si="224"/>
        <v>NT10DT+3</v>
      </c>
      <c r="D375" s="83" t="str">
        <f t="shared" si="225"/>
        <v>NT10DT+4</v>
      </c>
      <c r="E375" s="29" t="s">
        <v>604</v>
      </c>
      <c r="F375" s="85">
        <v>10</v>
      </c>
      <c r="G375" s="85"/>
      <c r="H375" s="93" t="s">
        <v>5239</v>
      </c>
      <c r="I375" s="84" t="s">
        <v>5240</v>
      </c>
      <c r="J375" s="297" t="s">
        <v>5227</v>
      </c>
      <c r="K375" s="84" t="str">
        <f t="shared" si="200"/>
        <v>NT10DT</v>
      </c>
      <c r="L375" s="84" t="s">
        <v>5241</v>
      </c>
      <c r="M375" s="264">
        <v>6200</v>
      </c>
      <c r="N375" s="264">
        <v>2100</v>
      </c>
      <c r="O375" s="264">
        <v>1700</v>
      </c>
      <c r="P375" s="264">
        <v>1300</v>
      </c>
      <c r="Q375" s="95" t="e">
        <f>VLOOKUP(H375&amp;"Vị trí 1",#REF!,9,0)</f>
        <v>#REF!</v>
      </c>
      <c r="R375" s="95" t="e">
        <f>VLOOKUP(H375&amp;"Vị trí 2",#REF!,9,0)</f>
        <v>#REF!</v>
      </c>
      <c r="S375" s="95" t="e">
        <f>VLOOKUP(H375&amp;"Vị trí 3",#REF!,9,0)</f>
        <v>#REF!</v>
      </c>
      <c r="T375" s="95" t="e">
        <f>VLOOKUP(H375&amp;"Vị trí 4",#REF!,9,0)</f>
        <v>#REF!</v>
      </c>
      <c r="U375" s="253"/>
      <c r="V375" s="253"/>
      <c r="W375" s="253"/>
      <c r="X375" s="253"/>
      <c r="Y375" s="254"/>
      <c r="Z375" s="254"/>
      <c r="AA375" s="254"/>
      <c r="AB375" s="254"/>
      <c r="AC375" s="253"/>
      <c r="AD375" s="253"/>
      <c r="AE375" s="253"/>
      <c r="AF375" s="253"/>
      <c r="AG375" s="254"/>
      <c r="AH375" s="254"/>
      <c r="AI375" s="254"/>
      <c r="AJ375" s="254"/>
      <c r="AK375" s="86">
        <v>10</v>
      </c>
      <c r="AL375" s="86"/>
      <c r="AM375" s="255"/>
      <c r="AN375" s="255">
        <f t="shared" si="217"/>
        <v>5.8</v>
      </c>
      <c r="AO375" s="98">
        <f t="shared" si="218"/>
        <v>35960</v>
      </c>
      <c r="AP375" s="98">
        <f t="shared" si="218"/>
        <v>12180</v>
      </c>
      <c r="AQ375" s="98">
        <f t="shared" si="218"/>
        <v>9860</v>
      </c>
      <c r="AR375" s="98">
        <f t="shared" si="218"/>
        <v>7540</v>
      </c>
      <c r="AS375" s="99">
        <f t="shared" si="219"/>
        <v>36000</v>
      </c>
      <c r="AT375" s="99">
        <f t="shared" si="219"/>
        <v>12200</v>
      </c>
      <c r="AU375" s="99">
        <f t="shared" si="219"/>
        <v>9900</v>
      </c>
      <c r="AV375" s="99">
        <f t="shared" si="219"/>
        <v>7500</v>
      </c>
      <c r="AW375" s="100">
        <f t="shared" si="220"/>
        <v>5394</v>
      </c>
      <c r="AX375" s="256" t="s">
        <v>3</v>
      </c>
      <c r="AY375" s="101"/>
      <c r="AZ375" s="102"/>
      <c r="BA375" s="102"/>
      <c r="BB375" s="102"/>
      <c r="BC375" s="97"/>
      <c r="BD375" s="97"/>
      <c r="BE375" s="97"/>
      <c r="BF375" s="97"/>
      <c r="BG375" s="103">
        <f t="shared" si="221"/>
        <v>2106</v>
      </c>
    </row>
    <row r="376" spans="1:65" s="18" customFormat="1" ht="35.1" customHeight="1" x14ac:dyDescent="0.25">
      <c r="A376" s="83" t="str">
        <f t="shared" si="222"/>
        <v>NT11DT+1</v>
      </c>
      <c r="B376" s="83" t="str">
        <f t="shared" si="223"/>
        <v>NT11DT+2</v>
      </c>
      <c r="C376" s="83" t="str">
        <f t="shared" si="224"/>
        <v>NT11DT+3</v>
      </c>
      <c r="D376" s="83" t="str">
        <f t="shared" si="225"/>
        <v>NT11DT+4</v>
      </c>
      <c r="E376" s="29" t="s">
        <v>604</v>
      </c>
      <c r="F376" s="85">
        <v>11</v>
      </c>
      <c r="G376" s="85"/>
      <c r="H376" s="93" t="s">
        <v>5242</v>
      </c>
      <c r="I376" s="84" t="s">
        <v>5243</v>
      </c>
      <c r="J376" s="297" t="s">
        <v>5244</v>
      </c>
      <c r="K376" s="84"/>
      <c r="L376" s="297" t="s">
        <v>896</v>
      </c>
      <c r="M376" s="298"/>
      <c r="N376" s="298"/>
      <c r="O376" s="298"/>
      <c r="P376" s="298"/>
      <c r="Q376" s="95"/>
      <c r="R376" s="95"/>
      <c r="S376" s="95"/>
      <c r="T376" s="95"/>
      <c r="U376" s="253"/>
      <c r="V376" s="253"/>
      <c r="W376" s="253"/>
      <c r="X376" s="253"/>
      <c r="Y376" s="254"/>
      <c r="Z376" s="254"/>
      <c r="AA376" s="254"/>
      <c r="AB376" s="254"/>
      <c r="AC376" s="253"/>
      <c r="AD376" s="253"/>
      <c r="AE376" s="253"/>
      <c r="AF376" s="253"/>
      <c r="AG376" s="254"/>
      <c r="AH376" s="254"/>
      <c r="AI376" s="254"/>
      <c r="AJ376" s="254"/>
      <c r="AK376" s="86"/>
      <c r="AL376" s="86"/>
      <c r="AM376" s="255"/>
      <c r="AN376" s="255"/>
      <c r="AO376" s="98"/>
      <c r="AP376" s="98"/>
      <c r="AQ376" s="98"/>
      <c r="AR376" s="98"/>
      <c r="AS376" s="98"/>
      <c r="AT376" s="98"/>
      <c r="AU376" s="98"/>
      <c r="AV376" s="98"/>
      <c r="AW376" s="60"/>
      <c r="AX376" s="256" t="s">
        <v>3</v>
      </c>
      <c r="AY376" s="101">
        <v>2310</v>
      </c>
      <c r="AZ376" s="102">
        <v>1120</v>
      </c>
      <c r="BA376" s="102">
        <v>910</v>
      </c>
      <c r="BB376" s="102">
        <v>670</v>
      </c>
      <c r="BC376" s="97">
        <v>1980</v>
      </c>
      <c r="BD376" s="97">
        <v>960</v>
      </c>
      <c r="BE376" s="97">
        <v>780</v>
      </c>
      <c r="BF376" s="97">
        <v>570</v>
      </c>
      <c r="BJ376" s="251" t="e">
        <f>M376*#REF!</f>
        <v>#REF!</v>
      </c>
      <c r="BK376" s="251" t="e">
        <f>N376*#REF!</f>
        <v>#REF!</v>
      </c>
      <c r="BL376" s="251" t="e">
        <f>O376*#REF!</f>
        <v>#REF!</v>
      </c>
      <c r="BM376" s="251" t="e">
        <f>P376*#REF!</f>
        <v>#REF!</v>
      </c>
    </row>
    <row r="377" spans="1:65" s="18" customFormat="1" ht="35.1" customHeight="1" x14ac:dyDescent="0.25">
      <c r="A377" s="83" t="str">
        <f t="shared" si="222"/>
        <v>NT11DT_D1+1</v>
      </c>
      <c r="B377" s="83" t="str">
        <f t="shared" si="223"/>
        <v>NT11DT_D1+2</v>
      </c>
      <c r="C377" s="83" t="str">
        <f t="shared" si="224"/>
        <v>NT11DT_D1+3</v>
      </c>
      <c r="D377" s="83" t="str">
        <f t="shared" si="225"/>
        <v>NT11DT_D1+4</v>
      </c>
      <c r="E377" s="29" t="s">
        <v>604</v>
      </c>
      <c r="F377" s="85"/>
      <c r="G377" s="85"/>
      <c r="H377" s="93" t="s">
        <v>5245</v>
      </c>
      <c r="I377" s="84" t="s">
        <v>5246</v>
      </c>
      <c r="J377" s="297" t="s">
        <v>5202</v>
      </c>
      <c r="K377" s="84" t="str">
        <f t="shared" si="200"/>
        <v>NT11DT_D1</v>
      </c>
      <c r="L377" s="297" t="s">
        <v>646</v>
      </c>
      <c r="M377" s="264">
        <v>8500</v>
      </c>
      <c r="N377" s="264">
        <v>3500</v>
      </c>
      <c r="O377" s="264">
        <v>2700</v>
      </c>
      <c r="P377" s="264">
        <v>2100</v>
      </c>
      <c r="Q377" s="95" t="e">
        <f>VLOOKUP(H377&amp;"Vị trí 1",#REF!,9,0)</f>
        <v>#REF!</v>
      </c>
      <c r="R377" s="95" t="e">
        <f>VLOOKUP(H377&amp;"Vị trí 2",#REF!,9,0)</f>
        <v>#REF!</v>
      </c>
      <c r="S377" s="95" t="e">
        <f>VLOOKUP(H377&amp;"Vị trí 3",#REF!,9,0)</f>
        <v>#REF!</v>
      </c>
      <c r="T377" s="95" t="e">
        <f>VLOOKUP(H377&amp;"Vị trí 4",#REF!,9,0)</f>
        <v>#REF!</v>
      </c>
      <c r="U377" s="253" t="e">
        <f>VLOOKUP(A377,#REF!,32,0)</f>
        <v>#REF!</v>
      </c>
      <c r="V377" s="253"/>
      <c r="W377" s="253"/>
      <c r="X377" s="253"/>
      <c r="Y377" s="254" t="e">
        <f>U377/M377</f>
        <v>#REF!</v>
      </c>
      <c r="Z377" s="254"/>
      <c r="AA377" s="254"/>
      <c r="AB377" s="254"/>
      <c r="AC377" s="253"/>
      <c r="AD377" s="253"/>
      <c r="AE377" s="253"/>
      <c r="AF377" s="253"/>
      <c r="AG377" s="254"/>
      <c r="AH377" s="254"/>
      <c r="AI377" s="254"/>
      <c r="AJ377" s="254"/>
      <c r="AK377" s="86">
        <v>10</v>
      </c>
      <c r="AL377" s="86"/>
      <c r="AM377" s="255"/>
      <c r="AN377" s="255">
        <f>ROUNDDOWN(AK377*$AN$10/$AK$10,1)</f>
        <v>5.8</v>
      </c>
      <c r="AO377" s="98">
        <f t="shared" ref="AO377:AR378" si="226">M377*$AN377</f>
        <v>49300</v>
      </c>
      <c r="AP377" s="98">
        <f t="shared" si="226"/>
        <v>20300</v>
      </c>
      <c r="AQ377" s="98">
        <f t="shared" si="226"/>
        <v>15660</v>
      </c>
      <c r="AR377" s="98">
        <f t="shared" si="226"/>
        <v>12180</v>
      </c>
      <c r="AS377" s="99">
        <f t="shared" ref="AS377:AV378" si="227">IF(AO377&lt;1000,ROUND(AO377,-1),ROUND(AO377,-2))</f>
        <v>49300</v>
      </c>
      <c r="AT377" s="99">
        <f t="shared" si="227"/>
        <v>20300</v>
      </c>
      <c r="AU377" s="99">
        <f t="shared" si="227"/>
        <v>15700</v>
      </c>
      <c r="AV377" s="99">
        <f t="shared" si="227"/>
        <v>12200</v>
      </c>
      <c r="AW377" s="100">
        <f>AO377*0.15</f>
        <v>7395</v>
      </c>
      <c r="AX377" s="256" t="s">
        <v>3</v>
      </c>
      <c r="AY377" s="101">
        <v>5040</v>
      </c>
      <c r="AZ377" s="102">
        <v>2100</v>
      </c>
      <c r="BA377" s="102">
        <v>1750</v>
      </c>
      <c r="BB377" s="102">
        <v>1190</v>
      </c>
      <c r="BC377" s="97">
        <v>4320</v>
      </c>
      <c r="BD377" s="97">
        <v>1800</v>
      </c>
      <c r="BE377" s="97">
        <v>1500</v>
      </c>
      <c r="BF377" s="97">
        <v>1020</v>
      </c>
      <c r="BG377" s="103">
        <f>AV377-AW377</f>
        <v>4805</v>
      </c>
      <c r="BJ377" s="251" t="e">
        <f>M377*#REF!</f>
        <v>#REF!</v>
      </c>
      <c r="BK377" s="251" t="e">
        <f>N377*#REF!</f>
        <v>#REF!</v>
      </c>
      <c r="BL377" s="251" t="e">
        <f>O377*#REF!</f>
        <v>#REF!</v>
      </c>
      <c r="BM377" s="251" t="e">
        <f>P377*#REF!</f>
        <v>#REF!</v>
      </c>
    </row>
    <row r="378" spans="1:65" s="18" customFormat="1" ht="35.1" customHeight="1" x14ac:dyDescent="0.25">
      <c r="A378" s="83" t="str">
        <f t="shared" si="222"/>
        <v>NT11DT_D2+1</v>
      </c>
      <c r="B378" s="83" t="str">
        <f t="shared" si="223"/>
        <v>NT11DT_D2+2</v>
      </c>
      <c r="C378" s="83" t="str">
        <f t="shared" si="224"/>
        <v>NT11DT_D2+3</v>
      </c>
      <c r="D378" s="83" t="str">
        <f t="shared" si="225"/>
        <v>NT11DT_D2+4</v>
      </c>
      <c r="E378" s="29" t="s">
        <v>604</v>
      </c>
      <c r="F378" s="265"/>
      <c r="G378" s="265"/>
      <c r="H378" s="93" t="s">
        <v>5247</v>
      </c>
      <c r="I378" s="84" t="s">
        <v>5248</v>
      </c>
      <c r="J378" s="297" t="s">
        <v>896</v>
      </c>
      <c r="K378" s="84" t="str">
        <f t="shared" si="200"/>
        <v>NT11DT_D2</v>
      </c>
      <c r="L378" s="297" t="s">
        <v>5249</v>
      </c>
      <c r="M378" s="264">
        <v>12000</v>
      </c>
      <c r="N378" s="264">
        <v>3500</v>
      </c>
      <c r="O378" s="264">
        <v>2700</v>
      </c>
      <c r="P378" s="264">
        <v>2000</v>
      </c>
      <c r="Q378" s="95" t="e">
        <f>VLOOKUP(H378&amp;"Vị trí 1",#REF!,9,0)</f>
        <v>#REF!</v>
      </c>
      <c r="R378" s="95" t="e">
        <f>VLOOKUP(H378&amp;"Vị trí 2",#REF!,9,0)</f>
        <v>#REF!</v>
      </c>
      <c r="S378" s="95" t="e">
        <f>VLOOKUP(H378&amp;"Vị trí 3",#REF!,9,0)</f>
        <v>#REF!</v>
      </c>
      <c r="T378" s="95" t="e">
        <f>VLOOKUP(H378&amp;"Vị trí 4",#REF!,9,0)</f>
        <v>#REF!</v>
      </c>
      <c r="U378" s="253"/>
      <c r="V378" s="253"/>
      <c r="W378" s="253"/>
      <c r="X378" s="253"/>
      <c r="Y378" s="254"/>
      <c r="Z378" s="254"/>
      <c r="AA378" s="254"/>
      <c r="AB378" s="254"/>
      <c r="AC378" s="253"/>
      <c r="AD378" s="253"/>
      <c r="AE378" s="253"/>
      <c r="AF378" s="253"/>
      <c r="AG378" s="254"/>
      <c r="AH378" s="254"/>
      <c r="AI378" s="254"/>
      <c r="AJ378" s="254"/>
      <c r="AK378" s="86">
        <v>10</v>
      </c>
      <c r="AL378" s="86"/>
      <c r="AM378" s="255"/>
      <c r="AN378" s="255">
        <f>ROUNDDOWN(AK378*$AN$10/$AK$10,1)</f>
        <v>5.8</v>
      </c>
      <c r="AO378" s="98">
        <f t="shared" si="226"/>
        <v>69600</v>
      </c>
      <c r="AP378" s="98">
        <f t="shared" si="226"/>
        <v>20300</v>
      </c>
      <c r="AQ378" s="98">
        <f t="shared" si="226"/>
        <v>15660</v>
      </c>
      <c r="AR378" s="98">
        <f t="shared" si="226"/>
        <v>11600</v>
      </c>
      <c r="AS378" s="99">
        <f t="shared" si="227"/>
        <v>69600</v>
      </c>
      <c r="AT378" s="99">
        <f t="shared" si="227"/>
        <v>20300</v>
      </c>
      <c r="AU378" s="99">
        <f t="shared" si="227"/>
        <v>15700</v>
      </c>
      <c r="AV378" s="99">
        <f t="shared" si="227"/>
        <v>11600</v>
      </c>
      <c r="AW378" s="100">
        <f>AO378*0.15</f>
        <v>10440</v>
      </c>
      <c r="AX378" s="256" t="s">
        <v>3</v>
      </c>
      <c r="AY378" s="101">
        <v>2240</v>
      </c>
      <c r="AZ378" s="102">
        <v>1120</v>
      </c>
      <c r="BA378" s="102">
        <v>910</v>
      </c>
      <c r="BB378" s="102">
        <v>670</v>
      </c>
      <c r="BC378" s="97">
        <v>1920</v>
      </c>
      <c r="BD378" s="97">
        <v>960</v>
      </c>
      <c r="BE378" s="97">
        <v>780</v>
      </c>
      <c r="BF378" s="97">
        <v>570</v>
      </c>
      <c r="BG378" s="103">
        <f>AV378-AW378</f>
        <v>1160</v>
      </c>
      <c r="BJ378" s="251" t="e">
        <f>M378*#REF!</f>
        <v>#REF!</v>
      </c>
      <c r="BK378" s="251" t="e">
        <f>N378*#REF!</f>
        <v>#REF!</v>
      </c>
      <c r="BL378" s="251" t="e">
        <f>O378*#REF!</f>
        <v>#REF!</v>
      </c>
      <c r="BM378" s="251" t="e">
        <f>P378*#REF!</f>
        <v>#REF!</v>
      </c>
    </row>
    <row r="379" spans="1:65" s="273" customFormat="1" ht="35.1" customHeight="1" x14ac:dyDescent="0.25">
      <c r="A379" s="272" t="str">
        <f t="shared" si="222"/>
        <v>LK+1</v>
      </c>
      <c r="B379" s="272" t="str">
        <f t="shared" si="223"/>
        <v>LK+2</v>
      </c>
      <c r="C379" s="272" t="str">
        <f t="shared" si="224"/>
        <v>LK+3</v>
      </c>
      <c r="D379" s="272" t="str">
        <f t="shared" si="225"/>
        <v>LK+4</v>
      </c>
      <c r="E379" s="273" t="s">
        <v>3</v>
      </c>
      <c r="F379" s="200" t="s">
        <v>1019</v>
      </c>
      <c r="G379" s="200"/>
      <c r="H379" s="201" t="s">
        <v>3</v>
      </c>
      <c r="I379" s="274" t="s">
        <v>1020</v>
      </c>
      <c r="J379" s="274"/>
      <c r="K379" s="274"/>
      <c r="L379" s="274"/>
      <c r="M379" s="299"/>
      <c r="N379" s="299"/>
      <c r="O379" s="299"/>
      <c r="P379" s="299"/>
      <c r="Q379" s="277"/>
      <c r="R379" s="277"/>
      <c r="S379" s="277"/>
      <c r="T379" s="277"/>
      <c r="U379" s="275"/>
      <c r="V379" s="275"/>
      <c r="W379" s="275"/>
      <c r="X379" s="275"/>
      <c r="Y379" s="278"/>
      <c r="Z379" s="278"/>
      <c r="AA379" s="278"/>
      <c r="AB379" s="278"/>
      <c r="AC379" s="275"/>
      <c r="AD379" s="275"/>
      <c r="AE379" s="275"/>
      <c r="AF379" s="275"/>
      <c r="AG379" s="278"/>
      <c r="AH379" s="278"/>
      <c r="AI379" s="278"/>
      <c r="AJ379" s="278"/>
      <c r="AK379" s="279">
        <f>AVERAGE(AK380:AK536)</f>
        <v>12.941548639060017</v>
      </c>
      <c r="AL379" s="279"/>
      <c r="AM379" s="280"/>
      <c r="AN379" s="281">
        <f>ROUNDDOWN(AK379*$AN$10/$AK$10,1)</f>
        <v>7.6</v>
      </c>
      <c r="AO379" s="282"/>
      <c r="AP379" s="282"/>
      <c r="AQ379" s="282"/>
      <c r="AR379" s="282"/>
      <c r="AS379" s="282"/>
      <c r="AT379" s="282"/>
      <c r="AU379" s="282"/>
      <c r="AV379" s="282"/>
      <c r="AW379" s="205"/>
      <c r="AX379" s="283" t="s">
        <v>3</v>
      </c>
      <c r="AY379" s="284">
        <v>2310</v>
      </c>
      <c r="AZ379" s="285">
        <v>1120</v>
      </c>
      <c r="BA379" s="285">
        <v>910</v>
      </c>
      <c r="BB379" s="285">
        <v>670</v>
      </c>
      <c r="BC379" s="285">
        <v>1980</v>
      </c>
      <c r="BD379" s="285">
        <v>960</v>
      </c>
      <c r="BE379" s="285">
        <v>780</v>
      </c>
      <c r="BF379" s="285">
        <v>570</v>
      </c>
      <c r="BJ379" s="287" t="e">
        <f>M379*#REF!</f>
        <v>#REF!</v>
      </c>
      <c r="BK379" s="287" t="e">
        <f>N379*#REF!</f>
        <v>#REF!</v>
      </c>
      <c r="BL379" s="287" t="e">
        <f>O379*#REF!</f>
        <v>#REF!</v>
      </c>
      <c r="BM379" s="287" t="e">
        <f>P379*#REF!</f>
        <v>#REF!</v>
      </c>
    </row>
    <row r="380" spans="1:65" ht="35.1" customHeight="1" x14ac:dyDescent="0.25">
      <c r="A380" s="83" t="str">
        <f t="shared" si="222"/>
        <v>LK1DT+1</v>
      </c>
      <c r="B380" s="83" t="str">
        <f t="shared" si="223"/>
        <v>LK1DT+2</v>
      </c>
      <c r="C380" s="83" t="str">
        <f t="shared" si="224"/>
        <v>LK1DT+3</v>
      </c>
      <c r="D380" s="83" t="str">
        <f t="shared" si="225"/>
        <v>LK1DT+4</v>
      </c>
      <c r="E380" s="18" t="s">
        <v>3</v>
      </c>
      <c r="F380" s="85">
        <v>1</v>
      </c>
      <c r="G380" s="85"/>
      <c r="H380" s="93" t="s">
        <v>5250</v>
      </c>
      <c r="I380" s="84" t="s">
        <v>5251</v>
      </c>
      <c r="J380" s="84" t="s">
        <v>5252</v>
      </c>
      <c r="K380" s="84" t="str">
        <f t="shared" si="200"/>
        <v>LK1DT</v>
      </c>
      <c r="L380" s="84" t="s">
        <v>210</v>
      </c>
      <c r="M380" s="264">
        <v>4000</v>
      </c>
      <c r="N380" s="264">
        <v>2000</v>
      </c>
      <c r="O380" s="264">
        <v>1500</v>
      </c>
      <c r="P380" s="298">
        <v>950</v>
      </c>
      <c r="Q380" s="95" t="e">
        <f>VLOOKUP(H380&amp;"Vị trí 1",#REF!,9,0)</f>
        <v>#REF!</v>
      </c>
      <c r="R380" s="95" t="e">
        <f>VLOOKUP(H380&amp;"Vị trí 2",#REF!,9,0)</f>
        <v>#REF!</v>
      </c>
      <c r="S380" s="95" t="e">
        <f>VLOOKUP(H380&amp;"Vị trí 3",#REF!,9,0)</f>
        <v>#REF!</v>
      </c>
      <c r="T380" s="95" t="e">
        <f>VLOOKUP(H380&amp;"Vị trí 4",#REF!,9,0)</f>
        <v>#REF!</v>
      </c>
      <c r="U380" s="253" t="e">
        <f>VLOOKUP(A380,#REF!,32,0)</f>
        <v>#REF!</v>
      </c>
      <c r="V380" s="253" t="e">
        <f>VLOOKUP(B380,#REF!,32,0)</f>
        <v>#REF!</v>
      </c>
      <c r="W380" s="253" t="e">
        <f>VLOOKUP(C380,#REF!,32,0)</f>
        <v>#REF!</v>
      </c>
      <c r="X380" s="253" t="e">
        <f>VLOOKUP(D380,#REF!,32,0)</f>
        <v>#REF!</v>
      </c>
      <c r="Y380" s="254" t="e">
        <f>U380/M380</f>
        <v>#REF!</v>
      </c>
      <c r="Z380" s="254" t="e">
        <f>V380/N380</f>
        <v>#REF!</v>
      </c>
      <c r="AA380" s="254" t="e">
        <f>W380/O380</f>
        <v>#REF!</v>
      </c>
      <c r="AB380" s="254" t="e">
        <f>X380/P380</f>
        <v>#REF!</v>
      </c>
      <c r="AC380" s="253" t="e">
        <f>VLOOKUP(H380,#REF!,5,0)</f>
        <v>#REF!</v>
      </c>
      <c r="AD380" s="253"/>
      <c r="AE380" s="253"/>
      <c r="AF380" s="253"/>
      <c r="AG380" s="254" t="e">
        <f>AC380/M380</f>
        <v>#REF!</v>
      </c>
      <c r="AH380" s="254"/>
      <c r="AI380" s="254"/>
      <c r="AJ380" s="254"/>
      <c r="AK380" s="86">
        <v>12.94</v>
      </c>
      <c r="AL380" s="86"/>
      <c r="AM380" s="255" t="e">
        <f>AVERAGE(AG380:AJ380)</f>
        <v>#REF!</v>
      </c>
      <c r="AN380" s="255">
        <f>ROUNDDOWN(AK380*$AN$10/$AK$10,1)</f>
        <v>7.6</v>
      </c>
      <c r="AO380" s="98">
        <f t="shared" ref="AO380:AR381" si="228">M380*$AN380</f>
        <v>30400</v>
      </c>
      <c r="AP380" s="98">
        <f t="shared" si="228"/>
        <v>15200</v>
      </c>
      <c r="AQ380" s="98">
        <f t="shared" si="228"/>
        <v>11400</v>
      </c>
      <c r="AR380" s="98">
        <f t="shared" si="228"/>
        <v>7220</v>
      </c>
      <c r="AS380" s="99">
        <f t="shared" ref="AS380:AV381" si="229">IF(AO380&lt;1000,ROUND(AO380,-1),ROUND(AO380,-2))</f>
        <v>30400</v>
      </c>
      <c r="AT380" s="99">
        <f t="shared" si="229"/>
        <v>15200</v>
      </c>
      <c r="AU380" s="99">
        <f t="shared" si="229"/>
        <v>11400</v>
      </c>
      <c r="AV380" s="99">
        <f t="shared" si="229"/>
        <v>7200</v>
      </c>
      <c r="AW380" s="100">
        <f>AO380*0.15</f>
        <v>4560</v>
      </c>
      <c r="AX380" s="260" t="s">
        <v>3</v>
      </c>
      <c r="AY380" s="101">
        <v>2240</v>
      </c>
      <c r="AZ380" s="102">
        <v>1120</v>
      </c>
      <c r="BA380" s="102">
        <v>910</v>
      </c>
      <c r="BB380" s="102">
        <v>670</v>
      </c>
      <c r="BC380" s="97">
        <v>1920</v>
      </c>
      <c r="BD380" s="97">
        <v>960</v>
      </c>
      <c r="BE380" s="97">
        <v>780</v>
      </c>
      <c r="BF380" s="97">
        <v>570</v>
      </c>
      <c r="BG380" s="103">
        <f>AV380-AW380</f>
        <v>2640</v>
      </c>
      <c r="BJ380" s="251" t="e">
        <f>M380*#REF!</f>
        <v>#REF!</v>
      </c>
      <c r="BK380" s="251" t="e">
        <f>N380*#REF!</f>
        <v>#REF!</v>
      </c>
      <c r="BL380" s="251" t="e">
        <f>O380*#REF!</f>
        <v>#REF!</v>
      </c>
      <c r="BM380" s="251" t="e">
        <f>P380*#REF!</f>
        <v>#REF!</v>
      </c>
    </row>
    <row r="381" spans="1:65" s="18" customFormat="1" ht="35.1" customHeight="1" x14ac:dyDescent="0.25">
      <c r="A381" s="83" t="str">
        <f t="shared" si="222"/>
        <v>LK2DT+1</v>
      </c>
      <c r="B381" s="83" t="str">
        <f t="shared" si="223"/>
        <v>LK2DT+2</v>
      </c>
      <c r="C381" s="83" t="str">
        <f t="shared" si="224"/>
        <v>LK2DT+3</v>
      </c>
      <c r="D381" s="83" t="str">
        <f t="shared" si="225"/>
        <v>LK2DT+4</v>
      </c>
      <c r="E381" s="18" t="s">
        <v>3</v>
      </c>
      <c r="F381" s="85">
        <v>2</v>
      </c>
      <c r="G381" s="85"/>
      <c r="H381" s="93" t="s">
        <v>5253</v>
      </c>
      <c r="I381" s="84" t="s">
        <v>4238</v>
      </c>
      <c r="J381" s="84" t="s">
        <v>5254</v>
      </c>
      <c r="K381" s="84" t="str">
        <f t="shared" si="200"/>
        <v>LK2DT</v>
      </c>
      <c r="L381" s="84" t="s">
        <v>5255</v>
      </c>
      <c r="M381" s="264">
        <v>7200</v>
      </c>
      <c r="N381" s="264">
        <v>3000</v>
      </c>
      <c r="O381" s="264">
        <v>2500</v>
      </c>
      <c r="P381" s="264">
        <v>1700</v>
      </c>
      <c r="Q381" s="95" t="e">
        <f>VLOOKUP(H381&amp;"Vị trí 1",#REF!,9,0)</f>
        <v>#REF!</v>
      </c>
      <c r="R381" s="95" t="e">
        <f>VLOOKUP(H381&amp;"Vị trí 2",#REF!,9,0)</f>
        <v>#REF!</v>
      </c>
      <c r="S381" s="95" t="e">
        <f>VLOOKUP(H381&amp;"Vị trí 3",#REF!,9,0)</f>
        <v>#REF!</v>
      </c>
      <c r="T381" s="95" t="e">
        <f>VLOOKUP(H381&amp;"Vị trí 4",#REF!,9,0)</f>
        <v>#REF!</v>
      </c>
      <c r="U381" s="253"/>
      <c r="V381" s="253"/>
      <c r="W381" s="253"/>
      <c r="X381" s="253"/>
      <c r="Y381" s="254"/>
      <c r="Z381" s="254"/>
      <c r="AA381" s="254"/>
      <c r="AB381" s="254"/>
      <c r="AC381" s="253"/>
      <c r="AD381" s="253"/>
      <c r="AE381" s="253"/>
      <c r="AF381" s="253"/>
      <c r="AG381" s="254"/>
      <c r="AH381" s="254"/>
      <c r="AI381" s="254"/>
      <c r="AJ381" s="254"/>
      <c r="AK381" s="86">
        <v>12.94</v>
      </c>
      <c r="AL381" s="86"/>
      <c r="AM381" s="255"/>
      <c r="AN381" s="255">
        <f>ROUNDDOWN(AK381*$AN$10/$AK$10,1)</f>
        <v>7.6</v>
      </c>
      <c r="AO381" s="98">
        <f t="shared" si="228"/>
        <v>54720</v>
      </c>
      <c r="AP381" s="98">
        <f t="shared" si="228"/>
        <v>22800</v>
      </c>
      <c r="AQ381" s="98">
        <f t="shared" si="228"/>
        <v>19000</v>
      </c>
      <c r="AR381" s="98">
        <f t="shared" si="228"/>
        <v>12920</v>
      </c>
      <c r="AS381" s="99">
        <f t="shared" si="229"/>
        <v>54700</v>
      </c>
      <c r="AT381" s="99">
        <f t="shared" si="229"/>
        <v>22800</v>
      </c>
      <c r="AU381" s="99">
        <f t="shared" si="229"/>
        <v>19000</v>
      </c>
      <c r="AV381" s="99">
        <f t="shared" si="229"/>
        <v>12900</v>
      </c>
      <c r="AW381" s="100">
        <f>AO381*0.15</f>
        <v>8208</v>
      </c>
      <c r="AX381" s="256" t="s">
        <v>3</v>
      </c>
      <c r="AY381" s="101"/>
      <c r="AZ381" s="102"/>
      <c r="BA381" s="102"/>
      <c r="BB381" s="102"/>
      <c r="BC381" s="97"/>
      <c r="BD381" s="97"/>
      <c r="BE381" s="97"/>
      <c r="BF381" s="97"/>
      <c r="BG381" s="103">
        <f>AV381-AW381</f>
        <v>4692</v>
      </c>
    </row>
    <row r="382" spans="1:65" ht="35.1" customHeight="1" x14ac:dyDescent="0.25">
      <c r="A382" s="83" t="str">
        <f t="shared" si="222"/>
        <v>LK3DT+1</v>
      </c>
      <c r="B382" s="83" t="str">
        <f t="shared" si="223"/>
        <v>LK3DT+2</v>
      </c>
      <c r="C382" s="83" t="str">
        <f t="shared" si="224"/>
        <v>LK3DT+3</v>
      </c>
      <c r="D382" s="83" t="str">
        <f t="shared" si="225"/>
        <v>LK3DT+4</v>
      </c>
      <c r="E382" s="18" t="s">
        <v>3</v>
      </c>
      <c r="F382" s="85">
        <v>3</v>
      </c>
      <c r="G382" s="85"/>
      <c r="H382" s="93" t="s">
        <v>5256</v>
      </c>
      <c r="I382" s="84" t="s">
        <v>5257</v>
      </c>
      <c r="J382" s="84" t="s">
        <v>5258</v>
      </c>
      <c r="K382" s="84"/>
      <c r="L382" s="84" t="s">
        <v>264</v>
      </c>
      <c r="M382" s="298"/>
      <c r="N382" s="298"/>
      <c r="O382" s="298"/>
      <c r="P382" s="298"/>
      <c r="Q382" s="95"/>
      <c r="R382" s="95"/>
      <c r="S382" s="95"/>
      <c r="T382" s="95"/>
      <c r="U382" s="253"/>
      <c r="V382" s="253"/>
      <c r="W382" s="253"/>
      <c r="X382" s="253"/>
      <c r="Y382" s="254"/>
      <c r="Z382" s="254"/>
      <c r="AA382" s="254"/>
      <c r="AB382" s="254"/>
      <c r="AC382" s="253" t="e">
        <f>VLOOKUP(H382,#REF!,5,0)</f>
        <v>#REF!</v>
      </c>
      <c r="AD382" s="253"/>
      <c r="AE382" s="253"/>
      <c r="AF382" s="253"/>
      <c r="AG382" s="254" t="e">
        <f>AC382/M382</f>
        <v>#REF!</v>
      </c>
      <c r="AH382" s="254"/>
      <c r="AI382" s="254"/>
      <c r="AJ382" s="254"/>
      <c r="AK382" s="86"/>
      <c r="AL382" s="86"/>
      <c r="AM382" s="255" t="e">
        <f>AVERAGE(AG382:AJ382)</f>
        <v>#REF!</v>
      </c>
      <c r="AN382" s="255"/>
      <c r="AO382" s="98"/>
      <c r="AP382" s="98"/>
      <c r="AQ382" s="98"/>
      <c r="AR382" s="98"/>
      <c r="AS382" s="98"/>
      <c r="AT382" s="98"/>
      <c r="AU382" s="98"/>
      <c r="AV382" s="98"/>
      <c r="AW382" s="100" t="e">
        <f>VLOOKUP($H382,#REF!,3,0)</f>
        <v>#REF!</v>
      </c>
      <c r="AX382" s="260" t="s">
        <v>3</v>
      </c>
      <c r="AY382" s="101">
        <v>2800</v>
      </c>
      <c r="AZ382" s="102">
        <v>1400</v>
      </c>
      <c r="BA382" s="102">
        <v>1050</v>
      </c>
      <c r="BB382" s="102">
        <v>630</v>
      </c>
      <c r="BC382" s="97">
        <v>2400</v>
      </c>
      <c r="BD382" s="97">
        <v>1200</v>
      </c>
      <c r="BE382" s="97">
        <v>900</v>
      </c>
      <c r="BF382" s="97">
        <v>540</v>
      </c>
      <c r="BG382" s="18"/>
      <c r="BJ382" s="251" t="e">
        <f>M382*#REF!</f>
        <v>#REF!</v>
      </c>
      <c r="BK382" s="251" t="e">
        <f>N382*#REF!</f>
        <v>#REF!</v>
      </c>
      <c r="BL382" s="251" t="e">
        <f>O382*#REF!</f>
        <v>#REF!</v>
      </c>
      <c r="BM382" s="251" t="e">
        <f>P382*#REF!</f>
        <v>#REF!</v>
      </c>
    </row>
    <row r="383" spans="1:65" s="18" customFormat="1" ht="35.1" customHeight="1" x14ac:dyDescent="0.25">
      <c r="A383" s="83" t="str">
        <f t="shared" si="222"/>
        <v>LK3DT_D1+1</v>
      </c>
      <c r="B383" s="83" t="str">
        <f t="shared" si="223"/>
        <v>LK3DT_D1+2</v>
      </c>
      <c r="C383" s="83" t="str">
        <f t="shared" si="224"/>
        <v>LK3DT_D1+3</v>
      </c>
      <c r="D383" s="83" t="str">
        <f t="shared" si="225"/>
        <v>LK3DT_D1+4</v>
      </c>
      <c r="E383" s="18" t="s">
        <v>3</v>
      </c>
      <c r="F383" s="85"/>
      <c r="G383" s="85"/>
      <c r="H383" s="93" t="s">
        <v>5259</v>
      </c>
      <c r="I383" s="84" t="s">
        <v>5260</v>
      </c>
      <c r="J383" s="84" t="s">
        <v>5258</v>
      </c>
      <c r="K383" s="84" t="str">
        <f t="shared" si="200"/>
        <v>LK3DT_D1</v>
      </c>
      <c r="L383" s="84" t="s">
        <v>5255</v>
      </c>
      <c r="M383" s="264">
        <v>3300</v>
      </c>
      <c r="N383" s="264">
        <v>1600</v>
      </c>
      <c r="O383" s="264">
        <v>1300</v>
      </c>
      <c r="P383" s="298">
        <v>950</v>
      </c>
      <c r="Q383" s="95" t="e">
        <f>VLOOKUP(H383&amp;"Vị trí 1",#REF!,9,0)</f>
        <v>#REF!</v>
      </c>
      <c r="R383" s="95" t="e">
        <f>VLOOKUP(H383&amp;"Vị trí 2",#REF!,9,0)</f>
        <v>#REF!</v>
      </c>
      <c r="S383" s="95" t="e">
        <f>VLOOKUP(H383&amp;"Vị trí 3",#REF!,9,0)</f>
        <v>#REF!</v>
      </c>
      <c r="T383" s="95" t="e">
        <f>VLOOKUP(H383&amp;"Vị trí 4",#REF!,9,0)</f>
        <v>#REF!</v>
      </c>
      <c r="U383" s="253"/>
      <c r="V383" s="253"/>
      <c r="W383" s="253"/>
      <c r="X383" s="253"/>
      <c r="Y383" s="254"/>
      <c r="Z383" s="254"/>
      <c r="AA383" s="254"/>
      <c r="AB383" s="254"/>
      <c r="AC383" s="253"/>
      <c r="AD383" s="253"/>
      <c r="AE383" s="253"/>
      <c r="AF383" s="253"/>
      <c r="AG383" s="254"/>
      <c r="AH383" s="254"/>
      <c r="AI383" s="254"/>
      <c r="AJ383" s="254"/>
      <c r="AK383" s="86">
        <v>12.94</v>
      </c>
      <c r="AL383" s="86"/>
      <c r="AM383" s="255"/>
      <c r="AN383" s="255">
        <f>ROUNDDOWN(AK383*$AN$10/$AK$10,1)</f>
        <v>7.6</v>
      </c>
      <c r="AO383" s="98">
        <f t="shared" ref="AO383:AR387" si="230">M383*$AN383</f>
        <v>25080</v>
      </c>
      <c r="AP383" s="98">
        <f t="shared" si="230"/>
        <v>12160</v>
      </c>
      <c r="AQ383" s="98">
        <f t="shared" si="230"/>
        <v>9880</v>
      </c>
      <c r="AR383" s="98">
        <f t="shared" si="230"/>
        <v>7220</v>
      </c>
      <c r="AS383" s="99">
        <f t="shared" ref="AS383:AV387" si="231">IF(AO383&lt;1000,ROUND(AO383,-1),ROUND(AO383,-2))</f>
        <v>25100</v>
      </c>
      <c r="AT383" s="99">
        <f t="shared" si="231"/>
        <v>12200</v>
      </c>
      <c r="AU383" s="99">
        <f t="shared" si="231"/>
        <v>9900</v>
      </c>
      <c r="AV383" s="99">
        <f t="shared" si="231"/>
        <v>7200</v>
      </c>
      <c r="AW383" s="100">
        <f>AO383*0.15</f>
        <v>3762</v>
      </c>
      <c r="AX383" s="256" t="s">
        <v>3</v>
      </c>
      <c r="AY383" s="101">
        <v>2800</v>
      </c>
      <c r="AZ383" s="102">
        <v>1400</v>
      </c>
      <c r="BA383" s="102">
        <v>1050</v>
      </c>
      <c r="BB383" s="102">
        <v>630</v>
      </c>
      <c r="BC383" s="97">
        <v>2400</v>
      </c>
      <c r="BD383" s="97">
        <v>1200</v>
      </c>
      <c r="BE383" s="97">
        <v>900</v>
      </c>
      <c r="BF383" s="97">
        <v>540</v>
      </c>
      <c r="BG383" s="103">
        <f>AV383-AW383</f>
        <v>3438</v>
      </c>
      <c r="BJ383" s="251" t="e">
        <f>M383*#REF!</f>
        <v>#REF!</v>
      </c>
      <c r="BK383" s="251" t="e">
        <f>N383*#REF!</f>
        <v>#REF!</v>
      </c>
      <c r="BL383" s="251" t="e">
        <f>O383*#REF!</f>
        <v>#REF!</v>
      </c>
      <c r="BM383" s="251" t="e">
        <f>P383*#REF!</f>
        <v>#REF!</v>
      </c>
    </row>
    <row r="384" spans="1:65" s="18" customFormat="1" ht="35.1" customHeight="1" x14ac:dyDescent="0.25">
      <c r="A384" s="83" t="str">
        <f t="shared" si="222"/>
        <v>LK3DT_D2+1</v>
      </c>
      <c r="B384" s="83" t="str">
        <f t="shared" si="223"/>
        <v>LK3DT_D2+2</v>
      </c>
      <c r="C384" s="83" t="str">
        <f t="shared" si="224"/>
        <v>LK3DT_D2+3</v>
      </c>
      <c r="D384" s="83" t="str">
        <f t="shared" si="225"/>
        <v>LK3DT_D2+4</v>
      </c>
      <c r="E384" s="18" t="s">
        <v>3</v>
      </c>
      <c r="F384" s="85"/>
      <c r="G384" s="85"/>
      <c r="H384" s="93" t="s">
        <v>5261</v>
      </c>
      <c r="I384" s="84" t="s">
        <v>5262</v>
      </c>
      <c r="J384" s="84" t="s">
        <v>5255</v>
      </c>
      <c r="K384" s="84" t="str">
        <f t="shared" si="200"/>
        <v>LK3DT_D2</v>
      </c>
      <c r="L384" s="84" t="s">
        <v>264</v>
      </c>
      <c r="M384" s="264">
        <v>7200</v>
      </c>
      <c r="N384" s="264">
        <v>3000</v>
      </c>
      <c r="O384" s="264">
        <v>2500</v>
      </c>
      <c r="P384" s="264">
        <v>1700</v>
      </c>
      <c r="Q384" s="95" t="e">
        <f>VLOOKUP(H384&amp;"Vị trí 1",#REF!,9,0)</f>
        <v>#REF!</v>
      </c>
      <c r="R384" s="95" t="e">
        <f>VLOOKUP(H384&amp;"Vị trí 2",#REF!,9,0)</f>
        <v>#REF!</v>
      </c>
      <c r="S384" s="95" t="e">
        <f>VLOOKUP(H384&amp;"Vị trí 3",#REF!,9,0)</f>
        <v>#REF!</v>
      </c>
      <c r="T384" s="95" t="e">
        <f>VLOOKUP(H384&amp;"Vị trí 4",#REF!,9,0)</f>
        <v>#REF!</v>
      </c>
      <c r="U384" s="253" t="e">
        <f>VLOOKUP(A384,#REF!,32,0)</f>
        <v>#REF!</v>
      </c>
      <c r="V384" s="253"/>
      <c r="W384" s="253" t="e">
        <f>VLOOKUP(C384,#REF!,32,0)</f>
        <v>#REF!</v>
      </c>
      <c r="X384" s="253"/>
      <c r="Y384" s="254" t="e">
        <f>U384/M384</f>
        <v>#REF!</v>
      </c>
      <c r="Z384" s="254"/>
      <c r="AA384" s="254" t="e">
        <f>W384/O384</f>
        <v>#REF!</v>
      </c>
      <c r="AB384" s="254"/>
      <c r="AC384" s="253"/>
      <c r="AD384" s="253"/>
      <c r="AE384" s="253"/>
      <c r="AF384" s="253"/>
      <c r="AG384" s="254"/>
      <c r="AH384" s="254"/>
      <c r="AI384" s="254"/>
      <c r="AJ384" s="254"/>
      <c r="AK384" s="86">
        <v>8.8888888888888893</v>
      </c>
      <c r="AL384" s="86"/>
      <c r="AM384" s="255"/>
      <c r="AN384" s="255">
        <f>ROUNDDOWN(AK384*$AN$10/$AK$10,1)</f>
        <v>5.2</v>
      </c>
      <c r="AO384" s="98">
        <f t="shared" si="230"/>
        <v>37440</v>
      </c>
      <c r="AP384" s="98">
        <f t="shared" si="230"/>
        <v>15600</v>
      </c>
      <c r="AQ384" s="98">
        <f t="shared" si="230"/>
        <v>13000</v>
      </c>
      <c r="AR384" s="98">
        <f t="shared" si="230"/>
        <v>8840</v>
      </c>
      <c r="AS384" s="99">
        <f t="shared" si="231"/>
        <v>37400</v>
      </c>
      <c r="AT384" s="99">
        <f t="shared" si="231"/>
        <v>15600</v>
      </c>
      <c r="AU384" s="99">
        <f t="shared" si="231"/>
        <v>13000</v>
      </c>
      <c r="AV384" s="99">
        <f t="shared" si="231"/>
        <v>8800</v>
      </c>
      <c r="AW384" s="100">
        <f>AO384*0.15</f>
        <v>5616</v>
      </c>
      <c r="AX384" s="256" t="s">
        <v>3</v>
      </c>
      <c r="AY384" s="101">
        <v>2800</v>
      </c>
      <c r="AZ384" s="102">
        <v>1400</v>
      </c>
      <c r="BA384" s="102">
        <v>1050</v>
      </c>
      <c r="BB384" s="102">
        <v>700</v>
      </c>
      <c r="BC384" s="97">
        <v>2400</v>
      </c>
      <c r="BD384" s="97">
        <v>1200</v>
      </c>
      <c r="BE384" s="97">
        <v>900</v>
      </c>
      <c r="BF384" s="97">
        <v>600</v>
      </c>
      <c r="BG384" s="103">
        <f>AV384-AW384</f>
        <v>3184</v>
      </c>
      <c r="BJ384" s="251" t="e">
        <f>M384*#REF!</f>
        <v>#REF!</v>
      </c>
      <c r="BK384" s="251" t="e">
        <f>N384*#REF!</f>
        <v>#REF!</v>
      </c>
      <c r="BL384" s="251" t="e">
        <f>O384*#REF!</f>
        <v>#REF!</v>
      </c>
      <c r="BM384" s="251" t="e">
        <f>P384*#REF!</f>
        <v>#REF!</v>
      </c>
    </row>
    <row r="385" spans="1:65" s="18" customFormat="1" ht="35.1" customHeight="1" x14ac:dyDescent="0.25">
      <c r="A385" s="83" t="str">
        <f t="shared" si="222"/>
        <v>LK4DT+1</v>
      </c>
      <c r="B385" s="83" t="str">
        <f t="shared" si="223"/>
        <v>LK4DT+2</v>
      </c>
      <c r="C385" s="83" t="str">
        <f t="shared" si="224"/>
        <v>LK4DT+3</v>
      </c>
      <c r="D385" s="83" t="str">
        <f t="shared" si="225"/>
        <v>LK4DT+4</v>
      </c>
      <c r="E385" s="18" t="s">
        <v>3</v>
      </c>
      <c r="F385" s="85">
        <v>4</v>
      </c>
      <c r="G385" s="85"/>
      <c r="H385" s="93" t="s">
        <v>5263</v>
      </c>
      <c r="I385" s="84" t="s">
        <v>5264</v>
      </c>
      <c r="J385" s="84" t="s">
        <v>5265</v>
      </c>
      <c r="K385" s="84" t="str">
        <f t="shared" si="200"/>
        <v>LK4DT</v>
      </c>
      <c r="L385" s="84" t="s">
        <v>212</v>
      </c>
      <c r="M385" s="264">
        <v>3200</v>
      </c>
      <c r="N385" s="264">
        <v>1600</v>
      </c>
      <c r="O385" s="264">
        <v>1300</v>
      </c>
      <c r="P385" s="298">
        <v>950</v>
      </c>
      <c r="Q385" s="95" t="e">
        <f>VLOOKUP(H385&amp;"Vị trí 1",#REF!,9,0)</f>
        <v>#REF!</v>
      </c>
      <c r="R385" s="95" t="e">
        <f>VLOOKUP(H385&amp;"Vị trí 2",#REF!,9,0)</f>
        <v>#REF!</v>
      </c>
      <c r="S385" s="95" t="e">
        <f>VLOOKUP(H385&amp;"Vị trí 3",#REF!,9,0)</f>
        <v>#REF!</v>
      </c>
      <c r="T385" s="95" t="e">
        <f>VLOOKUP(H385&amp;"Vị trí 4",#REF!,9,0)</f>
        <v>#REF!</v>
      </c>
      <c r="U385" s="253"/>
      <c r="V385" s="253"/>
      <c r="W385" s="253"/>
      <c r="X385" s="253"/>
      <c r="Y385" s="254"/>
      <c r="Z385" s="254"/>
      <c r="AA385" s="254"/>
      <c r="AB385" s="254"/>
      <c r="AC385" s="253"/>
      <c r="AD385" s="253"/>
      <c r="AE385" s="253"/>
      <c r="AF385" s="253"/>
      <c r="AG385" s="254"/>
      <c r="AH385" s="254"/>
      <c r="AI385" s="254"/>
      <c r="AJ385" s="254"/>
      <c r="AK385" s="86">
        <v>12.94</v>
      </c>
      <c r="AL385" s="86"/>
      <c r="AM385" s="255"/>
      <c r="AN385" s="255">
        <f>ROUNDDOWN(AK385*$AN$10/$AK$10,1)</f>
        <v>7.6</v>
      </c>
      <c r="AO385" s="98">
        <f t="shared" si="230"/>
        <v>24320</v>
      </c>
      <c r="AP385" s="98">
        <f t="shared" si="230"/>
        <v>12160</v>
      </c>
      <c r="AQ385" s="98">
        <f t="shared" si="230"/>
        <v>9880</v>
      </c>
      <c r="AR385" s="98">
        <f t="shared" si="230"/>
        <v>7220</v>
      </c>
      <c r="AS385" s="99">
        <f t="shared" si="231"/>
        <v>24300</v>
      </c>
      <c r="AT385" s="99">
        <f t="shared" si="231"/>
        <v>12200</v>
      </c>
      <c r="AU385" s="99">
        <f t="shared" si="231"/>
        <v>9900</v>
      </c>
      <c r="AV385" s="99">
        <f t="shared" si="231"/>
        <v>7200</v>
      </c>
      <c r="AW385" s="100">
        <f>AO385*0.15</f>
        <v>3648</v>
      </c>
      <c r="AX385" s="256" t="s">
        <v>3</v>
      </c>
      <c r="AY385" s="101"/>
      <c r="AZ385" s="102"/>
      <c r="BA385" s="102"/>
      <c r="BB385" s="102"/>
      <c r="BC385" s="97"/>
      <c r="BD385" s="97"/>
      <c r="BE385" s="97"/>
      <c r="BF385" s="97"/>
      <c r="BG385" s="103">
        <f>AV385-AW385</f>
        <v>3552</v>
      </c>
    </row>
    <row r="386" spans="1:65" s="18" customFormat="1" ht="35.1" customHeight="1" x14ac:dyDescent="0.25">
      <c r="A386" s="83" t="str">
        <f t="shared" si="222"/>
        <v>LK5DT+1</v>
      </c>
      <c r="B386" s="83" t="str">
        <f t="shared" si="223"/>
        <v>LK5DT+2</v>
      </c>
      <c r="C386" s="83" t="str">
        <f t="shared" si="224"/>
        <v>LK5DT+3</v>
      </c>
      <c r="D386" s="83" t="str">
        <f t="shared" si="225"/>
        <v>LK5DT+4</v>
      </c>
      <c r="E386" s="18" t="s">
        <v>3</v>
      </c>
      <c r="F386" s="85">
        <v>5</v>
      </c>
      <c r="G386" s="85"/>
      <c r="H386" s="93" t="s">
        <v>5266</v>
      </c>
      <c r="I386" s="84" t="s">
        <v>5104</v>
      </c>
      <c r="J386" s="84" t="s">
        <v>5252</v>
      </c>
      <c r="K386" s="84" t="str">
        <f t="shared" si="200"/>
        <v>LK5DT</v>
      </c>
      <c r="L386" s="84" t="s">
        <v>5267</v>
      </c>
      <c r="M386" s="264">
        <v>3300</v>
      </c>
      <c r="N386" s="264">
        <v>1600</v>
      </c>
      <c r="O386" s="264">
        <v>1300</v>
      </c>
      <c r="P386" s="298">
        <v>950</v>
      </c>
      <c r="Q386" s="95" t="e">
        <f>VLOOKUP(H386&amp;"Vị trí 1",#REF!,9,0)</f>
        <v>#REF!</v>
      </c>
      <c r="R386" s="95" t="e">
        <f>VLOOKUP(H386&amp;"Vị trí 2",#REF!,9,0)</f>
        <v>#REF!</v>
      </c>
      <c r="S386" s="95" t="e">
        <f>VLOOKUP(H386&amp;"Vị trí 3",#REF!,9,0)</f>
        <v>#REF!</v>
      </c>
      <c r="T386" s="95" t="e">
        <f>VLOOKUP(H386&amp;"Vị trí 4",#REF!,9,0)</f>
        <v>#REF!</v>
      </c>
      <c r="U386" s="253"/>
      <c r="V386" s="253" t="e">
        <f>VLOOKUP(B386,#REF!,32,0)</f>
        <v>#REF!</v>
      </c>
      <c r="W386" s="253" t="e">
        <f>VLOOKUP(C386,#REF!,32,0)</f>
        <v>#REF!</v>
      </c>
      <c r="X386" s="253"/>
      <c r="Y386" s="254"/>
      <c r="Z386" s="254" t="e">
        <f>V386/N386</f>
        <v>#REF!</v>
      </c>
      <c r="AA386" s="254" t="e">
        <f>W386/O386</f>
        <v>#REF!</v>
      </c>
      <c r="AB386" s="254"/>
      <c r="AC386" s="253"/>
      <c r="AD386" s="253"/>
      <c r="AE386" s="253"/>
      <c r="AF386" s="253"/>
      <c r="AG386" s="254"/>
      <c r="AH386" s="254"/>
      <c r="AI386" s="254"/>
      <c r="AJ386" s="254"/>
      <c r="AK386" s="86">
        <v>12.94</v>
      </c>
      <c r="AL386" s="86"/>
      <c r="AM386" s="255"/>
      <c r="AN386" s="255">
        <f>ROUNDDOWN(AK386*$AN$10/$AK$10,1)</f>
        <v>7.6</v>
      </c>
      <c r="AO386" s="98">
        <f t="shared" si="230"/>
        <v>25080</v>
      </c>
      <c r="AP386" s="98">
        <f t="shared" si="230"/>
        <v>12160</v>
      </c>
      <c r="AQ386" s="98">
        <f t="shared" si="230"/>
        <v>9880</v>
      </c>
      <c r="AR386" s="98">
        <f t="shared" si="230"/>
        <v>7220</v>
      </c>
      <c r="AS386" s="99">
        <f t="shared" si="231"/>
        <v>25100</v>
      </c>
      <c r="AT386" s="99">
        <f t="shared" si="231"/>
        <v>12200</v>
      </c>
      <c r="AU386" s="99">
        <f t="shared" si="231"/>
        <v>9900</v>
      </c>
      <c r="AV386" s="99">
        <f t="shared" si="231"/>
        <v>7200</v>
      </c>
      <c r="AW386" s="100">
        <f>AO386*0.15</f>
        <v>3762</v>
      </c>
      <c r="AX386" s="256" t="s">
        <v>3</v>
      </c>
      <c r="AY386" s="101">
        <v>10500</v>
      </c>
      <c r="AZ386" s="102">
        <v>2800</v>
      </c>
      <c r="BA386" s="102">
        <v>2100</v>
      </c>
      <c r="BB386" s="102">
        <v>1750</v>
      </c>
      <c r="BC386" s="97">
        <v>9000</v>
      </c>
      <c r="BD386" s="97">
        <v>2400</v>
      </c>
      <c r="BE386" s="97">
        <v>1800</v>
      </c>
      <c r="BF386" s="97">
        <v>1500</v>
      </c>
      <c r="BG386" s="103">
        <f>AV386-AW386</f>
        <v>3438</v>
      </c>
      <c r="BJ386" s="251" t="e">
        <f>M386*#REF!</f>
        <v>#REF!</v>
      </c>
      <c r="BK386" s="251" t="e">
        <f>N386*#REF!</f>
        <v>#REF!</v>
      </c>
      <c r="BL386" s="251" t="e">
        <f>O386*#REF!</f>
        <v>#REF!</v>
      </c>
      <c r="BM386" s="251" t="e">
        <f>P386*#REF!</f>
        <v>#REF!</v>
      </c>
    </row>
    <row r="387" spans="1:65" s="18" customFormat="1" ht="35.1" customHeight="1" x14ac:dyDescent="0.25">
      <c r="A387" s="83" t="str">
        <f t="shared" si="222"/>
        <v>LK6DT+1</v>
      </c>
      <c r="B387" s="83" t="str">
        <f t="shared" si="223"/>
        <v>LK6DT+2</v>
      </c>
      <c r="C387" s="83" t="str">
        <f t="shared" si="224"/>
        <v>LK6DT+3</v>
      </c>
      <c r="D387" s="83" t="str">
        <f t="shared" si="225"/>
        <v>LK6DT+4</v>
      </c>
      <c r="E387" s="18" t="s">
        <v>3</v>
      </c>
      <c r="F387" s="85">
        <v>6</v>
      </c>
      <c r="G387" s="85"/>
      <c r="H387" s="93" t="s">
        <v>5268</v>
      </c>
      <c r="I387" s="84" t="s">
        <v>268</v>
      </c>
      <c r="J387" s="84" t="s">
        <v>264</v>
      </c>
      <c r="K387" s="84" t="str">
        <f t="shared" si="200"/>
        <v>LK6DT</v>
      </c>
      <c r="L387" s="84" t="s">
        <v>1099</v>
      </c>
      <c r="M387" s="264">
        <v>3200</v>
      </c>
      <c r="N387" s="264">
        <v>1600</v>
      </c>
      <c r="O387" s="264">
        <v>1300</v>
      </c>
      <c r="P387" s="298">
        <v>950</v>
      </c>
      <c r="Q387" s="95" t="e">
        <f>VLOOKUP(H387&amp;"Vị trí 1",#REF!,9,0)</f>
        <v>#REF!</v>
      </c>
      <c r="R387" s="95" t="e">
        <f>VLOOKUP(H387&amp;"Vị trí 2",#REF!,9,0)</f>
        <v>#REF!</v>
      </c>
      <c r="S387" s="95" t="e">
        <f>VLOOKUP(H387&amp;"Vị trí 3",#REF!,9,0)</f>
        <v>#REF!</v>
      </c>
      <c r="T387" s="95" t="e">
        <f>VLOOKUP(H387&amp;"Vị trí 4",#REF!,9,0)</f>
        <v>#REF!</v>
      </c>
      <c r="U387" s="253"/>
      <c r="V387" s="253" t="e">
        <f>VLOOKUP(B387,#REF!,32,0)</f>
        <v>#REF!</v>
      </c>
      <c r="W387" s="253"/>
      <c r="X387" s="253"/>
      <c r="Y387" s="254"/>
      <c r="Z387" s="254" t="e">
        <f>V387/N387</f>
        <v>#REF!</v>
      </c>
      <c r="AA387" s="254"/>
      <c r="AB387" s="254"/>
      <c r="AC387" s="253"/>
      <c r="AD387" s="253"/>
      <c r="AE387" s="253"/>
      <c r="AF387" s="253"/>
      <c r="AG387" s="254"/>
      <c r="AH387" s="254"/>
      <c r="AI387" s="254"/>
      <c r="AJ387" s="254"/>
      <c r="AK387" s="86">
        <v>6.3513410931174086</v>
      </c>
      <c r="AL387" s="86"/>
      <c r="AM387" s="255"/>
      <c r="AN387" s="255">
        <f>ROUNDDOWN(AK387*$AN$10/$AK$10,1)</f>
        <v>3.7</v>
      </c>
      <c r="AO387" s="98">
        <f t="shared" si="230"/>
        <v>11840</v>
      </c>
      <c r="AP387" s="98">
        <f t="shared" si="230"/>
        <v>5920</v>
      </c>
      <c r="AQ387" s="98">
        <f t="shared" si="230"/>
        <v>4810</v>
      </c>
      <c r="AR387" s="98">
        <f t="shared" si="230"/>
        <v>3515</v>
      </c>
      <c r="AS387" s="99">
        <f t="shared" si="231"/>
        <v>11800</v>
      </c>
      <c r="AT387" s="99">
        <f t="shared" si="231"/>
        <v>5900</v>
      </c>
      <c r="AU387" s="99">
        <f t="shared" si="231"/>
        <v>4800</v>
      </c>
      <c r="AV387" s="99">
        <f t="shared" si="231"/>
        <v>3500</v>
      </c>
      <c r="AW387" s="100">
        <f>AO387*0.15</f>
        <v>1776</v>
      </c>
      <c r="AX387" s="256" t="s">
        <v>3</v>
      </c>
      <c r="AY387" s="101">
        <v>9100</v>
      </c>
      <c r="AZ387" s="102">
        <v>2800</v>
      </c>
      <c r="BA387" s="102">
        <v>1820</v>
      </c>
      <c r="BB387" s="102">
        <v>1400</v>
      </c>
      <c r="BC387" s="97">
        <v>7800</v>
      </c>
      <c r="BD387" s="97">
        <v>2400</v>
      </c>
      <c r="BE387" s="97">
        <v>1560</v>
      </c>
      <c r="BF387" s="97">
        <v>1200</v>
      </c>
      <c r="BG387" s="103">
        <f>AV387-AW387</f>
        <v>1724</v>
      </c>
      <c r="BJ387" s="251" t="e">
        <f>M387*#REF!</f>
        <v>#REF!</v>
      </c>
      <c r="BK387" s="251" t="e">
        <f>N387*#REF!</f>
        <v>#REF!</v>
      </c>
      <c r="BL387" s="251" t="e">
        <f>O387*#REF!</f>
        <v>#REF!</v>
      </c>
      <c r="BM387" s="251" t="e">
        <f>P387*#REF!</f>
        <v>#REF!</v>
      </c>
    </row>
    <row r="388" spans="1:65" s="18" customFormat="1" ht="35.1" customHeight="1" x14ac:dyDescent="0.25">
      <c r="A388" s="83" t="str">
        <f t="shared" si="222"/>
        <v>LK7DT+1</v>
      </c>
      <c r="B388" s="83" t="str">
        <f t="shared" si="223"/>
        <v>LK7DT+2</v>
      </c>
      <c r="C388" s="83" t="str">
        <f t="shared" si="224"/>
        <v>LK7DT+3</v>
      </c>
      <c r="D388" s="83" t="str">
        <f t="shared" si="225"/>
        <v>LK7DT+4</v>
      </c>
      <c r="E388" s="18" t="s">
        <v>3</v>
      </c>
      <c r="F388" s="85">
        <v>7</v>
      </c>
      <c r="G388" s="85"/>
      <c r="H388" s="93" t="s">
        <v>5269</v>
      </c>
      <c r="I388" s="84" t="s">
        <v>5270</v>
      </c>
      <c r="J388" s="84" t="s">
        <v>5271</v>
      </c>
      <c r="K388" s="84"/>
      <c r="L388" s="84" t="s">
        <v>264</v>
      </c>
      <c r="M388" s="298"/>
      <c r="N388" s="298"/>
      <c r="O388" s="298"/>
      <c r="P388" s="298"/>
      <c r="Q388" s="95"/>
      <c r="R388" s="95"/>
      <c r="S388" s="95"/>
      <c r="T388" s="95"/>
      <c r="U388" s="253" t="e">
        <f>VLOOKUP(A388,#REF!,32,0)</f>
        <v>#REF!</v>
      </c>
      <c r="V388" s="253" t="e">
        <f>VLOOKUP(B388,#REF!,32,0)</f>
        <v>#REF!</v>
      </c>
      <c r="W388" s="253"/>
      <c r="X388" s="253"/>
      <c r="Y388" s="254" t="e">
        <f>U388/M388</f>
        <v>#REF!</v>
      </c>
      <c r="Z388" s="254" t="e">
        <f>V388/N388</f>
        <v>#REF!</v>
      </c>
      <c r="AA388" s="254"/>
      <c r="AB388" s="254"/>
      <c r="AC388" s="253"/>
      <c r="AD388" s="253"/>
      <c r="AE388" s="253"/>
      <c r="AF388" s="253"/>
      <c r="AG388" s="254"/>
      <c r="AH388" s="254"/>
      <c r="AI388" s="254"/>
      <c r="AJ388" s="254"/>
      <c r="AK388" s="86"/>
      <c r="AL388" s="86"/>
      <c r="AM388" s="255"/>
      <c r="AN388" s="255"/>
      <c r="AO388" s="98"/>
      <c r="AP388" s="98"/>
      <c r="AQ388" s="98"/>
      <c r="AR388" s="98"/>
      <c r="AS388" s="98"/>
      <c r="AT388" s="98"/>
      <c r="AU388" s="98"/>
      <c r="AV388" s="98"/>
      <c r="AW388" s="60"/>
      <c r="AX388" s="256" t="s">
        <v>3</v>
      </c>
      <c r="AY388" s="101">
        <v>4900</v>
      </c>
      <c r="AZ388" s="102">
        <v>2100</v>
      </c>
      <c r="BA388" s="102">
        <v>1610</v>
      </c>
      <c r="BB388" s="102">
        <v>1050</v>
      </c>
      <c r="BC388" s="97">
        <v>4200</v>
      </c>
      <c r="BD388" s="97">
        <v>1800</v>
      </c>
      <c r="BE388" s="97">
        <v>1380</v>
      </c>
      <c r="BF388" s="97">
        <v>900</v>
      </c>
      <c r="BJ388" s="251" t="e">
        <f>M388*#REF!</f>
        <v>#REF!</v>
      </c>
      <c r="BK388" s="251" t="e">
        <f>N388*#REF!</f>
        <v>#REF!</v>
      </c>
      <c r="BL388" s="251" t="e">
        <f>O388*#REF!</f>
        <v>#REF!</v>
      </c>
      <c r="BM388" s="251" t="e">
        <f>P388*#REF!</f>
        <v>#REF!</v>
      </c>
    </row>
    <row r="389" spans="1:65" s="18" customFormat="1" ht="35.1" customHeight="1" x14ac:dyDescent="0.25">
      <c r="A389" s="83" t="str">
        <f t="shared" si="222"/>
        <v>LK7DT_D1+1</v>
      </c>
      <c r="B389" s="83" t="str">
        <f t="shared" si="223"/>
        <v>LK7DT_D1+2</v>
      </c>
      <c r="C389" s="83" t="str">
        <f t="shared" si="224"/>
        <v>LK7DT_D1+3</v>
      </c>
      <c r="D389" s="83" t="str">
        <f t="shared" si="225"/>
        <v>LK7DT_D1+4</v>
      </c>
      <c r="E389" s="18" t="s">
        <v>3</v>
      </c>
      <c r="F389" s="85"/>
      <c r="G389" s="85"/>
      <c r="H389" s="93" t="s">
        <v>5272</v>
      </c>
      <c r="I389" s="84" t="s">
        <v>5273</v>
      </c>
      <c r="J389" s="84" t="s">
        <v>5271</v>
      </c>
      <c r="K389" s="84" t="str">
        <f t="shared" si="200"/>
        <v>LK7DT_D1</v>
      </c>
      <c r="L389" s="84" t="s">
        <v>5252</v>
      </c>
      <c r="M389" s="264">
        <v>4000</v>
      </c>
      <c r="N389" s="264">
        <v>2000</v>
      </c>
      <c r="O389" s="264">
        <v>1500</v>
      </c>
      <c r="P389" s="298">
        <v>900</v>
      </c>
      <c r="Q389" s="95" t="e">
        <f>VLOOKUP(H389&amp;"Vị trí 1",#REF!,9,0)</f>
        <v>#REF!</v>
      </c>
      <c r="R389" s="95" t="e">
        <f>VLOOKUP(H389&amp;"Vị trí 2",#REF!,9,0)</f>
        <v>#REF!</v>
      </c>
      <c r="S389" s="95" t="e">
        <f>VLOOKUP(H389&amp;"Vị trí 3",#REF!,9,0)</f>
        <v>#REF!</v>
      </c>
      <c r="T389" s="95" t="e">
        <f>VLOOKUP(H389&amp;"Vị trí 4",#REF!,9,0)</f>
        <v>#REF!</v>
      </c>
      <c r="U389" s="253"/>
      <c r="V389" s="253"/>
      <c r="W389" s="253"/>
      <c r="X389" s="253"/>
      <c r="Y389" s="254"/>
      <c r="Z389" s="254"/>
      <c r="AA389" s="254"/>
      <c r="AB389" s="254"/>
      <c r="AC389" s="253"/>
      <c r="AD389" s="253"/>
      <c r="AE389" s="253"/>
      <c r="AF389" s="253"/>
      <c r="AG389" s="254"/>
      <c r="AH389" s="254"/>
      <c r="AI389" s="254"/>
      <c r="AJ389" s="254"/>
      <c r="AK389" s="86">
        <v>12.94</v>
      </c>
      <c r="AL389" s="86"/>
      <c r="AM389" s="255"/>
      <c r="AN389" s="255">
        <f>ROUNDDOWN(AK389*$AN$10/$AK$10,1)</f>
        <v>7.6</v>
      </c>
      <c r="AO389" s="98">
        <f t="shared" ref="AO389:AR391" si="232">M389*$AN389</f>
        <v>30400</v>
      </c>
      <c r="AP389" s="98">
        <f t="shared" si="232"/>
        <v>15200</v>
      </c>
      <c r="AQ389" s="98">
        <f t="shared" si="232"/>
        <v>11400</v>
      </c>
      <c r="AR389" s="98">
        <f t="shared" si="232"/>
        <v>6840</v>
      </c>
      <c r="AS389" s="99">
        <f t="shared" ref="AS389:AV391" si="233">IF(AO389&lt;1000,ROUND(AO389,-1),ROUND(AO389,-2))</f>
        <v>30400</v>
      </c>
      <c r="AT389" s="99">
        <f t="shared" si="233"/>
        <v>15200</v>
      </c>
      <c r="AU389" s="99">
        <f t="shared" si="233"/>
        <v>11400</v>
      </c>
      <c r="AV389" s="99">
        <f t="shared" si="233"/>
        <v>6800</v>
      </c>
      <c r="AW389" s="100">
        <f>AO389*0.15</f>
        <v>4560</v>
      </c>
      <c r="AX389" s="256" t="s">
        <v>3</v>
      </c>
      <c r="AY389" s="101">
        <v>5250</v>
      </c>
      <c r="AZ389" s="102">
        <v>2100</v>
      </c>
      <c r="BA389" s="102">
        <v>1750</v>
      </c>
      <c r="BB389" s="102">
        <v>1190</v>
      </c>
      <c r="BC389" s="97">
        <v>4500</v>
      </c>
      <c r="BD389" s="97">
        <v>1800</v>
      </c>
      <c r="BE389" s="97">
        <v>1500</v>
      </c>
      <c r="BF389" s="97">
        <v>1020</v>
      </c>
      <c r="BG389" s="103">
        <f>AV389-AW389</f>
        <v>2240</v>
      </c>
      <c r="BJ389" s="251" t="e">
        <f>M389*#REF!</f>
        <v>#REF!</v>
      </c>
      <c r="BK389" s="251" t="e">
        <f>N389*#REF!</f>
        <v>#REF!</v>
      </c>
      <c r="BL389" s="251" t="e">
        <f>O389*#REF!</f>
        <v>#REF!</v>
      </c>
      <c r="BM389" s="251" t="e">
        <f>P389*#REF!</f>
        <v>#REF!</v>
      </c>
    </row>
    <row r="390" spans="1:65" s="18" customFormat="1" ht="35.1" customHeight="1" x14ac:dyDescent="0.25">
      <c r="A390" s="83" t="str">
        <f t="shared" si="222"/>
        <v>LK7DT_D2+1</v>
      </c>
      <c r="B390" s="83" t="str">
        <f t="shared" si="223"/>
        <v>LK7DT_D2+2</v>
      </c>
      <c r="C390" s="83" t="str">
        <f t="shared" si="224"/>
        <v>LK7DT_D2+3</v>
      </c>
      <c r="D390" s="83" t="str">
        <f t="shared" si="225"/>
        <v>LK7DT_D2+4</v>
      </c>
      <c r="E390" s="18" t="s">
        <v>3</v>
      </c>
      <c r="F390" s="85"/>
      <c r="G390" s="85"/>
      <c r="H390" s="93" t="s">
        <v>5274</v>
      </c>
      <c r="I390" s="84" t="s">
        <v>5275</v>
      </c>
      <c r="J390" s="84" t="s">
        <v>5252</v>
      </c>
      <c r="K390" s="84" t="str">
        <f t="shared" si="200"/>
        <v>LK7DT_D2</v>
      </c>
      <c r="L390" s="84" t="s">
        <v>210</v>
      </c>
      <c r="M390" s="264">
        <v>4000</v>
      </c>
      <c r="N390" s="264">
        <v>2000</v>
      </c>
      <c r="O390" s="264">
        <v>1500</v>
      </c>
      <c r="P390" s="298">
        <v>900</v>
      </c>
      <c r="Q390" s="95" t="e">
        <f>VLOOKUP(H390&amp;"Vị trí 1",#REF!,9,0)</f>
        <v>#REF!</v>
      </c>
      <c r="R390" s="95" t="e">
        <f>VLOOKUP(H390&amp;"Vị trí 2",#REF!,9,0)</f>
        <v>#REF!</v>
      </c>
      <c r="S390" s="95" t="e">
        <f>VLOOKUP(H390&amp;"Vị trí 3",#REF!,9,0)</f>
        <v>#REF!</v>
      </c>
      <c r="T390" s="95" t="e">
        <f>VLOOKUP(H390&amp;"Vị trí 4",#REF!,9,0)</f>
        <v>#REF!</v>
      </c>
      <c r="U390" s="253" t="e">
        <f>VLOOKUP(A390,#REF!,32,0)</f>
        <v>#REF!</v>
      </c>
      <c r="V390" s="253"/>
      <c r="W390" s="253"/>
      <c r="X390" s="253"/>
      <c r="Y390" s="254" t="e">
        <f>U390/M390</f>
        <v>#REF!</v>
      </c>
      <c r="Z390" s="254"/>
      <c r="AA390" s="254"/>
      <c r="AB390" s="254"/>
      <c r="AC390" s="253"/>
      <c r="AD390" s="253"/>
      <c r="AE390" s="253"/>
      <c r="AF390" s="253"/>
      <c r="AG390" s="254"/>
      <c r="AH390" s="254"/>
      <c r="AI390" s="254"/>
      <c r="AJ390" s="254"/>
      <c r="AK390" s="86">
        <v>12.94</v>
      </c>
      <c r="AL390" s="86"/>
      <c r="AM390" s="255"/>
      <c r="AN390" s="255">
        <f>ROUNDDOWN(AK390*$AN$10/$AK$10,1)</f>
        <v>7.6</v>
      </c>
      <c r="AO390" s="98">
        <f t="shared" si="232"/>
        <v>30400</v>
      </c>
      <c r="AP390" s="98">
        <f t="shared" si="232"/>
        <v>15200</v>
      </c>
      <c r="AQ390" s="98">
        <f t="shared" si="232"/>
        <v>11400</v>
      </c>
      <c r="AR390" s="98">
        <f t="shared" si="232"/>
        <v>6840</v>
      </c>
      <c r="AS390" s="99">
        <f t="shared" si="233"/>
        <v>30400</v>
      </c>
      <c r="AT390" s="99">
        <f t="shared" si="233"/>
        <v>15200</v>
      </c>
      <c r="AU390" s="99">
        <f t="shared" si="233"/>
        <v>11400</v>
      </c>
      <c r="AV390" s="99">
        <f t="shared" si="233"/>
        <v>6800</v>
      </c>
      <c r="AW390" s="100">
        <f>AO390*0.15</f>
        <v>4560</v>
      </c>
      <c r="AX390" s="256" t="s">
        <v>3</v>
      </c>
      <c r="AY390" s="101">
        <v>2800</v>
      </c>
      <c r="AZ390" s="102">
        <v>1330</v>
      </c>
      <c r="BA390" s="102">
        <v>980</v>
      </c>
      <c r="BB390" s="102">
        <v>670</v>
      </c>
      <c r="BC390" s="97">
        <v>2400</v>
      </c>
      <c r="BD390" s="97">
        <v>1140</v>
      </c>
      <c r="BE390" s="97">
        <v>840</v>
      </c>
      <c r="BF390" s="97">
        <v>570</v>
      </c>
      <c r="BG390" s="103">
        <f>AV390-AW390</f>
        <v>2240</v>
      </c>
      <c r="BJ390" s="251" t="e">
        <f>M390*#REF!</f>
        <v>#REF!</v>
      </c>
      <c r="BK390" s="251" t="e">
        <f>N390*#REF!</f>
        <v>#REF!</v>
      </c>
      <c r="BL390" s="251" t="e">
        <f>O390*#REF!</f>
        <v>#REF!</v>
      </c>
      <c r="BM390" s="251" t="e">
        <f>P390*#REF!</f>
        <v>#REF!</v>
      </c>
    </row>
    <row r="391" spans="1:65" s="18" customFormat="1" ht="35.1" customHeight="1" x14ac:dyDescent="0.25">
      <c r="A391" s="83" t="str">
        <f t="shared" si="222"/>
        <v>LK7DT_D3+1</v>
      </c>
      <c r="B391" s="83" t="str">
        <f t="shared" si="223"/>
        <v>LK7DT_D3+2</v>
      </c>
      <c r="C391" s="83" t="str">
        <f t="shared" si="224"/>
        <v>LK7DT_D3+3</v>
      </c>
      <c r="D391" s="83" t="str">
        <f t="shared" si="225"/>
        <v>LK7DT_D3+4</v>
      </c>
      <c r="E391" s="18" t="s">
        <v>3</v>
      </c>
      <c r="F391" s="85"/>
      <c r="G391" s="85"/>
      <c r="H391" s="93" t="s">
        <v>5276</v>
      </c>
      <c r="I391" s="84" t="s">
        <v>5277</v>
      </c>
      <c r="J391" s="84" t="s">
        <v>210</v>
      </c>
      <c r="K391" s="84" t="str">
        <f t="shared" si="200"/>
        <v>LK7DT_D3</v>
      </c>
      <c r="L391" s="84" t="s">
        <v>264</v>
      </c>
      <c r="M391" s="264">
        <v>4000</v>
      </c>
      <c r="N391" s="264">
        <v>2000</v>
      </c>
      <c r="O391" s="264">
        <v>1500</v>
      </c>
      <c r="P391" s="264">
        <v>1000</v>
      </c>
      <c r="Q391" s="95" t="e">
        <f>VLOOKUP(H391&amp;"Vị trí 1",#REF!,9,0)</f>
        <v>#REF!</v>
      </c>
      <c r="R391" s="95" t="e">
        <f>VLOOKUP(H391&amp;"Vị trí 2",#REF!,9,0)</f>
        <v>#REF!</v>
      </c>
      <c r="S391" s="95" t="e">
        <f>VLOOKUP(H391&amp;"Vị trí 3",#REF!,9,0)</f>
        <v>#REF!</v>
      </c>
      <c r="T391" s="95" t="e">
        <f>VLOOKUP(H391&amp;"Vị trí 4",#REF!,9,0)</f>
        <v>#REF!</v>
      </c>
      <c r="U391" s="253"/>
      <c r="V391" s="253"/>
      <c r="W391" s="253"/>
      <c r="X391" s="253"/>
      <c r="Y391" s="254"/>
      <c r="Z391" s="254"/>
      <c r="AA391" s="254"/>
      <c r="AB391" s="254"/>
      <c r="AC391" s="253"/>
      <c r="AD391" s="253"/>
      <c r="AE391" s="253"/>
      <c r="AF391" s="253"/>
      <c r="AG391" s="254"/>
      <c r="AH391" s="254"/>
      <c r="AI391" s="254"/>
      <c r="AJ391" s="254"/>
      <c r="AK391" s="86">
        <v>7.625</v>
      </c>
      <c r="AL391" s="86"/>
      <c r="AM391" s="255"/>
      <c r="AN391" s="255">
        <f>ROUNDDOWN(AK391*$AN$10/$AK$10,1)</f>
        <v>4.4000000000000004</v>
      </c>
      <c r="AO391" s="98">
        <f t="shared" si="232"/>
        <v>17600</v>
      </c>
      <c r="AP391" s="98">
        <f t="shared" si="232"/>
        <v>8800</v>
      </c>
      <c r="AQ391" s="98">
        <f t="shared" si="232"/>
        <v>6600.0000000000009</v>
      </c>
      <c r="AR391" s="98">
        <f t="shared" si="232"/>
        <v>4400</v>
      </c>
      <c r="AS391" s="99">
        <f t="shared" si="233"/>
        <v>17600</v>
      </c>
      <c r="AT391" s="99">
        <f t="shared" si="233"/>
        <v>8800</v>
      </c>
      <c r="AU391" s="99">
        <f t="shared" si="233"/>
        <v>6600</v>
      </c>
      <c r="AV391" s="99">
        <f t="shared" si="233"/>
        <v>4400</v>
      </c>
      <c r="AW391" s="100">
        <f>AO391*0.15</f>
        <v>2640</v>
      </c>
      <c r="AX391" s="256" t="s">
        <v>3</v>
      </c>
      <c r="AY391" s="101">
        <v>5250</v>
      </c>
      <c r="AZ391" s="102">
        <v>2100</v>
      </c>
      <c r="BA391" s="102">
        <v>1750</v>
      </c>
      <c r="BB391" s="102">
        <v>1190</v>
      </c>
      <c r="BC391" s="97">
        <v>4500</v>
      </c>
      <c r="BD391" s="97">
        <v>1800</v>
      </c>
      <c r="BE391" s="97">
        <v>1500</v>
      </c>
      <c r="BF391" s="97">
        <v>1020</v>
      </c>
      <c r="BG391" s="103">
        <f>AV391-AW391</f>
        <v>1760</v>
      </c>
      <c r="BJ391" s="251" t="e">
        <f>M391*#REF!</f>
        <v>#REF!</v>
      </c>
      <c r="BK391" s="251" t="e">
        <f>N391*#REF!</f>
        <v>#REF!</v>
      </c>
      <c r="BL391" s="251" t="e">
        <f>O391*#REF!</f>
        <v>#REF!</v>
      </c>
      <c r="BM391" s="251" t="e">
        <f>P391*#REF!</f>
        <v>#REF!</v>
      </c>
    </row>
    <row r="392" spans="1:65" s="18" customFormat="1" ht="35.1" customHeight="1" x14ac:dyDescent="0.25">
      <c r="A392" s="83" t="str">
        <f t="shared" si="222"/>
        <v>LK8DT+1</v>
      </c>
      <c r="B392" s="83" t="str">
        <f t="shared" si="223"/>
        <v>LK8DT+2</v>
      </c>
      <c r="C392" s="83" t="str">
        <f t="shared" si="224"/>
        <v>LK8DT+3</v>
      </c>
      <c r="D392" s="83" t="str">
        <f t="shared" si="225"/>
        <v>LK8DT+4</v>
      </c>
      <c r="E392" s="18" t="s">
        <v>3</v>
      </c>
      <c r="F392" s="85">
        <v>8</v>
      </c>
      <c r="G392" s="85"/>
      <c r="H392" s="93" t="s">
        <v>5278</v>
      </c>
      <c r="I392" s="84" t="s">
        <v>210</v>
      </c>
      <c r="J392" s="84" t="s">
        <v>5252</v>
      </c>
      <c r="K392" s="84"/>
      <c r="L392" s="84" t="s">
        <v>643</v>
      </c>
      <c r="M392" s="298"/>
      <c r="N392" s="298"/>
      <c r="O392" s="298"/>
      <c r="P392" s="298"/>
      <c r="Q392" s="95"/>
      <c r="R392" s="95"/>
      <c r="S392" s="95"/>
      <c r="T392" s="95"/>
      <c r="U392" s="253"/>
      <c r="V392" s="253"/>
      <c r="W392" s="253"/>
      <c r="X392" s="253"/>
      <c r="Y392" s="254"/>
      <c r="Z392" s="254"/>
      <c r="AA392" s="254"/>
      <c r="AB392" s="254"/>
      <c r="AC392" s="253"/>
      <c r="AD392" s="253"/>
      <c r="AE392" s="253"/>
      <c r="AF392" s="253"/>
      <c r="AG392" s="254"/>
      <c r="AH392" s="254"/>
      <c r="AI392" s="254"/>
      <c r="AJ392" s="254"/>
      <c r="AK392" s="86"/>
      <c r="AL392" s="86"/>
      <c r="AM392" s="255"/>
      <c r="AN392" s="255"/>
      <c r="AO392" s="98"/>
      <c r="AP392" s="98"/>
      <c r="AQ392" s="98"/>
      <c r="AR392" s="98"/>
      <c r="AS392" s="98"/>
      <c r="AT392" s="98"/>
      <c r="AU392" s="98"/>
      <c r="AV392" s="98"/>
      <c r="AW392" s="60"/>
      <c r="AX392" s="256" t="s">
        <v>3</v>
      </c>
      <c r="AY392" s="101">
        <v>2800</v>
      </c>
      <c r="AZ392" s="102">
        <v>1400</v>
      </c>
      <c r="BA392" s="102">
        <v>1050</v>
      </c>
      <c r="BB392" s="102">
        <v>630</v>
      </c>
      <c r="BC392" s="97">
        <v>2400</v>
      </c>
      <c r="BD392" s="97">
        <v>1200</v>
      </c>
      <c r="BE392" s="97">
        <v>900</v>
      </c>
      <c r="BF392" s="97">
        <v>540</v>
      </c>
      <c r="BJ392" s="251" t="e">
        <f>M392*#REF!</f>
        <v>#REF!</v>
      </c>
      <c r="BK392" s="251" t="e">
        <f>N392*#REF!</f>
        <v>#REF!</v>
      </c>
      <c r="BL392" s="251" t="e">
        <f>O392*#REF!</f>
        <v>#REF!</v>
      </c>
      <c r="BM392" s="251" t="e">
        <f>P392*#REF!</f>
        <v>#REF!</v>
      </c>
    </row>
    <row r="393" spans="1:65" s="18" customFormat="1" ht="35.1" customHeight="1" x14ac:dyDescent="0.25">
      <c r="A393" s="83" t="str">
        <f t="shared" si="222"/>
        <v>LK8DT_D1+1</v>
      </c>
      <c r="B393" s="83" t="str">
        <f t="shared" si="223"/>
        <v>LK8DT_D1+2</v>
      </c>
      <c r="C393" s="83" t="str">
        <f t="shared" si="224"/>
        <v>LK8DT_D1+3</v>
      </c>
      <c r="D393" s="83" t="str">
        <f t="shared" si="225"/>
        <v>LK8DT_D1+4</v>
      </c>
      <c r="E393" s="18" t="s">
        <v>3</v>
      </c>
      <c r="F393" s="85"/>
      <c r="G393" s="85"/>
      <c r="H393" s="93" t="s">
        <v>5279</v>
      </c>
      <c r="I393" s="84" t="s">
        <v>5280</v>
      </c>
      <c r="J393" s="84" t="s">
        <v>5252</v>
      </c>
      <c r="K393" s="84" t="str">
        <f t="shared" si="200"/>
        <v>LK8DT_D1</v>
      </c>
      <c r="L393" s="84" t="s">
        <v>5255</v>
      </c>
      <c r="M393" s="264">
        <v>15000</v>
      </c>
      <c r="N393" s="264">
        <v>4000</v>
      </c>
      <c r="O393" s="264">
        <v>3000</v>
      </c>
      <c r="P393" s="264">
        <v>2500</v>
      </c>
      <c r="Q393" s="95" t="e">
        <f>VLOOKUP(H393&amp;"Vị trí 1",#REF!,9,0)</f>
        <v>#REF!</v>
      </c>
      <c r="R393" s="95" t="e">
        <f>VLOOKUP(H393&amp;"Vị trí 2",#REF!,9,0)</f>
        <v>#REF!</v>
      </c>
      <c r="S393" s="95" t="e">
        <f>VLOOKUP(H393&amp;"Vị trí 3",#REF!,9,0)</f>
        <v>#REF!</v>
      </c>
      <c r="T393" s="95" t="e">
        <f>VLOOKUP(H393&amp;"Vị trí 4",#REF!,9,0)</f>
        <v>#REF!</v>
      </c>
      <c r="U393" s="253"/>
      <c r="V393" s="253"/>
      <c r="W393" s="253"/>
      <c r="X393" s="253"/>
      <c r="Y393" s="254"/>
      <c r="Z393" s="254"/>
      <c r="AA393" s="254"/>
      <c r="AB393" s="254"/>
      <c r="AC393" s="253"/>
      <c r="AD393" s="253"/>
      <c r="AE393" s="253"/>
      <c r="AF393" s="253"/>
      <c r="AG393" s="254"/>
      <c r="AH393" s="254"/>
      <c r="AI393" s="254"/>
      <c r="AJ393" s="254"/>
      <c r="AK393" s="86">
        <v>7.7650000000000006</v>
      </c>
      <c r="AL393" s="86"/>
      <c r="AM393" s="255"/>
      <c r="AN393" s="255">
        <f t="shared" ref="AN393:AN404" si="234">ROUNDDOWN(AK393*$AN$10/$AK$10,1)</f>
        <v>4.5</v>
      </c>
      <c r="AO393" s="98">
        <f t="shared" ref="AO393:AO404" si="235">M393*$AN393</f>
        <v>67500</v>
      </c>
      <c r="AP393" s="98">
        <f t="shared" ref="AP393:AP404" si="236">N393*$AN393</f>
        <v>18000</v>
      </c>
      <c r="AQ393" s="98">
        <f t="shared" ref="AQ393:AQ404" si="237">O393*$AN393</f>
        <v>13500</v>
      </c>
      <c r="AR393" s="98">
        <f t="shared" ref="AR393:AR404" si="238">P393*$AN393</f>
        <v>11250</v>
      </c>
      <c r="AS393" s="99">
        <f t="shared" ref="AS393:AV404" si="239">IF(AO393&lt;1000,ROUND(AO393,-1),ROUND(AO393,-2))</f>
        <v>67500</v>
      </c>
      <c r="AT393" s="99">
        <f t="shared" si="239"/>
        <v>18000</v>
      </c>
      <c r="AU393" s="99">
        <f t="shared" si="239"/>
        <v>13500</v>
      </c>
      <c r="AV393" s="99">
        <f t="shared" si="239"/>
        <v>11300</v>
      </c>
      <c r="AW393" s="100">
        <f t="shared" ref="AW393:AW404" si="240">AO393*0.15</f>
        <v>10125</v>
      </c>
      <c r="AX393" s="256" t="s">
        <v>3</v>
      </c>
      <c r="AY393" s="101">
        <v>3360</v>
      </c>
      <c r="AZ393" s="102">
        <v>1680</v>
      </c>
      <c r="BA393" s="102">
        <v>1190</v>
      </c>
      <c r="BB393" s="102">
        <v>700</v>
      </c>
      <c r="BC393" s="97">
        <v>2880</v>
      </c>
      <c r="BD393" s="97">
        <v>1440</v>
      </c>
      <c r="BE393" s="97">
        <v>1020</v>
      </c>
      <c r="BF393" s="97">
        <v>600</v>
      </c>
      <c r="BG393" s="103">
        <f t="shared" ref="BG393:BG404" si="241">AV393-AW393</f>
        <v>1175</v>
      </c>
      <c r="BJ393" s="251" t="e">
        <f>M393*#REF!</f>
        <v>#REF!</v>
      </c>
      <c r="BK393" s="251" t="e">
        <f>N393*#REF!</f>
        <v>#REF!</v>
      </c>
      <c r="BL393" s="251" t="e">
        <f>O393*#REF!</f>
        <v>#REF!</v>
      </c>
      <c r="BM393" s="251" t="e">
        <f>P393*#REF!</f>
        <v>#REF!</v>
      </c>
    </row>
    <row r="394" spans="1:65" s="18" customFormat="1" ht="35.1" customHeight="1" x14ac:dyDescent="0.25">
      <c r="A394" s="83" t="str">
        <f t="shared" si="222"/>
        <v>LK8DT_D2+1</v>
      </c>
      <c r="B394" s="83" t="str">
        <f t="shared" si="223"/>
        <v>LK8DT_D2+2</v>
      </c>
      <c r="C394" s="83" t="str">
        <f t="shared" si="224"/>
        <v>LK8DT_D2+3</v>
      </c>
      <c r="D394" s="83" t="str">
        <f t="shared" si="225"/>
        <v>LK8DT_D2+4</v>
      </c>
      <c r="E394" s="18" t="s">
        <v>3</v>
      </c>
      <c r="F394" s="85"/>
      <c r="G394" s="85"/>
      <c r="H394" s="93" t="s">
        <v>5281</v>
      </c>
      <c r="I394" s="84" t="s">
        <v>5282</v>
      </c>
      <c r="J394" s="84" t="s">
        <v>5255</v>
      </c>
      <c r="K394" s="84" t="str">
        <f t="shared" si="200"/>
        <v>LK8DT_D2</v>
      </c>
      <c r="L394" s="84" t="s">
        <v>643</v>
      </c>
      <c r="M394" s="264">
        <v>13000</v>
      </c>
      <c r="N394" s="264">
        <v>4000</v>
      </c>
      <c r="O394" s="264">
        <v>2600</v>
      </c>
      <c r="P394" s="264">
        <v>2000</v>
      </c>
      <c r="Q394" s="95" t="e">
        <f>VLOOKUP(H394&amp;"Vị trí 1",#REF!,9,0)</f>
        <v>#REF!</v>
      </c>
      <c r="R394" s="95" t="e">
        <f>VLOOKUP(H394&amp;"Vị trí 2",#REF!,9,0)</f>
        <v>#REF!</v>
      </c>
      <c r="S394" s="95" t="e">
        <f>VLOOKUP(H394&amp;"Vị trí 3",#REF!,9,0)</f>
        <v>#REF!</v>
      </c>
      <c r="T394" s="95" t="e">
        <f>VLOOKUP(H394&amp;"Vị trí 4",#REF!,9,0)</f>
        <v>#REF!</v>
      </c>
      <c r="U394" s="253"/>
      <c r="V394" s="253"/>
      <c r="W394" s="253"/>
      <c r="X394" s="253"/>
      <c r="Y394" s="254"/>
      <c r="Z394" s="254"/>
      <c r="AA394" s="254"/>
      <c r="AB394" s="254"/>
      <c r="AC394" s="253"/>
      <c r="AD394" s="253"/>
      <c r="AE394" s="253"/>
      <c r="AF394" s="253"/>
      <c r="AG394" s="254"/>
      <c r="AH394" s="254"/>
      <c r="AI394" s="254"/>
      <c r="AJ394" s="254"/>
      <c r="AK394" s="86">
        <v>7</v>
      </c>
      <c r="AL394" s="86"/>
      <c r="AM394" s="255"/>
      <c r="AN394" s="255">
        <f t="shared" si="234"/>
        <v>4.0999999999999996</v>
      </c>
      <c r="AO394" s="98">
        <f t="shared" si="235"/>
        <v>53299.999999999993</v>
      </c>
      <c r="AP394" s="98">
        <f t="shared" si="236"/>
        <v>16400</v>
      </c>
      <c r="AQ394" s="98">
        <f t="shared" si="237"/>
        <v>10659.999999999998</v>
      </c>
      <c r="AR394" s="98">
        <f t="shared" si="238"/>
        <v>8200</v>
      </c>
      <c r="AS394" s="99">
        <f t="shared" si="239"/>
        <v>53300</v>
      </c>
      <c r="AT394" s="99">
        <f t="shared" si="239"/>
        <v>16400</v>
      </c>
      <c r="AU394" s="99">
        <f t="shared" si="239"/>
        <v>10700</v>
      </c>
      <c r="AV394" s="99">
        <f t="shared" si="239"/>
        <v>8200</v>
      </c>
      <c r="AW394" s="100">
        <f t="shared" si="240"/>
        <v>7994.9999999999982</v>
      </c>
      <c r="AX394" s="256" t="s">
        <v>3</v>
      </c>
      <c r="AY394" s="101">
        <v>5250</v>
      </c>
      <c r="AZ394" s="102">
        <v>2100</v>
      </c>
      <c r="BA394" s="102">
        <v>1750</v>
      </c>
      <c r="BB394" s="102">
        <v>1190</v>
      </c>
      <c r="BC394" s="97">
        <v>4500</v>
      </c>
      <c r="BD394" s="97">
        <v>1800</v>
      </c>
      <c r="BE394" s="97">
        <v>1500</v>
      </c>
      <c r="BF394" s="97">
        <v>1020</v>
      </c>
      <c r="BG394" s="103">
        <f t="shared" si="241"/>
        <v>205.00000000000182</v>
      </c>
      <c r="BJ394" s="251" t="e">
        <f>M394*#REF!</f>
        <v>#REF!</v>
      </c>
      <c r="BK394" s="251" t="e">
        <f>N394*#REF!</f>
        <v>#REF!</v>
      </c>
      <c r="BL394" s="251" t="e">
        <f>O394*#REF!</f>
        <v>#REF!</v>
      </c>
      <c r="BM394" s="251" t="e">
        <f>P394*#REF!</f>
        <v>#REF!</v>
      </c>
    </row>
    <row r="395" spans="1:65" s="18" customFormat="1" ht="35.1" customHeight="1" x14ac:dyDescent="0.25">
      <c r="A395" s="83" t="str">
        <f t="shared" si="222"/>
        <v>LK9DT+1</v>
      </c>
      <c r="B395" s="83" t="str">
        <f t="shared" si="223"/>
        <v>LK9DT+2</v>
      </c>
      <c r="C395" s="83" t="str">
        <f t="shared" si="224"/>
        <v>LK9DT+3</v>
      </c>
      <c r="D395" s="83" t="str">
        <f t="shared" si="225"/>
        <v>LK9DT+4</v>
      </c>
      <c r="E395" s="18" t="s">
        <v>3</v>
      </c>
      <c r="F395" s="85">
        <v>9</v>
      </c>
      <c r="G395" s="85"/>
      <c r="H395" s="93" t="s">
        <v>5283</v>
      </c>
      <c r="I395" s="84" t="s">
        <v>5284</v>
      </c>
      <c r="J395" s="84" t="s">
        <v>210</v>
      </c>
      <c r="K395" s="84" t="str">
        <f t="shared" si="200"/>
        <v>LK9DT</v>
      </c>
      <c r="L395" s="84" t="s">
        <v>264</v>
      </c>
      <c r="M395" s="264">
        <v>7000</v>
      </c>
      <c r="N395" s="264">
        <v>3000</v>
      </c>
      <c r="O395" s="264">
        <v>2300</v>
      </c>
      <c r="P395" s="264">
        <v>1500</v>
      </c>
      <c r="Q395" s="95" t="e">
        <f>VLOOKUP(H395&amp;"Vị trí 1",#REF!,9,0)</f>
        <v>#REF!</v>
      </c>
      <c r="R395" s="95" t="e">
        <f>VLOOKUP(H395&amp;"Vị trí 2",#REF!,9,0)</f>
        <v>#REF!</v>
      </c>
      <c r="S395" s="95" t="e">
        <f>VLOOKUP(H395&amp;"Vị trí 3",#REF!,9,0)</f>
        <v>#REF!</v>
      </c>
      <c r="T395" s="95" t="e">
        <f>VLOOKUP(H395&amp;"Vị trí 4",#REF!,9,0)</f>
        <v>#REF!</v>
      </c>
      <c r="U395" s="253"/>
      <c r="V395" s="253"/>
      <c r="W395" s="253"/>
      <c r="X395" s="253"/>
      <c r="Y395" s="254"/>
      <c r="Z395" s="254"/>
      <c r="AA395" s="254"/>
      <c r="AB395" s="254"/>
      <c r="AC395" s="253"/>
      <c r="AD395" s="253"/>
      <c r="AE395" s="253"/>
      <c r="AF395" s="253"/>
      <c r="AG395" s="254"/>
      <c r="AH395" s="254"/>
      <c r="AI395" s="254"/>
      <c r="AJ395" s="254"/>
      <c r="AK395" s="86">
        <v>8.7857142857142847</v>
      </c>
      <c r="AL395" s="86"/>
      <c r="AM395" s="255"/>
      <c r="AN395" s="255">
        <f t="shared" si="234"/>
        <v>5.0999999999999996</v>
      </c>
      <c r="AO395" s="98">
        <f t="shared" si="235"/>
        <v>35700</v>
      </c>
      <c r="AP395" s="98">
        <f t="shared" si="236"/>
        <v>15299.999999999998</v>
      </c>
      <c r="AQ395" s="98">
        <f t="shared" si="237"/>
        <v>11730</v>
      </c>
      <c r="AR395" s="98">
        <f t="shared" si="238"/>
        <v>7649.9999999999991</v>
      </c>
      <c r="AS395" s="99">
        <f t="shared" si="239"/>
        <v>35700</v>
      </c>
      <c r="AT395" s="99">
        <f t="shared" si="239"/>
        <v>15300</v>
      </c>
      <c r="AU395" s="99">
        <f t="shared" si="239"/>
        <v>11700</v>
      </c>
      <c r="AV395" s="99">
        <f t="shared" si="239"/>
        <v>7700</v>
      </c>
      <c r="AW395" s="100">
        <f t="shared" si="240"/>
        <v>5355</v>
      </c>
      <c r="AX395" s="256" t="s">
        <v>3</v>
      </c>
      <c r="AY395" s="101">
        <v>3500</v>
      </c>
      <c r="AZ395" s="102">
        <v>1540</v>
      </c>
      <c r="BA395" s="102">
        <v>1400</v>
      </c>
      <c r="BB395" s="102">
        <v>770</v>
      </c>
      <c r="BC395" s="97">
        <v>3000</v>
      </c>
      <c r="BD395" s="97">
        <v>1320</v>
      </c>
      <c r="BE395" s="97">
        <v>1200</v>
      </c>
      <c r="BF395" s="97">
        <v>660</v>
      </c>
      <c r="BG395" s="103">
        <f t="shared" si="241"/>
        <v>2345</v>
      </c>
      <c r="BJ395" s="251" t="e">
        <f>M395*#REF!</f>
        <v>#REF!</v>
      </c>
      <c r="BK395" s="251" t="e">
        <f>N395*#REF!</f>
        <v>#REF!</v>
      </c>
      <c r="BL395" s="251" t="e">
        <f>O395*#REF!</f>
        <v>#REF!</v>
      </c>
      <c r="BM395" s="251" t="e">
        <f>P395*#REF!</f>
        <v>#REF!</v>
      </c>
    </row>
    <row r="396" spans="1:65" s="18" customFormat="1" ht="35.1" customHeight="1" x14ac:dyDescent="0.25">
      <c r="A396" s="83" t="str">
        <f t="shared" si="222"/>
        <v>LK10DT+1</v>
      </c>
      <c r="B396" s="83" t="str">
        <f t="shared" si="223"/>
        <v>LK10DT+2</v>
      </c>
      <c r="C396" s="83" t="str">
        <f t="shared" si="224"/>
        <v>LK10DT+3</v>
      </c>
      <c r="D396" s="83" t="str">
        <f t="shared" si="225"/>
        <v>LK10DT+4</v>
      </c>
      <c r="E396" s="18" t="s">
        <v>3</v>
      </c>
      <c r="F396" s="85">
        <v>10</v>
      </c>
      <c r="G396" s="85"/>
      <c r="H396" s="93" t="s">
        <v>5285</v>
      </c>
      <c r="I396" s="84" t="s">
        <v>5265</v>
      </c>
      <c r="J396" s="84" t="s">
        <v>210</v>
      </c>
      <c r="K396" s="84" t="str">
        <f t="shared" ref="K396:K459" si="242">H396</f>
        <v>LK10DT</v>
      </c>
      <c r="L396" s="84" t="s">
        <v>4344</v>
      </c>
      <c r="M396" s="264">
        <v>7500</v>
      </c>
      <c r="N396" s="264">
        <v>3000</v>
      </c>
      <c r="O396" s="264">
        <v>2500</v>
      </c>
      <c r="P396" s="264">
        <v>1700</v>
      </c>
      <c r="Q396" s="95" t="e">
        <f>VLOOKUP(H396&amp;"Vị trí 1",#REF!,9,0)</f>
        <v>#REF!</v>
      </c>
      <c r="R396" s="95" t="e">
        <f>VLOOKUP(H396&amp;"Vị trí 2",#REF!,9,0)</f>
        <v>#REF!</v>
      </c>
      <c r="S396" s="95" t="e">
        <f>VLOOKUP(H396&amp;"Vị trí 3",#REF!,9,0)</f>
        <v>#REF!</v>
      </c>
      <c r="T396" s="95" t="e">
        <f>VLOOKUP(H396&amp;"Vị trí 4",#REF!,9,0)</f>
        <v>#REF!</v>
      </c>
      <c r="U396" s="253" t="e">
        <f>VLOOKUP(A396,#REF!,32,0)</f>
        <v>#REF!</v>
      </c>
      <c r="V396" s="253" t="e">
        <f>VLOOKUP(B396,#REF!,32,0)</f>
        <v>#REF!</v>
      </c>
      <c r="W396" s="253" t="e">
        <f>VLOOKUP(C396,#REF!,32,0)</f>
        <v>#REF!</v>
      </c>
      <c r="X396" s="253"/>
      <c r="Y396" s="254" t="e">
        <f>U396/M396</f>
        <v>#REF!</v>
      </c>
      <c r="Z396" s="254" t="e">
        <f>V396/N396</f>
        <v>#REF!</v>
      </c>
      <c r="AA396" s="254" t="e">
        <f>W396/O396</f>
        <v>#REF!</v>
      </c>
      <c r="AB396" s="254"/>
      <c r="AC396" s="253"/>
      <c r="AD396" s="253"/>
      <c r="AE396" s="253"/>
      <c r="AF396" s="253"/>
      <c r="AG396" s="254"/>
      <c r="AH396" s="254"/>
      <c r="AI396" s="254"/>
      <c r="AJ396" s="254"/>
      <c r="AK396" s="86">
        <v>12.94</v>
      </c>
      <c r="AL396" s="86"/>
      <c r="AM396" s="255"/>
      <c r="AN396" s="255">
        <f t="shared" si="234"/>
        <v>7.6</v>
      </c>
      <c r="AO396" s="98">
        <f t="shared" si="235"/>
        <v>57000</v>
      </c>
      <c r="AP396" s="98">
        <f t="shared" si="236"/>
        <v>22800</v>
      </c>
      <c r="AQ396" s="98">
        <f t="shared" si="237"/>
        <v>19000</v>
      </c>
      <c r="AR396" s="98">
        <f t="shared" si="238"/>
        <v>12920</v>
      </c>
      <c r="AS396" s="99">
        <f t="shared" si="239"/>
        <v>57000</v>
      </c>
      <c r="AT396" s="99">
        <f t="shared" si="239"/>
        <v>22800</v>
      </c>
      <c r="AU396" s="99">
        <f t="shared" si="239"/>
        <v>19000</v>
      </c>
      <c r="AV396" s="99">
        <f t="shared" si="239"/>
        <v>12900</v>
      </c>
      <c r="AW396" s="100">
        <f t="shared" si="240"/>
        <v>8550</v>
      </c>
      <c r="AX396" s="256" t="s">
        <v>3</v>
      </c>
      <c r="AY396" s="101">
        <v>2450</v>
      </c>
      <c r="AZ396" s="102">
        <v>1330</v>
      </c>
      <c r="BA396" s="102">
        <v>1050</v>
      </c>
      <c r="BB396" s="102">
        <v>670</v>
      </c>
      <c r="BC396" s="97">
        <v>2100</v>
      </c>
      <c r="BD396" s="97">
        <v>1140</v>
      </c>
      <c r="BE396" s="97">
        <v>900</v>
      </c>
      <c r="BF396" s="97">
        <v>570</v>
      </c>
      <c r="BG396" s="103">
        <f t="shared" si="241"/>
        <v>4350</v>
      </c>
      <c r="BJ396" s="251" t="e">
        <f>M396*#REF!</f>
        <v>#REF!</v>
      </c>
      <c r="BK396" s="251" t="e">
        <f>N396*#REF!</f>
        <v>#REF!</v>
      </c>
      <c r="BL396" s="251" t="e">
        <f>O396*#REF!</f>
        <v>#REF!</v>
      </c>
      <c r="BM396" s="251" t="e">
        <f>P396*#REF!</f>
        <v>#REF!</v>
      </c>
    </row>
    <row r="397" spans="1:65" s="18" customFormat="1" ht="35.1" customHeight="1" x14ac:dyDescent="0.25">
      <c r="A397" s="83" t="str">
        <f t="shared" si="222"/>
        <v>LK11DT+1</v>
      </c>
      <c r="B397" s="83" t="str">
        <f t="shared" si="223"/>
        <v>LK11DT+2</v>
      </c>
      <c r="C397" s="83" t="str">
        <f t="shared" si="224"/>
        <v>LK11DT+3</v>
      </c>
      <c r="D397" s="83" t="str">
        <f t="shared" si="225"/>
        <v>LK11DT+4</v>
      </c>
      <c r="E397" s="18" t="s">
        <v>3</v>
      </c>
      <c r="F397" s="85">
        <v>11</v>
      </c>
      <c r="G397" s="85"/>
      <c r="H397" s="93" t="s">
        <v>5286</v>
      </c>
      <c r="I397" s="84" t="s">
        <v>4268</v>
      </c>
      <c r="J397" s="84" t="s">
        <v>212</v>
      </c>
      <c r="K397" s="84" t="str">
        <f t="shared" si="242"/>
        <v>LK11DT</v>
      </c>
      <c r="L397" s="84" t="s">
        <v>858</v>
      </c>
      <c r="M397" s="264">
        <v>4000</v>
      </c>
      <c r="N397" s="264">
        <v>1900</v>
      </c>
      <c r="O397" s="264">
        <v>1400</v>
      </c>
      <c r="P397" s="298">
        <v>950</v>
      </c>
      <c r="Q397" s="95" t="e">
        <f>VLOOKUP(H397&amp;"Vị trí 1",#REF!,9,0)</f>
        <v>#REF!</v>
      </c>
      <c r="R397" s="95" t="e">
        <f>VLOOKUP(H397&amp;"Vị trí 2",#REF!,9,0)</f>
        <v>#REF!</v>
      </c>
      <c r="S397" s="95" t="e">
        <f>VLOOKUP(H397&amp;"Vị trí 3",#REF!,9,0)</f>
        <v>#REF!</v>
      </c>
      <c r="T397" s="95" t="e">
        <f>VLOOKUP(H397&amp;"Vị trí 4",#REF!,9,0)</f>
        <v>#REF!</v>
      </c>
      <c r="U397" s="253"/>
      <c r="V397" s="253"/>
      <c r="W397" s="253"/>
      <c r="X397" s="253"/>
      <c r="Y397" s="254"/>
      <c r="Z397" s="254"/>
      <c r="AA397" s="254"/>
      <c r="AB397" s="254"/>
      <c r="AC397" s="253"/>
      <c r="AD397" s="253"/>
      <c r="AE397" s="253"/>
      <c r="AF397" s="253"/>
      <c r="AG397" s="254"/>
      <c r="AH397" s="254"/>
      <c r="AI397" s="254"/>
      <c r="AJ397" s="254"/>
      <c r="AK397" s="86">
        <v>13.75</v>
      </c>
      <c r="AL397" s="86"/>
      <c r="AM397" s="255"/>
      <c r="AN397" s="255">
        <f t="shared" si="234"/>
        <v>8.1</v>
      </c>
      <c r="AO397" s="98">
        <f t="shared" si="235"/>
        <v>32400</v>
      </c>
      <c r="AP397" s="98">
        <f t="shared" si="236"/>
        <v>15390</v>
      </c>
      <c r="AQ397" s="98">
        <f t="shared" si="237"/>
        <v>11340</v>
      </c>
      <c r="AR397" s="98">
        <f t="shared" si="238"/>
        <v>7695</v>
      </c>
      <c r="AS397" s="99">
        <f t="shared" si="239"/>
        <v>32400</v>
      </c>
      <c r="AT397" s="99">
        <f t="shared" si="239"/>
        <v>15400</v>
      </c>
      <c r="AU397" s="99">
        <f t="shared" si="239"/>
        <v>11300</v>
      </c>
      <c r="AV397" s="99">
        <f t="shared" si="239"/>
        <v>7700</v>
      </c>
      <c r="AW397" s="100">
        <f t="shared" si="240"/>
        <v>4860</v>
      </c>
      <c r="AX397" s="256" t="s">
        <v>3</v>
      </c>
      <c r="AY397" s="101">
        <v>2240</v>
      </c>
      <c r="AZ397" s="102">
        <v>1120</v>
      </c>
      <c r="BA397" s="102">
        <v>840</v>
      </c>
      <c r="BB397" s="102">
        <v>670</v>
      </c>
      <c r="BC397" s="97">
        <v>1920</v>
      </c>
      <c r="BD397" s="97">
        <v>960</v>
      </c>
      <c r="BE397" s="97">
        <v>720</v>
      </c>
      <c r="BF397" s="97">
        <v>570</v>
      </c>
      <c r="BG397" s="103">
        <f t="shared" si="241"/>
        <v>2840</v>
      </c>
      <c r="BJ397" s="251" t="e">
        <f>M397*#REF!</f>
        <v>#REF!</v>
      </c>
      <c r="BK397" s="251" t="e">
        <f>N397*#REF!</f>
        <v>#REF!</v>
      </c>
      <c r="BL397" s="251" t="e">
        <f>O397*#REF!</f>
        <v>#REF!</v>
      </c>
      <c r="BM397" s="251" t="e">
        <f>P397*#REF!</f>
        <v>#REF!</v>
      </c>
    </row>
    <row r="398" spans="1:65" s="18" customFormat="1" ht="35.1" customHeight="1" x14ac:dyDescent="0.25">
      <c r="A398" s="83" t="str">
        <f t="shared" si="222"/>
        <v>LK12DT+1</v>
      </c>
      <c r="B398" s="83" t="str">
        <f t="shared" si="223"/>
        <v>LK12DT+2</v>
      </c>
      <c r="C398" s="83" t="str">
        <f t="shared" si="224"/>
        <v>LK12DT+3</v>
      </c>
      <c r="D398" s="83" t="str">
        <f t="shared" si="225"/>
        <v>LK12DT+4</v>
      </c>
      <c r="E398" s="18" t="s">
        <v>3</v>
      </c>
      <c r="F398" s="85">
        <v>12</v>
      </c>
      <c r="G398" s="85"/>
      <c r="H398" s="93" t="s">
        <v>5287</v>
      </c>
      <c r="I398" s="84" t="s">
        <v>4598</v>
      </c>
      <c r="J398" s="84" t="s">
        <v>5265</v>
      </c>
      <c r="K398" s="84" t="str">
        <f t="shared" si="242"/>
        <v>LK12DT</v>
      </c>
      <c r="L398" s="84" t="s">
        <v>212</v>
      </c>
      <c r="M398" s="264">
        <v>7500</v>
      </c>
      <c r="N398" s="264">
        <v>3000</v>
      </c>
      <c r="O398" s="264">
        <v>2500</v>
      </c>
      <c r="P398" s="264">
        <v>1700</v>
      </c>
      <c r="Q398" s="95" t="e">
        <f>VLOOKUP(H398&amp;"Vị trí 1",#REF!,9,0)</f>
        <v>#REF!</v>
      </c>
      <c r="R398" s="95" t="e">
        <f>VLOOKUP(H398&amp;"Vị trí 2",#REF!,9,0)</f>
        <v>#REF!</v>
      </c>
      <c r="S398" s="95" t="e">
        <f>VLOOKUP(H398&amp;"Vị trí 3",#REF!,9,0)</f>
        <v>#REF!</v>
      </c>
      <c r="T398" s="95" t="e">
        <f>VLOOKUP(H398&amp;"Vị trí 4",#REF!,9,0)</f>
        <v>#REF!</v>
      </c>
      <c r="U398" s="253"/>
      <c r="V398" s="253"/>
      <c r="W398" s="253"/>
      <c r="X398" s="253"/>
      <c r="Y398" s="254"/>
      <c r="Z398" s="254"/>
      <c r="AA398" s="254"/>
      <c r="AB398" s="254"/>
      <c r="AC398" s="253"/>
      <c r="AD398" s="253"/>
      <c r="AE398" s="253"/>
      <c r="AF398" s="253"/>
      <c r="AG398" s="254"/>
      <c r="AH398" s="254"/>
      <c r="AI398" s="254"/>
      <c r="AJ398" s="254"/>
      <c r="AK398" s="86">
        <v>12.94</v>
      </c>
      <c r="AL398" s="86"/>
      <c r="AM398" s="255"/>
      <c r="AN398" s="255">
        <f t="shared" si="234"/>
        <v>7.6</v>
      </c>
      <c r="AO398" s="98">
        <f t="shared" si="235"/>
        <v>57000</v>
      </c>
      <c r="AP398" s="98">
        <f t="shared" si="236"/>
        <v>22800</v>
      </c>
      <c r="AQ398" s="98">
        <f t="shared" si="237"/>
        <v>19000</v>
      </c>
      <c r="AR398" s="98">
        <f t="shared" si="238"/>
        <v>12920</v>
      </c>
      <c r="AS398" s="99">
        <f t="shared" si="239"/>
        <v>57000</v>
      </c>
      <c r="AT398" s="99">
        <f t="shared" si="239"/>
        <v>22800</v>
      </c>
      <c r="AU398" s="99">
        <f t="shared" si="239"/>
        <v>19000</v>
      </c>
      <c r="AV398" s="99">
        <f t="shared" si="239"/>
        <v>12900</v>
      </c>
      <c r="AW398" s="100">
        <f t="shared" si="240"/>
        <v>8550</v>
      </c>
      <c r="AX398" s="256" t="s">
        <v>3</v>
      </c>
      <c r="AY398" s="101"/>
      <c r="AZ398" s="102"/>
      <c r="BA398" s="102"/>
      <c r="BB398" s="102"/>
      <c r="BC398" s="97"/>
      <c r="BD398" s="97"/>
      <c r="BE398" s="97"/>
      <c r="BF398" s="97"/>
      <c r="BG398" s="103">
        <f t="shared" si="241"/>
        <v>4350</v>
      </c>
    </row>
    <row r="399" spans="1:65" s="18" customFormat="1" ht="35.1" customHeight="1" x14ac:dyDescent="0.25">
      <c r="A399" s="83" t="str">
        <f t="shared" si="222"/>
        <v>LK13DT+1</v>
      </c>
      <c r="B399" s="83" t="str">
        <f t="shared" si="223"/>
        <v>LK13DT+2</v>
      </c>
      <c r="C399" s="83" t="str">
        <f t="shared" si="224"/>
        <v>LK13DT+3</v>
      </c>
      <c r="D399" s="83" t="str">
        <f t="shared" si="225"/>
        <v>LK13DT+4</v>
      </c>
      <c r="E399" s="18" t="s">
        <v>3</v>
      </c>
      <c r="F399" s="85">
        <v>13</v>
      </c>
      <c r="G399" s="85"/>
      <c r="H399" s="93" t="s">
        <v>5288</v>
      </c>
      <c r="I399" s="84" t="s">
        <v>5289</v>
      </c>
      <c r="J399" s="84" t="s">
        <v>210</v>
      </c>
      <c r="K399" s="84" t="str">
        <f t="shared" si="242"/>
        <v>LK13DT</v>
      </c>
      <c r="L399" s="84" t="s">
        <v>4344</v>
      </c>
      <c r="M399" s="264">
        <v>4000</v>
      </c>
      <c r="N399" s="264">
        <v>2000</v>
      </c>
      <c r="O399" s="264">
        <v>1500</v>
      </c>
      <c r="P399" s="298">
        <v>900</v>
      </c>
      <c r="Q399" s="95" t="e">
        <f>VLOOKUP(H399&amp;"Vị trí 1",#REF!,9,0)</f>
        <v>#REF!</v>
      </c>
      <c r="R399" s="95" t="e">
        <f>VLOOKUP(H399&amp;"Vị trí 2",#REF!,9,0)</f>
        <v>#REF!</v>
      </c>
      <c r="S399" s="95" t="e">
        <f>VLOOKUP(H399&amp;"Vị trí 3",#REF!,9,0)</f>
        <v>#REF!</v>
      </c>
      <c r="T399" s="95" t="e">
        <f>VLOOKUP(H399&amp;"Vị trí 4",#REF!,9,0)</f>
        <v>#REF!</v>
      </c>
      <c r="U399" s="253" t="e">
        <f>VLOOKUP(A399,#REF!,32,0)</f>
        <v>#REF!</v>
      </c>
      <c r="V399" s="253"/>
      <c r="W399" s="253"/>
      <c r="X399" s="253"/>
      <c r="Y399" s="254" t="e">
        <f>U399/M399</f>
        <v>#REF!</v>
      </c>
      <c r="Z399" s="254"/>
      <c r="AA399" s="254"/>
      <c r="AB399" s="254"/>
      <c r="AC399" s="253"/>
      <c r="AD399" s="253"/>
      <c r="AE399" s="253"/>
      <c r="AF399" s="253"/>
      <c r="AG399" s="254"/>
      <c r="AH399" s="254"/>
      <c r="AI399" s="254"/>
      <c r="AJ399" s="254"/>
      <c r="AK399" s="86">
        <v>12.94</v>
      </c>
      <c r="AL399" s="86"/>
      <c r="AM399" s="255"/>
      <c r="AN399" s="255">
        <f t="shared" si="234"/>
        <v>7.6</v>
      </c>
      <c r="AO399" s="98">
        <f t="shared" si="235"/>
        <v>30400</v>
      </c>
      <c r="AP399" s="98">
        <f t="shared" si="236"/>
        <v>15200</v>
      </c>
      <c r="AQ399" s="98">
        <f t="shared" si="237"/>
        <v>11400</v>
      </c>
      <c r="AR399" s="98">
        <f t="shared" si="238"/>
        <v>6840</v>
      </c>
      <c r="AS399" s="99">
        <f t="shared" si="239"/>
        <v>30400</v>
      </c>
      <c r="AT399" s="99">
        <f t="shared" si="239"/>
        <v>15200</v>
      </c>
      <c r="AU399" s="99">
        <f t="shared" si="239"/>
        <v>11400</v>
      </c>
      <c r="AV399" s="99">
        <f t="shared" si="239"/>
        <v>6800</v>
      </c>
      <c r="AW399" s="100">
        <f t="shared" si="240"/>
        <v>4560</v>
      </c>
      <c r="AX399" s="256" t="s">
        <v>3</v>
      </c>
      <c r="AY399" s="101">
        <v>4200</v>
      </c>
      <c r="AZ399" s="102">
        <v>1680</v>
      </c>
      <c r="BA399" s="102">
        <v>1330</v>
      </c>
      <c r="BB399" s="102">
        <v>840</v>
      </c>
      <c r="BC399" s="97">
        <v>3600</v>
      </c>
      <c r="BD399" s="97">
        <v>1440</v>
      </c>
      <c r="BE399" s="97">
        <v>1140</v>
      </c>
      <c r="BF399" s="97">
        <v>720</v>
      </c>
      <c r="BG399" s="103">
        <f t="shared" si="241"/>
        <v>2240</v>
      </c>
      <c r="BJ399" s="251" t="e">
        <f>M399*#REF!</f>
        <v>#REF!</v>
      </c>
      <c r="BK399" s="251" t="e">
        <f>N399*#REF!</f>
        <v>#REF!</v>
      </c>
      <c r="BL399" s="251" t="e">
        <f>O399*#REF!</f>
        <v>#REF!</v>
      </c>
      <c r="BM399" s="251" t="e">
        <f>P399*#REF!</f>
        <v>#REF!</v>
      </c>
    </row>
    <row r="400" spans="1:65" s="18" customFormat="1" ht="35.1" customHeight="1" x14ac:dyDescent="0.25">
      <c r="A400" s="83" t="str">
        <f t="shared" si="222"/>
        <v>LK14DT+1</v>
      </c>
      <c r="B400" s="83" t="str">
        <f t="shared" si="223"/>
        <v>LK14DT+2</v>
      </c>
      <c r="C400" s="83" t="str">
        <f t="shared" si="224"/>
        <v>LK14DT+3</v>
      </c>
      <c r="D400" s="83" t="str">
        <f t="shared" si="225"/>
        <v>LK14DT+4</v>
      </c>
      <c r="E400" s="18" t="s">
        <v>3</v>
      </c>
      <c r="F400" s="85">
        <v>14</v>
      </c>
      <c r="G400" s="85"/>
      <c r="H400" s="93" t="s">
        <v>5290</v>
      </c>
      <c r="I400" s="84" t="s">
        <v>4344</v>
      </c>
      <c r="J400" s="84" t="s">
        <v>858</v>
      </c>
      <c r="K400" s="84" t="str">
        <f t="shared" si="242"/>
        <v>LK14DT</v>
      </c>
      <c r="L400" s="84" t="s">
        <v>212</v>
      </c>
      <c r="M400" s="264">
        <v>4800</v>
      </c>
      <c r="N400" s="264">
        <v>2400</v>
      </c>
      <c r="O400" s="264">
        <v>1700</v>
      </c>
      <c r="P400" s="264">
        <v>1000</v>
      </c>
      <c r="Q400" s="95" t="e">
        <f>VLOOKUP(H400&amp;"Vị trí 1",#REF!,9,0)</f>
        <v>#REF!</v>
      </c>
      <c r="R400" s="95" t="e">
        <f>VLOOKUP(H400&amp;"Vị trí 2",#REF!,9,0)</f>
        <v>#REF!</v>
      </c>
      <c r="S400" s="95" t="e">
        <f>VLOOKUP(H400&amp;"Vị trí 3",#REF!,9,0)</f>
        <v>#REF!</v>
      </c>
      <c r="T400" s="95" t="e">
        <f>VLOOKUP(H400&amp;"Vị trí 4",#REF!,9,0)</f>
        <v>#REF!</v>
      </c>
      <c r="U400" s="253"/>
      <c r="V400" s="253"/>
      <c r="W400" s="253" t="e">
        <f>VLOOKUP(C400,#REF!,32,0)</f>
        <v>#REF!</v>
      </c>
      <c r="X400" s="253"/>
      <c r="Y400" s="254"/>
      <c r="Z400" s="254"/>
      <c r="AA400" s="254" t="e">
        <f>W400/O400</f>
        <v>#REF!</v>
      </c>
      <c r="AB400" s="254"/>
      <c r="AC400" s="253"/>
      <c r="AD400" s="253"/>
      <c r="AE400" s="253"/>
      <c r="AF400" s="253"/>
      <c r="AG400" s="254"/>
      <c r="AH400" s="254"/>
      <c r="AI400" s="254"/>
      <c r="AJ400" s="254"/>
      <c r="AK400" s="86">
        <v>12.94</v>
      </c>
      <c r="AL400" s="86"/>
      <c r="AM400" s="255"/>
      <c r="AN400" s="255">
        <f t="shared" si="234"/>
        <v>7.6</v>
      </c>
      <c r="AO400" s="98">
        <f t="shared" si="235"/>
        <v>36480</v>
      </c>
      <c r="AP400" s="98">
        <f t="shared" si="236"/>
        <v>18240</v>
      </c>
      <c r="AQ400" s="98">
        <f t="shared" si="237"/>
        <v>12920</v>
      </c>
      <c r="AR400" s="98">
        <f t="shared" si="238"/>
        <v>7600</v>
      </c>
      <c r="AS400" s="99">
        <f t="shared" si="239"/>
        <v>36500</v>
      </c>
      <c r="AT400" s="99">
        <f t="shared" si="239"/>
        <v>18200</v>
      </c>
      <c r="AU400" s="99">
        <f t="shared" si="239"/>
        <v>12900</v>
      </c>
      <c r="AV400" s="99">
        <f t="shared" si="239"/>
        <v>7600</v>
      </c>
      <c r="AW400" s="100">
        <f t="shared" si="240"/>
        <v>5472</v>
      </c>
      <c r="AX400" s="256" t="s">
        <v>3</v>
      </c>
      <c r="AY400" s="101">
        <v>5250</v>
      </c>
      <c r="AZ400" s="102">
        <v>1680</v>
      </c>
      <c r="BA400" s="102">
        <v>1330</v>
      </c>
      <c r="BB400" s="102">
        <v>840</v>
      </c>
      <c r="BC400" s="97">
        <v>4500</v>
      </c>
      <c r="BD400" s="97">
        <v>1440</v>
      </c>
      <c r="BE400" s="97">
        <v>1140</v>
      </c>
      <c r="BF400" s="97">
        <v>720</v>
      </c>
      <c r="BG400" s="103">
        <f t="shared" si="241"/>
        <v>2128</v>
      </c>
      <c r="BJ400" s="251" t="e">
        <f>M400*#REF!</f>
        <v>#REF!</v>
      </c>
      <c r="BK400" s="251" t="e">
        <f>N400*#REF!</f>
        <v>#REF!</v>
      </c>
      <c r="BL400" s="251" t="e">
        <f>O400*#REF!</f>
        <v>#REF!</v>
      </c>
      <c r="BM400" s="251" t="e">
        <f>P400*#REF!</f>
        <v>#REF!</v>
      </c>
    </row>
    <row r="401" spans="1:65" s="18" customFormat="1" ht="35.1" customHeight="1" x14ac:dyDescent="0.25">
      <c r="A401" s="83" t="str">
        <f t="shared" si="222"/>
        <v>LK15DT+1</v>
      </c>
      <c r="B401" s="83" t="str">
        <f t="shared" si="223"/>
        <v>LK15DT+2</v>
      </c>
      <c r="C401" s="83" t="str">
        <f t="shared" si="224"/>
        <v>LK15DT+3</v>
      </c>
      <c r="D401" s="83" t="str">
        <f t="shared" si="225"/>
        <v>LK15DT+4</v>
      </c>
      <c r="E401" s="18" t="s">
        <v>3</v>
      </c>
      <c r="F401" s="85">
        <v>15</v>
      </c>
      <c r="G401" s="85"/>
      <c r="H401" s="93" t="s">
        <v>5291</v>
      </c>
      <c r="I401" s="84" t="s">
        <v>5292</v>
      </c>
      <c r="J401" s="84" t="s">
        <v>210</v>
      </c>
      <c r="K401" s="84" t="str">
        <f t="shared" si="242"/>
        <v>LK15DT</v>
      </c>
      <c r="L401" s="84" t="s">
        <v>5153</v>
      </c>
      <c r="M401" s="264">
        <v>7500</v>
      </c>
      <c r="N401" s="264">
        <v>3000</v>
      </c>
      <c r="O401" s="264">
        <v>2500</v>
      </c>
      <c r="P401" s="264">
        <v>1700</v>
      </c>
      <c r="Q401" s="95" t="e">
        <f>VLOOKUP(H401&amp;"Vị trí 1",#REF!,9,0)</f>
        <v>#REF!</v>
      </c>
      <c r="R401" s="95" t="e">
        <f>VLOOKUP(H401&amp;"Vị trí 2",#REF!,9,0)</f>
        <v>#REF!</v>
      </c>
      <c r="S401" s="95" t="e">
        <f>VLOOKUP(H401&amp;"Vị trí 3",#REF!,9,0)</f>
        <v>#REF!</v>
      </c>
      <c r="T401" s="95" t="e">
        <f>VLOOKUP(H401&amp;"Vị trí 4",#REF!,9,0)</f>
        <v>#REF!</v>
      </c>
      <c r="U401" s="253" t="e">
        <f>VLOOKUP(A401,#REF!,32,0)</f>
        <v>#REF!</v>
      </c>
      <c r="V401" s="253"/>
      <c r="W401" s="253"/>
      <c r="X401" s="253"/>
      <c r="Y401" s="254" t="e">
        <f>U401/M401</f>
        <v>#REF!</v>
      </c>
      <c r="Z401" s="254"/>
      <c r="AA401" s="254"/>
      <c r="AB401" s="254"/>
      <c r="AC401" s="253"/>
      <c r="AD401" s="253"/>
      <c r="AE401" s="253"/>
      <c r="AF401" s="253"/>
      <c r="AG401" s="254"/>
      <c r="AH401" s="254"/>
      <c r="AI401" s="254"/>
      <c r="AJ401" s="254"/>
      <c r="AK401" s="86">
        <v>12.94</v>
      </c>
      <c r="AL401" s="86"/>
      <c r="AM401" s="255"/>
      <c r="AN401" s="255">
        <f t="shared" si="234"/>
        <v>7.6</v>
      </c>
      <c r="AO401" s="98">
        <f t="shared" si="235"/>
        <v>57000</v>
      </c>
      <c r="AP401" s="98">
        <f t="shared" si="236"/>
        <v>22800</v>
      </c>
      <c r="AQ401" s="98">
        <f t="shared" si="237"/>
        <v>19000</v>
      </c>
      <c r="AR401" s="98">
        <f t="shared" si="238"/>
        <v>12920</v>
      </c>
      <c r="AS401" s="99">
        <f t="shared" si="239"/>
        <v>57000</v>
      </c>
      <c r="AT401" s="99">
        <f t="shared" si="239"/>
        <v>22800</v>
      </c>
      <c r="AU401" s="99">
        <f t="shared" si="239"/>
        <v>19000</v>
      </c>
      <c r="AV401" s="99">
        <f t="shared" si="239"/>
        <v>12900</v>
      </c>
      <c r="AW401" s="100">
        <f t="shared" si="240"/>
        <v>8550</v>
      </c>
      <c r="AX401" s="256" t="s">
        <v>3</v>
      </c>
      <c r="AY401" s="101">
        <v>2800</v>
      </c>
      <c r="AZ401" s="102">
        <v>1120</v>
      </c>
      <c r="BA401" s="102">
        <v>910</v>
      </c>
      <c r="BB401" s="102">
        <v>670</v>
      </c>
      <c r="BC401" s="97">
        <v>2400</v>
      </c>
      <c r="BD401" s="97">
        <v>960</v>
      </c>
      <c r="BE401" s="97">
        <v>780</v>
      </c>
      <c r="BF401" s="97">
        <v>570</v>
      </c>
      <c r="BG401" s="103">
        <f t="shared" si="241"/>
        <v>4350</v>
      </c>
      <c r="BJ401" s="251" t="e">
        <f>M401*#REF!</f>
        <v>#REF!</v>
      </c>
      <c r="BK401" s="251" t="e">
        <f>N401*#REF!</f>
        <v>#REF!</v>
      </c>
      <c r="BL401" s="251" t="e">
        <f>O401*#REF!</f>
        <v>#REF!</v>
      </c>
      <c r="BM401" s="251" t="e">
        <f>P401*#REF!</f>
        <v>#REF!</v>
      </c>
    </row>
    <row r="402" spans="1:65" s="18" customFormat="1" ht="35.1" customHeight="1" x14ac:dyDescent="0.25">
      <c r="A402" s="83" t="str">
        <f t="shared" si="222"/>
        <v>LK16DT+1</v>
      </c>
      <c r="B402" s="83" t="str">
        <f t="shared" si="223"/>
        <v>LK16DT+2</v>
      </c>
      <c r="C402" s="83" t="str">
        <f t="shared" si="224"/>
        <v>LK16DT+3</v>
      </c>
      <c r="D402" s="83" t="str">
        <f t="shared" si="225"/>
        <v>LK16DT+4</v>
      </c>
      <c r="E402" s="18" t="s">
        <v>3</v>
      </c>
      <c r="F402" s="85">
        <v>16</v>
      </c>
      <c r="G402" s="85"/>
      <c r="H402" s="93" t="s">
        <v>5293</v>
      </c>
      <c r="I402" s="84" t="s">
        <v>5294</v>
      </c>
      <c r="J402" s="84" t="s">
        <v>5265</v>
      </c>
      <c r="K402" s="84" t="str">
        <f t="shared" si="242"/>
        <v>LK16DT</v>
      </c>
      <c r="L402" s="84" t="s">
        <v>212</v>
      </c>
      <c r="M402" s="264">
        <v>5000</v>
      </c>
      <c r="N402" s="264">
        <v>2200</v>
      </c>
      <c r="O402" s="264">
        <v>2000</v>
      </c>
      <c r="P402" s="264">
        <v>1100</v>
      </c>
      <c r="Q402" s="95" t="e">
        <f>VLOOKUP(H402&amp;"Vị trí 1",#REF!,9,0)</f>
        <v>#REF!</v>
      </c>
      <c r="R402" s="95" t="e">
        <f>VLOOKUP(H402&amp;"Vị trí 2",#REF!,9,0)</f>
        <v>#REF!</v>
      </c>
      <c r="S402" s="95" t="e">
        <f>VLOOKUP(H402&amp;"Vị trí 3",#REF!,9,0)</f>
        <v>#REF!</v>
      </c>
      <c r="T402" s="95" t="e">
        <f>VLOOKUP(H402&amp;"Vị trí 4",#REF!,9,0)</f>
        <v>#REF!</v>
      </c>
      <c r="U402" s="253"/>
      <c r="V402" s="253"/>
      <c r="W402" s="253"/>
      <c r="X402" s="253"/>
      <c r="Y402" s="254"/>
      <c r="Z402" s="254"/>
      <c r="AA402" s="254"/>
      <c r="AB402" s="254"/>
      <c r="AC402" s="253"/>
      <c r="AD402" s="253"/>
      <c r="AE402" s="253"/>
      <c r="AF402" s="253"/>
      <c r="AG402" s="254"/>
      <c r="AH402" s="254"/>
      <c r="AI402" s="254"/>
      <c r="AJ402" s="254"/>
      <c r="AK402" s="86">
        <v>12.94</v>
      </c>
      <c r="AL402" s="86"/>
      <c r="AM402" s="255"/>
      <c r="AN402" s="255">
        <f t="shared" si="234"/>
        <v>7.6</v>
      </c>
      <c r="AO402" s="98">
        <f t="shared" si="235"/>
        <v>38000</v>
      </c>
      <c r="AP402" s="98">
        <f t="shared" si="236"/>
        <v>16720</v>
      </c>
      <c r="AQ402" s="98">
        <f t="shared" si="237"/>
        <v>15200</v>
      </c>
      <c r="AR402" s="98">
        <f t="shared" si="238"/>
        <v>8360</v>
      </c>
      <c r="AS402" s="99">
        <f t="shared" si="239"/>
        <v>38000</v>
      </c>
      <c r="AT402" s="99">
        <f t="shared" si="239"/>
        <v>16700</v>
      </c>
      <c r="AU402" s="99">
        <f t="shared" si="239"/>
        <v>15200</v>
      </c>
      <c r="AV402" s="99">
        <f t="shared" si="239"/>
        <v>8400</v>
      </c>
      <c r="AW402" s="100">
        <f t="shared" si="240"/>
        <v>5700</v>
      </c>
      <c r="AX402" s="256" t="s">
        <v>3</v>
      </c>
      <c r="AY402" s="101">
        <v>2100</v>
      </c>
      <c r="AZ402" s="102">
        <v>910</v>
      </c>
      <c r="BA402" s="102">
        <v>770</v>
      </c>
      <c r="BB402" s="102">
        <v>670</v>
      </c>
      <c r="BC402" s="97">
        <v>1800</v>
      </c>
      <c r="BD402" s="97">
        <v>780</v>
      </c>
      <c r="BE402" s="97">
        <v>660</v>
      </c>
      <c r="BF402" s="97">
        <v>570</v>
      </c>
      <c r="BG402" s="103">
        <f t="shared" si="241"/>
        <v>2700</v>
      </c>
      <c r="BJ402" s="251" t="e">
        <f>M402*#REF!</f>
        <v>#REF!</v>
      </c>
      <c r="BK402" s="251" t="e">
        <f>N402*#REF!</f>
        <v>#REF!</v>
      </c>
      <c r="BL402" s="251" t="e">
        <f>O402*#REF!</f>
        <v>#REF!</v>
      </c>
      <c r="BM402" s="251" t="e">
        <f>P402*#REF!</f>
        <v>#REF!</v>
      </c>
    </row>
    <row r="403" spans="1:65" s="18" customFormat="1" ht="35.1" customHeight="1" x14ac:dyDescent="0.25">
      <c r="A403" s="83" t="str">
        <f t="shared" si="222"/>
        <v>LK17DT+1</v>
      </c>
      <c r="B403" s="83" t="str">
        <f t="shared" si="223"/>
        <v>LK17DT+2</v>
      </c>
      <c r="C403" s="83" t="str">
        <f t="shared" si="224"/>
        <v>LK17DT+3</v>
      </c>
      <c r="D403" s="83" t="str">
        <f t="shared" si="225"/>
        <v>LK17DT+4</v>
      </c>
      <c r="E403" s="18" t="s">
        <v>3</v>
      </c>
      <c r="F403" s="85">
        <v>17</v>
      </c>
      <c r="G403" s="85"/>
      <c r="H403" s="93" t="s">
        <v>5295</v>
      </c>
      <c r="I403" s="84" t="s">
        <v>4660</v>
      </c>
      <c r="J403" s="84" t="s">
        <v>4344</v>
      </c>
      <c r="K403" s="84" t="str">
        <f t="shared" si="242"/>
        <v>LK17DT</v>
      </c>
      <c r="L403" s="84" t="s">
        <v>858</v>
      </c>
      <c r="M403" s="264">
        <v>3500</v>
      </c>
      <c r="N403" s="264">
        <v>1900</v>
      </c>
      <c r="O403" s="264">
        <v>1500</v>
      </c>
      <c r="P403" s="298">
        <v>950</v>
      </c>
      <c r="Q403" s="95" t="e">
        <f>VLOOKUP(H403&amp;"Vị trí 1",#REF!,9,0)</f>
        <v>#REF!</v>
      </c>
      <c r="R403" s="95" t="e">
        <f>VLOOKUP(H403&amp;"Vị trí 2",#REF!,9,0)</f>
        <v>#REF!</v>
      </c>
      <c r="S403" s="95" t="e">
        <f>VLOOKUP(H403&amp;"Vị trí 3",#REF!,9,0)</f>
        <v>#REF!</v>
      </c>
      <c r="T403" s="95" t="e">
        <f>VLOOKUP(H403&amp;"Vị trí 4",#REF!,9,0)</f>
        <v>#REF!</v>
      </c>
      <c r="U403" s="253"/>
      <c r="V403" s="253"/>
      <c r="W403" s="253"/>
      <c r="X403" s="253"/>
      <c r="Y403" s="254"/>
      <c r="Z403" s="254"/>
      <c r="AA403" s="254"/>
      <c r="AB403" s="254"/>
      <c r="AC403" s="253"/>
      <c r="AD403" s="253"/>
      <c r="AE403" s="253"/>
      <c r="AF403" s="253"/>
      <c r="AG403" s="254"/>
      <c r="AH403" s="254"/>
      <c r="AI403" s="254"/>
      <c r="AJ403" s="254"/>
      <c r="AK403" s="86">
        <v>19.431913116123642</v>
      </c>
      <c r="AL403" s="86"/>
      <c r="AM403" s="255"/>
      <c r="AN403" s="255">
        <f t="shared" si="234"/>
        <v>11.4</v>
      </c>
      <c r="AO403" s="98">
        <f t="shared" si="235"/>
        <v>39900</v>
      </c>
      <c r="AP403" s="98">
        <f t="shared" si="236"/>
        <v>21660</v>
      </c>
      <c r="AQ403" s="98">
        <f t="shared" si="237"/>
        <v>17100</v>
      </c>
      <c r="AR403" s="98">
        <f t="shared" si="238"/>
        <v>10830</v>
      </c>
      <c r="AS403" s="99">
        <f t="shared" si="239"/>
        <v>39900</v>
      </c>
      <c r="AT403" s="99">
        <f t="shared" si="239"/>
        <v>21700</v>
      </c>
      <c r="AU403" s="99">
        <f t="shared" si="239"/>
        <v>17100</v>
      </c>
      <c r="AV403" s="99">
        <f t="shared" si="239"/>
        <v>10800</v>
      </c>
      <c r="AW403" s="100">
        <f t="shared" si="240"/>
        <v>5985</v>
      </c>
      <c r="AX403" s="256" t="s">
        <v>3</v>
      </c>
      <c r="AY403" s="101"/>
      <c r="AZ403" s="102"/>
      <c r="BA403" s="102"/>
      <c r="BB403" s="102"/>
      <c r="BC403" s="97"/>
      <c r="BD403" s="97"/>
      <c r="BE403" s="97"/>
      <c r="BF403" s="97"/>
      <c r="BG403" s="103">
        <f t="shared" si="241"/>
        <v>4815</v>
      </c>
    </row>
    <row r="404" spans="1:65" s="18" customFormat="1" ht="35.1" customHeight="1" x14ac:dyDescent="0.25">
      <c r="A404" s="83" t="str">
        <f t="shared" si="222"/>
        <v>LK18DT+1</v>
      </c>
      <c r="B404" s="83" t="str">
        <f t="shared" si="223"/>
        <v>LK18DT+2</v>
      </c>
      <c r="C404" s="83" t="str">
        <f t="shared" si="224"/>
        <v>LK18DT+3</v>
      </c>
      <c r="D404" s="83" t="str">
        <f t="shared" si="225"/>
        <v>LK18DT+4</v>
      </c>
      <c r="E404" s="18" t="s">
        <v>3</v>
      </c>
      <c r="F404" s="85">
        <v>18</v>
      </c>
      <c r="G404" s="85"/>
      <c r="H404" s="93" t="s">
        <v>5296</v>
      </c>
      <c r="I404" s="84" t="s">
        <v>288</v>
      </c>
      <c r="J404" s="84" t="s">
        <v>4344</v>
      </c>
      <c r="K404" s="84" t="str">
        <f t="shared" si="242"/>
        <v>LK18DT</v>
      </c>
      <c r="L404" s="84" t="s">
        <v>294</v>
      </c>
      <c r="M404" s="264">
        <v>3200</v>
      </c>
      <c r="N404" s="264">
        <v>1600</v>
      </c>
      <c r="O404" s="264">
        <v>1200</v>
      </c>
      <c r="P404" s="298">
        <v>950</v>
      </c>
      <c r="Q404" s="95" t="e">
        <f>VLOOKUP(H404&amp;"Vị trí 1",#REF!,9,0)</f>
        <v>#REF!</v>
      </c>
      <c r="R404" s="95" t="e">
        <f>VLOOKUP(H404&amp;"Vị trí 2",#REF!,9,0)</f>
        <v>#REF!</v>
      </c>
      <c r="S404" s="95" t="e">
        <f>VLOOKUP(H404&amp;"Vị trí 3",#REF!,9,0)</f>
        <v>#REF!</v>
      </c>
      <c r="T404" s="95" t="e">
        <f>VLOOKUP(H404&amp;"Vị trí 4",#REF!,9,0)</f>
        <v>#REF!</v>
      </c>
      <c r="U404" s="253"/>
      <c r="V404" s="253"/>
      <c r="W404" s="253"/>
      <c r="X404" s="253"/>
      <c r="Y404" s="254"/>
      <c r="Z404" s="254"/>
      <c r="AA404" s="254"/>
      <c r="AB404" s="254"/>
      <c r="AC404" s="253"/>
      <c r="AD404" s="253"/>
      <c r="AE404" s="253"/>
      <c r="AF404" s="253"/>
      <c r="AG404" s="254"/>
      <c r="AH404" s="254"/>
      <c r="AI404" s="254"/>
      <c r="AJ404" s="254"/>
      <c r="AK404" s="86">
        <v>12.94</v>
      </c>
      <c r="AL404" s="86"/>
      <c r="AM404" s="255"/>
      <c r="AN404" s="255">
        <f t="shared" si="234"/>
        <v>7.6</v>
      </c>
      <c r="AO404" s="98">
        <f t="shared" si="235"/>
        <v>24320</v>
      </c>
      <c r="AP404" s="98">
        <f t="shared" si="236"/>
        <v>12160</v>
      </c>
      <c r="AQ404" s="98">
        <f t="shared" si="237"/>
        <v>9120</v>
      </c>
      <c r="AR404" s="98">
        <f t="shared" si="238"/>
        <v>7220</v>
      </c>
      <c r="AS404" s="99">
        <f t="shared" si="239"/>
        <v>24300</v>
      </c>
      <c r="AT404" s="99">
        <f t="shared" si="239"/>
        <v>12200</v>
      </c>
      <c r="AU404" s="99">
        <f t="shared" si="239"/>
        <v>9100</v>
      </c>
      <c r="AV404" s="99">
        <f t="shared" si="239"/>
        <v>7200</v>
      </c>
      <c r="AW404" s="100">
        <f t="shared" si="240"/>
        <v>3648</v>
      </c>
      <c r="AX404" s="256" t="s">
        <v>3</v>
      </c>
      <c r="AY404" s="101">
        <v>3500</v>
      </c>
      <c r="AZ404" s="102">
        <v>1680</v>
      </c>
      <c r="BA404" s="102">
        <v>1400</v>
      </c>
      <c r="BB404" s="102">
        <v>700</v>
      </c>
      <c r="BC404" s="97">
        <v>3000</v>
      </c>
      <c r="BD404" s="97">
        <v>1440</v>
      </c>
      <c r="BE404" s="97">
        <v>1200</v>
      </c>
      <c r="BF404" s="97">
        <v>600</v>
      </c>
      <c r="BG404" s="103">
        <f t="shared" si="241"/>
        <v>3552</v>
      </c>
      <c r="BJ404" s="251" t="e">
        <f>M404*#REF!</f>
        <v>#REF!</v>
      </c>
      <c r="BK404" s="251" t="e">
        <f>N404*#REF!</f>
        <v>#REF!</v>
      </c>
      <c r="BL404" s="251" t="e">
        <f>O404*#REF!</f>
        <v>#REF!</v>
      </c>
      <c r="BM404" s="251" t="e">
        <f>P404*#REF!</f>
        <v>#REF!</v>
      </c>
    </row>
    <row r="405" spans="1:65" s="18" customFormat="1" ht="35.1" customHeight="1" x14ac:dyDescent="0.25">
      <c r="A405" s="83" t="str">
        <f t="shared" si="222"/>
        <v>LK19DT+1</v>
      </c>
      <c r="B405" s="83" t="str">
        <f t="shared" si="223"/>
        <v>LK19DT+2</v>
      </c>
      <c r="C405" s="83" t="str">
        <f t="shared" si="224"/>
        <v>LK19DT+3</v>
      </c>
      <c r="D405" s="83" t="str">
        <f t="shared" si="225"/>
        <v>LK19DT+4</v>
      </c>
      <c r="E405" s="18" t="s">
        <v>3</v>
      </c>
      <c r="F405" s="85">
        <v>19</v>
      </c>
      <c r="G405" s="85"/>
      <c r="H405" s="93" t="s">
        <v>5297</v>
      </c>
      <c r="I405" s="84" t="s">
        <v>264</v>
      </c>
      <c r="J405" s="84" t="s">
        <v>277</v>
      </c>
      <c r="K405" s="84"/>
      <c r="L405" s="84" t="s">
        <v>5298</v>
      </c>
      <c r="M405" s="298"/>
      <c r="N405" s="298"/>
      <c r="O405" s="298"/>
      <c r="P405" s="298"/>
      <c r="Q405" s="95"/>
      <c r="R405" s="95"/>
      <c r="S405" s="95"/>
      <c r="T405" s="95"/>
      <c r="U405" s="253"/>
      <c r="V405" s="253"/>
      <c r="W405" s="253"/>
      <c r="X405" s="253"/>
      <c r="Y405" s="254"/>
      <c r="Z405" s="254"/>
      <c r="AA405" s="254"/>
      <c r="AB405" s="254"/>
      <c r="AC405" s="253"/>
      <c r="AD405" s="253"/>
      <c r="AE405" s="253"/>
      <c r="AF405" s="253"/>
      <c r="AG405" s="254"/>
      <c r="AH405" s="254"/>
      <c r="AI405" s="254"/>
      <c r="AJ405" s="254"/>
      <c r="AK405" s="86"/>
      <c r="AL405" s="86"/>
      <c r="AM405" s="255"/>
      <c r="AN405" s="255"/>
      <c r="AO405" s="98"/>
      <c r="AP405" s="98"/>
      <c r="AQ405" s="98"/>
      <c r="AR405" s="98"/>
      <c r="AS405" s="98"/>
      <c r="AT405" s="98"/>
      <c r="AU405" s="98"/>
      <c r="AV405" s="98"/>
      <c r="AW405" s="60"/>
      <c r="AX405" s="256" t="s">
        <v>3</v>
      </c>
      <c r="AY405" s="101">
        <v>2100</v>
      </c>
      <c r="AZ405" s="102">
        <v>1050</v>
      </c>
      <c r="BA405" s="102">
        <v>840</v>
      </c>
      <c r="BB405" s="102">
        <v>670</v>
      </c>
      <c r="BC405" s="97">
        <v>1800</v>
      </c>
      <c r="BD405" s="97">
        <v>900</v>
      </c>
      <c r="BE405" s="97">
        <v>720</v>
      </c>
      <c r="BF405" s="97">
        <v>570</v>
      </c>
      <c r="BJ405" s="251" t="e">
        <f>M405*#REF!</f>
        <v>#REF!</v>
      </c>
      <c r="BK405" s="251" t="e">
        <f>N405*#REF!</f>
        <v>#REF!</v>
      </c>
      <c r="BL405" s="251" t="e">
        <f>O405*#REF!</f>
        <v>#REF!</v>
      </c>
      <c r="BM405" s="251" t="e">
        <f>P405*#REF!</f>
        <v>#REF!</v>
      </c>
    </row>
    <row r="406" spans="1:65" s="18" customFormat="1" ht="35.1" customHeight="1" x14ac:dyDescent="0.25">
      <c r="A406" s="83" t="str">
        <f t="shared" si="222"/>
        <v>LK19DT_D1+1</v>
      </c>
      <c r="B406" s="83" t="str">
        <f t="shared" si="223"/>
        <v>LK19DT_D1+2</v>
      </c>
      <c r="C406" s="83" t="str">
        <f t="shared" si="224"/>
        <v>LK19DT_D1+3</v>
      </c>
      <c r="D406" s="83" t="str">
        <f t="shared" si="225"/>
        <v>LK19DT_D1+4</v>
      </c>
      <c r="E406" s="18" t="s">
        <v>3</v>
      </c>
      <c r="F406" s="85"/>
      <c r="G406" s="85"/>
      <c r="H406" s="93" t="s">
        <v>5299</v>
      </c>
      <c r="I406" s="84" t="s">
        <v>5300</v>
      </c>
      <c r="J406" s="84" t="s">
        <v>277</v>
      </c>
      <c r="K406" s="84" t="str">
        <f t="shared" si="242"/>
        <v>LK19DT_D1</v>
      </c>
      <c r="L406" s="84" t="s">
        <v>5284</v>
      </c>
      <c r="M406" s="264">
        <v>6000</v>
      </c>
      <c r="N406" s="264">
        <v>2400</v>
      </c>
      <c r="O406" s="264">
        <v>1900</v>
      </c>
      <c r="P406" s="264">
        <v>1200</v>
      </c>
      <c r="Q406" s="95" t="e">
        <f>VLOOKUP(H406&amp;"Vị trí 1",#REF!,9,0)</f>
        <v>#REF!</v>
      </c>
      <c r="R406" s="95" t="e">
        <f>VLOOKUP(H406&amp;"Vị trí 2",#REF!,9,0)</f>
        <v>#REF!</v>
      </c>
      <c r="S406" s="95" t="e">
        <f>VLOOKUP(H406&amp;"Vị trí 3",#REF!,9,0)</f>
        <v>#REF!</v>
      </c>
      <c r="T406" s="95" t="e">
        <f>VLOOKUP(H406&amp;"Vị trí 4",#REF!,9,0)</f>
        <v>#REF!</v>
      </c>
      <c r="U406" s="253"/>
      <c r="V406" s="253"/>
      <c r="W406" s="253"/>
      <c r="X406" s="253"/>
      <c r="Y406" s="254"/>
      <c r="Z406" s="254"/>
      <c r="AA406" s="254"/>
      <c r="AB406" s="254"/>
      <c r="AC406" s="253"/>
      <c r="AD406" s="253"/>
      <c r="AE406" s="253"/>
      <c r="AF406" s="253"/>
      <c r="AG406" s="254"/>
      <c r="AH406" s="254"/>
      <c r="AI406" s="254"/>
      <c r="AJ406" s="254"/>
      <c r="AK406" s="86">
        <v>8.1833333333333336</v>
      </c>
      <c r="AL406" s="86"/>
      <c r="AM406" s="255"/>
      <c r="AN406" s="255">
        <f>ROUNDDOWN(AK406*$AN$10/$AK$10,1)</f>
        <v>4.8</v>
      </c>
      <c r="AO406" s="98">
        <f t="shared" ref="AO406:AR409" si="243">M406*$AN406</f>
        <v>28800</v>
      </c>
      <c r="AP406" s="98">
        <f t="shared" si="243"/>
        <v>11520</v>
      </c>
      <c r="AQ406" s="98">
        <f t="shared" si="243"/>
        <v>9120</v>
      </c>
      <c r="AR406" s="98">
        <f t="shared" si="243"/>
        <v>5760</v>
      </c>
      <c r="AS406" s="99">
        <f t="shared" ref="AS406:AV409" si="244">IF(AO406&lt;1000,ROUND(AO406,-1),ROUND(AO406,-2))</f>
        <v>28800</v>
      </c>
      <c r="AT406" s="99">
        <f t="shared" si="244"/>
        <v>11500</v>
      </c>
      <c r="AU406" s="99">
        <f t="shared" si="244"/>
        <v>9100</v>
      </c>
      <c r="AV406" s="99">
        <f t="shared" si="244"/>
        <v>5800</v>
      </c>
      <c r="AW406" s="100">
        <f>AO406*0.15</f>
        <v>4320</v>
      </c>
      <c r="AX406" s="256" t="s">
        <v>3</v>
      </c>
      <c r="AY406" s="101">
        <v>1960</v>
      </c>
      <c r="AZ406" s="102">
        <v>980</v>
      </c>
      <c r="BA406" s="102">
        <v>770</v>
      </c>
      <c r="BB406" s="102">
        <v>670</v>
      </c>
      <c r="BC406" s="97">
        <v>1680</v>
      </c>
      <c r="BD406" s="97">
        <v>840</v>
      </c>
      <c r="BE406" s="97">
        <v>660</v>
      </c>
      <c r="BF406" s="97">
        <v>570</v>
      </c>
      <c r="BG406" s="103">
        <f>AV406-AW406</f>
        <v>1480</v>
      </c>
      <c r="BJ406" s="251" t="e">
        <f>M406*#REF!</f>
        <v>#REF!</v>
      </c>
      <c r="BK406" s="251" t="e">
        <f>N406*#REF!</f>
        <v>#REF!</v>
      </c>
      <c r="BL406" s="251" t="e">
        <f>O406*#REF!</f>
        <v>#REF!</v>
      </c>
      <c r="BM406" s="251" t="e">
        <f>P406*#REF!</f>
        <v>#REF!</v>
      </c>
    </row>
    <row r="407" spans="1:65" s="18" customFormat="1" ht="63" x14ac:dyDescent="0.25">
      <c r="A407" s="83" t="str">
        <f t="shared" si="222"/>
        <v>LK19DT_D2+1</v>
      </c>
      <c r="B407" s="83" t="str">
        <f t="shared" si="223"/>
        <v>LK19DT_D2+2</v>
      </c>
      <c r="C407" s="83" t="str">
        <f t="shared" si="224"/>
        <v>LK19DT_D2+3</v>
      </c>
      <c r="D407" s="83" t="str">
        <f t="shared" si="225"/>
        <v>LK19DT_D2+4</v>
      </c>
      <c r="E407" s="18" t="s">
        <v>3</v>
      </c>
      <c r="F407" s="85"/>
      <c r="G407" s="85"/>
      <c r="H407" s="93" t="s">
        <v>5301</v>
      </c>
      <c r="I407" s="84" t="s">
        <v>5302</v>
      </c>
      <c r="J407" s="84" t="s">
        <v>5284</v>
      </c>
      <c r="K407" s="84" t="str">
        <f t="shared" si="242"/>
        <v>LK19DT_D2</v>
      </c>
      <c r="L407" s="84" t="s">
        <v>246</v>
      </c>
      <c r="M407" s="264">
        <v>7500</v>
      </c>
      <c r="N407" s="264">
        <v>2400</v>
      </c>
      <c r="O407" s="264">
        <v>1900</v>
      </c>
      <c r="P407" s="264">
        <v>1200</v>
      </c>
      <c r="Q407" s="95" t="e">
        <f>VLOOKUP(H407&amp;"Vị trí 1",#REF!,9,0)</f>
        <v>#REF!</v>
      </c>
      <c r="R407" s="95" t="e">
        <f>VLOOKUP(H407&amp;"Vị trí 2",#REF!,9,0)</f>
        <v>#REF!</v>
      </c>
      <c r="S407" s="95" t="e">
        <f>VLOOKUP(H407&amp;"Vị trí 3",#REF!,9,0)</f>
        <v>#REF!</v>
      </c>
      <c r="T407" s="95" t="e">
        <f>VLOOKUP(H407&amp;"Vị trí 4",#REF!,9,0)</f>
        <v>#REF!</v>
      </c>
      <c r="U407" s="253"/>
      <c r="V407" s="253" t="e">
        <f>VLOOKUP(B407,#REF!,32,0)</f>
        <v>#REF!</v>
      </c>
      <c r="W407" s="253"/>
      <c r="X407" s="253"/>
      <c r="Y407" s="254"/>
      <c r="Z407" s="254" t="e">
        <f>V407/N407</f>
        <v>#REF!</v>
      </c>
      <c r="AA407" s="254"/>
      <c r="AB407" s="254"/>
      <c r="AC407" s="253"/>
      <c r="AD407" s="253"/>
      <c r="AE407" s="253"/>
      <c r="AF407" s="253"/>
      <c r="AG407" s="254"/>
      <c r="AH407" s="254"/>
      <c r="AI407" s="254"/>
      <c r="AJ407" s="254"/>
      <c r="AK407" s="86">
        <v>12.105263157894736</v>
      </c>
      <c r="AL407" s="86"/>
      <c r="AM407" s="255"/>
      <c r="AN407" s="255">
        <f>ROUNDDOWN(AK407*$AN$10/$AK$10,1)</f>
        <v>7.1</v>
      </c>
      <c r="AO407" s="98">
        <f t="shared" si="243"/>
        <v>53250</v>
      </c>
      <c r="AP407" s="98">
        <f t="shared" si="243"/>
        <v>17040</v>
      </c>
      <c r="AQ407" s="98">
        <f t="shared" si="243"/>
        <v>13490</v>
      </c>
      <c r="AR407" s="98">
        <f t="shared" si="243"/>
        <v>8520</v>
      </c>
      <c r="AS407" s="99">
        <f t="shared" si="244"/>
        <v>53300</v>
      </c>
      <c r="AT407" s="99">
        <f t="shared" si="244"/>
        <v>17000</v>
      </c>
      <c r="AU407" s="99">
        <f t="shared" si="244"/>
        <v>13500</v>
      </c>
      <c r="AV407" s="99">
        <f t="shared" si="244"/>
        <v>8500</v>
      </c>
      <c r="AW407" s="100">
        <f>AO407*0.15</f>
        <v>7987.5</v>
      </c>
      <c r="AX407" s="256" t="s">
        <v>3</v>
      </c>
      <c r="AY407" s="101">
        <v>2100</v>
      </c>
      <c r="AZ407" s="102">
        <v>1050</v>
      </c>
      <c r="BA407" s="102">
        <v>770</v>
      </c>
      <c r="BB407" s="102">
        <v>670</v>
      </c>
      <c r="BC407" s="97">
        <v>1800</v>
      </c>
      <c r="BD407" s="97">
        <v>900</v>
      </c>
      <c r="BE407" s="97">
        <v>660</v>
      </c>
      <c r="BF407" s="97">
        <v>570</v>
      </c>
      <c r="BG407" s="103">
        <f>AV407-AW407</f>
        <v>512.5</v>
      </c>
      <c r="BJ407" s="251" t="e">
        <f>M407*#REF!</f>
        <v>#REF!</v>
      </c>
      <c r="BK407" s="251" t="e">
        <f>N407*#REF!</f>
        <v>#REF!</v>
      </c>
      <c r="BL407" s="251" t="e">
        <f>O407*#REF!</f>
        <v>#REF!</v>
      </c>
      <c r="BM407" s="251" t="e">
        <f>P407*#REF!</f>
        <v>#REF!</v>
      </c>
    </row>
    <row r="408" spans="1:65" s="18" customFormat="1" ht="35.1" customHeight="1" x14ac:dyDescent="0.25">
      <c r="A408" s="83" t="str">
        <f t="shared" si="222"/>
        <v>LK19DT_D3+1</v>
      </c>
      <c r="B408" s="83" t="str">
        <f t="shared" si="223"/>
        <v>LK19DT_D3+2</v>
      </c>
      <c r="C408" s="83" t="str">
        <f t="shared" si="224"/>
        <v>LK19DT_D3+3</v>
      </c>
      <c r="D408" s="83" t="str">
        <f t="shared" si="225"/>
        <v>LK19DT_D3+4</v>
      </c>
      <c r="E408" s="18" t="s">
        <v>3</v>
      </c>
      <c r="F408" s="85"/>
      <c r="G408" s="85"/>
      <c r="H408" s="93" t="s">
        <v>5303</v>
      </c>
      <c r="I408" s="84" t="s">
        <v>5304</v>
      </c>
      <c r="J408" s="84" t="s">
        <v>246</v>
      </c>
      <c r="K408" s="84" t="str">
        <f t="shared" si="242"/>
        <v>LK19DT_D3</v>
      </c>
      <c r="L408" s="84" t="s">
        <v>1124</v>
      </c>
      <c r="M408" s="264">
        <v>4000</v>
      </c>
      <c r="N408" s="264">
        <v>1600</v>
      </c>
      <c r="O408" s="264">
        <v>1300</v>
      </c>
      <c r="P408" s="298">
        <v>950</v>
      </c>
      <c r="Q408" s="95" t="e">
        <f>VLOOKUP(H408&amp;"Vị trí 1",#REF!,9,0)</f>
        <v>#REF!</v>
      </c>
      <c r="R408" s="95" t="e">
        <f>VLOOKUP(H408&amp;"Vị trí 2",#REF!,9,0)</f>
        <v>#REF!</v>
      </c>
      <c r="S408" s="95" t="e">
        <f>VLOOKUP(H408&amp;"Vị trí 3",#REF!,9,0)</f>
        <v>#REF!</v>
      </c>
      <c r="T408" s="95" t="e">
        <f>VLOOKUP(H408&amp;"Vị trí 4",#REF!,9,0)</f>
        <v>#REF!</v>
      </c>
      <c r="U408" s="253"/>
      <c r="V408" s="253"/>
      <c r="W408" s="253"/>
      <c r="X408" s="253"/>
      <c r="Y408" s="254"/>
      <c r="Z408" s="254"/>
      <c r="AA408" s="254"/>
      <c r="AB408" s="254"/>
      <c r="AC408" s="253"/>
      <c r="AD408" s="253"/>
      <c r="AE408" s="253"/>
      <c r="AF408" s="253"/>
      <c r="AG408" s="254"/>
      <c r="AH408" s="254"/>
      <c r="AI408" s="254"/>
      <c r="AJ408" s="254"/>
      <c r="AK408" s="86">
        <v>12.25</v>
      </c>
      <c r="AL408" s="86"/>
      <c r="AM408" s="255"/>
      <c r="AN408" s="255">
        <f>ROUNDDOWN(AK408*$AN$10/$AK$10,1)</f>
        <v>7.2</v>
      </c>
      <c r="AO408" s="98">
        <f t="shared" si="243"/>
        <v>28800</v>
      </c>
      <c r="AP408" s="98">
        <f t="shared" si="243"/>
        <v>11520</v>
      </c>
      <c r="AQ408" s="98">
        <f t="shared" si="243"/>
        <v>9360</v>
      </c>
      <c r="AR408" s="98">
        <f t="shared" si="243"/>
        <v>6840</v>
      </c>
      <c r="AS408" s="99">
        <f t="shared" si="244"/>
        <v>28800</v>
      </c>
      <c r="AT408" s="99">
        <f t="shared" si="244"/>
        <v>11500</v>
      </c>
      <c r="AU408" s="99">
        <f t="shared" si="244"/>
        <v>9400</v>
      </c>
      <c r="AV408" s="99">
        <f t="shared" si="244"/>
        <v>6800</v>
      </c>
      <c r="AW408" s="100">
        <f>AO408*0.15</f>
        <v>4320</v>
      </c>
      <c r="AX408" s="256" t="s">
        <v>3</v>
      </c>
      <c r="AY408" s="101"/>
      <c r="AZ408" s="102"/>
      <c r="BA408" s="102"/>
      <c r="BB408" s="102"/>
      <c r="BC408" s="97"/>
      <c r="BD408" s="97"/>
      <c r="BE408" s="97"/>
      <c r="BF408" s="97"/>
      <c r="BG408" s="103">
        <f>AV408-AW408</f>
        <v>2480</v>
      </c>
    </row>
    <row r="409" spans="1:65" s="18" customFormat="1" ht="35.1" customHeight="1" x14ac:dyDescent="0.25">
      <c r="A409" s="83" t="str">
        <f t="shared" si="222"/>
        <v>LK19DT_D4+1</v>
      </c>
      <c r="B409" s="83" t="str">
        <f t="shared" si="223"/>
        <v>LK19DT_D4+2</v>
      </c>
      <c r="C409" s="83" t="str">
        <f t="shared" si="224"/>
        <v>LK19DT_D4+3</v>
      </c>
      <c r="D409" s="83" t="str">
        <f t="shared" si="225"/>
        <v>LK19DT_D4+4</v>
      </c>
      <c r="E409" s="18" t="s">
        <v>3</v>
      </c>
      <c r="F409" s="85"/>
      <c r="G409" s="85"/>
      <c r="H409" s="93" t="s">
        <v>5305</v>
      </c>
      <c r="I409" s="84" t="s">
        <v>5306</v>
      </c>
      <c r="J409" s="84" t="s">
        <v>5307</v>
      </c>
      <c r="K409" s="84" t="str">
        <f t="shared" si="242"/>
        <v>LK19DT_D4</v>
      </c>
      <c r="L409" s="84" t="s">
        <v>5298</v>
      </c>
      <c r="M409" s="264">
        <v>3000</v>
      </c>
      <c r="N409" s="264">
        <v>1300</v>
      </c>
      <c r="O409" s="264">
        <v>1100</v>
      </c>
      <c r="P409" s="298">
        <v>950</v>
      </c>
      <c r="Q409" s="95" t="e">
        <f>VLOOKUP(H409&amp;"Vị trí 1",#REF!,9,0)</f>
        <v>#REF!</v>
      </c>
      <c r="R409" s="95" t="e">
        <f>VLOOKUP(H409&amp;"Vị trí 2",#REF!,9,0)</f>
        <v>#REF!</v>
      </c>
      <c r="S409" s="95" t="e">
        <f>VLOOKUP(H409&amp;"Vị trí 3",#REF!,9,0)</f>
        <v>#REF!</v>
      </c>
      <c r="T409" s="95" t="e">
        <f>VLOOKUP(H409&amp;"Vị trí 4",#REF!,9,0)</f>
        <v>#REF!</v>
      </c>
      <c r="U409" s="253" t="e">
        <f>VLOOKUP(A409,#REF!,32,0)</f>
        <v>#REF!</v>
      </c>
      <c r="V409" s="253"/>
      <c r="W409" s="253"/>
      <c r="X409" s="253"/>
      <c r="Y409" s="254" t="e">
        <f>U409/M409</f>
        <v>#REF!</v>
      </c>
      <c r="Z409" s="254"/>
      <c r="AA409" s="254"/>
      <c r="AB409" s="254"/>
      <c r="AC409" s="253"/>
      <c r="AD409" s="253"/>
      <c r="AE409" s="253"/>
      <c r="AF409" s="253"/>
      <c r="AG409" s="254"/>
      <c r="AH409" s="254"/>
      <c r="AI409" s="254"/>
      <c r="AJ409" s="254"/>
      <c r="AK409" s="86">
        <v>12.94</v>
      </c>
      <c r="AL409" s="86"/>
      <c r="AM409" s="255"/>
      <c r="AN409" s="255">
        <f>ROUNDDOWN(AK409*$AN$10/$AK$10,1)</f>
        <v>7.6</v>
      </c>
      <c r="AO409" s="98">
        <f t="shared" si="243"/>
        <v>22800</v>
      </c>
      <c r="AP409" s="98">
        <f t="shared" si="243"/>
        <v>9880</v>
      </c>
      <c r="AQ409" s="98">
        <f t="shared" si="243"/>
        <v>8360</v>
      </c>
      <c r="AR409" s="98">
        <f t="shared" si="243"/>
        <v>7220</v>
      </c>
      <c r="AS409" s="99">
        <f t="shared" si="244"/>
        <v>22800</v>
      </c>
      <c r="AT409" s="99">
        <f t="shared" si="244"/>
        <v>9900</v>
      </c>
      <c r="AU409" s="99">
        <f t="shared" si="244"/>
        <v>8400</v>
      </c>
      <c r="AV409" s="99">
        <f t="shared" si="244"/>
        <v>7200</v>
      </c>
      <c r="AW409" s="100">
        <f>AO409*0.15</f>
        <v>3420</v>
      </c>
      <c r="AX409" s="256" t="s">
        <v>3</v>
      </c>
      <c r="AY409" s="101">
        <v>3500</v>
      </c>
      <c r="AZ409" s="102">
        <v>1680</v>
      </c>
      <c r="BA409" s="102">
        <v>1400</v>
      </c>
      <c r="BB409" s="102">
        <v>700</v>
      </c>
      <c r="BC409" s="97">
        <v>3000</v>
      </c>
      <c r="BD409" s="97">
        <v>1440</v>
      </c>
      <c r="BE409" s="97">
        <v>1200</v>
      </c>
      <c r="BF409" s="97">
        <v>600</v>
      </c>
      <c r="BG409" s="103">
        <f>AV409-AW409</f>
        <v>3780</v>
      </c>
      <c r="BJ409" s="251" t="e">
        <f>M409*#REF!</f>
        <v>#REF!</v>
      </c>
      <c r="BK409" s="251" t="e">
        <f>N409*#REF!</f>
        <v>#REF!</v>
      </c>
      <c r="BL409" s="251" t="e">
        <f>O409*#REF!</f>
        <v>#REF!</v>
      </c>
      <c r="BM409" s="251" t="e">
        <f>P409*#REF!</f>
        <v>#REF!</v>
      </c>
    </row>
    <row r="410" spans="1:65" s="18" customFormat="1" ht="35.1" customHeight="1" x14ac:dyDescent="0.25">
      <c r="A410" s="83" t="str">
        <f t="shared" si="222"/>
        <v>LK20DT+1</v>
      </c>
      <c r="B410" s="83" t="str">
        <f t="shared" si="223"/>
        <v>LK20DT+2</v>
      </c>
      <c r="C410" s="83" t="str">
        <f t="shared" si="224"/>
        <v>LK20DT+3</v>
      </c>
      <c r="D410" s="83" t="str">
        <f t="shared" si="225"/>
        <v>LK20DT+4</v>
      </c>
      <c r="E410" s="18" t="s">
        <v>3</v>
      </c>
      <c r="F410" s="85">
        <v>20</v>
      </c>
      <c r="G410" s="85"/>
      <c r="H410" s="93" t="s">
        <v>5308</v>
      </c>
      <c r="I410" s="84" t="s">
        <v>5153</v>
      </c>
      <c r="J410" s="84" t="s">
        <v>212</v>
      </c>
      <c r="K410" s="84"/>
      <c r="L410" s="84" t="s">
        <v>5309</v>
      </c>
      <c r="M410" s="298"/>
      <c r="N410" s="298"/>
      <c r="O410" s="298"/>
      <c r="P410" s="298"/>
      <c r="Q410" s="95"/>
      <c r="R410" s="95"/>
      <c r="S410" s="95"/>
      <c r="T410" s="95"/>
      <c r="U410" s="253"/>
      <c r="V410" s="253" t="e">
        <f>VLOOKUP(B410,#REF!,32,0)</f>
        <v>#REF!</v>
      </c>
      <c r="W410" s="253"/>
      <c r="X410" s="253"/>
      <c r="Y410" s="254"/>
      <c r="Z410" s="254" t="e">
        <f>V410/N410</f>
        <v>#REF!</v>
      </c>
      <c r="AA410" s="254"/>
      <c r="AB410" s="254"/>
      <c r="AC410" s="253"/>
      <c r="AD410" s="253"/>
      <c r="AE410" s="253"/>
      <c r="AF410" s="253"/>
      <c r="AG410" s="254"/>
      <c r="AH410" s="254"/>
      <c r="AI410" s="254"/>
      <c r="AJ410" s="254"/>
      <c r="AK410" s="86"/>
      <c r="AL410" s="86"/>
      <c r="AM410" s="255"/>
      <c r="AN410" s="255"/>
      <c r="AO410" s="98"/>
      <c r="AP410" s="98"/>
      <c r="AQ410" s="98"/>
      <c r="AR410" s="98"/>
      <c r="AS410" s="98"/>
      <c r="AT410" s="98"/>
      <c r="AU410" s="98"/>
      <c r="AV410" s="98"/>
      <c r="AW410" s="60"/>
      <c r="AX410" s="256" t="s">
        <v>3</v>
      </c>
      <c r="AY410" s="101">
        <v>2310</v>
      </c>
      <c r="AZ410" s="102">
        <v>1120</v>
      </c>
      <c r="BA410" s="102">
        <v>910</v>
      </c>
      <c r="BB410" s="102">
        <v>670</v>
      </c>
      <c r="BC410" s="97">
        <v>1980</v>
      </c>
      <c r="BD410" s="97">
        <v>960</v>
      </c>
      <c r="BE410" s="97">
        <v>780</v>
      </c>
      <c r="BF410" s="97">
        <v>570</v>
      </c>
      <c r="BJ410" s="251" t="e">
        <f>M410*#REF!</f>
        <v>#REF!</v>
      </c>
      <c r="BK410" s="251" t="e">
        <f>N410*#REF!</f>
        <v>#REF!</v>
      </c>
      <c r="BL410" s="251" t="e">
        <f>O410*#REF!</f>
        <v>#REF!</v>
      </c>
      <c r="BM410" s="251" t="e">
        <f>P410*#REF!</f>
        <v>#REF!</v>
      </c>
    </row>
    <row r="411" spans="1:65" s="18" customFormat="1" ht="35.1" customHeight="1" x14ac:dyDescent="0.25">
      <c r="A411" s="83" t="str">
        <f t="shared" si="222"/>
        <v>LK20DT_D1+1</v>
      </c>
      <c r="B411" s="83" t="str">
        <f t="shared" si="223"/>
        <v>LK20DT_D1+2</v>
      </c>
      <c r="C411" s="83" t="str">
        <f t="shared" si="224"/>
        <v>LK20DT_D1+3</v>
      </c>
      <c r="D411" s="83" t="str">
        <f t="shared" si="225"/>
        <v>LK20DT_D1+4</v>
      </c>
      <c r="E411" s="18" t="s">
        <v>3</v>
      </c>
      <c r="F411" s="85"/>
      <c r="G411" s="85"/>
      <c r="H411" s="93" t="s">
        <v>5310</v>
      </c>
      <c r="I411" s="84" t="s">
        <v>5311</v>
      </c>
      <c r="J411" s="84" t="s">
        <v>212</v>
      </c>
      <c r="K411" s="84" t="str">
        <f t="shared" si="242"/>
        <v>LK20DT_D1</v>
      </c>
      <c r="L411" s="84" t="s">
        <v>4299</v>
      </c>
      <c r="M411" s="264">
        <v>5000</v>
      </c>
      <c r="N411" s="264">
        <v>2400</v>
      </c>
      <c r="O411" s="264">
        <v>2000</v>
      </c>
      <c r="P411" s="264">
        <v>1000</v>
      </c>
      <c r="Q411" s="95" t="e">
        <f>VLOOKUP(H411&amp;"Vị trí 1",#REF!,9,0)</f>
        <v>#REF!</v>
      </c>
      <c r="R411" s="95" t="e">
        <f>VLOOKUP(H411&amp;"Vị trí 2",#REF!,9,0)</f>
        <v>#REF!</v>
      </c>
      <c r="S411" s="95" t="e">
        <f>VLOOKUP(H411&amp;"Vị trí 3",#REF!,9,0)</f>
        <v>#REF!</v>
      </c>
      <c r="T411" s="95" t="e">
        <f>VLOOKUP(H411&amp;"Vị trí 4",#REF!,9,0)</f>
        <v>#REF!</v>
      </c>
      <c r="U411" s="253"/>
      <c r="V411" s="253"/>
      <c r="W411" s="253"/>
      <c r="X411" s="253"/>
      <c r="Y411" s="254"/>
      <c r="Z411" s="254"/>
      <c r="AA411" s="254"/>
      <c r="AB411" s="254"/>
      <c r="AC411" s="253"/>
      <c r="AD411" s="253"/>
      <c r="AE411" s="253"/>
      <c r="AF411" s="253"/>
      <c r="AG411" s="254"/>
      <c r="AH411" s="254"/>
      <c r="AI411" s="254"/>
      <c r="AJ411" s="254"/>
      <c r="AK411" s="86">
        <v>12.94</v>
      </c>
      <c r="AL411" s="86"/>
      <c r="AM411" s="255"/>
      <c r="AN411" s="255">
        <f>ROUNDDOWN(AK411*$AN$10/$AK$10,1)</f>
        <v>7.6</v>
      </c>
      <c r="AO411" s="98">
        <f t="shared" ref="AO411:AR414" si="245">M411*$AN411</f>
        <v>38000</v>
      </c>
      <c r="AP411" s="98">
        <f t="shared" si="245"/>
        <v>18240</v>
      </c>
      <c r="AQ411" s="98">
        <f t="shared" si="245"/>
        <v>15200</v>
      </c>
      <c r="AR411" s="98">
        <f t="shared" si="245"/>
        <v>7600</v>
      </c>
      <c r="AS411" s="99">
        <f t="shared" ref="AS411:AV414" si="246">IF(AO411&lt;1000,ROUND(AO411,-1),ROUND(AO411,-2))</f>
        <v>38000</v>
      </c>
      <c r="AT411" s="99">
        <f t="shared" si="246"/>
        <v>18200</v>
      </c>
      <c r="AU411" s="99">
        <f t="shared" si="246"/>
        <v>15200</v>
      </c>
      <c r="AV411" s="99">
        <f t="shared" si="246"/>
        <v>7600</v>
      </c>
      <c r="AW411" s="100">
        <f>AO411*0.15</f>
        <v>5700</v>
      </c>
      <c r="AX411" s="256" t="s">
        <v>3</v>
      </c>
      <c r="AY411" s="101"/>
      <c r="AZ411" s="102"/>
      <c r="BA411" s="102"/>
      <c r="BB411" s="102"/>
      <c r="BC411" s="97"/>
      <c r="BD411" s="97"/>
      <c r="BE411" s="97"/>
      <c r="BF411" s="97"/>
      <c r="BG411" s="103">
        <f>AV411-AW411</f>
        <v>1900</v>
      </c>
    </row>
    <row r="412" spans="1:65" s="18" customFormat="1" ht="35.1" customHeight="1" x14ac:dyDescent="0.25">
      <c r="A412" s="83" t="str">
        <f t="shared" si="222"/>
        <v>LK20DT_D2+1</v>
      </c>
      <c r="B412" s="83" t="str">
        <f t="shared" si="223"/>
        <v>LK20DT_D2+2</v>
      </c>
      <c r="C412" s="83" t="str">
        <f t="shared" si="224"/>
        <v>LK20DT_D2+3</v>
      </c>
      <c r="D412" s="83" t="str">
        <f t="shared" si="225"/>
        <v>LK20DT_D2+4</v>
      </c>
      <c r="E412" s="18" t="s">
        <v>3</v>
      </c>
      <c r="F412" s="85"/>
      <c r="G412" s="85"/>
      <c r="H412" s="93" t="s">
        <v>5312</v>
      </c>
      <c r="I412" s="84" t="s">
        <v>5313</v>
      </c>
      <c r="J412" s="84" t="s">
        <v>4299</v>
      </c>
      <c r="K412" s="84" t="str">
        <f t="shared" si="242"/>
        <v>LK20DT_D2</v>
      </c>
      <c r="L412" s="84" t="s">
        <v>5309</v>
      </c>
      <c r="M412" s="264">
        <v>3000</v>
      </c>
      <c r="N412" s="264">
        <v>1500</v>
      </c>
      <c r="O412" s="264">
        <v>1200</v>
      </c>
      <c r="P412" s="298">
        <v>950</v>
      </c>
      <c r="Q412" s="95" t="e">
        <f>VLOOKUP(H412&amp;"Vị trí 1",#REF!,9,0)</f>
        <v>#REF!</v>
      </c>
      <c r="R412" s="95" t="e">
        <f>VLOOKUP(H412&amp;"Vị trí 2",#REF!,9,0)</f>
        <v>#REF!</v>
      </c>
      <c r="S412" s="95" t="e">
        <f>VLOOKUP(H412&amp;"Vị trí 3",#REF!,9,0)</f>
        <v>#REF!</v>
      </c>
      <c r="T412" s="95" t="e">
        <f>VLOOKUP(H412&amp;"Vị trí 4",#REF!,9,0)</f>
        <v>#REF!</v>
      </c>
      <c r="U412" s="253"/>
      <c r="V412" s="253" t="e">
        <f>VLOOKUP(B412,#REF!,32,0)</f>
        <v>#REF!</v>
      </c>
      <c r="W412" s="253"/>
      <c r="X412" s="253" t="e">
        <f>VLOOKUP(D412,#REF!,32,0)</f>
        <v>#REF!</v>
      </c>
      <c r="Y412" s="254"/>
      <c r="Z412" s="254" t="e">
        <f>V412/N412</f>
        <v>#REF!</v>
      </c>
      <c r="AA412" s="254"/>
      <c r="AB412" s="254" t="e">
        <f>X412/P412</f>
        <v>#REF!</v>
      </c>
      <c r="AC412" s="253"/>
      <c r="AD412" s="253"/>
      <c r="AE412" s="253"/>
      <c r="AF412" s="253"/>
      <c r="AG412" s="254"/>
      <c r="AH412" s="254"/>
      <c r="AI412" s="254"/>
      <c r="AJ412" s="254"/>
      <c r="AK412" s="86">
        <v>12.94</v>
      </c>
      <c r="AL412" s="86"/>
      <c r="AM412" s="255"/>
      <c r="AN412" s="255">
        <f>ROUNDDOWN(AK412*$AN$10/$AK$10,1)</f>
        <v>7.6</v>
      </c>
      <c r="AO412" s="98">
        <f t="shared" si="245"/>
        <v>22800</v>
      </c>
      <c r="AP412" s="98">
        <f t="shared" si="245"/>
        <v>11400</v>
      </c>
      <c r="AQ412" s="98">
        <f t="shared" si="245"/>
        <v>9120</v>
      </c>
      <c r="AR412" s="98">
        <f t="shared" si="245"/>
        <v>7220</v>
      </c>
      <c r="AS412" s="99">
        <f t="shared" si="246"/>
        <v>22800</v>
      </c>
      <c r="AT412" s="99">
        <f t="shared" si="246"/>
        <v>11400</v>
      </c>
      <c r="AU412" s="99">
        <f t="shared" si="246"/>
        <v>9100</v>
      </c>
      <c r="AV412" s="99">
        <f t="shared" si="246"/>
        <v>7200</v>
      </c>
      <c r="AW412" s="100">
        <f>AO412*0.15</f>
        <v>3420</v>
      </c>
      <c r="AX412" s="256" t="s">
        <v>3</v>
      </c>
      <c r="AY412" s="101">
        <v>2940</v>
      </c>
      <c r="AZ412" s="102">
        <v>910</v>
      </c>
      <c r="BA412" s="102">
        <v>600</v>
      </c>
      <c r="BB412" s="102">
        <v>490</v>
      </c>
      <c r="BC412" s="97">
        <v>2520</v>
      </c>
      <c r="BD412" s="97">
        <v>780</v>
      </c>
      <c r="BE412" s="97">
        <v>510</v>
      </c>
      <c r="BF412" s="97">
        <v>420</v>
      </c>
      <c r="BG412" s="103">
        <f>AV412-AW412</f>
        <v>3780</v>
      </c>
      <c r="BJ412" s="251" t="e">
        <f>M412*#REF!</f>
        <v>#REF!</v>
      </c>
      <c r="BK412" s="251" t="e">
        <f>N412*#REF!</f>
        <v>#REF!</v>
      </c>
      <c r="BL412" s="251" t="e">
        <f>O412*#REF!</f>
        <v>#REF!</v>
      </c>
      <c r="BM412" s="251" t="e">
        <f>P412*#REF!</f>
        <v>#REF!</v>
      </c>
    </row>
    <row r="413" spans="1:65" s="18" customFormat="1" ht="35.1" customHeight="1" x14ac:dyDescent="0.25">
      <c r="A413" s="83" t="str">
        <f t="shared" si="222"/>
        <v>LK21DT+1</v>
      </c>
      <c r="B413" s="83" t="str">
        <f t="shared" si="223"/>
        <v>LK21DT+2</v>
      </c>
      <c r="C413" s="83" t="str">
        <f t="shared" si="224"/>
        <v>LK21DT+3</v>
      </c>
      <c r="D413" s="83" t="str">
        <f t="shared" si="225"/>
        <v>LK21DT+4</v>
      </c>
      <c r="E413" s="18" t="s">
        <v>3</v>
      </c>
      <c r="F413" s="85">
        <v>21</v>
      </c>
      <c r="G413" s="85"/>
      <c r="H413" s="93" t="s">
        <v>5314</v>
      </c>
      <c r="I413" s="84" t="s">
        <v>294</v>
      </c>
      <c r="J413" s="84" t="s">
        <v>239</v>
      </c>
      <c r="K413" s="84" t="str">
        <f t="shared" si="242"/>
        <v>LK21DT</v>
      </c>
      <c r="L413" s="84" t="s">
        <v>858</v>
      </c>
      <c r="M413" s="264">
        <v>2800</v>
      </c>
      <c r="N413" s="264">
        <v>1400</v>
      </c>
      <c r="O413" s="264">
        <v>1100</v>
      </c>
      <c r="P413" s="298">
        <v>950</v>
      </c>
      <c r="Q413" s="95" t="e">
        <f>VLOOKUP(H413&amp;"Vị trí 1",#REF!,9,0)</f>
        <v>#REF!</v>
      </c>
      <c r="R413" s="95" t="e">
        <f>VLOOKUP(H413&amp;"Vị trí 2",#REF!,9,0)</f>
        <v>#REF!</v>
      </c>
      <c r="S413" s="95" t="e">
        <f>VLOOKUP(H413&amp;"Vị trí 3",#REF!,9,0)</f>
        <v>#REF!</v>
      </c>
      <c r="T413" s="95" t="e">
        <f>VLOOKUP(H413&amp;"Vị trí 4",#REF!,9,0)</f>
        <v>#REF!</v>
      </c>
      <c r="U413" s="253" t="e">
        <f>VLOOKUP(A413,#REF!,32,0)</f>
        <v>#REF!</v>
      </c>
      <c r="V413" s="253" t="e">
        <f>VLOOKUP(B413,#REF!,32,0)</f>
        <v>#REF!</v>
      </c>
      <c r="W413" s="253"/>
      <c r="X413" s="253"/>
      <c r="Y413" s="254" t="e">
        <f>U413/M413</f>
        <v>#REF!</v>
      </c>
      <c r="Z413" s="254" t="e">
        <f>V413/N413</f>
        <v>#REF!</v>
      </c>
      <c r="AA413" s="254"/>
      <c r="AB413" s="254"/>
      <c r="AC413" s="253"/>
      <c r="AD413" s="253"/>
      <c r="AE413" s="253"/>
      <c r="AF413" s="253"/>
      <c r="AG413" s="254"/>
      <c r="AH413" s="254"/>
      <c r="AI413" s="254"/>
      <c r="AJ413" s="254"/>
      <c r="AK413" s="86">
        <v>12.94</v>
      </c>
      <c r="AL413" s="86"/>
      <c r="AM413" s="255"/>
      <c r="AN413" s="255">
        <f>ROUNDDOWN(AK413*$AN$10/$AK$10,1)</f>
        <v>7.6</v>
      </c>
      <c r="AO413" s="98">
        <f t="shared" si="245"/>
        <v>21280</v>
      </c>
      <c r="AP413" s="98">
        <f t="shared" si="245"/>
        <v>10640</v>
      </c>
      <c r="AQ413" s="98">
        <f t="shared" si="245"/>
        <v>8360</v>
      </c>
      <c r="AR413" s="98">
        <f t="shared" si="245"/>
        <v>7220</v>
      </c>
      <c r="AS413" s="99">
        <f t="shared" si="246"/>
        <v>21300</v>
      </c>
      <c r="AT413" s="99">
        <f t="shared" si="246"/>
        <v>10600</v>
      </c>
      <c r="AU413" s="99">
        <f t="shared" si="246"/>
        <v>8400</v>
      </c>
      <c r="AV413" s="99">
        <f t="shared" si="246"/>
        <v>7200</v>
      </c>
      <c r="AW413" s="100">
        <f>AO413*0.15</f>
        <v>3192</v>
      </c>
      <c r="AX413" s="256" t="s">
        <v>3</v>
      </c>
      <c r="AY413" s="101">
        <v>3850</v>
      </c>
      <c r="AZ413" s="102">
        <v>1400</v>
      </c>
      <c r="BA413" s="102">
        <v>1050</v>
      </c>
      <c r="BB413" s="102">
        <v>700</v>
      </c>
      <c r="BC413" s="97">
        <v>3300</v>
      </c>
      <c r="BD413" s="97">
        <v>1200</v>
      </c>
      <c r="BE413" s="97">
        <v>900</v>
      </c>
      <c r="BF413" s="97">
        <v>600</v>
      </c>
      <c r="BG413" s="103">
        <f>AV413-AW413</f>
        <v>4008</v>
      </c>
      <c r="BJ413" s="251" t="e">
        <f>M413*#REF!</f>
        <v>#REF!</v>
      </c>
      <c r="BK413" s="251" t="e">
        <f>N413*#REF!</f>
        <v>#REF!</v>
      </c>
      <c r="BL413" s="251" t="e">
        <f>O413*#REF!</f>
        <v>#REF!</v>
      </c>
      <c r="BM413" s="251" t="e">
        <f>P413*#REF!</f>
        <v>#REF!</v>
      </c>
    </row>
    <row r="414" spans="1:65" s="18" customFormat="1" ht="37.5" customHeight="1" x14ac:dyDescent="0.25">
      <c r="A414" s="83" t="str">
        <f t="shared" si="222"/>
        <v>LK22DT+1</v>
      </c>
      <c r="B414" s="83" t="str">
        <f t="shared" si="223"/>
        <v>LK22DT+2</v>
      </c>
      <c r="C414" s="83" t="str">
        <f t="shared" si="224"/>
        <v>LK22DT+3</v>
      </c>
      <c r="D414" s="83" t="str">
        <f t="shared" si="225"/>
        <v>LK22DT+4</v>
      </c>
      <c r="E414" s="18" t="s">
        <v>3</v>
      </c>
      <c r="F414" s="85">
        <v>22</v>
      </c>
      <c r="G414" s="85"/>
      <c r="H414" s="93" t="s">
        <v>5315</v>
      </c>
      <c r="I414" s="84" t="s">
        <v>5316</v>
      </c>
      <c r="J414" s="84" t="s">
        <v>5153</v>
      </c>
      <c r="K414" s="84" t="str">
        <f t="shared" si="242"/>
        <v>LK22DT</v>
      </c>
      <c r="L414" s="84" t="s">
        <v>5317</v>
      </c>
      <c r="M414" s="264">
        <v>3000</v>
      </c>
      <c r="N414" s="264">
        <v>1500</v>
      </c>
      <c r="O414" s="264">
        <v>1100</v>
      </c>
      <c r="P414" s="298">
        <v>950</v>
      </c>
      <c r="Q414" s="95" t="e">
        <f>VLOOKUP(H414&amp;"Vị trí 1",#REF!,9,0)</f>
        <v>#REF!</v>
      </c>
      <c r="R414" s="95" t="e">
        <f>VLOOKUP(H414&amp;"Vị trí 2",#REF!,9,0)</f>
        <v>#REF!</v>
      </c>
      <c r="S414" s="95" t="e">
        <f>VLOOKUP(H414&amp;"Vị trí 3",#REF!,9,0)</f>
        <v>#REF!</v>
      </c>
      <c r="T414" s="95" t="e">
        <f>VLOOKUP(H414&amp;"Vị trí 4",#REF!,9,0)</f>
        <v>#REF!</v>
      </c>
      <c r="U414" s="253"/>
      <c r="V414" s="253"/>
      <c r="W414" s="253"/>
      <c r="X414" s="253"/>
      <c r="Y414" s="254"/>
      <c r="Z414" s="254"/>
      <c r="AA414" s="254"/>
      <c r="AB414" s="254"/>
      <c r="AC414" s="253"/>
      <c r="AD414" s="253"/>
      <c r="AE414" s="253"/>
      <c r="AF414" s="253"/>
      <c r="AG414" s="254"/>
      <c r="AH414" s="254"/>
      <c r="AI414" s="254"/>
      <c r="AJ414" s="254"/>
      <c r="AK414" s="86">
        <v>26.666666666666668</v>
      </c>
      <c r="AL414" s="86"/>
      <c r="AM414" s="255"/>
      <c r="AN414" s="255">
        <f>ROUNDDOWN(AK414*$AN$10/$AK$10,1)</f>
        <v>15.7</v>
      </c>
      <c r="AO414" s="98">
        <f t="shared" si="245"/>
        <v>47100</v>
      </c>
      <c r="AP414" s="98">
        <f t="shared" si="245"/>
        <v>23550</v>
      </c>
      <c r="AQ414" s="98">
        <f t="shared" si="245"/>
        <v>17270</v>
      </c>
      <c r="AR414" s="98">
        <f t="shared" si="245"/>
        <v>14915</v>
      </c>
      <c r="AS414" s="99">
        <f t="shared" si="246"/>
        <v>47100</v>
      </c>
      <c r="AT414" s="99">
        <f t="shared" si="246"/>
        <v>23600</v>
      </c>
      <c r="AU414" s="99">
        <f t="shared" si="246"/>
        <v>17300</v>
      </c>
      <c r="AV414" s="99">
        <f t="shared" si="246"/>
        <v>14900</v>
      </c>
      <c r="AW414" s="100">
        <f>AO414*0.15</f>
        <v>7065</v>
      </c>
      <c r="AX414" s="256" t="s">
        <v>3</v>
      </c>
      <c r="AY414" s="101">
        <v>4690</v>
      </c>
      <c r="AZ414" s="102">
        <v>1960</v>
      </c>
      <c r="BA414" s="102">
        <v>1400</v>
      </c>
      <c r="BB414" s="102">
        <v>980</v>
      </c>
      <c r="BC414" s="97">
        <v>4020</v>
      </c>
      <c r="BD414" s="97">
        <v>1680</v>
      </c>
      <c r="BE414" s="97">
        <v>1200</v>
      </c>
      <c r="BF414" s="97">
        <v>840</v>
      </c>
      <c r="BG414" s="103">
        <f>AV414-AW414</f>
        <v>7835</v>
      </c>
      <c r="BJ414" s="251" t="e">
        <f>M414*#REF!</f>
        <v>#REF!</v>
      </c>
      <c r="BK414" s="251" t="e">
        <f>N414*#REF!</f>
        <v>#REF!</v>
      </c>
      <c r="BL414" s="251" t="e">
        <f>O414*#REF!</f>
        <v>#REF!</v>
      </c>
      <c r="BM414" s="251" t="e">
        <f>P414*#REF!</f>
        <v>#REF!</v>
      </c>
    </row>
    <row r="415" spans="1:65" ht="35.1" customHeight="1" x14ac:dyDescent="0.25">
      <c r="A415" s="83" t="str">
        <f t="shared" si="222"/>
        <v>LK23DT+1</v>
      </c>
      <c r="B415" s="83" t="str">
        <f t="shared" si="223"/>
        <v>LK23DT+2</v>
      </c>
      <c r="C415" s="83" t="str">
        <f t="shared" si="224"/>
        <v>LK23DT+3</v>
      </c>
      <c r="D415" s="83" t="str">
        <f t="shared" si="225"/>
        <v>LK23DT+4</v>
      </c>
      <c r="E415" s="18" t="s">
        <v>3</v>
      </c>
      <c r="F415" s="85">
        <v>23</v>
      </c>
      <c r="G415" s="85"/>
      <c r="H415" s="93" t="s">
        <v>5318</v>
      </c>
      <c r="I415" s="84" t="s">
        <v>4299</v>
      </c>
      <c r="J415" s="84" t="s">
        <v>210</v>
      </c>
      <c r="K415" s="84"/>
      <c r="L415" s="84" t="s">
        <v>246</v>
      </c>
      <c r="M415" s="298"/>
      <c r="N415" s="298"/>
      <c r="O415" s="298"/>
      <c r="P415" s="298"/>
      <c r="Q415" s="95"/>
      <c r="R415" s="95"/>
      <c r="S415" s="95"/>
      <c r="T415" s="95"/>
      <c r="U415" s="253"/>
      <c r="V415" s="253" t="e">
        <f>VLOOKUP(B415,#REF!,32,0)</f>
        <v>#REF!</v>
      </c>
      <c r="W415" s="253"/>
      <c r="X415" s="253"/>
      <c r="Y415" s="254"/>
      <c r="Z415" s="254" t="e">
        <f>V415/N415</f>
        <v>#REF!</v>
      </c>
      <c r="AA415" s="254"/>
      <c r="AB415" s="254"/>
      <c r="AC415" s="253" t="e">
        <f>VLOOKUP(H415,#REF!,5,0)</f>
        <v>#REF!</v>
      </c>
      <c r="AD415" s="253"/>
      <c r="AE415" s="253"/>
      <c r="AF415" s="253"/>
      <c r="AG415" s="254" t="e">
        <f>AC415/M415</f>
        <v>#REF!</v>
      </c>
      <c r="AH415" s="254"/>
      <c r="AI415" s="254"/>
      <c r="AJ415" s="254"/>
      <c r="AK415" s="86"/>
      <c r="AL415" s="86"/>
      <c r="AM415" s="255" t="e">
        <f>AVERAGE(AG415:AJ415)</f>
        <v>#REF!</v>
      </c>
      <c r="AN415" s="255"/>
      <c r="AO415" s="98"/>
      <c r="AP415" s="98"/>
      <c r="AQ415" s="98"/>
      <c r="AR415" s="98"/>
      <c r="AS415" s="98"/>
      <c r="AT415" s="98"/>
      <c r="AU415" s="98"/>
      <c r="AV415" s="98"/>
      <c r="AW415" s="100" t="e">
        <f>VLOOKUP($H415,#REF!,3,0)</f>
        <v>#REF!</v>
      </c>
      <c r="AX415" s="260" t="s">
        <v>3</v>
      </c>
      <c r="AY415" s="101">
        <v>4340</v>
      </c>
      <c r="AZ415" s="102">
        <v>1680</v>
      </c>
      <c r="BA415" s="102">
        <v>1260</v>
      </c>
      <c r="BB415" s="102">
        <v>980</v>
      </c>
      <c r="BC415" s="97">
        <v>3720</v>
      </c>
      <c r="BD415" s="97">
        <v>1440</v>
      </c>
      <c r="BE415" s="97">
        <v>1080</v>
      </c>
      <c r="BF415" s="97">
        <v>840</v>
      </c>
      <c r="BG415" s="18"/>
      <c r="BJ415" s="251" t="e">
        <f>M415*#REF!</f>
        <v>#REF!</v>
      </c>
      <c r="BK415" s="251" t="e">
        <f>N415*#REF!</f>
        <v>#REF!</v>
      </c>
      <c r="BL415" s="251" t="e">
        <f>O415*#REF!</f>
        <v>#REF!</v>
      </c>
      <c r="BM415" s="251" t="e">
        <f>P415*#REF!</f>
        <v>#REF!</v>
      </c>
    </row>
    <row r="416" spans="1:65" s="18" customFormat="1" ht="35.1" customHeight="1" x14ac:dyDescent="0.25">
      <c r="A416" s="83" t="str">
        <f t="shared" si="222"/>
        <v>LK23DT_D1+1</v>
      </c>
      <c r="B416" s="83" t="str">
        <f t="shared" si="223"/>
        <v>LK23DT_D1+2</v>
      </c>
      <c r="C416" s="83" t="str">
        <f t="shared" si="224"/>
        <v>LK23DT_D1+3</v>
      </c>
      <c r="D416" s="83" t="str">
        <f t="shared" si="225"/>
        <v>LK23DT_D1+4</v>
      </c>
      <c r="E416" s="18" t="s">
        <v>3</v>
      </c>
      <c r="F416" s="85"/>
      <c r="G416" s="85"/>
      <c r="H416" s="93" t="s">
        <v>5319</v>
      </c>
      <c r="I416" s="84" t="s">
        <v>5320</v>
      </c>
      <c r="J416" s="84" t="s">
        <v>210</v>
      </c>
      <c r="K416" s="84" t="str">
        <f t="shared" si="242"/>
        <v>LK23DT_D1</v>
      </c>
      <c r="L416" s="84" t="s">
        <v>5321</v>
      </c>
      <c r="M416" s="264">
        <v>5000</v>
      </c>
      <c r="N416" s="264">
        <v>2400</v>
      </c>
      <c r="O416" s="264">
        <v>2000</v>
      </c>
      <c r="P416" s="264">
        <v>1000</v>
      </c>
      <c r="Q416" s="95" t="e">
        <f>VLOOKUP(H416&amp;"Vị trí 1",#REF!,9,0)</f>
        <v>#REF!</v>
      </c>
      <c r="R416" s="95" t="e">
        <f>VLOOKUP(H416&amp;"Vị trí 2",#REF!,9,0)</f>
        <v>#REF!</v>
      </c>
      <c r="S416" s="95" t="e">
        <f>VLOOKUP(H416&amp;"Vị trí 3",#REF!,9,0)</f>
        <v>#REF!</v>
      </c>
      <c r="T416" s="95" t="e">
        <f>VLOOKUP(H416&amp;"Vị trí 4",#REF!,9,0)</f>
        <v>#REF!</v>
      </c>
      <c r="U416" s="253"/>
      <c r="V416" s="253"/>
      <c r="W416" s="253"/>
      <c r="X416" s="253"/>
      <c r="Y416" s="254"/>
      <c r="Z416" s="254"/>
      <c r="AA416" s="254"/>
      <c r="AB416" s="254"/>
      <c r="AC416" s="253"/>
      <c r="AD416" s="253"/>
      <c r="AE416" s="253"/>
      <c r="AF416" s="253"/>
      <c r="AG416" s="254"/>
      <c r="AH416" s="254"/>
      <c r="AI416" s="254"/>
      <c r="AJ416" s="254"/>
      <c r="AK416" s="86">
        <v>7.4</v>
      </c>
      <c r="AL416" s="86"/>
      <c r="AM416" s="255"/>
      <c r="AN416" s="255">
        <f>ROUNDDOWN(AK416*$AN$10/$AK$10,1)</f>
        <v>4.3</v>
      </c>
      <c r="AO416" s="98">
        <f t="shared" ref="AO416:AR417" si="247">M416*$AN416</f>
        <v>21500</v>
      </c>
      <c r="AP416" s="98">
        <f t="shared" si="247"/>
        <v>10320</v>
      </c>
      <c r="AQ416" s="98">
        <f t="shared" si="247"/>
        <v>8600</v>
      </c>
      <c r="AR416" s="98">
        <f t="shared" si="247"/>
        <v>4300</v>
      </c>
      <c r="AS416" s="99">
        <f t="shared" ref="AS416:AV417" si="248">IF(AO416&lt;1000,ROUND(AO416,-1),ROUND(AO416,-2))</f>
        <v>21500</v>
      </c>
      <c r="AT416" s="99">
        <f t="shared" si="248"/>
        <v>10300</v>
      </c>
      <c r="AU416" s="99">
        <f t="shared" si="248"/>
        <v>8600</v>
      </c>
      <c r="AV416" s="99">
        <f t="shared" si="248"/>
        <v>4300</v>
      </c>
      <c r="AW416" s="100">
        <f>AO416*0.15</f>
        <v>3225</v>
      </c>
      <c r="AX416" s="256" t="s">
        <v>3</v>
      </c>
      <c r="AY416" s="101">
        <v>4480</v>
      </c>
      <c r="AZ416" s="102">
        <v>1890</v>
      </c>
      <c r="BA416" s="102">
        <v>1400</v>
      </c>
      <c r="BB416" s="102">
        <v>1050</v>
      </c>
      <c r="BC416" s="97">
        <v>3840</v>
      </c>
      <c r="BD416" s="97">
        <v>1620</v>
      </c>
      <c r="BE416" s="97">
        <v>1200</v>
      </c>
      <c r="BF416" s="97">
        <v>900</v>
      </c>
      <c r="BG416" s="103">
        <f>AV416-AW416</f>
        <v>1075</v>
      </c>
      <c r="BJ416" s="251" t="e">
        <f>M416*#REF!</f>
        <v>#REF!</v>
      </c>
      <c r="BK416" s="251" t="e">
        <f>N416*#REF!</f>
        <v>#REF!</v>
      </c>
      <c r="BL416" s="251" t="e">
        <f>O416*#REF!</f>
        <v>#REF!</v>
      </c>
      <c r="BM416" s="251" t="e">
        <f>P416*#REF!</f>
        <v>#REF!</v>
      </c>
    </row>
    <row r="417" spans="1:65" s="18" customFormat="1" ht="35.1" customHeight="1" x14ac:dyDescent="0.25">
      <c r="A417" s="83" t="str">
        <f t="shared" si="222"/>
        <v>LK23DT_D2+1</v>
      </c>
      <c r="B417" s="83" t="str">
        <f t="shared" si="223"/>
        <v>LK23DT_D2+2</v>
      </c>
      <c r="C417" s="83" t="str">
        <f t="shared" si="224"/>
        <v>LK23DT_D2+3</v>
      </c>
      <c r="D417" s="83" t="str">
        <f t="shared" si="225"/>
        <v>LK23DT_D2+4</v>
      </c>
      <c r="E417" s="18" t="s">
        <v>3</v>
      </c>
      <c r="F417" s="85"/>
      <c r="G417" s="85"/>
      <c r="H417" s="93" t="s">
        <v>5322</v>
      </c>
      <c r="I417" s="84" t="s">
        <v>5323</v>
      </c>
      <c r="J417" s="84" t="s">
        <v>5321</v>
      </c>
      <c r="K417" s="84" t="str">
        <f t="shared" si="242"/>
        <v>LK23DT_D2</v>
      </c>
      <c r="L417" s="84" t="s">
        <v>246</v>
      </c>
      <c r="M417" s="264">
        <v>3300</v>
      </c>
      <c r="N417" s="264">
        <v>1600</v>
      </c>
      <c r="O417" s="264">
        <v>1300</v>
      </c>
      <c r="P417" s="298">
        <v>950</v>
      </c>
      <c r="Q417" s="95" t="e">
        <f>VLOOKUP(H417&amp;"Vị trí 1",#REF!,9,0)</f>
        <v>#REF!</v>
      </c>
      <c r="R417" s="95" t="e">
        <f>VLOOKUP(H417&amp;"Vị trí 2",#REF!,9,0)</f>
        <v>#REF!</v>
      </c>
      <c r="S417" s="95" t="e">
        <f>VLOOKUP(H417&amp;"Vị trí 3",#REF!,9,0)</f>
        <v>#REF!</v>
      </c>
      <c r="T417" s="95" t="e">
        <f>VLOOKUP(H417&amp;"Vị trí 4",#REF!,9,0)</f>
        <v>#REF!</v>
      </c>
      <c r="U417" s="253" t="e">
        <f>VLOOKUP(A417,#REF!,32,0)</f>
        <v>#REF!</v>
      </c>
      <c r="V417" s="253" t="e">
        <f>VLOOKUP(B417,#REF!,32,0)</f>
        <v>#REF!</v>
      </c>
      <c r="W417" s="253"/>
      <c r="X417" s="253"/>
      <c r="Y417" s="254" t="e">
        <f>U417/M417</f>
        <v>#REF!</v>
      </c>
      <c r="Z417" s="254" t="e">
        <f>V417/N417</f>
        <v>#REF!</v>
      </c>
      <c r="AA417" s="254"/>
      <c r="AB417" s="254"/>
      <c r="AC417" s="253"/>
      <c r="AD417" s="253"/>
      <c r="AE417" s="253"/>
      <c r="AF417" s="253"/>
      <c r="AG417" s="254"/>
      <c r="AH417" s="254"/>
      <c r="AI417" s="254"/>
      <c r="AJ417" s="254"/>
      <c r="AK417" s="86">
        <v>11.875</v>
      </c>
      <c r="AL417" s="86"/>
      <c r="AM417" s="255"/>
      <c r="AN417" s="255">
        <f>ROUNDDOWN(AK417*$AN$10/$AK$10,1)</f>
        <v>7</v>
      </c>
      <c r="AO417" s="98">
        <f t="shared" si="247"/>
        <v>23100</v>
      </c>
      <c r="AP417" s="98">
        <f t="shared" si="247"/>
        <v>11200</v>
      </c>
      <c r="AQ417" s="98">
        <f t="shared" si="247"/>
        <v>9100</v>
      </c>
      <c r="AR417" s="98">
        <f t="shared" si="247"/>
        <v>6650</v>
      </c>
      <c r="AS417" s="99">
        <f t="shared" si="248"/>
        <v>23100</v>
      </c>
      <c r="AT417" s="99">
        <f t="shared" si="248"/>
        <v>11200</v>
      </c>
      <c r="AU417" s="99">
        <f t="shared" si="248"/>
        <v>9100</v>
      </c>
      <c r="AV417" s="99">
        <f t="shared" si="248"/>
        <v>6700</v>
      </c>
      <c r="AW417" s="100">
        <f>AO417*0.15</f>
        <v>3465</v>
      </c>
      <c r="AX417" s="256" t="s">
        <v>3</v>
      </c>
      <c r="AY417" s="101">
        <v>3850</v>
      </c>
      <c r="AZ417" s="102">
        <v>1610</v>
      </c>
      <c r="BA417" s="102">
        <v>1190</v>
      </c>
      <c r="BB417" s="102">
        <v>690</v>
      </c>
      <c r="BC417" s="97">
        <v>3300</v>
      </c>
      <c r="BD417" s="97">
        <v>1380</v>
      </c>
      <c r="BE417" s="97">
        <v>1020</v>
      </c>
      <c r="BF417" s="97">
        <v>590</v>
      </c>
      <c r="BG417" s="103">
        <f>AV417-AW417</f>
        <v>3235</v>
      </c>
      <c r="BJ417" s="251" t="e">
        <f>M417*#REF!</f>
        <v>#REF!</v>
      </c>
      <c r="BK417" s="251" t="e">
        <f>N417*#REF!</f>
        <v>#REF!</v>
      </c>
      <c r="BL417" s="251" t="e">
        <f>O417*#REF!</f>
        <v>#REF!</v>
      </c>
      <c r="BM417" s="251" t="e">
        <f>P417*#REF!</f>
        <v>#REF!</v>
      </c>
    </row>
    <row r="418" spans="1:65" s="18" customFormat="1" ht="35.1" customHeight="1" x14ac:dyDescent="0.25">
      <c r="A418" s="83" t="str">
        <f t="shared" si="222"/>
        <v>LK24DT+1</v>
      </c>
      <c r="B418" s="83" t="str">
        <f t="shared" si="223"/>
        <v>LK24DT+2</v>
      </c>
      <c r="C418" s="83" t="str">
        <f t="shared" si="224"/>
        <v>LK24DT+3</v>
      </c>
      <c r="D418" s="83" t="str">
        <f t="shared" si="225"/>
        <v>LK24DT+4</v>
      </c>
      <c r="E418" s="18" t="s">
        <v>3</v>
      </c>
      <c r="F418" s="85">
        <v>24</v>
      </c>
      <c r="G418" s="85"/>
      <c r="H418" s="93" t="s">
        <v>5324</v>
      </c>
      <c r="I418" s="84" t="s">
        <v>5325</v>
      </c>
      <c r="J418" s="84" t="s">
        <v>5326</v>
      </c>
      <c r="K418" s="84"/>
      <c r="L418" s="84" t="s">
        <v>5327</v>
      </c>
      <c r="M418" s="298"/>
      <c r="N418" s="298"/>
      <c r="O418" s="298"/>
      <c r="P418" s="298"/>
      <c r="Q418" s="95"/>
      <c r="R418" s="95"/>
      <c r="S418" s="95"/>
      <c r="T418" s="95"/>
      <c r="U418" s="253"/>
      <c r="V418" s="253" t="e">
        <f>VLOOKUP(B418,#REF!,32,0)</f>
        <v>#REF!</v>
      </c>
      <c r="W418" s="253"/>
      <c r="X418" s="253" t="e">
        <f>VLOOKUP(D418,#REF!,32,0)</f>
        <v>#REF!</v>
      </c>
      <c r="Y418" s="254"/>
      <c r="Z418" s="254" t="e">
        <f>V418/N418</f>
        <v>#REF!</v>
      </c>
      <c r="AA418" s="254"/>
      <c r="AB418" s="254" t="e">
        <f>X418/P418</f>
        <v>#REF!</v>
      </c>
      <c r="AC418" s="253"/>
      <c r="AD418" s="253"/>
      <c r="AE418" s="253"/>
      <c r="AF418" s="253"/>
      <c r="AG418" s="254"/>
      <c r="AH418" s="254"/>
      <c r="AI418" s="254"/>
      <c r="AJ418" s="254"/>
      <c r="AK418" s="86"/>
      <c r="AL418" s="86"/>
      <c r="AM418" s="255"/>
      <c r="AN418" s="255"/>
      <c r="AO418" s="98"/>
      <c r="AP418" s="98"/>
      <c r="AQ418" s="98"/>
      <c r="AR418" s="98"/>
      <c r="AS418" s="98"/>
      <c r="AT418" s="98"/>
      <c r="AU418" s="98"/>
      <c r="AV418" s="98"/>
      <c r="AW418" s="60"/>
      <c r="AX418" s="256" t="s">
        <v>3</v>
      </c>
      <c r="AY418" s="101">
        <v>2940</v>
      </c>
      <c r="AZ418" s="102">
        <v>910</v>
      </c>
      <c r="BA418" s="102">
        <v>600</v>
      </c>
      <c r="BB418" s="102">
        <v>490</v>
      </c>
      <c r="BC418" s="97">
        <v>2520</v>
      </c>
      <c r="BD418" s="97">
        <v>780</v>
      </c>
      <c r="BE418" s="97">
        <v>510</v>
      </c>
      <c r="BF418" s="97">
        <v>420</v>
      </c>
      <c r="BJ418" s="251" t="e">
        <f>M418*#REF!</f>
        <v>#REF!</v>
      </c>
      <c r="BK418" s="251" t="e">
        <f>N418*#REF!</f>
        <v>#REF!</v>
      </c>
      <c r="BL418" s="251" t="e">
        <f>O418*#REF!</f>
        <v>#REF!</v>
      </c>
      <c r="BM418" s="251" t="e">
        <f>P418*#REF!</f>
        <v>#REF!</v>
      </c>
    </row>
    <row r="419" spans="1:65" s="18" customFormat="1" ht="35.1" customHeight="1" x14ac:dyDescent="0.25">
      <c r="A419" s="83" t="str">
        <f t="shared" si="222"/>
        <v>LK24DT_D1+1</v>
      </c>
      <c r="B419" s="83" t="str">
        <f t="shared" si="223"/>
        <v>LK24DT_D1+2</v>
      </c>
      <c r="C419" s="83" t="str">
        <f t="shared" si="224"/>
        <v>LK24DT_D1+3</v>
      </c>
      <c r="D419" s="83" t="str">
        <f t="shared" si="225"/>
        <v>LK24DT_D1+4</v>
      </c>
      <c r="E419" s="18" t="s">
        <v>3</v>
      </c>
      <c r="F419" s="85"/>
      <c r="G419" s="85"/>
      <c r="H419" s="93" t="s">
        <v>5328</v>
      </c>
      <c r="I419" s="84" t="s">
        <v>5329</v>
      </c>
      <c r="J419" s="84" t="s">
        <v>5326</v>
      </c>
      <c r="K419" s="84" t="str">
        <f t="shared" si="242"/>
        <v>LK24DT_D1</v>
      </c>
      <c r="L419" s="84" t="s">
        <v>5330</v>
      </c>
      <c r="M419" s="264">
        <v>4200</v>
      </c>
      <c r="N419" s="264">
        <v>1300</v>
      </c>
      <c r="O419" s="298">
        <v>850</v>
      </c>
      <c r="P419" s="298">
        <v>700</v>
      </c>
      <c r="Q419" s="95" t="e">
        <f>VLOOKUP(H419&amp;"Vị trí 1",#REF!,9,0)</f>
        <v>#REF!</v>
      </c>
      <c r="R419" s="95" t="e">
        <f>VLOOKUP(H419&amp;"Vị trí 2",#REF!,9,0)</f>
        <v>#REF!</v>
      </c>
      <c r="S419" s="95" t="e">
        <f>VLOOKUP(H419&amp;"Vị trí 3",#REF!,9,0)</f>
        <v>#REF!</v>
      </c>
      <c r="T419" s="95" t="e">
        <f>VLOOKUP(H419&amp;"Vị trí 4",#REF!,9,0)</f>
        <v>#REF!</v>
      </c>
      <c r="U419" s="253" t="e">
        <f>VLOOKUP(A419,#REF!,32,0)</f>
        <v>#REF!</v>
      </c>
      <c r="V419" s="253" t="e">
        <f>VLOOKUP(B419,#REF!,32,0)</f>
        <v>#REF!</v>
      </c>
      <c r="W419" s="253"/>
      <c r="X419" s="253"/>
      <c r="Y419" s="254" t="e">
        <f>U419/M419</f>
        <v>#REF!</v>
      </c>
      <c r="Z419" s="254" t="e">
        <f>V419/N419</f>
        <v>#REF!</v>
      </c>
      <c r="AA419" s="254"/>
      <c r="AB419" s="254"/>
      <c r="AC419" s="253"/>
      <c r="AD419" s="253"/>
      <c r="AE419" s="253"/>
      <c r="AF419" s="253"/>
      <c r="AG419" s="254"/>
      <c r="AH419" s="254"/>
      <c r="AI419" s="254"/>
      <c r="AJ419" s="254"/>
      <c r="AK419" s="86">
        <v>11.208791208791208</v>
      </c>
      <c r="AL419" s="86"/>
      <c r="AM419" s="255"/>
      <c r="AN419" s="255">
        <f t="shared" ref="AN419:AN426" si="249">ROUNDDOWN(AK419*$AN$10/$AK$10,1)</f>
        <v>6.6</v>
      </c>
      <c r="AO419" s="98">
        <f t="shared" ref="AO419:AR426" si="250">M419*$AN419</f>
        <v>27720</v>
      </c>
      <c r="AP419" s="98">
        <f t="shared" si="250"/>
        <v>8580</v>
      </c>
      <c r="AQ419" s="98">
        <f t="shared" si="250"/>
        <v>5610</v>
      </c>
      <c r="AR419" s="98">
        <f t="shared" si="250"/>
        <v>4620</v>
      </c>
      <c r="AS419" s="99">
        <f t="shared" ref="AS419:AV426" si="251">IF(AO419&lt;1000,ROUND(AO419,-1),ROUND(AO419,-2))</f>
        <v>27700</v>
      </c>
      <c r="AT419" s="99">
        <f t="shared" si="251"/>
        <v>8600</v>
      </c>
      <c r="AU419" s="99">
        <f t="shared" si="251"/>
        <v>5600</v>
      </c>
      <c r="AV419" s="99">
        <f t="shared" si="251"/>
        <v>4600</v>
      </c>
      <c r="AW419" s="100">
        <f t="shared" ref="AW419:AW426" si="252">AO419*0.15</f>
        <v>4158</v>
      </c>
      <c r="AX419" s="256" t="s">
        <v>3</v>
      </c>
      <c r="AY419" s="101">
        <v>2800</v>
      </c>
      <c r="AZ419" s="102">
        <v>1400</v>
      </c>
      <c r="BA419" s="102">
        <v>1050</v>
      </c>
      <c r="BB419" s="102">
        <v>700</v>
      </c>
      <c r="BC419" s="97">
        <v>2400</v>
      </c>
      <c r="BD419" s="97">
        <v>1200</v>
      </c>
      <c r="BE419" s="97">
        <v>900</v>
      </c>
      <c r="BF419" s="97">
        <v>600</v>
      </c>
      <c r="BG419" s="103">
        <f t="shared" ref="BG419:BG426" si="253">AV419-AW419</f>
        <v>442</v>
      </c>
      <c r="BJ419" s="251" t="e">
        <f>M419*#REF!</f>
        <v>#REF!</v>
      </c>
      <c r="BK419" s="251" t="e">
        <f>N419*#REF!</f>
        <v>#REF!</v>
      </c>
      <c r="BL419" s="251" t="e">
        <f>O419*#REF!</f>
        <v>#REF!</v>
      </c>
      <c r="BM419" s="251" t="e">
        <f>P419*#REF!</f>
        <v>#REF!</v>
      </c>
    </row>
    <row r="420" spans="1:65" s="18" customFormat="1" ht="35.1" customHeight="1" x14ac:dyDescent="0.25">
      <c r="A420" s="83" t="str">
        <f t="shared" si="222"/>
        <v>LK24DT_D2+1</v>
      </c>
      <c r="B420" s="83" t="str">
        <f t="shared" si="223"/>
        <v>LK24DT_D2+2</v>
      </c>
      <c r="C420" s="83" t="str">
        <f t="shared" si="224"/>
        <v>LK24DT_D2+3</v>
      </c>
      <c r="D420" s="83" t="str">
        <f t="shared" si="225"/>
        <v>LK24DT_D2+4</v>
      </c>
      <c r="E420" s="18" t="s">
        <v>3</v>
      </c>
      <c r="F420" s="85"/>
      <c r="G420" s="85"/>
      <c r="H420" s="93" t="s">
        <v>5331</v>
      </c>
      <c r="I420" s="84" t="s">
        <v>5332</v>
      </c>
      <c r="J420" s="84" t="s">
        <v>5330</v>
      </c>
      <c r="K420" s="84" t="str">
        <f t="shared" si="242"/>
        <v>LK24DT_D2</v>
      </c>
      <c r="L420" s="84" t="s">
        <v>5333</v>
      </c>
      <c r="M420" s="264">
        <v>5500</v>
      </c>
      <c r="N420" s="264">
        <v>2000</v>
      </c>
      <c r="O420" s="264">
        <v>1500</v>
      </c>
      <c r="P420" s="264">
        <v>1000</v>
      </c>
      <c r="Q420" s="95" t="e">
        <f>VLOOKUP(H420&amp;"Vị trí 1",#REF!,9,0)</f>
        <v>#REF!</v>
      </c>
      <c r="R420" s="95" t="e">
        <f>VLOOKUP(H420&amp;"Vị trí 2",#REF!,9,0)</f>
        <v>#REF!</v>
      </c>
      <c r="S420" s="95" t="e">
        <f>VLOOKUP(H420&amp;"Vị trí 3",#REF!,9,0)</f>
        <v>#REF!</v>
      </c>
      <c r="T420" s="95" t="e">
        <f>VLOOKUP(H420&amp;"Vị trí 4",#REF!,9,0)</f>
        <v>#REF!</v>
      </c>
      <c r="U420" s="253"/>
      <c r="V420" s="253"/>
      <c r="W420" s="253"/>
      <c r="X420" s="253"/>
      <c r="Y420" s="254"/>
      <c r="Z420" s="254"/>
      <c r="AA420" s="254"/>
      <c r="AB420" s="254"/>
      <c r="AC420" s="253"/>
      <c r="AD420" s="253"/>
      <c r="AE420" s="253"/>
      <c r="AF420" s="253"/>
      <c r="AG420" s="254"/>
      <c r="AH420" s="254"/>
      <c r="AI420" s="254"/>
      <c r="AJ420" s="254"/>
      <c r="AK420" s="86">
        <v>8.3784090909090914</v>
      </c>
      <c r="AL420" s="86"/>
      <c r="AM420" s="255"/>
      <c r="AN420" s="255">
        <f t="shared" si="249"/>
        <v>4.9000000000000004</v>
      </c>
      <c r="AO420" s="98">
        <f t="shared" si="250"/>
        <v>26950.000000000004</v>
      </c>
      <c r="AP420" s="98">
        <f t="shared" si="250"/>
        <v>9800</v>
      </c>
      <c r="AQ420" s="98">
        <f t="shared" si="250"/>
        <v>7350.0000000000009</v>
      </c>
      <c r="AR420" s="98">
        <f t="shared" si="250"/>
        <v>4900</v>
      </c>
      <c r="AS420" s="99">
        <f t="shared" si="251"/>
        <v>27000</v>
      </c>
      <c r="AT420" s="99">
        <f t="shared" si="251"/>
        <v>9800</v>
      </c>
      <c r="AU420" s="99">
        <f t="shared" si="251"/>
        <v>7400</v>
      </c>
      <c r="AV420" s="99">
        <f t="shared" si="251"/>
        <v>4900</v>
      </c>
      <c r="AW420" s="100">
        <f t="shared" si="252"/>
        <v>4042.5000000000005</v>
      </c>
      <c r="AX420" s="256" t="s">
        <v>3</v>
      </c>
      <c r="AY420" s="101"/>
      <c r="AZ420" s="102"/>
      <c r="BA420" s="102"/>
      <c r="BB420" s="102"/>
      <c r="BC420" s="97"/>
      <c r="BD420" s="97"/>
      <c r="BE420" s="97"/>
      <c r="BF420" s="97"/>
      <c r="BG420" s="103">
        <f t="shared" si="253"/>
        <v>857.49999999999955</v>
      </c>
    </row>
    <row r="421" spans="1:65" s="18" customFormat="1" ht="35.1" customHeight="1" x14ac:dyDescent="0.25">
      <c r="A421" s="83" t="str">
        <f t="shared" si="222"/>
        <v>LK24DT_D3+1</v>
      </c>
      <c r="B421" s="83" t="str">
        <f t="shared" si="223"/>
        <v>LK24DT_D3+2</v>
      </c>
      <c r="C421" s="83" t="str">
        <f t="shared" si="224"/>
        <v>LK24DT_D3+3</v>
      </c>
      <c r="D421" s="83" t="str">
        <f t="shared" si="225"/>
        <v>LK24DT_D3+4</v>
      </c>
      <c r="E421" s="18" t="s">
        <v>3</v>
      </c>
      <c r="F421" s="85"/>
      <c r="G421" s="85"/>
      <c r="H421" s="93" t="s">
        <v>5334</v>
      </c>
      <c r="I421" s="84" t="s">
        <v>5335</v>
      </c>
      <c r="J421" s="84" t="s">
        <v>5333</v>
      </c>
      <c r="K421" s="84" t="str">
        <f t="shared" si="242"/>
        <v>LK24DT_D3</v>
      </c>
      <c r="L421" s="84" t="s">
        <v>5336</v>
      </c>
      <c r="M421" s="264">
        <v>6700</v>
      </c>
      <c r="N421" s="264">
        <v>2800</v>
      </c>
      <c r="O421" s="264">
        <v>2000</v>
      </c>
      <c r="P421" s="264">
        <v>1400</v>
      </c>
      <c r="Q421" s="95" t="e">
        <f>VLOOKUP(H421&amp;"Vị trí 1",#REF!,9,0)</f>
        <v>#REF!</v>
      </c>
      <c r="R421" s="95" t="e">
        <f>VLOOKUP(H421&amp;"Vị trí 2",#REF!,9,0)</f>
        <v>#REF!</v>
      </c>
      <c r="S421" s="95" t="e">
        <f>VLOOKUP(H421&amp;"Vị trí 3",#REF!,9,0)</f>
        <v>#REF!</v>
      </c>
      <c r="T421" s="95" t="e">
        <f>VLOOKUP(H421&amp;"Vị trí 4",#REF!,9,0)</f>
        <v>#REF!</v>
      </c>
      <c r="U421" s="253" t="e">
        <f>VLOOKUP(A421,#REF!,32,0)</f>
        <v>#REF!</v>
      </c>
      <c r="V421" s="253" t="e">
        <f>VLOOKUP(B421,#REF!,32,0)</f>
        <v>#REF!</v>
      </c>
      <c r="W421" s="253" t="e">
        <f>VLOOKUP(C421,#REF!,32,0)</f>
        <v>#REF!</v>
      </c>
      <c r="X421" s="253"/>
      <c r="Y421" s="254" t="e">
        <f>U421/M421</f>
        <v>#REF!</v>
      </c>
      <c r="Z421" s="254" t="e">
        <f>V421/N421</f>
        <v>#REF!</v>
      </c>
      <c r="AA421" s="254" t="e">
        <f>W421/O421</f>
        <v>#REF!</v>
      </c>
      <c r="AB421" s="254"/>
      <c r="AC421" s="253"/>
      <c r="AD421" s="253"/>
      <c r="AE421" s="253"/>
      <c r="AF421" s="253"/>
      <c r="AG421" s="254"/>
      <c r="AH421" s="254"/>
      <c r="AI421" s="254"/>
      <c r="AJ421" s="254"/>
      <c r="AK421" s="86">
        <v>12.94</v>
      </c>
      <c r="AL421" s="86"/>
      <c r="AM421" s="255"/>
      <c r="AN421" s="255">
        <f t="shared" si="249"/>
        <v>7.6</v>
      </c>
      <c r="AO421" s="98">
        <f t="shared" si="250"/>
        <v>50920</v>
      </c>
      <c r="AP421" s="98">
        <f t="shared" si="250"/>
        <v>21280</v>
      </c>
      <c r="AQ421" s="98">
        <f t="shared" si="250"/>
        <v>15200</v>
      </c>
      <c r="AR421" s="98">
        <f t="shared" si="250"/>
        <v>10640</v>
      </c>
      <c r="AS421" s="99">
        <f t="shared" si="251"/>
        <v>50900</v>
      </c>
      <c r="AT421" s="99">
        <f t="shared" si="251"/>
        <v>21300</v>
      </c>
      <c r="AU421" s="99">
        <f t="shared" si="251"/>
        <v>15200</v>
      </c>
      <c r="AV421" s="99">
        <f t="shared" si="251"/>
        <v>10600</v>
      </c>
      <c r="AW421" s="100">
        <f t="shared" si="252"/>
        <v>7638</v>
      </c>
      <c r="AX421" s="256" t="s">
        <v>3</v>
      </c>
      <c r="AY421" s="101">
        <v>5040</v>
      </c>
      <c r="AZ421" s="102">
        <v>2100</v>
      </c>
      <c r="BA421" s="102">
        <v>1750</v>
      </c>
      <c r="BB421" s="102">
        <v>1190</v>
      </c>
      <c r="BC421" s="97">
        <v>4320</v>
      </c>
      <c r="BD421" s="97">
        <v>1800</v>
      </c>
      <c r="BE421" s="97">
        <v>1500</v>
      </c>
      <c r="BF421" s="97">
        <v>1020</v>
      </c>
      <c r="BG421" s="103">
        <f t="shared" si="253"/>
        <v>2962</v>
      </c>
      <c r="BJ421" s="251" t="e">
        <f>M421*#REF!</f>
        <v>#REF!</v>
      </c>
      <c r="BK421" s="251" t="e">
        <f>N421*#REF!</f>
        <v>#REF!</v>
      </c>
      <c r="BL421" s="251" t="e">
        <f>O421*#REF!</f>
        <v>#REF!</v>
      </c>
      <c r="BM421" s="251" t="e">
        <f>P421*#REF!</f>
        <v>#REF!</v>
      </c>
    </row>
    <row r="422" spans="1:65" s="18" customFormat="1" ht="35.1" customHeight="1" x14ac:dyDescent="0.25">
      <c r="A422" s="83" t="str">
        <f t="shared" si="222"/>
        <v>LK24DT_D4+1</v>
      </c>
      <c r="B422" s="83" t="str">
        <f t="shared" si="223"/>
        <v>LK24DT_D4+2</v>
      </c>
      <c r="C422" s="83" t="str">
        <f t="shared" si="224"/>
        <v>LK24DT_D4+3</v>
      </c>
      <c r="D422" s="83" t="str">
        <f t="shared" si="225"/>
        <v>LK24DT_D4+4</v>
      </c>
      <c r="E422" s="18" t="s">
        <v>3</v>
      </c>
      <c r="F422" s="85"/>
      <c r="G422" s="85"/>
      <c r="H422" s="93" t="s">
        <v>5337</v>
      </c>
      <c r="I422" s="84" t="s">
        <v>5338</v>
      </c>
      <c r="J422" s="84" t="s">
        <v>5339</v>
      </c>
      <c r="K422" s="84" t="str">
        <f t="shared" si="242"/>
        <v>LK24DT_D4</v>
      </c>
      <c r="L422" s="84" t="s">
        <v>5340</v>
      </c>
      <c r="M422" s="264">
        <v>6200</v>
      </c>
      <c r="N422" s="264">
        <v>2400</v>
      </c>
      <c r="O422" s="264">
        <v>1800</v>
      </c>
      <c r="P422" s="264">
        <v>1400</v>
      </c>
      <c r="Q422" s="95" t="e">
        <f>VLOOKUP(H422&amp;"Vị trí 1",#REF!,9,0)</f>
        <v>#REF!</v>
      </c>
      <c r="R422" s="95" t="e">
        <f>VLOOKUP(H422&amp;"Vị trí 2",#REF!,9,0)</f>
        <v>#REF!</v>
      </c>
      <c r="S422" s="95" t="e">
        <f>VLOOKUP(H422&amp;"Vị trí 3",#REF!,9,0)</f>
        <v>#REF!</v>
      </c>
      <c r="T422" s="95" t="e">
        <f>VLOOKUP(H422&amp;"Vị trí 4",#REF!,9,0)</f>
        <v>#REF!</v>
      </c>
      <c r="U422" s="253"/>
      <c r="V422" s="253"/>
      <c r="W422" s="253" t="e">
        <f>VLOOKUP(C422,#REF!,32,0)</f>
        <v>#REF!</v>
      </c>
      <c r="X422" s="253"/>
      <c r="Y422" s="254"/>
      <c r="Z422" s="254"/>
      <c r="AA422" s="254" t="e">
        <f>W422/O422</f>
        <v>#REF!</v>
      </c>
      <c r="AB422" s="254"/>
      <c r="AC422" s="253"/>
      <c r="AD422" s="253"/>
      <c r="AE422" s="253"/>
      <c r="AF422" s="253"/>
      <c r="AG422" s="254"/>
      <c r="AH422" s="254"/>
      <c r="AI422" s="254"/>
      <c r="AJ422" s="254"/>
      <c r="AK422" s="86">
        <v>10.657083333333333</v>
      </c>
      <c r="AL422" s="86"/>
      <c r="AM422" s="255"/>
      <c r="AN422" s="255">
        <f t="shared" si="249"/>
        <v>6.2</v>
      </c>
      <c r="AO422" s="98">
        <f t="shared" si="250"/>
        <v>38440</v>
      </c>
      <c r="AP422" s="98">
        <f t="shared" si="250"/>
        <v>14880</v>
      </c>
      <c r="AQ422" s="98">
        <f t="shared" si="250"/>
        <v>11160</v>
      </c>
      <c r="AR422" s="98">
        <f t="shared" si="250"/>
        <v>8680</v>
      </c>
      <c r="AS422" s="99">
        <f t="shared" si="251"/>
        <v>38400</v>
      </c>
      <c r="AT422" s="99">
        <f t="shared" si="251"/>
        <v>14900</v>
      </c>
      <c r="AU422" s="99">
        <f t="shared" si="251"/>
        <v>11200</v>
      </c>
      <c r="AV422" s="99">
        <f t="shared" si="251"/>
        <v>8700</v>
      </c>
      <c r="AW422" s="100">
        <f t="shared" si="252"/>
        <v>5766</v>
      </c>
      <c r="AX422" s="256" t="s">
        <v>3</v>
      </c>
      <c r="AY422" s="101">
        <v>3150</v>
      </c>
      <c r="AZ422" s="102">
        <v>1120</v>
      </c>
      <c r="BA422" s="102">
        <v>910</v>
      </c>
      <c r="BB422" s="102">
        <v>670</v>
      </c>
      <c r="BC422" s="97">
        <v>2700</v>
      </c>
      <c r="BD422" s="97">
        <v>960</v>
      </c>
      <c r="BE422" s="97">
        <v>780</v>
      </c>
      <c r="BF422" s="97">
        <v>570</v>
      </c>
      <c r="BG422" s="103">
        <f t="shared" si="253"/>
        <v>2934</v>
      </c>
      <c r="BJ422" s="251" t="e">
        <f>M422*#REF!</f>
        <v>#REF!</v>
      </c>
      <c r="BK422" s="251" t="e">
        <f>N422*#REF!</f>
        <v>#REF!</v>
      </c>
      <c r="BL422" s="251" t="e">
        <f>O422*#REF!</f>
        <v>#REF!</v>
      </c>
      <c r="BM422" s="251" t="e">
        <f>P422*#REF!</f>
        <v>#REF!</v>
      </c>
    </row>
    <row r="423" spans="1:65" s="18" customFormat="1" ht="35.1" customHeight="1" x14ac:dyDescent="0.25">
      <c r="A423" s="83" t="str">
        <f t="shared" si="222"/>
        <v>LK24DT_D5+1</v>
      </c>
      <c r="B423" s="83" t="str">
        <f t="shared" si="223"/>
        <v>LK24DT_D5+2</v>
      </c>
      <c r="C423" s="83" t="str">
        <f t="shared" si="224"/>
        <v>LK24DT_D5+3</v>
      </c>
      <c r="D423" s="83" t="str">
        <f t="shared" si="225"/>
        <v>LK24DT_D5+4</v>
      </c>
      <c r="E423" s="18" t="s">
        <v>3</v>
      </c>
      <c r="F423" s="85"/>
      <c r="G423" s="85"/>
      <c r="H423" s="93" t="s">
        <v>5341</v>
      </c>
      <c r="I423" s="84" t="s">
        <v>5342</v>
      </c>
      <c r="J423" s="84" t="s">
        <v>5343</v>
      </c>
      <c r="K423" s="84" t="str">
        <f t="shared" si="242"/>
        <v>LK24DT_D5</v>
      </c>
      <c r="L423" s="84" t="s">
        <v>5344</v>
      </c>
      <c r="M423" s="264">
        <v>6400</v>
      </c>
      <c r="N423" s="264">
        <v>2700</v>
      </c>
      <c r="O423" s="264">
        <v>2000</v>
      </c>
      <c r="P423" s="264">
        <v>1500</v>
      </c>
      <c r="Q423" s="95" t="e">
        <f>VLOOKUP(H423&amp;"Vị trí 1",#REF!,9,0)</f>
        <v>#REF!</v>
      </c>
      <c r="R423" s="95" t="e">
        <f>VLOOKUP(H423&amp;"Vị trí 2",#REF!,9,0)</f>
        <v>#REF!</v>
      </c>
      <c r="S423" s="95" t="e">
        <f>VLOOKUP(H423&amp;"Vị trí 3",#REF!,9,0)</f>
        <v>#REF!</v>
      </c>
      <c r="T423" s="95" t="e">
        <f>VLOOKUP(H423&amp;"Vị trí 4",#REF!,9,0)</f>
        <v>#REF!</v>
      </c>
      <c r="U423" s="253" t="e">
        <f>VLOOKUP(A423,#REF!,32,0)</f>
        <v>#REF!</v>
      </c>
      <c r="V423" s="253"/>
      <c r="W423" s="253"/>
      <c r="X423" s="253"/>
      <c r="Y423" s="254" t="e">
        <f>U423/M423</f>
        <v>#REF!</v>
      </c>
      <c r="Z423" s="254"/>
      <c r="AA423" s="254"/>
      <c r="AB423" s="254"/>
      <c r="AC423" s="253"/>
      <c r="AD423" s="253"/>
      <c r="AE423" s="253"/>
      <c r="AF423" s="253"/>
      <c r="AG423" s="254"/>
      <c r="AH423" s="254"/>
      <c r="AI423" s="254"/>
      <c r="AJ423" s="254"/>
      <c r="AK423" s="86">
        <v>12.94</v>
      </c>
      <c r="AL423" s="86"/>
      <c r="AM423" s="255"/>
      <c r="AN423" s="255">
        <f t="shared" si="249"/>
        <v>7.6</v>
      </c>
      <c r="AO423" s="98">
        <f t="shared" si="250"/>
        <v>48640</v>
      </c>
      <c r="AP423" s="98">
        <f t="shared" si="250"/>
        <v>20520</v>
      </c>
      <c r="AQ423" s="98">
        <f t="shared" si="250"/>
        <v>15200</v>
      </c>
      <c r="AR423" s="98">
        <f t="shared" si="250"/>
        <v>11400</v>
      </c>
      <c r="AS423" s="99">
        <f t="shared" si="251"/>
        <v>48600</v>
      </c>
      <c r="AT423" s="99">
        <f t="shared" si="251"/>
        <v>20500</v>
      </c>
      <c r="AU423" s="99">
        <f t="shared" si="251"/>
        <v>15200</v>
      </c>
      <c r="AV423" s="99">
        <f t="shared" si="251"/>
        <v>11400</v>
      </c>
      <c r="AW423" s="100">
        <f t="shared" si="252"/>
        <v>7296</v>
      </c>
      <c r="AX423" s="256" t="s">
        <v>3</v>
      </c>
      <c r="AY423" s="101">
        <v>1820</v>
      </c>
      <c r="AZ423" s="102">
        <v>910</v>
      </c>
      <c r="BA423" s="102">
        <v>770</v>
      </c>
      <c r="BB423" s="102">
        <v>670</v>
      </c>
      <c r="BC423" s="97">
        <v>1560</v>
      </c>
      <c r="BD423" s="97">
        <v>780</v>
      </c>
      <c r="BE423" s="97">
        <v>660</v>
      </c>
      <c r="BF423" s="97">
        <v>570</v>
      </c>
      <c r="BG423" s="103">
        <f t="shared" si="253"/>
        <v>4104</v>
      </c>
      <c r="BJ423" s="251" t="e">
        <f>M423*#REF!</f>
        <v>#REF!</v>
      </c>
      <c r="BK423" s="251" t="e">
        <f>N423*#REF!</f>
        <v>#REF!</v>
      </c>
      <c r="BL423" s="251" t="e">
        <f>O423*#REF!</f>
        <v>#REF!</v>
      </c>
      <c r="BM423" s="251" t="e">
        <f>P423*#REF!</f>
        <v>#REF!</v>
      </c>
    </row>
    <row r="424" spans="1:65" s="18" customFormat="1" ht="35.1" customHeight="1" x14ac:dyDescent="0.25">
      <c r="A424" s="83" t="str">
        <f t="shared" si="222"/>
        <v>LK24DT_D6+1</v>
      </c>
      <c r="B424" s="83" t="str">
        <f t="shared" si="223"/>
        <v>LK24DT_D6+2</v>
      </c>
      <c r="C424" s="83" t="str">
        <f t="shared" si="224"/>
        <v>LK24DT_D6+3</v>
      </c>
      <c r="D424" s="83" t="str">
        <f t="shared" si="225"/>
        <v>LK24DT_D6+4</v>
      </c>
      <c r="E424" s="18" t="s">
        <v>3</v>
      </c>
      <c r="F424" s="85"/>
      <c r="G424" s="85"/>
      <c r="H424" s="93" t="s">
        <v>5345</v>
      </c>
      <c r="I424" s="84" t="s">
        <v>5346</v>
      </c>
      <c r="J424" s="84" t="s">
        <v>5347</v>
      </c>
      <c r="K424" s="84" t="str">
        <f t="shared" si="242"/>
        <v>LK24DT_D6</v>
      </c>
      <c r="L424" s="84" t="s">
        <v>5348</v>
      </c>
      <c r="M424" s="264">
        <v>5500</v>
      </c>
      <c r="N424" s="264">
        <v>2300</v>
      </c>
      <c r="O424" s="264">
        <v>1700</v>
      </c>
      <c r="P424" s="298">
        <v>980</v>
      </c>
      <c r="Q424" s="95" t="e">
        <f>VLOOKUP(H424&amp;"Vị trí 1",#REF!,9,0)</f>
        <v>#REF!</v>
      </c>
      <c r="R424" s="95" t="e">
        <f>VLOOKUP(H424&amp;"Vị trí 2",#REF!,9,0)</f>
        <v>#REF!</v>
      </c>
      <c r="S424" s="95" t="e">
        <f>VLOOKUP(H424&amp;"Vị trí 3",#REF!,9,0)</f>
        <v>#REF!</v>
      </c>
      <c r="T424" s="95" t="e">
        <f>VLOOKUP(H424&amp;"Vị trí 4",#REF!,9,0)</f>
        <v>#REF!</v>
      </c>
      <c r="U424" s="253"/>
      <c r="V424" s="253"/>
      <c r="W424" s="253"/>
      <c r="X424" s="253"/>
      <c r="Y424" s="254"/>
      <c r="Z424" s="254"/>
      <c r="AA424" s="254"/>
      <c r="AB424" s="254"/>
      <c r="AC424" s="253"/>
      <c r="AD424" s="253"/>
      <c r="AE424" s="253"/>
      <c r="AF424" s="253"/>
      <c r="AG424" s="254"/>
      <c r="AH424" s="254"/>
      <c r="AI424" s="254"/>
      <c r="AJ424" s="254"/>
      <c r="AK424" s="86">
        <v>9.0454545454545467</v>
      </c>
      <c r="AL424" s="86"/>
      <c r="AM424" s="255"/>
      <c r="AN424" s="255">
        <f t="shared" si="249"/>
        <v>5.3</v>
      </c>
      <c r="AO424" s="98">
        <f t="shared" si="250"/>
        <v>29150</v>
      </c>
      <c r="AP424" s="98">
        <f t="shared" si="250"/>
        <v>12190</v>
      </c>
      <c r="AQ424" s="98">
        <f t="shared" si="250"/>
        <v>9010</v>
      </c>
      <c r="AR424" s="98">
        <f t="shared" si="250"/>
        <v>5194</v>
      </c>
      <c r="AS424" s="99">
        <f t="shared" si="251"/>
        <v>29200</v>
      </c>
      <c r="AT424" s="99">
        <f t="shared" si="251"/>
        <v>12200</v>
      </c>
      <c r="AU424" s="99">
        <f t="shared" si="251"/>
        <v>9000</v>
      </c>
      <c r="AV424" s="99">
        <f t="shared" si="251"/>
        <v>5200</v>
      </c>
      <c r="AW424" s="100">
        <f t="shared" si="252"/>
        <v>4372.5</v>
      </c>
      <c r="AX424" s="256" t="s">
        <v>3</v>
      </c>
      <c r="AY424" s="101"/>
      <c r="AZ424" s="102"/>
      <c r="BA424" s="102"/>
      <c r="BB424" s="102"/>
      <c r="BC424" s="97"/>
      <c r="BD424" s="97"/>
      <c r="BE424" s="97"/>
      <c r="BF424" s="97"/>
      <c r="BG424" s="103">
        <f t="shared" si="253"/>
        <v>827.5</v>
      </c>
    </row>
    <row r="425" spans="1:65" s="18" customFormat="1" ht="35.1" customHeight="1" x14ac:dyDescent="0.25">
      <c r="A425" s="83" t="str">
        <f t="shared" si="222"/>
        <v>LK24DT_D7+1</v>
      </c>
      <c r="B425" s="83" t="str">
        <f t="shared" si="223"/>
        <v>LK24DT_D7+2</v>
      </c>
      <c r="C425" s="83" t="str">
        <f t="shared" si="224"/>
        <v>LK24DT_D7+3</v>
      </c>
      <c r="D425" s="83" t="str">
        <f t="shared" si="225"/>
        <v>LK24DT_D7+4</v>
      </c>
      <c r="E425" s="18" t="s">
        <v>3</v>
      </c>
      <c r="F425" s="85"/>
      <c r="G425" s="85"/>
      <c r="H425" s="93" t="s">
        <v>5349</v>
      </c>
      <c r="I425" s="84" t="s">
        <v>5350</v>
      </c>
      <c r="J425" s="84" t="s">
        <v>5351</v>
      </c>
      <c r="K425" s="84" t="str">
        <f t="shared" si="242"/>
        <v>LK24DT_D7</v>
      </c>
      <c r="L425" s="84" t="s">
        <v>5327</v>
      </c>
      <c r="M425" s="264">
        <v>4200</v>
      </c>
      <c r="N425" s="264">
        <v>1300</v>
      </c>
      <c r="O425" s="298">
        <v>850</v>
      </c>
      <c r="P425" s="298">
        <v>700</v>
      </c>
      <c r="Q425" s="95" t="e">
        <f>VLOOKUP(H425&amp;"Vị trí 1",#REF!,9,0)</f>
        <v>#REF!</v>
      </c>
      <c r="R425" s="95" t="e">
        <f>VLOOKUP(H425&amp;"Vị trí 2",#REF!,9,0)</f>
        <v>#REF!</v>
      </c>
      <c r="S425" s="95" t="e">
        <f>VLOOKUP(H425&amp;"Vị trí 3",#REF!,9,0)</f>
        <v>#REF!</v>
      </c>
      <c r="T425" s="95" t="e">
        <f>VLOOKUP(H425&amp;"Vị trí 4",#REF!,9,0)</f>
        <v>#REF!</v>
      </c>
      <c r="U425" s="253" t="e">
        <f>VLOOKUP(A425,#REF!,32,0)</f>
        <v>#REF!</v>
      </c>
      <c r="V425" s="253"/>
      <c r="W425" s="253"/>
      <c r="X425" s="253"/>
      <c r="Y425" s="254" t="e">
        <f>U425/M425</f>
        <v>#REF!</v>
      </c>
      <c r="Z425" s="254"/>
      <c r="AA425" s="254"/>
      <c r="AB425" s="254"/>
      <c r="AC425" s="253"/>
      <c r="AD425" s="253"/>
      <c r="AE425" s="253"/>
      <c r="AF425" s="253"/>
      <c r="AG425" s="254"/>
      <c r="AH425" s="254"/>
      <c r="AI425" s="254"/>
      <c r="AJ425" s="254"/>
      <c r="AK425" s="86">
        <v>11.763736263736263</v>
      </c>
      <c r="AL425" s="86"/>
      <c r="AM425" s="255"/>
      <c r="AN425" s="255">
        <f t="shared" si="249"/>
        <v>6.9</v>
      </c>
      <c r="AO425" s="98">
        <f t="shared" si="250"/>
        <v>28980</v>
      </c>
      <c r="AP425" s="98">
        <f t="shared" si="250"/>
        <v>8970</v>
      </c>
      <c r="AQ425" s="98">
        <f t="shared" si="250"/>
        <v>5865</v>
      </c>
      <c r="AR425" s="98">
        <f t="shared" si="250"/>
        <v>4830</v>
      </c>
      <c r="AS425" s="99">
        <f t="shared" si="251"/>
        <v>29000</v>
      </c>
      <c r="AT425" s="99">
        <f t="shared" si="251"/>
        <v>9000</v>
      </c>
      <c r="AU425" s="99">
        <f t="shared" si="251"/>
        <v>5900</v>
      </c>
      <c r="AV425" s="99">
        <f t="shared" si="251"/>
        <v>4800</v>
      </c>
      <c r="AW425" s="100">
        <f t="shared" si="252"/>
        <v>4347</v>
      </c>
      <c r="AX425" s="256" t="s">
        <v>3</v>
      </c>
      <c r="AY425" s="101">
        <v>3500</v>
      </c>
      <c r="AZ425" s="102">
        <v>1680</v>
      </c>
      <c r="BA425" s="102">
        <v>910</v>
      </c>
      <c r="BB425" s="102">
        <v>670</v>
      </c>
      <c r="BC425" s="97">
        <v>3000</v>
      </c>
      <c r="BD425" s="97">
        <v>1440</v>
      </c>
      <c r="BE425" s="97">
        <v>780</v>
      </c>
      <c r="BF425" s="97">
        <v>570</v>
      </c>
      <c r="BG425" s="103">
        <f t="shared" si="253"/>
        <v>453</v>
      </c>
      <c r="BJ425" s="251" t="e">
        <f>M425*#REF!</f>
        <v>#REF!</v>
      </c>
      <c r="BK425" s="251" t="e">
        <f>N425*#REF!</f>
        <v>#REF!</v>
      </c>
      <c r="BL425" s="251" t="e">
        <f>O425*#REF!</f>
        <v>#REF!</v>
      </c>
      <c r="BM425" s="251" t="e">
        <f>P425*#REF!</f>
        <v>#REF!</v>
      </c>
    </row>
    <row r="426" spans="1:65" s="18" customFormat="1" ht="35.1" customHeight="1" x14ac:dyDescent="0.25">
      <c r="A426" s="83" t="str">
        <f t="shared" si="222"/>
        <v>LK25DT+1</v>
      </c>
      <c r="B426" s="83" t="str">
        <f t="shared" si="223"/>
        <v>LK25DT+2</v>
      </c>
      <c r="C426" s="83" t="str">
        <f t="shared" si="224"/>
        <v>LK25DT+3</v>
      </c>
      <c r="D426" s="83" t="str">
        <f t="shared" si="225"/>
        <v>LK25DT+4</v>
      </c>
      <c r="E426" s="18" t="s">
        <v>3</v>
      </c>
      <c r="F426" s="85">
        <v>25</v>
      </c>
      <c r="G426" s="85"/>
      <c r="H426" s="93" t="s">
        <v>5352</v>
      </c>
      <c r="I426" s="84" t="s">
        <v>858</v>
      </c>
      <c r="J426" s="84" t="s">
        <v>210</v>
      </c>
      <c r="K426" s="84" t="str">
        <f t="shared" si="242"/>
        <v>LK25DT</v>
      </c>
      <c r="L426" s="84" t="s">
        <v>264</v>
      </c>
      <c r="M426" s="264">
        <v>4000</v>
      </c>
      <c r="N426" s="264">
        <v>2000</v>
      </c>
      <c r="O426" s="264">
        <v>1500</v>
      </c>
      <c r="P426" s="264">
        <v>1000</v>
      </c>
      <c r="Q426" s="95" t="e">
        <f>VLOOKUP(H426&amp;"Vị trí 1",#REF!,9,0)</f>
        <v>#REF!</v>
      </c>
      <c r="R426" s="95" t="e">
        <f>VLOOKUP(H426&amp;"Vị trí 2",#REF!,9,0)</f>
        <v>#REF!</v>
      </c>
      <c r="S426" s="95" t="e">
        <f>VLOOKUP(H426&amp;"Vị trí 3",#REF!,9,0)</f>
        <v>#REF!</v>
      </c>
      <c r="T426" s="95" t="e">
        <f>VLOOKUP(H426&amp;"Vị trí 4",#REF!,9,0)</f>
        <v>#REF!</v>
      </c>
      <c r="U426" s="253" t="e">
        <f>VLOOKUP(A426,#REF!,32,0)</f>
        <v>#REF!</v>
      </c>
      <c r="V426" s="253"/>
      <c r="W426" s="253"/>
      <c r="X426" s="253" t="e">
        <f>VLOOKUP(D426,#REF!,32,0)</f>
        <v>#REF!</v>
      </c>
      <c r="Y426" s="254" t="e">
        <f>U426/M426</f>
        <v>#REF!</v>
      </c>
      <c r="Z426" s="254"/>
      <c r="AA426" s="254"/>
      <c r="AB426" s="254" t="e">
        <f>X426/P426</f>
        <v>#REF!</v>
      </c>
      <c r="AC426" s="253"/>
      <c r="AD426" s="253"/>
      <c r="AE426" s="253"/>
      <c r="AF426" s="253"/>
      <c r="AG426" s="254"/>
      <c r="AH426" s="254"/>
      <c r="AI426" s="254"/>
      <c r="AJ426" s="254"/>
      <c r="AK426" s="86">
        <v>18.125</v>
      </c>
      <c r="AL426" s="86"/>
      <c r="AM426" s="255"/>
      <c r="AN426" s="255">
        <f t="shared" si="249"/>
        <v>10.6</v>
      </c>
      <c r="AO426" s="98">
        <f t="shared" si="250"/>
        <v>42400</v>
      </c>
      <c r="AP426" s="98">
        <f t="shared" si="250"/>
        <v>21200</v>
      </c>
      <c r="AQ426" s="98">
        <f t="shared" si="250"/>
        <v>15900</v>
      </c>
      <c r="AR426" s="98">
        <f t="shared" si="250"/>
        <v>10600</v>
      </c>
      <c r="AS426" s="99">
        <f t="shared" si="251"/>
        <v>42400</v>
      </c>
      <c r="AT426" s="99">
        <f t="shared" si="251"/>
        <v>21200</v>
      </c>
      <c r="AU426" s="99">
        <f t="shared" si="251"/>
        <v>15900</v>
      </c>
      <c r="AV426" s="99">
        <f t="shared" si="251"/>
        <v>10600</v>
      </c>
      <c r="AW426" s="100">
        <f t="shared" si="252"/>
        <v>6360</v>
      </c>
      <c r="AX426" s="256" t="s">
        <v>3</v>
      </c>
      <c r="AY426" s="101">
        <v>2310</v>
      </c>
      <c r="AZ426" s="102">
        <v>1120</v>
      </c>
      <c r="BA426" s="102">
        <v>910</v>
      </c>
      <c r="BB426" s="102">
        <v>670</v>
      </c>
      <c r="BC426" s="97">
        <v>1980</v>
      </c>
      <c r="BD426" s="97">
        <v>960</v>
      </c>
      <c r="BE426" s="97">
        <v>780</v>
      </c>
      <c r="BF426" s="97">
        <v>570</v>
      </c>
      <c r="BG426" s="103">
        <f t="shared" si="253"/>
        <v>4240</v>
      </c>
      <c r="BJ426" s="251" t="e">
        <f>M426*#REF!</f>
        <v>#REF!</v>
      </c>
      <c r="BK426" s="251" t="e">
        <f>N426*#REF!</f>
        <v>#REF!</v>
      </c>
      <c r="BL426" s="251" t="e">
        <f>O426*#REF!</f>
        <v>#REF!</v>
      </c>
      <c r="BM426" s="251" t="e">
        <f>P426*#REF!</f>
        <v>#REF!</v>
      </c>
    </row>
    <row r="427" spans="1:65" s="18" customFormat="1" ht="35.1" customHeight="1" x14ac:dyDescent="0.25">
      <c r="A427" s="83" t="str">
        <f t="shared" si="222"/>
        <v>LK26DT+1</v>
      </c>
      <c r="B427" s="83" t="str">
        <f t="shared" si="223"/>
        <v>LK26DT+2</v>
      </c>
      <c r="C427" s="83" t="str">
        <f t="shared" si="224"/>
        <v>LK26DT+3</v>
      </c>
      <c r="D427" s="83" t="str">
        <f t="shared" si="225"/>
        <v>LK26DT+4</v>
      </c>
      <c r="E427" s="18" t="s">
        <v>3</v>
      </c>
      <c r="F427" s="85">
        <v>26</v>
      </c>
      <c r="G427" s="85"/>
      <c r="H427" s="93" t="s">
        <v>5353</v>
      </c>
      <c r="I427" s="84" t="s">
        <v>212</v>
      </c>
      <c r="J427" s="84" t="s">
        <v>210</v>
      </c>
      <c r="K427" s="84"/>
      <c r="L427" s="84" t="s">
        <v>5354</v>
      </c>
      <c r="M427" s="298"/>
      <c r="N427" s="298"/>
      <c r="O427" s="298"/>
      <c r="P427" s="298"/>
      <c r="Q427" s="95"/>
      <c r="R427" s="95"/>
      <c r="S427" s="95"/>
      <c r="T427" s="95"/>
      <c r="U427" s="253"/>
      <c r="V427" s="253"/>
      <c r="W427" s="253"/>
      <c r="X427" s="253"/>
      <c r="Y427" s="254"/>
      <c r="Z427" s="254"/>
      <c r="AA427" s="254"/>
      <c r="AB427" s="254"/>
      <c r="AC427" s="253"/>
      <c r="AD427" s="253"/>
      <c r="AE427" s="253"/>
      <c r="AF427" s="253"/>
      <c r="AG427" s="254"/>
      <c r="AH427" s="254"/>
      <c r="AI427" s="254"/>
      <c r="AJ427" s="254"/>
      <c r="AK427" s="86"/>
      <c r="AL427" s="86"/>
      <c r="AM427" s="255"/>
      <c r="AN427" s="255"/>
      <c r="AO427" s="98"/>
      <c r="AP427" s="98"/>
      <c r="AQ427" s="98"/>
      <c r="AR427" s="98"/>
      <c r="AS427" s="98"/>
      <c r="AT427" s="98"/>
      <c r="AU427" s="98"/>
      <c r="AV427" s="98"/>
      <c r="AW427" s="60"/>
      <c r="AX427" s="256" t="s">
        <v>3</v>
      </c>
      <c r="AY427" s="101"/>
      <c r="AZ427" s="102"/>
      <c r="BA427" s="102"/>
      <c r="BB427" s="102"/>
      <c r="BC427" s="97"/>
      <c r="BD427" s="97"/>
      <c r="BE427" s="97"/>
      <c r="BF427" s="97"/>
    </row>
    <row r="428" spans="1:65" s="18" customFormat="1" ht="35.1" customHeight="1" x14ac:dyDescent="0.25">
      <c r="A428" s="83" t="str">
        <f t="shared" si="222"/>
        <v>LK26DT_D1+1</v>
      </c>
      <c r="B428" s="83" t="str">
        <f t="shared" si="223"/>
        <v>LK26DT_D1+2</v>
      </c>
      <c r="C428" s="83" t="str">
        <f t="shared" si="224"/>
        <v>LK26DT_D1+3</v>
      </c>
      <c r="D428" s="83" t="str">
        <f t="shared" si="225"/>
        <v>LK26DT_D1+4</v>
      </c>
      <c r="E428" s="18" t="s">
        <v>3</v>
      </c>
      <c r="F428" s="85"/>
      <c r="G428" s="85"/>
      <c r="H428" s="93" t="s">
        <v>5355</v>
      </c>
      <c r="I428" s="84" t="s">
        <v>5356</v>
      </c>
      <c r="J428" s="84" t="s">
        <v>210</v>
      </c>
      <c r="K428" s="84" t="str">
        <f t="shared" si="242"/>
        <v>LK26DT_D1</v>
      </c>
      <c r="L428" s="84" t="s">
        <v>264</v>
      </c>
      <c r="M428" s="264">
        <v>7200</v>
      </c>
      <c r="N428" s="264">
        <v>3000</v>
      </c>
      <c r="O428" s="264">
        <v>2500</v>
      </c>
      <c r="P428" s="264">
        <v>1700</v>
      </c>
      <c r="Q428" s="95" t="e">
        <f>VLOOKUP(H428&amp;"Vị trí 1",#REF!,9,0)</f>
        <v>#REF!</v>
      </c>
      <c r="R428" s="95" t="e">
        <f>VLOOKUP(H428&amp;"Vị trí 2",#REF!,9,0)</f>
        <v>#REF!</v>
      </c>
      <c r="S428" s="95" t="e">
        <f>VLOOKUP(H428&amp;"Vị trí 3",#REF!,9,0)</f>
        <v>#REF!</v>
      </c>
      <c r="T428" s="95" t="e">
        <f>VLOOKUP(H428&amp;"Vị trí 4",#REF!,9,0)</f>
        <v>#REF!</v>
      </c>
      <c r="U428" s="253" t="e">
        <f>VLOOKUP(A428,#REF!,32,0)</f>
        <v>#REF!</v>
      </c>
      <c r="V428" s="253"/>
      <c r="W428" s="253"/>
      <c r="X428" s="253"/>
      <c r="Y428" s="254" t="e">
        <f>U428/M428</f>
        <v>#REF!</v>
      </c>
      <c r="Z428" s="254"/>
      <c r="AA428" s="254"/>
      <c r="AB428" s="254"/>
      <c r="AC428" s="253"/>
      <c r="AD428" s="253"/>
      <c r="AE428" s="253"/>
      <c r="AF428" s="253"/>
      <c r="AG428" s="254"/>
      <c r="AH428" s="254"/>
      <c r="AI428" s="254"/>
      <c r="AJ428" s="254"/>
      <c r="AK428" s="86">
        <v>12.244444444444445</v>
      </c>
      <c r="AL428" s="86"/>
      <c r="AM428" s="255"/>
      <c r="AN428" s="255">
        <f>ROUNDDOWN(AK428*$AN$10/$AK$10,1)</f>
        <v>7.2</v>
      </c>
      <c r="AO428" s="98">
        <f t="shared" ref="AO428:AR430" si="254">M428*$AN428</f>
        <v>51840</v>
      </c>
      <c r="AP428" s="98">
        <f t="shared" si="254"/>
        <v>21600</v>
      </c>
      <c r="AQ428" s="98">
        <f t="shared" si="254"/>
        <v>18000</v>
      </c>
      <c r="AR428" s="98">
        <f t="shared" si="254"/>
        <v>12240</v>
      </c>
      <c r="AS428" s="99">
        <f t="shared" ref="AS428:AV430" si="255">IF(AO428&lt;1000,ROUND(AO428,-1),ROUND(AO428,-2))</f>
        <v>51800</v>
      </c>
      <c r="AT428" s="99">
        <f t="shared" si="255"/>
        <v>21600</v>
      </c>
      <c r="AU428" s="99">
        <f t="shared" si="255"/>
        <v>18000</v>
      </c>
      <c r="AV428" s="99">
        <f t="shared" si="255"/>
        <v>12200</v>
      </c>
      <c r="AW428" s="100">
        <f>AO428*0.15</f>
        <v>7776</v>
      </c>
      <c r="AX428" s="256" t="s">
        <v>3</v>
      </c>
      <c r="AY428" s="101">
        <v>1120</v>
      </c>
      <c r="AZ428" s="102">
        <v>640</v>
      </c>
      <c r="BA428" s="102">
        <v>460</v>
      </c>
      <c r="BB428" s="102">
        <v>390</v>
      </c>
      <c r="BC428" s="97">
        <v>960</v>
      </c>
      <c r="BD428" s="97">
        <v>550</v>
      </c>
      <c r="BE428" s="97">
        <v>390</v>
      </c>
      <c r="BF428" s="97">
        <v>330</v>
      </c>
      <c r="BG428" s="103">
        <f>AV428-AW428</f>
        <v>4424</v>
      </c>
      <c r="BJ428" s="251" t="e">
        <f>M428*#REF!</f>
        <v>#REF!</v>
      </c>
      <c r="BK428" s="251" t="e">
        <f>N428*#REF!</f>
        <v>#REF!</v>
      </c>
      <c r="BL428" s="251" t="e">
        <f>O428*#REF!</f>
        <v>#REF!</v>
      </c>
      <c r="BM428" s="251" t="e">
        <f>P428*#REF!</f>
        <v>#REF!</v>
      </c>
    </row>
    <row r="429" spans="1:65" s="18" customFormat="1" ht="35.1" customHeight="1" x14ac:dyDescent="0.25">
      <c r="A429" s="83" t="str">
        <f t="shared" si="222"/>
        <v>LK26DT_D2+1</v>
      </c>
      <c r="B429" s="83" t="str">
        <f t="shared" si="223"/>
        <v>LK26DT_D2+2</v>
      </c>
      <c r="C429" s="83" t="str">
        <f t="shared" si="224"/>
        <v>LK26DT_D2+3</v>
      </c>
      <c r="D429" s="83" t="str">
        <f t="shared" si="225"/>
        <v>LK26DT_D2+4</v>
      </c>
      <c r="E429" s="18" t="s">
        <v>3</v>
      </c>
      <c r="F429" s="85"/>
      <c r="G429" s="85"/>
      <c r="H429" s="93" t="s">
        <v>5357</v>
      </c>
      <c r="I429" s="84" t="s">
        <v>5358</v>
      </c>
      <c r="J429" s="84" t="s">
        <v>264</v>
      </c>
      <c r="K429" s="84" t="str">
        <f t="shared" si="242"/>
        <v>LK26DT_D2</v>
      </c>
      <c r="L429" s="84" t="s">
        <v>5359</v>
      </c>
      <c r="M429" s="264">
        <v>4500</v>
      </c>
      <c r="N429" s="264">
        <v>1600</v>
      </c>
      <c r="O429" s="264">
        <v>1300</v>
      </c>
      <c r="P429" s="298">
        <v>950</v>
      </c>
      <c r="Q429" s="95" t="e">
        <f>VLOOKUP(H429&amp;"Vị trí 1",#REF!,9,0)</f>
        <v>#REF!</v>
      </c>
      <c r="R429" s="95" t="e">
        <f>VLOOKUP(H429&amp;"Vị trí 2",#REF!,9,0)</f>
        <v>#REF!</v>
      </c>
      <c r="S429" s="95" t="e">
        <f>VLOOKUP(H429&amp;"Vị trí 3",#REF!,9,0)</f>
        <v>#REF!</v>
      </c>
      <c r="T429" s="95" t="e">
        <f>VLOOKUP(H429&amp;"Vị trí 4",#REF!,9,0)</f>
        <v>#REF!</v>
      </c>
      <c r="U429" s="253"/>
      <c r="V429" s="253"/>
      <c r="W429" s="253"/>
      <c r="X429" s="253"/>
      <c r="Y429" s="254"/>
      <c r="Z429" s="254"/>
      <c r="AA429" s="254"/>
      <c r="AB429" s="254"/>
      <c r="AC429" s="253"/>
      <c r="AD429" s="253"/>
      <c r="AE429" s="253"/>
      <c r="AF429" s="253"/>
      <c r="AG429" s="254"/>
      <c r="AH429" s="254"/>
      <c r="AI429" s="254"/>
      <c r="AJ429" s="254"/>
      <c r="AK429" s="86">
        <v>5</v>
      </c>
      <c r="AL429" s="86"/>
      <c r="AM429" s="255"/>
      <c r="AN429" s="255">
        <f>ROUNDDOWN(AK429*$AN$10/$AK$10,1)</f>
        <v>2.9</v>
      </c>
      <c r="AO429" s="98">
        <f t="shared" si="254"/>
        <v>13050</v>
      </c>
      <c r="AP429" s="98">
        <f t="shared" si="254"/>
        <v>4640</v>
      </c>
      <c r="AQ429" s="98">
        <f t="shared" si="254"/>
        <v>3770</v>
      </c>
      <c r="AR429" s="98">
        <f t="shared" si="254"/>
        <v>2755</v>
      </c>
      <c r="AS429" s="99">
        <f t="shared" si="255"/>
        <v>13100</v>
      </c>
      <c r="AT429" s="99">
        <f t="shared" si="255"/>
        <v>4600</v>
      </c>
      <c r="AU429" s="99">
        <f t="shared" si="255"/>
        <v>3800</v>
      </c>
      <c r="AV429" s="99">
        <f t="shared" si="255"/>
        <v>2800</v>
      </c>
      <c r="AW429" s="100">
        <f>AO429*0.15</f>
        <v>1957.5</v>
      </c>
      <c r="AX429" s="256" t="s">
        <v>3</v>
      </c>
      <c r="AY429" s="101">
        <v>1680</v>
      </c>
      <c r="AZ429" s="102">
        <v>840</v>
      </c>
      <c r="BA429" s="102">
        <v>630</v>
      </c>
      <c r="BB429" s="102">
        <v>490</v>
      </c>
      <c r="BC429" s="97">
        <v>1440</v>
      </c>
      <c r="BD429" s="97">
        <v>720</v>
      </c>
      <c r="BE429" s="97">
        <v>540</v>
      </c>
      <c r="BF429" s="97">
        <v>420</v>
      </c>
      <c r="BG429" s="103">
        <f>AV429-AW429</f>
        <v>842.5</v>
      </c>
      <c r="BJ429" s="251" t="e">
        <f>M429*#REF!</f>
        <v>#REF!</v>
      </c>
      <c r="BK429" s="251" t="e">
        <f>N429*#REF!</f>
        <v>#REF!</v>
      </c>
      <c r="BL429" s="251" t="e">
        <f>O429*#REF!</f>
        <v>#REF!</v>
      </c>
      <c r="BM429" s="251" t="e">
        <f>P429*#REF!</f>
        <v>#REF!</v>
      </c>
    </row>
    <row r="430" spans="1:65" s="18" customFormat="1" ht="35.1" customHeight="1" x14ac:dyDescent="0.25">
      <c r="A430" s="83" t="str">
        <f t="shared" si="222"/>
        <v>LK26DT_D3+1</v>
      </c>
      <c r="B430" s="83" t="str">
        <f t="shared" si="223"/>
        <v>LK26DT_D3+2</v>
      </c>
      <c r="C430" s="83" t="str">
        <f t="shared" si="224"/>
        <v>LK26DT_D3+3</v>
      </c>
      <c r="D430" s="83" t="str">
        <f t="shared" si="225"/>
        <v>LK26DT_D3+4</v>
      </c>
      <c r="E430" s="18" t="s">
        <v>3</v>
      </c>
      <c r="F430" s="85"/>
      <c r="G430" s="85"/>
      <c r="H430" s="93" t="s">
        <v>5360</v>
      </c>
      <c r="I430" s="84" t="s">
        <v>5361</v>
      </c>
      <c r="J430" s="84" t="s">
        <v>5359</v>
      </c>
      <c r="K430" s="84" t="str">
        <f t="shared" si="242"/>
        <v>LK26DT_D3</v>
      </c>
      <c r="L430" s="84" t="s">
        <v>5354</v>
      </c>
      <c r="M430" s="264">
        <v>2600</v>
      </c>
      <c r="N430" s="264">
        <v>1300</v>
      </c>
      <c r="O430" s="264">
        <v>1100</v>
      </c>
      <c r="P430" s="298">
        <v>950</v>
      </c>
      <c r="Q430" s="95" t="e">
        <f>VLOOKUP(H430&amp;"Vị trí 1",#REF!,9,0)</f>
        <v>#REF!</v>
      </c>
      <c r="R430" s="95" t="e">
        <f>VLOOKUP(H430&amp;"Vị trí 2",#REF!,9,0)</f>
        <v>#REF!</v>
      </c>
      <c r="S430" s="95" t="e">
        <f>VLOOKUP(H430&amp;"Vị trí 3",#REF!,9,0)</f>
        <v>#REF!</v>
      </c>
      <c r="T430" s="95" t="e">
        <f>VLOOKUP(H430&amp;"Vị trí 4",#REF!,9,0)</f>
        <v>#REF!</v>
      </c>
      <c r="U430" s="253" t="e">
        <f>VLOOKUP(A430,#REF!,32,0)</f>
        <v>#REF!</v>
      </c>
      <c r="V430" s="253"/>
      <c r="W430" s="253"/>
      <c r="X430" s="253"/>
      <c r="Y430" s="254" t="e">
        <f>U430/M430</f>
        <v>#REF!</v>
      </c>
      <c r="Z430" s="254"/>
      <c r="AA430" s="254"/>
      <c r="AB430" s="254"/>
      <c r="AC430" s="253"/>
      <c r="AD430" s="253"/>
      <c r="AE430" s="253"/>
      <c r="AF430" s="253"/>
      <c r="AG430" s="254"/>
      <c r="AH430" s="254"/>
      <c r="AI430" s="254"/>
      <c r="AJ430" s="254"/>
      <c r="AK430" s="86">
        <v>9.4230769230769234</v>
      </c>
      <c r="AL430" s="86"/>
      <c r="AM430" s="255"/>
      <c r="AN430" s="255">
        <f>ROUNDDOWN(AK430*$AN$10/$AK$10,1)</f>
        <v>5.5</v>
      </c>
      <c r="AO430" s="98">
        <f t="shared" si="254"/>
        <v>14300</v>
      </c>
      <c r="AP430" s="98">
        <f t="shared" si="254"/>
        <v>7150</v>
      </c>
      <c r="AQ430" s="98">
        <f t="shared" si="254"/>
        <v>6050</v>
      </c>
      <c r="AR430" s="98">
        <f t="shared" si="254"/>
        <v>5225</v>
      </c>
      <c r="AS430" s="99">
        <f t="shared" si="255"/>
        <v>14300</v>
      </c>
      <c r="AT430" s="99">
        <f t="shared" si="255"/>
        <v>7200</v>
      </c>
      <c r="AU430" s="99">
        <f t="shared" si="255"/>
        <v>6100</v>
      </c>
      <c r="AV430" s="99">
        <f t="shared" si="255"/>
        <v>5200</v>
      </c>
      <c r="AW430" s="100">
        <f>AO430*0.15</f>
        <v>2145</v>
      </c>
      <c r="AX430" s="256" t="s">
        <v>3</v>
      </c>
      <c r="AY430" s="101">
        <v>1540</v>
      </c>
      <c r="AZ430" s="102">
        <v>840</v>
      </c>
      <c r="BA430" s="102">
        <v>690</v>
      </c>
      <c r="BB430" s="102">
        <v>490</v>
      </c>
      <c r="BC430" s="97">
        <v>1320</v>
      </c>
      <c r="BD430" s="97">
        <v>720</v>
      </c>
      <c r="BE430" s="97">
        <v>590</v>
      </c>
      <c r="BF430" s="97">
        <v>420</v>
      </c>
      <c r="BG430" s="103">
        <f>AV430-AW430</f>
        <v>3055</v>
      </c>
      <c r="BJ430" s="251" t="e">
        <f>M430*#REF!</f>
        <v>#REF!</v>
      </c>
      <c r="BK430" s="251" t="e">
        <f>N430*#REF!</f>
        <v>#REF!</v>
      </c>
      <c r="BL430" s="251" t="e">
        <f>O430*#REF!</f>
        <v>#REF!</v>
      </c>
      <c r="BM430" s="251" t="e">
        <f>P430*#REF!</f>
        <v>#REF!</v>
      </c>
    </row>
    <row r="431" spans="1:65" s="18" customFormat="1" ht="35.1" customHeight="1" x14ac:dyDescent="0.25">
      <c r="A431" s="83" t="str">
        <f t="shared" si="222"/>
        <v>LK27DT+1</v>
      </c>
      <c r="B431" s="83" t="str">
        <f t="shared" si="223"/>
        <v>LK27DT+2</v>
      </c>
      <c r="C431" s="83" t="str">
        <f t="shared" si="224"/>
        <v>LK27DT+3</v>
      </c>
      <c r="D431" s="83" t="str">
        <f t="shared" si="225"/>
        <v>LK27DT+4</v>
      </c>
      <c r="E431" s="18" t="s">
        <v>3</v>
      </c>
      <c r="F431" s="85">
        <v>27</v>
      </c>
      <c r="G431" s="85"/>
      <c r="H431" s="93" t="s">
        <v>5362</v>
      </c>
      <c r="I431" s="84" t="s">
        <v>5363</v>
      </c>
      <c r="J431" s="84" t="s">
        <v>5364</v>
      </c>
      <c r="K431" s="84"/>
      <c r="L431" s="84" t="s">
        <v>264</v>
      </c>
      <c r="M431" s="298"/>
      <c r="N431" s="298"/>
      <c r="O431" s="298"/>
      <c r="P431" s="298"/>
      <c r="Q431" s="95"/>
      <c r="R431" s="95"/>
      <c r="S431" s="95"/>
      <c r="T431" s="95"/>
      <c r="U431" s="253"/>
      <c r="V431" s="253" t="e">
        <f>VLOOKUP(B431,#REF!,32,0)</f>
        <v>#REF!</v>
      </c>
      <c r="W431" s="253"/>
      <c r="X431" s="253"/>
      <c r="Y431" s="254"/>
      <c r="Z431" s="254" t="e">
        <f>V431/N431</f>
        <v>#REF!</v>
      </c>
      <c r="AA431" s="254"/>
      <c r="AB431" s="254"/>
      <c r="AC431" s="253"/>
      <c r="AD431" s="253"/>
      <c r="AE431" s="253"/>
      <c r="AF431" s="253"/>
      <c r="AG431" s="254"/>
      <c r="AH431" s="254"/>
      <c r="AI431" s="254"/>
      <c r="AJ431" s="254"/>
      <c r="AK431" s="86"/>
      <c r="AL431" s="86"/>
      <c r="AM431" s="255"/>
      <c r="AN431" s="255"/>
      <c r="AO431" s="98"/>
      <c r="AP431" s="98"/>
      <c r="AQ431" s="98"/>
      <c r="AR431" s="98"/>
      <c r="AS431" s="98"/>
      <c r="AT431" s="98"/>
      <c r="AU431" s="98"/>
      <c r="AV431" s="98"/>
      <c r="AW431" s="60"/>
      <c r="AX431" s="256" t="s">
        <v>3</v>
      </c>
      <c r="AY431" s="101">
        <v>2100</v>
      </c>
      <c r="AZ431" s="102">
        <v>1050</v>
      </c>
      <c r="BA431" s="102">
        <v>630</v>
      </c>
      <c r="BB431" s="102">
        <v>490</v>
      </c>
      <c r="BC431" s="97">
        <v>1800</v>
      </c>
      <c r="BD431" s="97">
        <v>900</v>
      </c>
      <c r="BE431" s="97">
        <v>540</v>
      </c>
      <c r="BF431" s="97">
        <v>420</v>
      </c>
      <c r="BJ431" s="251" t="e">
        <f>M431*#REF!</f>
        <v>#REF!</v>
      </c>
      <c r="BK431" s="251" t="e">
        <f>N431*#REF!</f>
        <v>#REF!</v>
      </c>
      <c r="BL431" s="251" t="e">
        <f>O431*#REF!</f>
        <v>#REF!</v>
      </c>
      <c r="BM431" s="251" t="e">
        <f>P431*#REF!</f>
        <v>#REF!</v>
      </c>
    </row>
    <row r="432" spans="1:65" s="18" customFormat="1" ht="35.1" customHeight="1" x14ac:dyDescent="0.25">
      <c r="A432" s="83" t="str">
        <f t="shared" si="222"/>
        <v>LK27DT_D1+1</v>
      </c>
      <c r="B432" s="83" t="str">
        <f t="shared" si="223"/>
        <v>LK27DT_D1+2</v>
      </c>
      <c r="C432" s="83" t="str">
        <f t="shared" si="224"/>
        <v>LK27DT_D1+3</v>
      </c>
      <c r="D432" s="83" t="str">
        <f t="shared" si="225"/>
        <v>LK27DT_D1+4</v>
      </c>
      <c r="E432" s="18" t="s">
        <v>3</v>
      </c>
      <c r="F432" s="85"/>
      <c r="G432" s="85"/>
      <c r="H432" s="93" t="s">
        <v>5365</v>
      </c>
      <c r="I432" s="84" t="s">
        <v>5366</v>
      </c>
      <c r="J432" s="84" t="s">
        <v>5364</v>
      </c>
      <c r="K432" s="84" t="str">
        <f t="shared" si="242"/>
        <v>LK27DT_D1</v>
      </c>
      <c r="L432" s="84" t="s">
        <v>246</v>
      </c>
      <c r="M432" s="264">
        <v>5000</v>
      </c>
      <c r="N432" s="264">
        <v>2400</v>
      </c>
      <c r="O432" s="264">
        <v>1300</v>
      </c>
      <c r="P432" s="298">
        <v>950</v>
      </c>
      <c r="Q432" s="95" t="e">
        <f>VLOOKUP(H432&amp;"Vị trí 1",#REF!,9,0)</f>
        <v>#REF!</v>
      </c>
      <c r="R432" s="95" t="e">
        <f>VLOOKUP(H432&amp;"Vị trí 2",#REF!,9,0)</f>
        <v>#REF!</v>
      </c>
      <c r="S432" s="95" t="e">
        <f>VLOOKUP(H432&amp;"Vị trí 3",#REF!,9,0)</f>
        <v>#REF!</v>
      </c>
      <c r="T432" s="95" t="e">
        <f>VLOOKUP(H432&amp;"Vị trí 4",#REF!,9,0)</f>
        <v>#REF!</v>
      </c>
      <c r="U432" s="253"/>
      <c r="V432" s="253"/>
      <c r="W432" s="253"/>
      <c r="X432" s="253"/>
      <c r="Y432" s="254"/>
      <c r="Z432" s="254"/>
      <c r="AA432" s="254"/>
      <c r="AB432" s="254"/>
      <c r="AC432" s="253"/>
      <c r="AD432" s="253"/>
      <c r="AE432" s="253"/>
      <c r="AF432" s="253"/>
      <c r="AG432" s="254"/>
      <c r="AH432" s="254"/>
      <c r="AI432" s="254"/>
      <c r="AJ432" s="254"/>
      <c r="AK432" s="86">
        <v>7.2</v>
      </c>
      <c r="AL432" s="86"/>
      <c r="AM432" s="255"/>
      <c r="AN432" s="255">
        <f>ROUNDDOWN(AK432*$AN$10/$AK$10,1)</f>
        <v>4.2</v>
      </c>
      <c r="AO432" s="98">
        <f t="shared" ref="AO432:AR433" si="256">M432*$AN432</f>
        <v>21000</v>
      </c>
      <c r="AP432" s="98">
        <f t="shared" si="256"/>
        <v>10080</v>
      </c>
      <c r="AQ432" s="98">
        <f t="shared" si="256"/>
        <v>5460</v>
      </c>
      <c r="AR432" s="98">
        <f t="shared" si="256"/>
        <v>3990</v>
      </c>
      <c r="AS432" s="99">
        <f t="shared" ref="AS432:AV433" si="257">IF(AO432&lt;1000,ROUND(AO432,-1),ROUND(AO432,-2))</f>
        <v>21000</v>
      </c>
      <c r="AT432" s="99">
        <f t="shared" si="257"/>
        <v>10100</v>
      </c>
      <c r="AU432" s="99">
        <f t="shared" si="257"/>
        <v>5500</v>
      </c>
      <c r="AV432" s="99">
        <f t="shared" si="257"/>
        <v>4000</v>
      </c>
      <c r="AW432" s="100">
        <f>AO432*0.15</f>
        <v>3150</v>
      </c>
      <c r="AX432" s="256" t="s">
        <v>3</v>
      </c>
      <c r="AY432" s="101">
        <v>1750</v>
      </c>
      <c r="AZ432" s="102">
        <v>840</v>
      </c>
      <c r="BA432" s="102">
        <v>700</v>
      </c>
      <c r="BB432" s="102">
        <v>630</v>
      </c>
      <c r="BC432" s="97">
        <v>1500</v>
      </c>
      <c r="BD432" s="97">
        <v>720</v>
      </c>
      <c r="BE432" s="97">
        <v>600</v>
      </c>
      <c r="BF432" s="97">
        <v>540</v>
      </c>
      <c r="BG432" s="103">
        <f>AV432-AW432</f>
        <v>850</v>
      </c>
      <c r="BJ432" s="251" t="e">
        <f>M432*#REF!</f>
        <v>#REF!</v>
      </c>
      <c r="BK432" s="251" t="e">
        <f>N432*#REF!</f>
        <v>#REF!</v>
      </c>
      <c r="BL432" s="251" t="e">
        <f>O432*#REF!</f>
        <v>#REF!</v>
      </c>
      <c r="BM432" s="251" t="e">
        <f>P432*#REF!</f>
        <v>#REF!</v>
      </c>
    </row>
    <row r="433" spans="1:65" s="18" customFormat="1" ht="35.1" customHeight="1" x14ac:dyDescent="0.25">
      <c r="A433" s="83" t="str">
        <f t="shared" si="222"/>
        <v>LK27DT_D2+1</v>
      </c>
      <c r="B433" s="83" t="str">
        <f t="shared" si="223"/>
        <v>LK27DT_D2+2</v>
      </c>
      <c r="C433" s="83" t="str">
        <f t="shared" si="224"/>
        <v>LK27DT_D2+3</v>
      </c>
      <c r="D433" s="83" t="str">
        <f t="shared" si="225"/>
        <v>LK27DT_D2+4</v>
      </c>
      <c r="E433" s="18" t="s">
        <v>3</v>
      </c>
      <c r="F433" s="85"/>
      <c r="G433" s="85"/>
      <c r="H433" s="93" t="s">
        <v>5367</v>
      </c>
      <c r="I433" s="84" t="s">
        <v>5368</v>
      </c>
      <c r="J433" s="84" t="s">
        <v>246</v>
      </c>
      <c r="K433" s="84" t="str">
        <f t="shared" si="242"/>
        <v>LK27DT_D2</v>
      </c>
      <c r="L433" s="84" t="s">
        <v>264</v>
      </c>
      <c r="M433" s="264">
        <v>3300</v>
      </c>
      <c r="N433" s="264">
        <v>1600</v>
      </c>
      <c r="O433" s="264">
        <v>1300</v>
      </c>
      <c r="P433" s="298">
        <v>950</v>
      </c>
      <c r="Q433" s="95" t="e">
        <f>VLOOKUP(H433&amp;"Vị trí 1",#REF!,9,0)</f>
        <v>#REF!</v>
      </c>
      <c r="R433" s="95" t="e">
        <f>VLOOKUP(H433&amp;"Vị trí 2",#REF!,9,0)</f>
        <v>#REF!</v>
      </c>
      <c r="S433" s="95" t="e">
        <f>VLOOKUP(H433&amp;"Vị trí 3",#REF!,9,0)</f>
        <v>#REF!</v>
      </c>
      <c r="T433" s="95" t="e">
        <f>VLOOKUP(H433&amp;"Vị trí 4",#REF!,9,0)</f>
        <v>#REF!</v>
      </c>
      <c r="U433" s="253" t="e">
        <f>VLOOKUP(A433,#REF!,32,0)</f>
        <v>#REF!</v>
      </c>
      <c r="V433" s="253"/>
      <c r="W433" s="253"/>
      <c r="X433" s="253"/>
      <c r="Y433" s="254" t="e">
        <f>U433/M433</f>
        <v>#REF!</v>
      </c>
      <c r="Z433" s="254"/>
      <c r="AA433" s="254"/>
      <c r="AB433" s="254"/>
      <c r="AC433" s="253"/>
      <c r="AD433" s="253"/>
      <c r="AE433" s="253"/>
      <c r="AF433" s="253"/>
      <c r="AG433" s="254"/>
      <c r="AH433" s="254"/>
      <c r="AI433" s="254"/>
      <c r="AJ433" s="254"/>
      <c r="AK433" s="86">
        <v>8.0701754385964914</v>
      </c>
      <c r="AL433" s="86"/>
      <c r="AM433" s="255"/>
      <c r="AN433" s="255">
        <f>ROUNDDOWN(AK433*$AN$10/$AK$10,1)</f>
        <v>4.7</v>
      </c>
      <c r="AO433" s="98">
        <f t="shared" si="256"/>
        <v>15510</v>
      </c>
      <c r="AP433" s="98">
        <f t="shared" si="256"/>
        <v>7520</v>
      </c>
      <c r="AQ433" s="98">
        <f t="shared" si="256"/>
        <v>6110</v>
      </c>
      <c r="AR433" s="98">
        <f t="shared" si="256"/>
        <v>4465</v>
      </c>
      <c r="AS433" s="99">
        <f t="shared" si="257"/>
        <v>15500</v>
      </c>
      <c r="AT433" s="99">
        <f t="shared" si="257"/>
        <v>7500</v>
      </c>
      <c r="AU433" s="99">
        <f t="shared" si="257"/>
        <v>6100</v>
      </c>
      <c r="AV433" s="99">
        <f t="shared" si="257"/>
        <v>4500</v>
      </c>
      <c r="AW433" s="100">
        <f>AO433*0.15</f>
        <v>2326.5</v>
      </c>
      <c r="AX433" s="256" t="s">
        <v>3</v>
      </c>
      <c r="AY433" s="101">
        <v>1470</v>
      </c>
      <c r="AZ433" s="102">
        <v>840</v>
      </c>
      <c r="BA433" s="102">
        <v>630</v>
      </c>
      <c r="BB433" s="102">
        <v>490</v>
      </c>
      <c r="BC433" s="97">
        <v>1260</v>
      </c>
      <c r="BD433" s="97">
        <v>720</v>
      </c>
      <c r="BE433" s="97">
        <v>540</v>
      </c>
      <c r="BF433" s="97">
        <v>420</v>
      </c>
      <c r="BG433" s="103">
        <f>AV433-AW433</f>
        <v>2173.5</v>
      </c>
      <c r="BJ433" s="251" t="e">
        <f>M433*#REF!</f>
        <v>#REF!</v>
      </c>
      <c r="BK433" s="251" t="e">
        <f>N433*#REF!</f>
        <v>#REF!</v>
      </c>
      <c r="BL433" s="251" t="e">
        <f>O433*#REF!</f>
        <v>#REF!</v>
      </c>
      <c r="BM433" s="251" t="e">
        <f>P433*#REF!</f>
        <v>#REF!</v>
      </c>
    </row>
    <row r="434" spans="1:65" s="18" customFormat="1" ht="35.1" customHeight="1" x14ac:dyDescent="0.25">
      <c r="A434" s="83" t="str">
        <f t="shared" si="222"/>
        <v>LK28DT+1</v>
      </c>
      <c r="B434" s="83" t="str">
        <f t="shared" si="223"/>
        <v>LK28DT+2</v>
      </c>
      <c r="C434" s="83" t="str">
        <f t="shared" si="224"/>
        <v>LK28DT+3</v>
      </c>
      <c r="D434" s="83" t="str">
        <f t="shared" si="225"/>
        <v>LK28DT+4</v>
      </c>
      <c r="E434" s="18" t="s">
        <v>3</v>
      </c>
      <c r="F434" s="85">
        <v>28</v>
      </c>
      <c r="G434" s="85"/>
      <c r="H434" s="93" t="s">
        <v>5369</v>
      </c>
      <c r="I434" s="84" t="s">
        <v>5370</v>
      </c>
      <c r="J434" s="84" t="s">
        <v>5371</v>
      </c>
      <c r="K434" s="84"/>
      <c r="L434" s="84" t="s">
        <v>1124</v>
      </c>
      <c r="M434" s="298"/>
      <c r="N434" s="298"/>
      <c r="O434" s="298"/>
      <c r="P434" s="298"/>
      <c r="Q434" s="95"/>
      <c r="R434" s="95"/>
      <c r="S434" s="95"/>
      <c r="T434" s="95"/>
      <c r="U434" s="253"/>
      <c r="V434" s="253"/>
      <c r="W434" s="253"/>
      <c r="X434" s="253"/>
      <c r="Y434" s="254"/>
      <c r="Z434" s="254"/>
      <c r="AA434" s="254"/>
      <c r="AB434" s="254"/>
      <c r="AC434" s="253"/>
      <c r="AD434" s="253"/>
      <c r="AE434" s="253"/>
      <c r="AF434" s="253"/>
      <c r="AG434" s="254"/>
      <c r="AH434" s="254"/>
      <c r="AI434" s="254"/>
      <c r="AJ434" s="254"/>
      <c r="AK434" s="86"/>
      <c r="AL434" s="86"/>
      <c r="AM434" s="255"/>
      <c r="AN434" s="255"/>
      <c r="AO434" s="98"/>
      <c r="AP434" s="98"/>
      <c r="AQ434" s="98"/>
      <c r="AR434" s="98"/>
      <c r="AS434" s="98"/>
      <c r="AT434" s="98"/>
      <c r="AU434" s="98"/>
      <c r="AV434" s="98"/>
      <c r="AW434" s="60"/>
      <c r="AX434" s="256" t="s">
        <v>3</v>
      </c>
      <c r="AY434" s="101"/>
      <c r="AZ434" s="102"/>
      <c r="BA434" s="102"/>
      <c r="BB434" s="102"/>
      <c r="BC434" s="97"/>
      <c r="BD434" s="97"/>
      <c r="BE434" s="97"/>
      <c r="BF434" s="97"/>
    </row>
    <row r="435" spans="1:65" s="18" customFormat="1" ht="35.1" customHeight="1" x14ac:dyDescent="0.25">
      <c r="A435" s="83" t="str">
        <f t="shared" si="222"/>
        <v>LK28DT_D1+1</v>
      </c>
      <c r="B435" s="83" t="str">
        <f t="shared" si="223"/>
        <v>LK28DT_D1+2</v>
      </c>
      <c r="C435" s="83" t="str">
        <f t="shared" si="224"/>
        <v>LK28DT_D1+3</v>
      </c>
      <c r="D435" s="83" t="str">
        <f t="shared" si="225"/>
        <v>LK28DT_D1+4</v>
      </c>
      <c r="E435" s="18" t="s">
        <v>3</v>
      </c>
      <c r="F435" s="85"/>
      <c r="G435" s="85"/>
      <c r="H435" s="93" t="s">
        <v>5372</v>
      </c>
      <c r="I435" s="84" t="s">
        <v>5373</v>
      </c>
      <c r="J435" s="84" t="s">
        <v>5371</v>
      </c>
      <c r="K435" s="84" t="str">
        <f t="shared" si="242"/>
        <v>LK28DT_D1</v>
      </c>
      <c r="L435" s="84" t="s">
        <v>5374</v>
      </c>
      <c r="M435" s="264">
        <v>1600</v>
      </c>
      <c r="N435" s="298">
        <v>920</v>
      </c>
      <c r="O435" s="298">
        <v>650</v>
      </c>
      <c r="P435" s="298">
        <v>550</v>
      </c>
      <c r="Q435" s="95" t="e">
        <f>VLOOKUP(H435&amp;"Vị trí 1",#REF!,9,0)</f>
        <v>#REF!</v>
      </c>
      <c r="R435" s="95" t="e">
        <f>VLOOKUP(H435&amp;"Vị trí 2",#REF!,9,0)</f>
        <v>#REF!</v>
      </c>
      <c r="S435" s="95" t="e">
        <f>VLOOKUP(H435&amp;"Vị trí 3",#REF!,9,0)</f>
        <v>#REF!</v>
      </c>
      <c r="T435" s="95" t="e">
        <f>VLOOKUP(H435&amp;"Vị trí 4",#REF!,9,0)</f>
        <v>#REF!</v>
      </c>
      <c r="U435" s="253"/>
      <c r="V435" s="253"/>
      <c r="W435" s="253"/>
      <c r="X435" s="253"/>
      <c r="Y435" s="254"/>
      <c r="Z435" s="254"/>
      <c r="AA435" s="254"/>
      <c r="AB435" s="254"/>
      <c r="AC435" s="253"/>
      <c r="AD435" s="253"/>
      <c r="AE435" s="253"/>
      <c r="AF435" s="253"/>
      <c r="AG435" s="254"/>
      <c r="AH435" s="254"/>
      <c r="AI435" s="254"/>
      <c r="AJ435" s="254"/>
      <c r="AK435" s="86">
        <v>15.625</v>
      </c>
      <c r="AL435" s="86"/>
      <c r="AM435" s="255"/>
      <c r="AN435" s="255">
        <f t="shared" ref="AN435:AN440" si="258">ROUNDDOWN(AK435*$AN$10/$AK$10,1)</f>
        <v>9.1999999999999993</v>
      </c>
      <c r="AO435" s="98">
        <f t="shared" ref="AO435:AR440" si="259">M435*$AN435</f>
        <v>14719.999999999998</v>
      </c>
      <c r="AP435" s="98">
        <f t="shared" si="259"/>
        <v>8464</v>
      </c>
      <c r="AQ435" s="98">
        <f t="shared" si="259"/>
        <v>5979.9999999999991</v>
      </c>
      <c r="AR435" s="98">
        <f t="shared" si="259"/>
        <v>5060</v>
      </c>
      <c r="AS435" s="99">
        <f t="shared" ref="AS435:AV440" si="260">IF(AO435&lt;1000,ROUND(AO435,-1),ROUND(AO435,-2))</f>
        <v>14700</v>
      </c>
      <c r="AT435" s="99">
        <f t="shared" si="260"/>
        <v>8500</v>
      </c>
      <c r="AU435" s="99">
        <f t="shared" si="260"/>
        <v>6000</v>
      </c>
      <c r="AV435" s="99">
        <f t="shared" si="260"/>
        <v>5100</v>
      </c>
      <c r="AW435" s="100">
        <f t="shared" ref="AW435:AW440" si="261">AO435*0.15</f>
        <v>2207.9999999999995</v>
      </c>
      <c r="AX435" s="256" t="s">
        <v>3</v>
      </c>
      <c r="AY435" s="101">
        <v>3500</v>
      </c>
      <c r="AZ435" s="102">
        <v>1750</v>
      </c>
      <c r="BA435" s="102">
        <v>1400</v>
      </c>
      <c r="BB435" s="102">
        <v>670</v>
      </c>
      <c r="BC435" s="97">
        <v>3000</v>
      </c>
      <c r="BD435" s="97">
        <v>1500</v>
      </c>
      <c r="BE435" s="97">
        <v>1200</v>
      </c>
      <c r="BF435" s="97">
        <v>570</v>
      </c>
      <c r="BG435" s="103">
        <f t="shared" ref="BG435:BG440" si="262">AV435-AW435</f>
        <v>2892.0000000000005</v>
      </c>
      <c r="BJ435" s="251" t="e">
        <f>M435*#REF!</f>
        <v>#REF!</v>
      </c>
      <c r="BK435" s="251" t="e">
        <f>N435*#REF!</f>
        <v>#REF!</v>
      </c>
      <c r="BL435" s="251" t="e">
        <f>O435*#REF!</f>
        <v>#REF!</v>
      </c>
      <c r="BM435" s="251" t="e">
        <f>P435*#REF!</f>
        <v>#REF!</v>
      </c>
    </row>
    <row r="436" spans="1:65" s="18" customFormat="1" ht="35.1" customHeight="1" x14ac:dyDescent="0.25">
      <c r="A436" s="83" t="str">
        <f t="shared" ref="A436:A499" si="263">$H436&amp;"+1"</f>
        <v>LK28DT_D2+1</v>
      </c>
      <c r="B436" s="83" t="str">
        <f t="shared" ref="B436:B499" si="264">$H436&amp;"+2"</f>
        <v>LK28DT_D2+2</v>
      </c>
      <c r="C436" s="83" t="str">
        <f t="shared" ref="C436:C499" si="265">$H436&amp;"+3"</f>
        <v>LK28DT_D2+3</v>
      </c>
      <c r="D436" s="83" t="str">
        <f t="shared" ref="D436:D499" si="266">$H436&amp;"+4"</f>
        <v>LK28DT_D2+4</v>
      </c>
      <c r="E436" s="18" t="s">
        <v>3</v>
      </c>
      <c r="F436" s="85"/>
      <c r="G436" s="85"/>
      <c r="H436" s="93" t="s">
        <v>5375</v>
      </c>
      <c r="I436" s="84" t="s">
        <v>5376</v>
      </c>
      <c r="J436" s="84" t="s">
        <v>5374</v>
      </c>
      <c r="K436" s="84" t="str">
        <f t="shared" si="242"/>
        <v>LK28DT_D2</v>
      </c>
      <c r="L436" s="84" t="s">
        <v>5377</v>
      </c>
      <c r="M436" s="264">
        <v>2400</v>
      </c>
      <c r="N436" s="264">
        <v>1200</v>
      </c>
      <c r="O436" s="298">
        <v>900</v>
      </c>
      <c r="P436" s="298">
        <v>700</v>
      </c>
      <c r="Q436" s="95" t="e">
        <f>VLOOKUP(H436&amp;"Vị trí 1",#REF!,9,0)</f>
        <v>#REF!</v>
      </c>
      <c r="R436" s="95" t="e">
        <f>VLOOKUP(H436&amp;"Vị trí 2",#REF!,9,0)</f>
        <v>#REF!</v>
      </c>
      <c r="S436" s="95" t="e">
        <f>VLOOKUP(H436&amp;"Vị trí 3",#REF!,9,0)</f>
        <v>#REF!</v>
      </c>
      <c r="T436" s="95" t="e">
        <f>VLOOKUP(H436&amp;"Vị trí 4",#REF!,9,0)</f>
        <v>#REF!</v>
      </c>
      <c r="U436" s="253"/>
      <c r="V436" s="253"/>
      <c r="W436" s="253"/>
      <c r="X436" s="253"/>
      <c r="Y436" s="254"/>
      <c r="Z436" s="254"/>
      <c r="AA436" s="254"/>
      <c r="AB436" s="254"/>
      <c r="AC436" s="253"/>
      <c r="AD436" s="253"/>
      <c r="AE436" s="253"/>
      <c r="AF436" s="253"/>
      <c r="AG436" s="254"/>
      <c r="AH436" s="254"/>
      <c r="AI436" s="254"/>
      <c r="AJ436" s="254"/>
      <c r="AK436" s="86">
        <v>12.94</v>
      </c>
      <c r="AL436" s="86"/>
      <c r="AM436" s="255"/>
      <c r="AN436" s="255">
        <f t="shared" si="258"/>
        <v>7.6</v>
      </c>
      <c r="AO436" s="98">
        <f t="shared" si="259"/>
        <v>18240</v>
      </c>
      <c r="AP436" s="98">
        <f t="shared" si="259"/>
        <v>9120</v>
      </c>
      <c r="AQ436" s="98">
        <f t="shared" si="259"/>
        <v>6840</v>
      </c>
      <c r="AR436" s="98">
        <f t="shared" si="259"/>
        <v>5320</v>
      </c>
      <c r="AS436" s="99">
        <f t="shared" si="260"/>
        <v>18200</v>
      </c>
      <c r="AT436" s="99">
        <f t="shared" si="260"/>
        <v>9100</v>
      </c>
      <c r="AU436" s="99">
        <f t="shared" si="260"/>
        <v>6800</v>
      </c>
      <c r="AV436" s="99">
        <f t="shared" si="260"/>
        <v>5300</v>
      </c>
      <c r="AW436" s="100">
        <f t="shared" si="261"/>
        <v>2736</v>
      </c>
      <c r="AX436" s="256" t="s">
        <v>3</v>
      </c>
      <c r="AY436" s="101">
        <v>1750</v>
      </c>
      <c r="AZ436" s="102">
        <v>770</v>
      </c>
      <c r="BA436" s="102">
        <v>630</v>
      </c>
      <c r="BB436" s="102">
        <v>490</v>
      </c>
      <c r="BC436" s="97">
        <v>1500</v>
      </c>
      <c r="BD436" s="97">
        <v>660</v>
      </c>
      <c r="BE436" s="97">
        <v>540</v>
      </c>
      <c r="BF436" s="97">
        <v>420</v>
      </c>
      <c r="BG436" s="103">
        <f t="shared" si="262"/>
        <v>2564</v>
      </c>
      <c r="BJ436" s="251" t="e">
        <f>M436*#REF!</f>
        <v>#REF!</v>
      </c>
      <c r="BK436" s="251" t="e">
        <f>N436*#REF!</f>
        <v>#REF!</v>
      </c>
      <c r="BL436" s="251" t="e">
        <f>O436*#REF!</f>
        <v>#REF!</v>
      </c>
      <c r="BM436" s="251" t="e">
        <f>P436*#REF!</f>
        <v>#REF!</v>
      </c>
    </row>
    <row r="437" spans="1:65" s="18" customFormat="1" ht="35.1" customHeight="1" x14ac:dyDescent="0.25">
      <c r="A437" s="83" t="str">
        <f t="shared" si="263"/>
        <v>LK28DT_D3+1</v>
      </c>
      <c r="B437" s="83" t="str">
        <f t="shared" si="264"/>
        <v>LK28DT_D3+2</v>
      </c>
      <c r="C437" s="83" t="str">
        <f t="shared" si="265"/>
        <v>LK28DT_D3+3</v>
      </c>
      <c r="D437" s="83" t="str">
        <f t="shared" si="266"/>
        <v>LK28DT_D3+4</v>
      </c>
      <c r="E437" s="18" t="s">
        <v>3</v>
      </c>
      <c r="F437" s="85"/>
      <c r="G437" s="85"/>
      <c r="H437" s="93" t="s">
        <v>5378</v>
      </c>
      <c r="I437" s="84" t="s">
        <v>5379</v>
      </c>
      <c r="J437" s="84" t="s">
        <v>5377</v>
      </c>
      <c r="K437" s="84" t="str">
        <f t="shared" si="242"/>
        <v>LK28DT_D3</v>
      </c>
      <c r="L437" s="84" t="s">
        <v>5380</v>
      </c>
      <c r="M437" s="264">
        <v>2200</v>
      </c>
      <c r="N437" s="264">
        <v>1200</v>
      </c>
      <c r="O437" s="298">
        <v>980</v>
      </c>
      <c r="P437" s="298">
        <v>700</v>
      </c>
      <c r="Q437" s="95" t="e">
        <f>VLOOKUP(H437&amp;"Vị trí 1",#REF!,9,0)</f>
        <v>#REF!</v>
      </c>
      <c r="R437" s="95" t="e">
        <f>VLOOKUP(H437&amp;"Vị trí 2",#REF!,9,0)</f>
        <v>#REF!</v>
      </c>
      <c r="S437" s="95" t="e">
        <f>VLOOKUP(H437&amp;"Vị trí 3",#REF!,9,0)</f>
        <v>#REF!</v>
      </c>
      <c r="T437" s="95" t="e">
        <f>VLOOKUP(H437&amp;"Vị trí 4",#REF!,9,0)</f>
        <v>#REF!</v>
      </c>
      <c r="U437" s="253"/>
      <c r="V437" s="253"/>
      <c r="W437" s="253"/>
      <c r="X437" s="253"/>
      <c r="Y437" s="254"/>
      <c r="Z437" s="254"/>
      <c r="AA437" s="254"/>
      <c r="AB437" s="254"/>
      <c r="AC437" s="253"/>
      <c r="AD437" s="253"/>
      <c r="AE437" s="253"/>
      <c r="AF437" s="253"/>
      <c r="AG437" s="254"/>
      <c r="AH437" s="254"/>
      <c r="AI437" s="254"/>
      <c r="AJ437" s="254"/>
      <c r="AK437" s="86">
        <v>10.227272727272727</v>
      </c>
      <c r="AL437" s="86"/>
      <c r="AM437" s="255"/>
      <c r="AN437" s="255">
        <f t="shared" si="258"/>
        <v>6</v>
      </c>
      <c r="AO437" s="98">
        <f t="shared" si="259"/>
        <v>13200</v>
      </c>
      <c r="AP437" s="98">
        <f t="shared" si="259"/>
        <v>7200</v>
      </c>
      <c r="AQ437" s="98">
        <f t="shared" si="259"/>
        <v>5880</v>
      </c>
      <c r="AR437" s="98">
        <f t="shared" si="259"/>
        <v>4200</v>
      </c>
      <c r="AS437" s="99">
        <f t="shared" si="260"/>
        <v>13200</v>
      </c>
      <c r="AT437" s="99">
        <f t="shared" si="260"/>
        <v>7200</v>
      </c>
      <c r="AU437" s="99">
        <f t="shared" si="260"/>
        <v>5900</v>
      </c>
      <c r="AV437" s="99">
        <f t="shared" si="260"/>
        <v>4200</v>
      </c>
      <c r="AW437" s="100">
        <f t="shared" si="261"/>
        <v>1980</v>
      </c>
      <c r="AX437" s="256" t="s">
        <v>3</v>
      </c>
      <c r="AY437" s="101">
        <v>2100</v>
      </c>
      <c r="AZ437" s="102">
        <v>1050</v>
      </c>
      <c r="BA437" s="102">
        <v>630</v>
      </c>
      <c r="BB437" s="102">
        <v>490</v>
      </c>
      <c r="BC437" s="97">
        <v>1800</v>
      </c>
      <c r="BD437" s="97">
        <v>900</v>
      </c>
      <c r="BE437" s="97">
        <v>540</v>
      </c>
      <c r="BF437" s="97">
        <v>420</v>
      </c>
      <c r="BG437" s="103">
        <f t="shared" si="262"/>
        <v>2220</v>
      </c>
      <c r="BJ437" s="251" t="e">
        <f>M437*#REF!</f>
        <v>#REF!</v>
      </c>
      <c r="BK437" s="251" t="e">
        <f>N437*#REF!</f>
        <v>#REF!</v>
      </c>
      <c r="BL437" s="251" t="e">
        <f>O437*#REF!</f>
        <v>#REF!</v>
      </c>
      <c r="BM437" s="251" t="e">
        <f>P437*#REF!</f>
        <v>#REF!</v>
      </c>
    </row>
    <row r="438" spans="1:65" s="18" customFormat="1" ht="35.1" customHeight="1" x14ac:dyDescent="0.25">
      <c r="A438" s="83" t="str">
        <f t="shared" si="263"/>
        <v>LK28DT_D4+1</v>
      </c>
      <c r="B438" s="83" t="str">
        <f t="shared" si="264"/>
        <v>LK28DT_D4+2</v>
      </c>
      <c r="C438" s="83" t="str">
        <f t="shared" si="265"/>
        <v>LK28DT_D4+3</v>
      </c>
      <c r="D438" s="83" t="str">
        <f t="shared" si="266"/>
        <v>LK28DT_D4+4</v>
      </c>
      <c r="E438" s="18" t="s">
        <v>3</v>
      </c>
      <c r="F438" s="85"/>
      <c r="G438" s="85"/>
      <c r="H438" s="93" t="s">
        <v>5381</v>
      </c>
      <c r="I438" s="84" t="s">
        <v>5382</v>
      </c>
      <c r="J438" s="84" t="s">
        <v>5380</v>
      </c>
      <c r="K438" s="84" t="str">
        <f t="shared" si="242"/>
        <v>LK28DT_D4</v>
      </c>
      <c r="L438" s="84" t="s">
        <v>1124</v>
      </c>
      <c r="M438" s="264">
        <v>3000</v>
      </c>
      <c r="N438" s="264">
        <v>1500</v>
      </c>
      <c r="O438" s="298">
        <v>900</v>
      </c>
      <c r="P438" s="298">
        <v>700</v>
      </c>
      <c r="Q438" s="95" t="e">
        <f>VLOOKUP(H438&amp;"Vị trí 1",#REF!,9,0)</f>
        <v>#REF!</v>
      </c>
      <c r="R438" s="95" t="e">
        <f>VLOOKUP(H438&amp;"Vị trí 2",#REF!,9,0)</f>
        <v>#REF!</v>
      </c>
      <c r="S438" s="95" t="e">
        <f>VLOOKUP(H438&amp;"Vị trí 3",#REF!,9,0)</f>
        <v>#REF!</v>
      </c>
      <c r="T438" s="95" t="e">
        <f>VLOOKUP(H438&amp;"Vị trí 4",#REF!,9,0)</f>
        <v>#REF!</v>
      </c>
      <c r="U438" s="253" t="e">
        <f>VLOOKUP(A438,#REF!,32,0)</f>
        <v>#REF!</v>
      </c>
      <c r="V438" s="253"/>
      <c r="W438" s="253"/>
      <c r="X438" s="253"/>
      <c r="Y438" s="254" t="e">
        <f>U438/M438</f>
        <v>#REF!</v>
      </c>
      <c r="Z438" s="254"/>
      <c r="AA438" s="254"/>
      <c r="AB438" s="254"/>
      <c r="AC438" s="253"/>
      <c r="AD438" s="253"/>
      <c r="AE438" s="253"/>
      <c r="AF438" s="253"/>
      <c r="AG438" s="254"/>
      <c r="AH438" s="254"/>
      <c r="AI438" s="254"/>
      <c r="AJ438" s="254"/>
      <c r="AK438" s="86">
        <v>9</v>
      </c>
      <c r="AL438" s="86"/>
      <c r="AM438" s="255"/>
      <c r="AN438" s="255">
        <f t="shared" si="258"/>
        <v>5.3</v>
      </c>
      <c r="AO438" s="98">
        <f t="shared" si="259"/>
        <v>15900</v>
      </c>
      <c r="AP438" s="98">
        <f t="shared" si="259"/>
        <v>7950</v>
      </c>
      <c r="AQ438" s="98">
        <f t="shared" si="259"/>
        <v>4770</v>
      </c>
      <c r="AR438" s="98">
        <f t="shared" si="259"/>
        <v>3710</v>
      </c>
      <c r="AS438" s="99">
        <f t="shared" si="260"/>
        <v>15900</v>
      </c>
      <c r="AT438" s="99">
        <f t="shared" si="260"/>
        <v>8000</v>
      </c>
      <c r="AU438" s="99">
        <f t="shared" si="260"/>
        <v>4800</v>
      </c>
      <c r="AV438" s="99">
        <f t="shared" si="260"/>
        <v>3700</v>
      </c>
      <c r="AW438" s="100">
        <f t="shared" si="261"/>
        <v>2385</v>
      </c>
      <c r="AX438" s="256" t="s">
        <v>3</v>
      </c>
      <c r="AY438" s="101">
        <v>1540</v>
      </c>
      <c r="AZ438" s="102">
        <v>770</v>
      </c>
      <c r="BA438" s="102">
        <v>630</v>
      </c>
      <c r="BB438" s="102">
        <v>490</v>
      </c>
      <c r="BC438" s="97">
        <v>1320</v>
      </c>
      <c r="BD438" s="97">
        <v>660</v>
      </c>
      <c r="BE438" s="97">
        <v>540</v>
      </c>
      <c r="BF438" s="97">
        <v>420</v>
      </c>
      <c r="BG438" s="103">
        <f t="shared" si="262"/>
        <v>1315</v>
      </c>
      <c r="BJ438" s="251" t="e">
        <f>M438*#REF!</f>
        <v>#REF!</v>
      </c>
      <c r="BK438" s="251" t="e">
        <f>N438*#REF!</f>
        <v>#REF!</v>
      </c>
      <c r="BL438" s="251" t="e">
        <f>O438*#REF!</f>
        <v>#REF!</v>
      </c>
      <c r="BM438" s="251" t="e">
        <f>P438*#REF!</f>
        <v>#REF!</v>
      </c>
    </row>
    <row r="439" spans="1:65" s="18" customFormat="1" ht="35.1" customHeight="1" x14ac:dyDescent="0.25">
      <c r="A439" s="83" t="str">
        <f t="shared" si="263"/>
        <v>LK29DT+1</v>
      </c>
      <c r="B439" s="83" t="str">
        <f t="shared" si="264"/>
        <v>LK29DT+2</v>
      </c>
      <c r="C439" s="83" t="str">
        <f t="shared" si="265"/>
        <v>LK29DT+3</v>
      </c>
      <c r="D439" s="83" t="str">
        <f t="shared" si="266"/>
        <v>LK29DT+4</v>
      </c>
      <c r="E439" s="18" t="s">
        <v>3</v>
      </c>
      <c r="F439" s="85">
        <v>29</v>
      </c>
      <c r="G439" s="85"/>
      <c r="H439" s="93" t="s">
        <v>5383</v>
      </c>
      <c r="I439" s="84" t="s">
        <v>5380</v>
      </c>
      <c r="J439" s="84" t="s">
        <v>264</v>
      </c>
      <c r="K439" s="84" t="str">
        <f t="shared" si="242"/>
        <v>LK29DT</v>
      </c>
      <c r="L439" s="84" t="s">
        <v>1099</v>
      </c>
      <c r="M439" s="264">
        <v>2500</v>
      </c>
      <c r="N439" s="264">
        <v>1200</v>
      </c>
      <c r="O439" s="264">
        <v>1000</v>
      </c>
      <c r="P439" s="298">
        <v>900</v>
      </c>
      <c r="Q439" s="95" t="e">
        <f>VLOOKUP(H439&amp;"Vị trí 1",#REF!,9,0)</f>
        <v>#REF!</v>
      </c>
      <c r="R439" s="95" t="e">
        <f>VLOOKUP(H439&amp;"Vị trí 2",#REF!,9,0)</f>
        <v>#REF!</v>
      </c>
      <c r="S439" s="95" t="e">
        <f>VLOOKUP(H439&amp;"Vị trí 3",#REF!,9,0)</f>
        <v>#REF!</v>
      </c>
      <c r="T439" s="95" t="e">
        <f>VLOOKUP(H439&amp;"Vị trí 4",#REF!,9,0)</f>
        <v>#REF!</v>
      </c>
      <c r="U439" s="253"/>
      <c r="V439" s="253"/>
      <c r="W439" s="253"/>
      <c r="X439" s="253"/>
      <c r="Y439" s="254"/>
      <c r="Z439" s="254"/>
      <c r="AA439" s="254"/>
      <c r="AB439" s="254"/>
      <c r="AC439" s="253"/>
      <c r="AD439" s="253"/>
      <c r="AE439" s="253"/>
      <c r="AF439" s="253"/>
      <c r="AG439" s="254"/>
      <c r="AH439" s="254"/>
      <c r="AI439" s="254"/>
      <c r="AJ439" s="254"/>
      <c r="AK439" s="86">
        <v>12.94</v>
      </c>
      <c r="AL439" s="86"/>
      <c r="AM439" s="255"/>
      <c r="AN439" s="255">
        <f t="shared" si="258"/>
        <v>7.6</v>
      </c>
      <c r="AO439" s="98">
        <f t="shared" si="259"/>
        <v>19000</v>
      </c>
      <c r="AP439" s="98">
        <f t="shared" si="259"/>
        <v>9120</v>
      </c>
      <c r="AQ439" s="98">
        <f t="shared" si="259"/>
        <v>7600</v>
      </c>
      <c r="AR439" s="98">
        <f t="shared" si="259"/>
        <v>6840</v>
      </c>
      <c r="AS439" s="99">
        <f t="shared" si="260"/>
        <v>19000</v>
      </c>
      <c r="AT439" s="99">
        <f t="shared" si="260"/>
        <v>9100</v>
      </c>
      <c r="AU439" s="99">
        <f t="shared" si="260"/>
        <v>7600</v>
      </c>
      <c r="AV439" s="99">
        <f t="shared" si="260"/>
        <v>6800</v>
      </c>
      <c r="AW439" s="100">
        <f t="shared" si="261"/>
        <v>2850</v>
      </c>
      <c r="AX439" s="256" t="s">
        <v>3</v>
      </c>
      <c r="AY439" s="101">
        <v>1540</v>
      </c>
      <c r="AZ439" s="102">
        <v>770</v>
      </c>
      <c r="BA439" s="102">
        <v>630</v>
      </c>
      <c r="BB439" s="102">
        <v>490</v>
      </c>
      <c r="BC439" s="97">
        <v>1320</v>
      </c>
      <c r="BD439" s="97">
        <v>660</v>
      </c>
      <c r="BE439" s="97">
        <v>540</v>
      </c>
      <c r="BF439" s="97">
        <v>420</v>
      </c>
      <c r="BG439" s="103">
        <f t="shared" si="262"/>
        <v>3950</v>
      </c>
      <c r="BJ439" s="251" t="e">
        <f>M439*#REF!</f>
        <v>#REF!</v>
      </c>
      <c r="BK439" s="251" t="e">
        <f>N439*#REF!</f>
        <v>#REF!</v>
      </c>
      <c r="BL439" s="251" t="e">
        <f>O439*#REF!</f>
        <v>#REF!</v>
      </c>
      <c r="BM439" s="251" t="e">
        <f>P439*#REF!</f>
        <v>#REF!</v>
      </c>
    </row>
    <row r="440" spans="1:65" s="18" customFormat="1" ht="35.1" customHeight="1" x14ac:dyDescent="0.25">
      <c r="A440" s="83" t="str">
        <f t="shared" si="263"/>
        <v>LK30DT+1</v>
      </c>
      <c r="B440" s="83" t="str">
        <f t="shared" si="264"/>
        <v>LK30DT+2</v>
      </c>
      <c r="C440" s="83" t="str">
        <f t="shared" si="265"/>
        <v>LK30DT+3</v>
      </c>
      <c r="D440" s="83" t="str">
        <f t="shared" si="266"/>
        <v>LK30DT+4</v>
      </c>
      <c r="E440" s="18" t="s">
        <v>3</v>
      </c>
      <c r="F440" s="85">
        <v>30</v>
      </c>
      <c r="G440" s="85"/>
      <c r="H440" s="93" t="s">
        <v>5384</v>
      </c>
      <c r="I440" s="84" t="s">
        <v>5385</v>
      </c>
      <c r="J440" s="84" t="s">
        <v>5380</v>
      </c>
      <c r="K440" s="84" t="str">
        <f t="shared" si="242"/>
        <v>LK30DT</v>
      </c>
      <c r="L440" s="84" t="s">
        <v>5041</v>
      </c>
      <c r="M440" s="264">
        <v>2100</v>
      </c>
      <c r="N440" s="264">
        <v>1200</v>
      </c>
      <c r="O440" s="298">
        <v>900</v>
      </c>
      <c r="P440" s="298">
        <v>700</v>
      </c>
      <c r="Q440" s="95" t="e">
        <f>VLOOKUP(H440&amp;"Vị trí 1",#REF!,9,0)</f>
        <v>#REF!</v>
      </c>
      <c r="R440" s="95" t="e">
        <f>VLOOKUP(H440&amp;"Vị trí 2",#REF!,9,0)</f>
        <v>#REF!</v>
      </c>
      <c r="S440" s="95" t="e">
        <f>VLOOKUP(H440&amp;"Vị trí 3",#REF!,9,0)</f>
        <v>#REF!</v>
      </c>
      <c r="T440" s="95" t="e">
        <f>VLOOKUP(H440&amp;"Vị trí 4",#REF!,9,0)</f>
        <v>#REF!</v>
      </c>
      <c r="U440" s="253"/>
      <c r="V440" s="253"/>
      <c r="W440" s="253"/>
      <c r="X440" s="253"/>
      <c r="Y440" s="254"/>
      <c r="Z440" s="254"/>
      <c r="AA440" s="254"/>
      <c r="AB440" s="254"/>
      <c r="AC440" s="253"/>
      <c r="AD440" s="253"/>
      <c r="AE440" s="253"/>
      <c r="AF440" s="253"/>
      <c r="AG440" s="254"/>
      <c r="AH440" s="254"/>
      <c r="AI440" s="254"/>
      <c r="AJ440" s="254"/>
      <c r="AK440" s="86">
        <v>15.238095238095237</v>
      </c>
      <c r="AL440" s="86"/>
      <c r="AM440" s="255"/>
      <c r="AN440" s="255">
        <f t="shared" si="258"/>
        <v>8.9</v>
      </c>
      <c r="AO440" s="98">
        <f t="shared" si="259"/>
        <v>18690</v>
      </c>
      <c r="AP440" s="98">
        <f t="shared" si="259"/>
        <v>10680</v>
      </c>
      <c r="AQ440" s="98">
        <f t="shared" si="259"/>
        <v>8010</v>
      </c>
      <c r="AR440" s="98">
        <f t="shared" si="259"/>
        <v>6230</v>
      </c>
      <c r="AS440" s="99">
        <f t="shared" si="260"/>
        <v>18700</v>
      </c>
      <c r="AT440" s="99">
        <f t="shared" si="260"/>
        <v>10700</v>
      </c>
      <c r="AU440" s="99">
        <f t="shared" si="260"/>
        <v>8000</v>
      </c>
      <c r="AV440" s="99">
        <f t="shared" si="260"/>
        <v>6200</v>
      </c>
      <c r="AW440" s="100">
        <f t="shared" si="261"/>
        <v>2803.5</v>
      </c>
      <c r="AX440" s="256" t="s">
        <v>3</v>
      </c>
      <c r="AY440" s="101">
        <v>1540</v>
      </c>
      <c r="AZ440" s="102">
        <v>770</v>
      </c>
      <c r="BA440" s="102">
        <v>630</v>
      </c>
      <c r="BB440" s="102">
        <v>490</v>
      </c>
      <c r="BC440" s="97">
        <v>1320</v>
      </c>
      <c r="BD440" s="97">
        <v>660</v>
      </c>
      <c r="BE440" s="97">
        <v>540</v>
      </c>
      <c r="BF440" s="97">
        <v>420</v>
      </c>
      <c r="BG440" s="103">
        <f t="shared" si="262"/>
        <v>3396.5</v>
      </c>
      <c r="BJ440" s="251" t="e">
        <f>M440*#REF!</f>
        <v>#REF!</v>
      </c>
      <c r="BK440" s="251" t="e">
        <f>N440*#REF!</f>
        <v>#REF!</v>
      </c>
      <c r="BL440" s="251" t="e">
        <f>O440*#REF!</f>
        <v>#REF!</v>
      </c>
      <c r="BM440" s="251" t="e">
        <f>P440*#REF!</f>
        <v>#REF!</v>
      </c>
    </row>
    <row r="441" spans="1:65" s="18" customFormat="1" ht="35.1" customHeight="1" x14ac:dyDescent="0.25">
      <c r="A441" s="83" t="str">
        <f t="shared" si="263"/>
        <v>LK31DT+1</v>
      </c>
      <c r="B441" s="83" t="str">
        <f t="shared" si="264"/>
        <v>LK31DT+2</v>
      </c>
      <c r="C441" s="83" t="str">
        <f t="shared" si="265"/>
        <v>LK31DT+3</v>
      </c>
      <c r="D441" s="83" t="str">
        <f t="shared" si="266"/>
        <v>LK31DT+4</v>
      </c>
      <c r="E441" s="18" t="s">
        <v>3</v>
      </c>
      <c r="F441" s="85">
        <v>31</v>
      </c>
      <c r="G441" s="85"/>
      <c r="H441" s="93" t="s">
        <v>5386</v>
      </c>
      <c r="I441" s="84" t="s">
        <v>5387</v>
      </c>
      <c r="J441" s="84" t="s">
        <v>246</v>
      </c>
      <c r="K441" s="84"/>
      <c r="L441" s="84" t="s">
        <v>5385</v>
      </c>
      <c r="M441" s="298"/>
      <c r="N441" s="298"/>
      <c r="O441" s="298"/>
      <c r="P441" s="298"/>
      <c r="Q441" s="95"/>
      <c r="R441" s="95"/>
      <c r="S441" s="95"/>
      <c r="T441" s="95"/>
      <c r="U441" s="253" t="e">
        <f>VLOOKUP(A441,#REF!,32,0)</f>
        <v>#REF!</v>
      </c>
      <c r="V441" s="253"/>
      <c r="W441" s="253"/>
      <c r="X441" s="253"/>
      <c r="Y441" s="254" t="e">
        <f>U441/M441</f>
        <v>#REF!</v>
      </c>
      <c r="Z441" s="254"/>
      <c r="AA441" s="254"/>
      <c r="AB441" s="254"/>
      <c r="AC441" s="253"/>
      <c r="AD441" s="253"/>
      <c r="AE441" s="253"/>
      <c r="AF441" s="253"/>
      <c r="AG441" s="254"/>
      <c r="AH441" s="254"/>
      <c r="AI441" s="254"/>
      <c r="AJ441" s="254"/>
      <c r="AK441" s="86"/>
      <c r="AL441" s="86"/>
      <c r="AM441" s="255"/>
      <c r="AN441" s="255"/>
      <c r="AO441" s="98"/>
      <c r="AP441" s="98"/>
      <c r="AQ441" s="98"/>
      <c r="AR441" s="98"/>
      <c r="AS441" s="98"/>
      <c r="AT441" s="98"/>
      <c r="AU441" s="98"/>
      <c r="AV441" s="98"/>
      <c r="AW441" s="60"/>
      <c r="AX441" s="256" t="s">
        <v>3</v>
      </c>
      <c r="AY441" s="101">
        <v>1540</v>
      </c>
      <c r="AZ441" s="102">
        <v>770</v>
      </c>
      <c r="BA441" s="102">
        <v>630</v>
      </c>
      <c r="BB441" s="102">
        <v>490</v>
      </c>
      <c r="BC441" s="97">
        <v>1320</v>
      </c>
      <c r="BD441" s="97">
        <v>660</v>
      </c>
      <c r="BE441" s="97">
        <v>540</v>
      </c>
      <c r="BF441" s="97">
        <v>420</v>
      </c>
      <c r="BJ441" s="251" t="e">
        <f>M441*#REF!</f>
        <v>#REF!</v>
      </c>
      <c r="BK441" s="251" t="e">
        <f>N441*#REF!</f>
        <v>#REF!</v>
      </c>
      <c r="BL441" s="251" t="e">
        <f>O441*#REF!</f>
        <v>#REF!</v>
      </c>
      <c r="BM441" s="251" t="e">
        <f>P441*#REF!</f>
        <v>#REF!</v>
      </c>
    </row>
    <row r="442" spans="1:65" s="18" customFormat="1" ht="35.1" customHeight="1" x14ac:dyDescent="0.25">
      <c r="A442" s="83" t="str">
        <f t="shared" si="263"/>
        <v>LK31DT_D1+1</v>
      </c>
      <c r="B442" s="83" t="str">
        <f t="shared" si="264"/>
        <v>LK31DT_D1+2</v>
      </c>
      <c r="C442" s="83" t="str">
        <f t="shared" si="265"/>
        <v>LK31DT_D1+3</v>
      </c>
      <c r="D442" s="83" t="str">
        <f t="shared" si="266"/>
        <v>LK31DT_D1+4</v>
      </c>
      <c r="E442" s="18" t="s">
        <v>3</v>
      </c>
      <c r="F442" s="85"/>
      <c r="G442" s="85"/>
      <c r="H442" s="93" t="s">
        <v>5388</v>
      </c>
      <c r="I442" s="84" t="s">
        <v>5389</v>
      </c>
      <c r="J442" s="84" t="s">
        <v>246</v>
      </c>
      <c r="K442" s="84" t="str">
        <f t="shared" si="242"/>
        <v>LK31DT_D1</v>
      </c>
      <c r="L442" s="84" t="s">
        <v>264</v>
      </c>
      <c r="M442" s="264">
        <v>5000</v>
      </c>
      <c r="N442" s="264">
        <v>2500</v>
      </c>
      <c r="O442" s="264">
        <v>2000</v>
      </c>
      <c r="P442" s="298">
        <v>950</v>
      </c>
      <c r="Q442" s="95" t="e">
        <f>VLOOKUP(H442&amp;"Vị trí 1",#REF!,9,0)</f>
        <v>#REF!</v>
      </c>
      <c r="R442" s="95" t="e">
        <f>VLOOKUP(H442&amp;"Vị trí 2",#REF!,9,0)</f>
        <v>#REF!</v>
      </c>
      <c r="S442" s="95" t="e">
        <f>VLOOKUP(H442&amp;"Vị trí 3",#REF!,9,0)</f>
        <v>#REF!</v>
      </c>
      <c r="T442" s="95" t="e">
        <f>VLOOKUP(H442&amp;"Vị trí 4",#REF!,9,0)</f>
        <v>#REF!</v>
      </c>
      <c r="U442" s="253" t="e">
        <f>VLOOKUP(A442,#REF!,32,0)</f>
        <v>#REF!</v>
      </c>
      <c r="V442" s="253"/>
      <c r="W442" s="253"/>
      <c r="X442" s="253"/>
      <c r="Y442" s="254" t="e">
        <f>U442/M442</f>
        <v>#REF!</v>
      </c>
      <c r="Z442" s="254"/>
      <c r="AA442" s="254"/>
      <c r="AB442" s="254"/>
      <c r="AC442" s="253"/>
      <c r="AD442" s="253"/>
      <c r="AE442" s="253"/>
      <c r="AF442" s="253"/>
      <c r="AG442" s="254"/>
      <c r="AH442" s="254"/>
      <c r="AI442" s="254"/>
      <c r="AJ442" s="254"/>
      <c r="AK442" s="86">
        <v>12.94</v>
      </c>
      <c r="AL442" s="86"/>
      <c r="AM442" s="255"/>
      <c r="AN442" s="255">
        <f t="shared" ref="AN442:AN459" si="267">ROUNDDOWN(AK442*$AN$10/$AK$10,1)</f>
        <v>7.6</v>
      </c>
      <c r="AO442" s="98">
        <f t="shared" ref="AO442:AO459" si="268">M442*$AN442</f>
        <v>38000</v>
      </c>
      <c r="AP442" s="98">
        <f t="shared" ref="AP442:AP459" si="269">N442*$AN442</f>
        <v>19000</v>
      </c>
      <c r="AQ442" s="98">
        <f t="shared" ref="AQ442:AQ459" si="270">O442*$AN442</f>
        <v>15200</v>
      </c>
      <c r="AR442" s="98">
        <f t="shared" ref="AR442:AR459" si="271">P442*$AN442</f>
        <v>7220</v>
      </c>
      <c r="AS442" s="99">
        <f t="shared" ref="AS442:AV459" si="272">IF(AO442&lt;1000,ROUND(AO442,-1),ROUND(AO442,-2))</f>
        <v>38000</v>
      </c>
      <c r="AT442" s="99">
        <f t="shared" si="272"/>
        <v>19000</v>
      </c>
      <c r="AU442" s="99">
        <f t="shared" si="272"/>
        <v>15200</v>
      </c>
      <c r="AV442" s="99">
        <f t="shared" si="272"/>
        <v>7200</v>
      </c>
      <c r="AW442" s="100">
        <f t="shared" ref="AW442:AW459" si="273">AO442*0.15</f>
        <v>5700</v>
      </c>
      <c r="AX442" s="256" t="s">
        <v>3</v>
      </c>
      <c r="AY442" s="101">
        <v>1540</v>
      </c>
      <c r="AZ442" s="102">
        <v>770</v>
      </c>
      <c r="BA442" s="102">
        <v>630</v>
      </c>
      <c r="BB442" s="102">
        <v>490</v>
      </c>
      <c r="BC442" s="97">
        <v>1320</v>
      </c>
      <c r="BD442" s="97">
        <v>660</v>
      </c>
      <c r="BE442" s="97">
        <v>540</v>
      </c>
      <c r="BF442" s="97">
        <v>420</v>
      </c>
      <c r="BG442" s="103">
        <f t="shared" ref="BG442:BG459" si="274">AV442-AW442</f>
        <v>1500</v>
      </c>
      <c r="BJ442" s="251" t="e">
        <f>M442*#REF!</f>
        <v>#REF!</v>
      </c>
      <c r="BK442" s="251" t="e">
        <f>N442*#REF!</f>
        <v>#REF!</v>
      </c>
      <c r="BL442" s="251" t="e">
        <f>O442*#REF!</f>
        <v>#REF!</v>
      </c>
      <c r="BM442" s="251" t="e">
        <f>P442*#REF!</f>
        <v>#REF!</v>
      </c>
    </row>
    <row r="443" spans="1:65" s="18" customFormat="1" ht="35.1" customHeight="1" x14ac:dyDescent="0.25">
      <c r="A443" s="83" t="str">
        <f t="shared" si="263"/>
        <v>LK31DT_D2+1</v>
      </c>
      <c r="B443" s="83" t="str">
        <f t="shared" si="264"/>
        <v>LK31DT_D2+2</v>
      </c>
      <c r="C443" s="83" t="str">
        <f t="shared" si="265"/>
        <v>LK31DT_D2+3</v>
      </c>
      <c r="D443" s="83" t="str">
        <f t="shared" si="266"/>
        <v>LK31DT_D2+4</v>
      </c>
      <c r="E443" s="18" t="s">
        <v>3</v>
      </c>
      <c r="F443" s="85"/>
      <c r="G443" s="85"/>
      <c r="H443" s="93" t="s">
        <v>5390</v>
      </c>
      <c r="I443" s="84" t="s">
        <v>5391</v>
      </c>
      <c r="J443" s="84" t="s">
        <v>264</v>
      </c>
      <c r="K443" s="84" t="str">
        <f t="shared" si="242"/>
        <v>LK31DT_D2</v>
      </c>
      <c r="L443" s="84" t="s">
        <v>5385</v>
      </c>
      <c r="M443" s="264">
        <v>2500</v>
      </c>
      <c r="N443" s="264">
        <v>1100</v>
      </c>
      <c r="O443" s="298">
        <v>900</v>
      </c>
      <c r="P443" s="298">
        <v>700</v>
      </c>
      <c r="Q443" s="95" t="e">
        <f>VLOOKUP(H443&amp;"Vị trí 1",#REF!,9,0)</f>
        <v>#REF!</v>
      </c>
      <c r="R443" s="95" t="e">
        <f>VLOOKUP(H443&amp;"Vị trí 2",#REF!,9,0)</f>
        <v>#REF!</v>
      </c>
      <c r="S443" s="95" t="e">
        <f>VLOOKUP(H443&amp;"Vị trí 3",#REF!,9,0)</f>
        <v>#REF!</v>
      </c>
      <c r="T443" s="95" t="e">
        <f>VLOOKUP(H443&amp;"Vị trí 4",#REF!,9,0)</f>
        <v>#REF!</v>
      </c>
      <c r="U443" s="253" t="e">
        <f>VLOOKUP(A443,#REF!,32,0)</f>
        <v>#REF!</v>
      </c>
      <c r="V443" s="253" t="e">
        <f>VLOOKUP(B443,#REF!,32,0)</f>
        <v>#REF!</v>
      </c>
      <c r="W443" s="253" t="e">
        <f>VLOOKUP(C443,#REF!,32,0)</f>
        <v>#REF!</v>
      </c>
      <c r="X443" s="253" t="e">
        <f>VLOOKUP(D443,#REF!,32,0)</f>
        <v>#REF!</v>
      </c>
      <c r="Y443" s="254" t="e">
        <f>U443/M443</f>
        <v>#REF!</v>
      </c>
      <c r="Z443" s="254" t="e">
        <f>V443/N443</f>
        <v>#REF!</v>
      </c>
      <c r="AA443" s="254" t="e">
        <f>W443/O443</f>
        <v>#REF!</v>
      </c>
      <c r="AB443" s="254" t="e">
        <f>X443/P443</f>
        <v>#REF!</v>
      </c>
      <c r="AC443" s="253"/>
      <c r="AD443" s="253"/>
      <c r="AE443" s="253"/>
      <c r="AF443" s="253"/>
      <c r="AG443" s="254"/>
      <c r="AH443" s="254"/>
      <c r="AI443" s="254"/>
      <c r="AJ443" s="254"/>
      <c r="AK443" s="86">
        <v>12.94</v>
      </c>
      <c r="AL443" s="86"/>
      <c r="AM443" s="255"/>
      <c r="AN443" s="255">
        <f t="shared" si="267"/>
        <v>7.6</v>
      </c>
      <c r="AO443" s="98">
        <f t="shared" si="268"/>
        <v>19000</v>
      </c>
      <c r="AP443" s="98">
        <f t="shared" si="269"/>
        <v>8360</v>
      </c>
      <c r="AQ443" s="98">
        <f t="shared" si="270"/>
        <v>6840</v>
      </c>
      <c r="AR443" s="98">
        <f t="shared" si="271"/>
        <v>5320</v>
      </c>
      <c r="AS443" s="99">
        <f t="shared" si="272"/>
        <v>19000</v>
      </c>
      <c r="AT443" s="99">
        <f t="shared" si="272"/>
        <v>8400</v>
      </c>
      <c r="AU443" s="99">
        <f t="shared" si="272"/>
        <v>6800</v>
      </c>
      <c r="AV443" s="99">
        <f t="shared" si="272"/>
        <v>5300</v>
      </c>
      <c r="AW443" s="100">
        <f t="shared" si="273"/>
        <v>2850</v>
      </c>
      <c r="AX443" s="256" t="s">
        <v>3</v>
      </c>
      <c r="AY443" s="101">
        <v>2100</v>
      </c>
      <c r="AZ443" s="102">
        <v>1050</v>
      </c>
      <c r="BA443" s="102">
        <v>700</v>
      </c>
      <c r="BB443" s="102">
        <v>560</v>
      </c>
      <c r="BC443" s="97">
        <v>1800</v>
      </c>
      <c r="BD443" s="97">
        <v>900</v>
      </c>
      <c r="BE443" s="97">
        <v>600</v>
      </c>
      <c r="BF443" s="97">
        <v>480</v>
      </c>
      <c r="BG443" s="103">
        <f t="shared" si="274"/>
        <v>2450</v>
      </c>
      <c r="BJ443" s="251" t="e">
        <f>M443*#REF!</f>
        <v>#REF!</v>
      </c>
      <c r="BK443" s="251" t="e">
        <f>N443*#REF!</f>
        <v>#REF!</v>
      </c>
      <c r="BL443" s="251" t="e">
        <f>O443*#REF!</f>
        <v>#REF!</v>
      </c>
      <c r="BM443" s="251" t="e">
        <f>P443*#REF!</f>
        <v>#REF!</v>
      </c>
    </row>
    <row r="444" spans="1:65" s="18" customFormat="1" ht="35.1" customHeight="1" x14ac:dyDescent="0.25">
      <c r="A444" s="83" t="str">
        <f t="shared" si="263"/>
        <v>LK32DT+1</v>
      </c>
      <c r="B444" s="83" t="str">
        <f t="shared" si="264"/>
        <v>LK32DT+2</v>
      </c>
      <c r="C444" s="83" t="str">
        <f t="shared" si="265"/>
        <v>LK32DT+3</v>
      </c>
      <c r="D444" s="83" t="str">
        <f t="shared" si="266"/>
        <v>LK32DT+4</v>
      </c>
      <c r="E444" s="18" t="s">
        <v>3</v>
      </c>
      <c r="F444" s="85">
        <v>32</v>
      </c>
      <c r="G444" s="85"/>
      <c r="H444" s="93" t="s">
        <v>5392</v>
      </c>
      <c r="I444" s="84" t="s">
        <v>865</v>
      </c>
      <c r="J444" s="84" t="s">
        <v>264</v>
      </c>
      <c r="K444" s="84" t="str">
        <f t="shared" si="242"/>
        <v>LK32DT</v>
      </c>
      <c r="L444" s="84" t="s">
        <v>1099</v>
      </c>
      <c r="M444" s="264">
        <v>3000</v>
      </c>
      <c r="N444" s="264">
        <v>1500</v>
      </c>
      <c r="O444" s="298">
        <v>900</v>
      </c>
      <c r="P444" s="298">
        <v>700</v>
      </c>
      <c r="Q444" s="95" t="e">
        <f>VLOOKUP(H444&amp;"Vị trí 1",#REF!,9,0)</f>
        <v>#REF!</v>
      </c>
      <c r="R444" s="95" t="e">
        <f>VLOOKUP(H444&amp;"Vị trí 2",#REF!,9,0)</f>
        <v>#REF!</v>
      </c>
      <c r="S444" s="95" t="e">
        <f>VLOOKUP(H444&amp;"Vị trí 3",#REF!,9,0)</f>
        <v>#REF!</v>
      </c>
      <c r="T444" s="95" t="e">
        <f>VLOOKUP(H444&amp;"Vị trí 4",#REF!,9,0)</f>
        <v>#REF!</v>
      </c>
      <c r="U444" s="253" t="e">
        <f>VLOOKUP(A444,#REF!,32,0)</f>
        <v>#REF!</v>
      </c>
      <c r="V444" s="253" t="e">
        <f>VLOOKUP(B444,#REF!,32,0)</f>
        <v>#REF!</v>
      </c>
      <c r="W444" s="253" t="e">
        <f>VLOOKUP(C444,#REF!,32,0)</f>
        <v>#REF!</v>
      </c>
      <c r="X444" s="253"/>
      <c r="Y444" s="254" t="e">
        <f>U444/M444</f>
        <v>#REF!</v>
      </c>
      <c r="Z444" s="254" t="e">
        <f>V444/N444</f>
        <v>#REF!</v>
      </c>
      <c r="AA444" s="254" t="e">
        <f>W444/O444</f>
        <v>#REF!</v>
      </c>
      <c r="AB444" s="254"/>
      <c r="AC444" s="253"/>
      <c r="AD444" s="253"/>
      <c r="AE444" s="253"/>
      <c r="AF444" s="253"/>
      <c r="AG444" s="254"/>
      <c r="AH444" s="254"/>
      <c r="AI444" s="254"/>
      <c r="AJ444" s="254"/>
      <c r="AK444" s="86">
        <v>12.94</v>
      </c>
      <c r="AL444" s="86"/>
      <c r="AM444" s="255"/>
      <c r="AN444" s="255">
        <f t="shared" si="267"/>
        <v>7.6</v>
      </c>
      <c r="AO444" s="98">
        <f t="shared" si="268"/>
        <v>22800</v>
      </c>
      <c r="AP444" s="98">
        <f t="shared" si="269"/>
        <v>11400</v>
      </c>
      <c r="AQ444" s="98">
        <f t="shared" si="270"/>
        <v>6840</v>
      </c>
      <c r="AR444" s="98">
        <f t="shared" si="271"/>
        <v>5320</v>
      </c>
      <c r="AS444" s="99">
        <f t="shared" si="272"/>
        <v>22800</v>
      </c>
      <c r="AT444" s="99">
        <f t="shared" si="272"/>
        <v>11400</v>
      </c>
      <c r="AU444" s="99">
        <f t="shared" si="272"/>
        <v>6800</v>
      </c>
      <c r="AV444" s="99">
        <f t="shared" si="272"/>
        <v>5300</v>
      </c>
      <c r="AW444" s="100">
        <f t="shared" si="273"/>
        <v>3420</v>
      </c>
      <c r="AX444" s="256" t="s">
        <v>3</v>
      </c>
      <c r="AY444" s="101">
        <v>1540</v>
      </c>
      <c r="AZ444" s="102">
        <v>840</v>
      </c>
      <c r="BA444" s="102">
        <v>700</v>
      </c>
      <c r="BB444" s="102">
        <v>490</v>
      </c>
      <c r="BC444" s="97">
        <v>1320</v>
      </c>
      <c r="BD444" s="97">
        <v>720</v>
      </c>
      <c r="BE444" s="97">
        <v>600</v>
      </c>
      <c r="BF444" s="97">
        <v>420</v>
      </c>
      <c r="BG444" s="103">
        <f t="shared" si="274"/>
        <v>1880</v>
      </c>
      <c r="BJ444" s="251" t="e">
        <f>M444*#REF!</f>
        <v>#REF!</v>
      </c>
      <c r="BK444" s="251" t="e">
        <f>N444*#REF!</f>
        <v>#REF!</v>
      </c>
      <c r="BL444" s="251" t="e">
        <f>O444*#REF!</f>
        <v>#REF!</v>
      </c>
      <c r="BM444" s="251" t="e">
        <f>P444*#REF!</f>
        <v>#REF!</v>
      </c>
    </row>
    <row r="445" spans="1:65" s="18" customFormat="1" ht="35.1" customHeight="1" x14ac:dyDescent="0.25">
      <c r="A445" s="83" t="str">
        <f t="shared" si="263"/>
        <v>LK33DT+1</v>
      </c>
      <c r="B445" s="83" t="str">
        <f t="shared" si="264"/>
        <v>LK33DT+2</v>
      </c>
      <c r="C445" s="83" t="str">
        <f t="shared" si="265"/>
        <v>LK33DT+3</v>
      </c>
      <c r="D445" s="83" t="str">
        <f t="shared" si="266"/>
        <v>LK33DT+4</v>
      </c>
      <c r="E445" s="18" t="s">
        <v>3</v>
      </c>
      <c r="F445" s="85">
        <v>33</v>
      </c>
      <c r="G445" s="85"/>
      <c r="H445" s="93" t="s">
        <v>5393</v>
      </c>
      <c r="I445" s="84" t="s">
        <v>272</v>
      </c>
      <c r="J445" s="84" t="s">
        <v>264</v>
      </c>
      <c r="K445" s="84" t="str">
        <f t="shared" si="242"/>
        <v>LK33DT</v>
      </c>
      <c r="L445" s="84" t="s">
        <v>1099</v>
      </c>
      <c r="M445" s="264">
        <v>2200</v>
      </c>
      <c r="N445" s="264">
        <v>1100</v>
      </c>
      <c r="O445" s="298">
        <v>900</v>
      </c>
      <c r="P445" s="298">
        <v>700</v>
      </c>
      <c r="Q445" s="95" t="e">
        <f>VLOOKUP(H445&amp;"Vị trí 1",#REF!,9,0)</f>
        <v>#REF!</v>
      </c>
      <c r="R445" s="95" t="e">
        <f>VLOOKUP(H445&amp;"Vị trí 2",#REF!,9,0)</f>
        <v>#REF!</v>
      </c>
      <c r="S445" s="95" t="e">
        <f>VLOOKUP(H445&amp;"Vị trí 3",#REF!,9,0)</f>
        <v>#REF!</v>
      </c>
      <c r="T445" s="95" t="e">
        <f>VLOOKUP(H445&amp;"Vị trí 4",#REF!,9,0)</f>
        <v>#REF!</v>
      </c>
      <c r="U445" s="253" t="e">
        <f>VLOOKUP(A445,#REF!,32,0)</f>
        <v>#REF!</v>
      </c>
      <c r="V445" s="253" t="e">
        <f>VLOOKUP(B445,#REF!,32,0)</f>
        <v>#REF!</v>
      </c>
      <c r="W445" s="253"/>
      <c r="X445" s="253"/>
      <c r="Y445" s="254" t="e">
        <f>U445/M445</f>
        <v>#REF!</v>
      </c>
      <c r="Z445" s="254" t="e">
        <f>V445/N445</f>
        <v>#REF!</v>
      </c>
      <c r="AA445" s="254"/>
      <c r="AB445" s="254"/>
      <c r="AC445" s="253"/>
      <c r="AD445" s="253"/>
      <c r="AE445" s="253"/>
      <c r="AF445" s="253"/>
      <c r="AG445" s="254"/>
      <c r="AH445" s="254"/>
      <c r="AI445" s="254"/>
      <c r="AJ445" s="254"/>
      <c r="AK445" s="86">
        <v>10.454545454545455</v>
      </c>
      <c r="AL445" s="86"/>
      <c r="AM445" s="255"/>
      <c r="AN445" s="255">
        <f t="shared" si="267"/>
        <v>6.1</v>
      </c>
      <c r="AO445" s="98">
        <f t="shared" si="268"/>
        <v>13420</v>
      </c>
      <c r="AP445" s="98">
        <f t="shared" si="269"/>
        <v>6710</v>
      </c>
      <c r="AQ445" s="98">
        <f t="shared" si="270"/>
        <v>5490</v>
      </c>
      <c r="AR445" s="98">
        <f t="shared" si="271"/>
        <v>4270</v>
      </c>
      <c r="AS445" s="99">
        <f t="shared" si="272"/>
        <v>13400</v>
      </c>
      <c r="AT445" s="99">
        <f t="shared" si="272"/>
        <v>6700</v>
      </c>
      <c r="AU445" s="99">
        <f t="shared" si="272"/>
        <v>5500</v>
      </c>
      <c r="AV445" s="99">
        <f t="shared" si="272"/>
        <v>4300</v>
      </c>
      <c r="AW445" s="100">
        <f t="shared" si="273"/>
        <v>2013</v>
      </c>
      <c r="AX445" s="256" t="s">
        <v>3</v>
      </c>
      <c r="AY445" s="101">
        <v>1540</v>
      </c>
      <c r="AZ445" s="102">
        <v>840</v>
      </c>
      <c r="BA445" s="102">
        <v>700</v>
      </c>
      <c r="BB445" s="102">
        <v>490</v>
      </c>
      <c r="BC445" s="97">
        <v>1320</v>
      </c>
      <c r="BD445" s="97">
        <v>720</v>
      </c>
      <c r="BE445" s="97">
        <v>600</v>
      </c>
      <c r="BF445" s="97">
        <v>420</v>
      </c>
      <c r="BG445" s="103">
        <f t="shared" si="274"/>
        <v>2287</v>
      </c>
      <c r="BJ445" s="251" t="e">
        <f>M445*#REF!</f>
        <v>#REF!</v>
      </c>
      <c r="BK445" s="251" t="e">
        <f>N445*#REF!</f>
        <v>#REF!</v>
      </c>
      <c r="BL445" s="251" t="e">
        <f>O445*#REF!</f>
        <v>#REF!</v>
      </c>
      <c r="BM445" s="251" t="e">
        <f>P445*#REF!</f>
        <v>#REF!</v>
      </c>
    </row>
    <row r="446" spans="1:65" s="18" customFormat="1" ht="35.1" customHeight="1" x14ac:dyDescent="0.25">
      <c r="A446" s="83" t="str">
        <f t="shared" si="263"/>
        <v>LK34DT+1</v>
      </c>
      <c r="B446" s="83" t="str">
        <f t="shared" si="264"/>
        <v>LK34DT+2</v>
      </c>
      <c r="C446" s="83" t="str">
        <f t="shared" si="265"/>
        <v>LK34DT+3</v>
      </c>
      <c r="D446" s="83" t="str">
        <f t="shared" si="266"/>
        <v>LK34DT+4</v>
      </c>
      <c r="E446" s="18" t="s">
        <v>3</v>
      </c>
      <c r="F446" s="85">
        <v>34</v>
      </c>
      <c r="G446" s="85"/>
      <c r="H446" s="93" t="s">
        <v>5394</v>
      </c>
      <c r="I446" s="84" t="s">
        <v>5395</v>
      </c>
      <c r="J446" s="84" t="s">
        <v>264</v>
      </c>
      <c r="K446" s="84" t="str">
        <f t="shared" si="242"/>
        <v>LK34DT</v>
      </c>
      <c r="L446" s="84" t="s">
        <v>1099</v>
      </c>
      <c r="M446" s="264">
        <v>2200</v>
      </c>
      <c r="N446" s="264">
        <v>1100</v>
      </c>
      <c r="O446" s="298">
        <v>900</v>
      </c>
      <c r="P446" s="298">
        <v>700</v>
      </c>
      <c r="Q446" s="95" t="e">
        <f>VLOOKUP(H446&amp;"Vị trí 1",#REF!,9,0)</f>
        <v>#REF!</v>
      </c>
      <c r="R446" s="95" t="e">
        <f>VLOOKUP(H446&amp;"Vị trí 2",#REF!,9,0)</f>
        <v>#REF!</v>
      </c>
      <c r="S446" s="95" t="e">
        <f>VLOOKUP(H446&amp;"Vị trí 3",#REF!,9,0)</f>
        <v>#REF!</v>
      </c>
      <c r="T446" s="95" t="e">
        <f>VLOOKUP(H446&amp;"Vị trí 4",#REF!,9,0)</f>
        <v>#REF!</v>
      </c>
      <c r="U446" s="253"/>
      <c r="V446" s="253"/>
      <c r="W446" s="253"/>
      <c r="X446" s="253"/>
      <c r="Y446" s="254"/>
      <c r="Z446" s="254"/>
      <c r="AA446" s="254"/>
      <c r="AB446" s="254"/>
      <c r="AC446" s="253"/>
      <c r="AD446" s="253"/>
      <c r="AE446" s="253"/>
      <c r="AF446" s="253"/>
      <c r="AG446" s="254"/>
      <c r="AH446" s="254"/>
      <c r="AI446" s="254"/>
      <c r="AJ446" s="254"/>
      <c r="AK446" s="86">
        <v>12.94</v>
      </c>
      <c r="AL446" s="86"/>
      <c r="AM446" s="255"/>
      <c r="AN446" s="255">
        <f t="shared" si="267"/>
        <v>7.6</v>
      </c>
      <c r="AO446" s="98">
        <f t="shared" si="268"/>
        <v>16720</v>
      </c>
      <c r="AP446" s="98">
        <f t="shared" si="269"/>
        <v>8360</v>
      </c>
      <c r="AQ446" s="98">
        <f t="shared" si="270"/>
        <v>6840</v>
      </c>
      <c r="AR446" s="98">
        <f t="shared" si="271"/>
        <v>5320</v>
      </c>
      <c r="AS446" s="99">
        <f t="shared" si="272"/>
        <v>16700</v>
      </c>
      <c r="AT446" s="99">
        <f t="shared" si="272"/>
        <v>8400</v>
      </c>
      <c r="AU446" s="99">
        <f t="shared" si="272"/>
        <v>6800</v>
      </c>
      <c r="AV446" s="99">
        <f t="shared" si="272"/>
        <v>5300</v>
      </c>
      <c r="AW446" s="100">
        <f t="shared" si="273"/>
        <v>2508</v>
      </c>
      <c r="AX446" s="256" t="s">
        <v>3</v>
      </c>
      <c r="AY446" s="101">
        <v>1540</v>
      </c>
      <c r="AZ446" s="102">
        <v>840</v>
      </c>
      <c r="BA446" s="102">
        <v>700</v>
      </c>
      <c r="BB446" s="102">
        <v>490</v>
      </c>
      <c r="BC446" s="97">
        <v>1320</v>
      </c>
      <c r="BD446" s="97">
        <v>720</v>
      </c>
      <c r="BE446" s="97">
        <v>600</v>
      </c>
      <c r="BF446" s="97">
        <v>420</v>
      </c>
      <c r="BG446" s="103">
        <f t="shared" si="274"/>
        <v>2792</v>
      </c>
      <c r="BJ446" s="251" t="e">
        <f>M446*#REF!</f>
        <v>#REF!</v>
      </c>
      <c r="BK446" s="251" t="e">
        <f>N446*#REF!</f>
        <v>#REF!</v>
      </c>
      <c r="BL446" s="251" t="e">
        <f>O446*#REF!</f>
        <v>#REF!</v>
      </c>
      <c r="BM446" s="251" t="e">
        <f>P446*#REF!</f>
        <v>#REF!</v>
      </c>
    </row>
    <row r="447" spans="1:65" s="18" customFormat="1" ht="35.1" customHeight="1" x14ac:dyDescent="0.25">
      <c r="A447" s="83" t="str">
        <f t="shared" si="263"/>
        <v>LK35DT+1</v>
      </c>
      <c r="B447" s="83" t="str">
        <f t="shared" si="264"/>
        <v>LK35DT+2</v>
      </c>
      <c r="C447" s="83" t="str">
        <f t="shared" si="265"/>
        <v>LK35DT+3</v>
      </c>
      <c r="D447" s="83" t="str">
        <f t="shared" si="266"/>
        <v>LK35DT+4</v>
      </c>
      <c r="E447" s="18" t="s">
        <v>3</v>
      </c>
      <c r="F447" s="85">
        <v>35</v>
      </c>
      <c r="G447" s="85"/>
      <c r="H447" s="93" t="s">
        <v>5396</v>
      </c>
      <c r="I447" s="84" t="s">
        <v>848</v>
      </c>
      <c r="J447" s="84" t="s">
        <v>264</v>
      </c>
      <c r="K447" s="84" t="str">
        <f t="shared" si="242"/>
        <v>LK35DT</v>
      </c>
      <c r="L447" s="84" t="s">
        <v>1099</v>
      </c>
      <c r="M447" s="264">
        <v>2200</v>
      </c>
      <c r="N447" s="264">
        <v>1100</v>
      </c>
      <c r="O447" s="298">
        <v>900</v>
      </c>
      <c r="P447" s="298">
        <v>700</v>
      </c>
      <c r="Q447" s="95" t="e">
        <f>VLOOKUP(H447&amp;"Vị trí 1",#REF!,9,0)</f>
        <v>#REF!</v>
      </c>
      <c r="R447" s="95" t="e">
        <f>VLOOKUP(H447&amp;"Vị trí 2",#REF!,9,0)</f>
        <v>#REF!</v>
      </c>
      <c r="S447" s="95" t="e">
        <f>VLOOKUP(H447&amp;"Vị trí 3",#REF!,9,0)</f>
        <v>#REF!</v>
      </c>
      <c r="T447" s="95" t="e">
        <f>VLOOKUP(H447&amp;"Vị trí 4",#REF!,9,0)</f>
        <v>#REF!</v>
      </c>
      <c r="U447" s="253" t="e">
        <f>VLOOKUP(A447,#REF!,32,0)</f>
        <v>#REF!</v>
      </c>
      <c r="V447" s="253"/>
      <c r="W447" s="253"/>
      <c r="X447" s="253"/>
      <c r="Y447" s="254" t="e">
        <f>U447/M447</f>
        <v>#REF!</v>
      </c>
      <c r="Z447" s="254"/>
      <c r="AA447" s="254"/>
      <c r="AB447" s="254"/>
      <c r="AC447" s="253"/>
      <c r="AD447" s="253"/>
      <c r="AE447" s="253"/>
      <c r="AF447" s="253"/>
      <c r="AG447" s="254"/>
      <c r="AH447" s="254"/>
      <c r="AI447" s="254"/>
      <c r="AJ447" s="254"/>
      <c r="AK447" s="86">
        <v>12.94</v>
      </c>
      <c r="AL447" s="86"/>
      <c r="AM447" s="255"/>
      <c r="AN447" s="255">
        <f t="shared" si="267"/>
        <v>7.6</v>
      </c>
      <c r="AO447" s="98">
        <f t="shared" si="268"/>
        <v>16720</v>
      </c>
      <c r="AP447" s="98">
        <f t="shared" si="269"/>
        <v>8360</v>
      </c>
      <c r="AQ447" s="98">
        <f t="shared" si="270"/>
        <v>6840</v>
      </c>
      <c r="AR447" s="98">
        <f t="shared" si="271"/>
        <v>5320</v>
      </c>
      <c r="AS447" s="99">
        <f t="shared" si="272"/>
        <v>16700</v>
      </c>
      <c r="AT447" s="99">
        <f t="shared" si="272"/>
        <v>8400</v>
      </c>
      <c r="AU447" s="99">
        <f t="shared" si="272"/>
        <v>6800</v>
      </c>
      <c r="AV447" s="99">
        <f t="shared" si="272"/>
        <v>5300</v>
      </c>
      <c r="AW447" s="100">
        <f t="shared" si="273"/>
        <v>2508</v>
      </c>
      <c r="AX447" s="256" t="s">
        <v>3</v>
      </c>
      <c r="AY447" s="101">
        <v>2870</v>
      </c>
      <c r="AZ447" s="102">
        <v>1680</v>
      </c>
      <c r="BA447" s="102">
        <v>1190</v>
      </c>
      <c r="BB447" s="102">
        <v>840</v>
      </c>
      <c r="BC447" s="97">
        <v>2460</v>
      </c>
      <c r="BD447" s="97">
        <v>1440</v>
      </c>
      <c r="BE447" s="97">
        <v>1020</v>
      </c>
      <c r="BF447" s="97">
        <v>720</v>
      </c>
      <c r="BG447" s="103">
        <f t="shared" si="274"/>
        <v>2792</v>
      </c>
      <c r="BJ447" s="251" t="e">
        <f>M447*#REF!</f>
        <v>#REF!</v>
      </c>
      <c r="BK447" s="251" t="e">
        <f>N447*#REF!</f>
        <v>#REF!</v>
      </c>
      <c r="BL447" s="251" t="e">
        <f>O447*#REF!</f>
        <v>#REF!</v>
      </c>
      <c r="BM447" s="251" t="e">
        <f>P447*#REF!</f>
        <v>#REF!</v>
      </c>
    </row>
    <row r="448" spans="1:65" s="18" customFormat="1" ht="35.1" customHeight="1" x14ac:dyDescent="0.25">
      <c r="A448" s="83" t="str">
        <f t="shared" si="263"/>
        <v>LK36DT+1</v>
      </c>
      <c r="B448" s="83" t="str">
        <f t="shared" si="264"/>
        <v>LK36DT+2</v>
      </c>
      <c r="C448" s="83" t="str">
        <f t="shared" si="265"/>
        <v>LK36DT+3</v>
      </c>
      <c r="D448" s="83" t="str">
        <f t="shared" si="266"/>
        <v>LK36DT+4</v>
      </c>
      <c r="E448" s="18" t="s">
        <v>3</v>
      </c>
      <c r="F448" s="85">
        <v>36</v>
      </c>
      <c r="G448" s="85"/>
      <c r="H448" s="93" t="s">
        <v>5397</v>
      </c>
      <c r="I448" s="84" t="s">
        <v>4367</v>
      </c>
      <c r="J448" s="84" t="s">
        <v>264</v>
      </c>
      <c r="K448" s="84" t="str">
        <f t="shared" si="242"/>
        <v>LK36DT</v>
      </c>
      <c r="L448" s="84" t="s">
        <v>1099</v>
      </c>
      <c r="M448" s="264">
        <v>2200</v>
      </c>
      <c r="N448" s="264">
        <v>1100</v>
      </c>
      <c r="O448" s="298">
        <v>900</v>
      </c>
      <c r="P448" s="298">
        <v>700</v>
      </c>
      <c r="Q448" s="95" t="e">
        <f>VLOOKUP(H448&amp;"Vị trí 1",#REF!,9,0)</f>
        <v>#REF!</v>
      </c>
      <c r="R448" s="95" t="e">
        <f>VLOOKUP(H448&amp;"Vị trí 2",#REF!,9,0)</f>
        <v>#REF!</v>
      </c>
      <c r="S448" s="95" t="e">
        <f>VLOOKUP(H448&amp;"Vị trí 3",#REF!,9,0)</f>
        <v>#REF!</v>
      </c>
      <c r="T448" s="95" t="e">
        <f>VLOOKUP(H448&amp;"Vị trí 4",#REF!,9,0)</f>
        <v>#REF!</v>
      </c>
      <c r="U448" s="253"/>
      <c r="V448" s="253"/>
      <c r="W448" s="253"/>
      <c r="X448" s="253"/>
      <c r="Y448" s="254"/>
      <c r="Z448" s="254"/>
      <c r="AA448" s="254"/>
      <c r="AB448" s="254"/>
      <c r="AC448" s="253"/>
      <c r="AD448" s="253"/>
      <c r="AE448" s="253"/>
      <c r="AF448" s="253"/>
      <c r="AG448" s="254"/>
      <c r="AH448" s="254"/>
      <c r="AI448" s="254"/>
      <c r="AJ448" s="254"/>
      <c r="AK448" s="86">
        <v>10.772727272727273</v>
      </c>
      <c r="AL448" s="86"/>
      <c r="AM448" s="255"/>
      <c r="AN448" s="255">
        <f t="shared" si="267"/>
        <v>6.3</v>
      </c>
      <c r="AO448" s="98">
        <f t="shared" si="268"/>
        <v>13860</v>
      </c>
      <c r="AP448" s="98">
        <f t="shared" si="269"/>
        <v>6930</v>
      </c>
      <c r="AQ448" s="98">
        <f t="shared" si="270"/>
        <v>5670</v>
      </c>
      <c r="AR448" s="98">
        <f t="shared" si="271"/>
        <v>4410</v>
      </c>
      <c r="AS448" s="99">
        <f t="shared" si="272"/>
        <v>13900</v>
      </c>
      <c r="AT448" s="99">
        <f t="shared" si="272"/>
        <v>6900</v>
      </c>
      <c r="AU448" s="99">
        <f t="shared" si="272"/>
        <v>5700</v>
      </c>
      <c r="AV448" s="99">
        <f t="shared" si="272"/>
        <v>4400</v>
      </c>
      <c r="AW448" s="100">
        <f t="shared" si="273"/>
        <v>2079</v>
      </c>
      <c r="AX448" s="256" t="s">
        <v>3</v>
      </c>
      <c r="AY448" s="101">
        <v>3150</v>
      </c>
      <c r="AZ448" s="102">
        <v>1820</v>
      </c>
      <c r="BA448" s="102">
        <v>1190</v>
      </c>
      <c r="BB448" s="102">
        <v>840</v>
      </c>
      <c r="BC448" s="97">
        <v>2700</v>
      </c>
      <c r="BD448" s="97">
        <v>1560</v>
      </c>
      <c r="BE448" s="97">
        <v>1020</v>
      </c>
      <c r="BF448" s="97">
        <v>720</v>
      </c>
      <c r="BG448" s="103">
        <f t="shared" si="274"/>
        <v>2321</v>
      </c>
      <c r="BJ448" s="251" t="e">
        <f>M448*#REF!</f>
        <v>#REF!</v>
      </c>
      <c r="BK448" s="251" t="e">
        <f>N448*#REF!</f>
        <v>#REF!</v>
      </c>
      <c r="BL448" s="251" t="e">
        <f>O448*#REF!</f>
        <v>#REF!</v>
      </c>
      <c r="BM448" s="251" t="e">
        <f>P448*#REF!</f>
        <v>#REF!</v>
      </c>
    </row>
    <row r="449" spans="1:65" s="18" customFormat="1" ht="35.1" customHeight="1" x14ac:dyDescent="0.25">
      <c r="A449" s="83" t="str">
        <f t="shared" si="263"/>
        <v>LK37DT+1</v>
      </c>
      <c r="B449" s="83" t="str">
        <f t="shared" si="264"/>
        <v>LK37DT+2</v>
      </c>
      <c r="C449" s="83" t="str">
        <f t="shared" si="265"/>
        <v>LK37DT+3</v>
      </c>
      <c r="D449" s="83" t="str">
        <f t="shared" si="266"/>
        <v>LK37DT+4</v>
      </c>
      <c r="E449" s="18" t="s">
        <v>3</v>
      </c>
      <c r="F449" s="85">
        <v>37</v>
      </c>
      <c r="G449" s="85"/>
      <c r="H449" s="93" t="s">
        <v>5398</v>
      </c>
      <c r="I449" s="84" t="s">
        <v>5041</v>
      </c>
      <c r="J449" s="84" t="s">
        <v>264</v>
      </c>
      <c r="K449" s="84" t="str">
        <f t="shared" si="242"/>
        <v>LK37DT</v>
      </c>
      <c r="L449" s="84" t="s">
        <v>1099</v>
      </c>
      <c r="M449" s="264">
        <v>2200</v>
      </c>
      <c r="N449" s="264">
        <v>1100</v>
      </c>
      <c r="O449" s="298">
        <v>900</v>
      </c>
      <c r="P449" s="298">
        <v>700</v>
      </c>
      <c r="Q449" s="95" t="e">
        <f>VLOOKUP(H449&amp;"Vị trí 1",#REF!,9,0)</f>
        <v>#REF!</v>
      </c>
      <c r="R449" s="95" t="e">
        <f>VLOOKUP(H449&amp;"Vị trí 2",#REF!,9,0)</f>
        <v>#REF!</v>
      </c>
      <c r="S449" s="95" t="e">
        <f>VLOOKUP(H449&amp;"Vị trí 3",#REF!,9,0)</f>
        <v>#REF!</v>
      </c>
      <c r="T449" s="95" t="e">
        <f>VLOOKUP(H449&amp;"Vị trí 4",#REF!,9,0)</f>
        <v>#REF!</v>
      </c>
      <c r="U449" s="253"/>
      <c r="V449" s="253"/>
      <c r="W449" s="253"/>
      <c r="X449" s="253"/>
      <c r="Y449" s="254"/>
      <c r="Z449" s="254"/>
      <c r="AA449" s="254"/>
      <c r="AB449" s="254"/>
      <c r="AC449" s="253"/>
      <c r="AD449" s="253"/>
      <c r="AE449" s="253"/>
      <c r="AF449" s="253"/>
      <c r="AG449" s="254"/>
      <c r="AH449" s="254"/>
      <c r="AI449" s="254"/>
      <c r="AJ449" s="254"/>
      <c r="AK449" s="86">
        <v>10.227272727272727</v>
      </c>
      <c r="AL449" s="86"/>
      <c r="AM449" s="255"/>
      <c r="AN449" s="255">
        <f t="shared" si="267"/>
        <v>6</v>
      </c>
      <c r="AO449" s="98">
        <f t="shared" si="268"/>
        <v>13200</v>
      </c>
      <c r="AP449" s="98">
        <f t="shared" si="269"/>
        <v>6600</v>
      </c>
      <c r="AQ449" s="98">
        <f t="shared" si="270"/>
        <v>5400</v>
      </c>
      <c r="AR449" s="98">
        <f t="shared" si="271"/>
        <v>4200</v>
      </c>
      <c r="AS449" s="99">
        <f t="shared" si="272"/>
        <v>13200</v>
      </c>
      <c r="AT449" s="99">
        <f t="shared" si="272"/>
        <v>6600</v>
      </c>
      <c r="AU449" s="99">
        <f t="shared" si="272"/>
        <v>5400</v>
      </c>
      <c r="AV449" s="99">
        <f t="shared" si="272"/>
        <v>4200</v>
      </c>
      <c r="AW449" s="100">
        <f t="shared" si="273"/>
        <v>1980</v>
      </c>
      <c r="AX449" s="256" t="s">
        <v>3</v>
      </c>
      <c r="AY449" s="101">
        <v>2800</v>
      </c>
      <c r="AZ449" s="102">
        <v>1400</v>
      </c>
      <c r="BA449" s="102">
        <v>1050</v>
      </c>
      <c r="BB449" s="102">
        <v>700</v>
      </c>
      <c r="BC449" s="97">
        <v>2400</v>
      </c>
      <c r="BD449" s="97">
        <v>1200</v>
      </c>
      <c r="BE449" s="97">
        <v>900</v>
      </c>
      <c r="BF449" s="97">
        <v>600</v>
      </c>
      <c r="BG449" s="103">
        <f t="shared" si="274"/>
        <v>2220</v>
      </c>
      <c r="BJ449" s="251" t="e">
        <f>M449*#REF!</f>
        <v>#REF!</v>
      </c>
      <c r="BK449" s="251" t="e">
        <f>N449*#REF!</f>
        <v>#REF!</v>
      </c>
      <c r="BL449" s="251" t="e">
        <f>O449*#REF!</f>
        <v>#REF!</v>
      </c>
      <c r="BM449" s="251" t="e">
        <f>P449*#REF!</f>
        <v>#REF!</v>
      </c>
    </row>
    <row r="450" spans="1:65" s="18" customFormat="1" ht="35.1" customHeight="1" x14ac:dyDescent="0.25">
      <c r="A450" s="83" t="str">
        <f t="shared" si="263"/>
        <v>LK38DT+1</v>
      </c>
      <c r="B450" s="83" t="str">
        <f t="shared" si="264"/>
        <v>LK38DT+2</v>
      </c>
      <c r="C450" s="83" t="str">
        <f t="shared" si="265"/>
        <v>LK38DT+3</v>
      </c>
      <c r="D450" s="83" t="str">
        <f t="shared" si="266"/>
        <v>LK38DT+4</v>
      </c>
      <c r="E450" s="18" t="s">
        <v>3</v>
      </c>
      <c r="F450" s="85">
        <v>38</v>
      </c>
      <c r="G450" s="85"/>
      <c r="H450" s="93" t="s">
        <v>5399</v>
      </c>
      <c r="I450" s="84" t="s">
        <v>258</v>
      </c>
      <c r="J450" s="84" t="s">
        <v>264</v>
      </c>
      <c r="K450" s="84" t="str">
        <f t="shared" si="242"/>
        <v>LK38DT</v>
      </c>
      <c r="L450" s="84" t="s">
        <v>1099</v>
      </c>
      <c r="M450" s="264">
        <v>3000</v>
      </c>
      <c r="N450" s="264">
        <v>1500</v>
      </c>
      <c r="O450" s="264">
        <v>1000</v>
      </c>
      <c r="P450" s="298">
        <v>800</v>
      </c>
      <c r="Q450" s="95" t="e">
        <f>VLOOKUP(H450&amp;"Vị trí 1",#REF!,9,0)</f>
        <v>#REF!</v>
      </c>
      <c r="R450" s="95" t="e">
        <f>VLOOKUP(H450&amp;"Vị trí 2",#REF!,9,0)</f>
        <v>#REF!</v>
      </c>
      <c r="S450" s="95" t="e">
        <f>VLOOKUP(H450&amp;"Vị trí 3",#REF!,9,0)</f>
        <v>#REF!</v>
      </c>
      <c r="T450" s="95" t="e">
        <f>VLOOKUP(H450&amp;"Vị trí 4",#REF!,9,0)</f>
        <v>#REF!</v>
      </c>
      <c r="U450" s="253"/>
      <c r="V450" s="253"/>
      <c r="W450" s="253"/>
      <c r="X450" s="253"/>
      <c r="Y450" s="254"/>
      <c r="Z450" s="254"/>
      <c r="AA450" s="254"/>
      <c r="AB450" s="254"/>
      <c r="AC450" s="253"/>
      <c r="AD450" s="253"/>
      <c r="AE450" s="253"/>
      <c r="AF450" s="253"/>
      <c r="AG450" s="254"/>
      <c r="AH450" s="254"/>
      <c r="AI450" s="254"/>
      <c r="AJ450" s="254"/>
      <c r="AK450" s="86">
        <v>6.8041666666666663</v>
      </c>
      <c r="AL450" s="86"/>
      <c r="AM450" s="255"/>
      <c r="AN450" s="255">
        <f t="shared" si="267"/>
        <v>4</v>
      </c>
      <c r="AO450" s="98">
        <f t="shared" si="268"/>
        <v>12000</v>
      </c>
      <c r="AP450" s="98">
        <f t="shared" si="269"/>
        <v>6000</v>
      </c>
      <c r="AQ450" s="98">
        <f t="shared" si="270"/>
        <v>4000</v>
      </c>
      <c r="AR450" s="98">
        <f t="shared" si="271"/>
        <v>3200</v>
      </c>
      <c r="AS450" s="99">
        <f t="shared" si="272"/>
        <v>12000</v>
      </c>
      <c r="AT450" s="99">
        <f t="shared" si="272"/>
        <v>6000</v>
      </c>
      <c r="AU450" s="99">
        <f t="shared" si="272"/>
        <v>4000</v>
      </c>
      <c r="AV450" s="99">
        <f t="shared" si="272"/>
        <v>3200</v>
      </c>
      <c r="AW450" s="100">
        <f t="shared" si="273"/>
        <v>1800</v>
      </c>
      <c r="AX450" s="256" t="s">
        <v>3</v>
      </c>
      <c r="AY450" s="101">
        <v>2940</v>
      </c>
      <c r="AZ450" s="102">
        <v>1820</v>
      </c>
      <c r="BA450" s="102">
        <v>1190</v>
      </c>
      <c r="BB450" s="102">
        <v>840</v>
      </c>
      <c r="BC450" s="97">
        <v>2520</v>
      </c>
      <c r="BD450" s="97">
        <v>1560</v>
      </c>
      <c r="BE450" s="97">
        <v>1020</v>
      </c>
      <c r="BF450" s="97">
        <v>720</v>
      </c>
      <c r="BG450" s="103">
        <f t="shared" si="274"/>
        <v>1400</v>
      </c>
      <c r="BJ450" s="251" t="e">
        <f>M450*#REF!</f>
        <v>#REF!</v>
      </c>
      <c r="BK450" s="251" t="e">
        <f>N450*#REF!</f>
        <v>#REF!</v>
      </c>
      <c r="BL450" s="251" t="e">
        <f>O450*#REF!</f>
        <v>#REF!</v>
      </c>
      <c r="BM450" s="251" t="e">
        <f>P450*#REF!</f>
        <v>#REF!</v>
      </c>
    </row>
    <row r="451" spans="1:65" s="18" customFormat="1" ht="35.1" customHeight="1" x14ac:dyDescent="0.25">
      <c r="A451" s="83" t="str">
        <f t="shared" si="263"/>
        <v>LK39DT+1</v>
      </c>
      <c r="B451" s="83" t="str">
        <f t="shared" si="264"/>
        <v>LK39DT+2</v>
      </c>
      <c r="C451" s="83" t="str">
        <f t="shared" si="265"/>
        <v>LK39DT+3</v>
      </c>
      <c r="D451" s="83" t="str">
        <f t="shared" si="266"/>
        <v>LK39DT+4</v>
      </c>
      <c r="E451" s="18" t="s">
        <v>3</v>
      </c>
      <c r="F451" s="85">
        <v>39</v>
      </c>
      <c r="G451" s="85"/>
      <c r="H451" s="93" t="s">
        <v>5400</v>
      </c>
      <c r="I451" s="84" t="s">
        <v>5401</v>
      </c>
      <c r="J451" s="84" t="s">
        <v>268</v>
      </c>
      <c r="K451" s="84" t="str">
        <f t="shared" si="242"/>
        <v>LK39DT</v>
      </c>
      <c r="L451" s="84" t="s">
        <v>258</v>
      </c>
      <c r="M451" s="264">
        <v>2200</v>
      </c>
      <c r="N451" s="264">
        <v>1200</v>
      </c>
      <c r="O451" s="264">
        <v>1000</v>
      </c>
      <c r="P451" s="298">
        <v>700</v>
      </c>
      <c r="Q451" s="95" t="e">
        <f>VLOOKUP(H451&amp;"Vị trí 1",#REF!,9,0)</f>
        <v>#REF!</v>
      </c>
      <c r="R451" s="95" t="e">
        <f>VLOOKUP(H451&amp;"Vị trí 2",#REF!,9,0)</f>
        <v>#REF!</v>
      </c>
      <c r="S451" s="95" t="e">
        <f>VLOOKUP(H451&amp;"Vị trí 3",#REF!,9,0)</f>
        <v>#REF!</v>
      </c>
      <c r="T451" s="95" t="e">
        <f>VLOOKUP(H451&amp;"Vị trí 4",#REF!,9,0)</f>
        <v>#REF!</v>
      </c>
      <c r="U451" s="253"/>
      <c r="V451" s="253"/>
      <c r="W451" s="253"/>
      <c r="X451" s="253"/>
      <c r="Y451" s="254"/>
      <c r="Z451" s="254"/>
      <c r="AA451" s="254"/>
      <c r="AB451" s="254"/>
      <c r="AC451" s="253"/>
      <c r="AD451" s="253"/>
      <c r="AE451" s="253"/>
      <c r="AF451" s="253"/>
      <c r="AG451" s="254"/>
      <c r="AH451" s="254"/>
      <c r="AI451" s="254"/>
      <c r="AJ451" s="254"/>
      <c r="AK451" s="86">
        <v>8.8914141414141419</v>
      </c>
      <c r="AL451" s="86"/>
      <c r="AM451" s="255"/>
      <c r="AN451" s="255">
        <f t="shared" si="267"/>
        <v>5.2</v>
      </c>
      <c r="AO451" s="98">
        <f t="shared" si="268"/>
        <v>11440</v>
      </c>
      <c r="AP451" s="98">
        <f t="shared" si="269"/>
        <v>6240</v>
      </c>
      <c r="AQ451" s="98">
        <f t="shared" si="270"/>
        <v>5200</v>
      </c>
      <c r="AR451" s="98">
        <f t="shared" si="271"/>
        <v>3640</v>
      </c>
      <c r="AS451" s="99">
        <f t="shared" si="272"/>
        <v>11400</v>
      </c>
      <c r="AT451" s="99">
        <f t="shared" si="272"/>
        <v>6200</v>
      </c>
      <c r="AU451" s="99">
        <f t="shared" si="272"/>
        <v>5200</v>
      </c>
      <c r="AV451" s="99">
        <f t="shared" si="272"/>
        <v>3600</v>
      </c>
      <c r="AW451" s="100">
        <f t="shared" si="273"/>
        <v>1716</v>
      </c>
      <c r="AX451" s="256" t="s">
        <v>3</v>
      </c>
      <c r="AY451" s="101">
        <v>4200</v>
      </c>
      <c r="AZ451" s="102">
        <v>2100</v>
      </c>
      <c r="BA451" s="102">
        <v>1400</v>
      </c>
      <c r="BB451" s="102">
        <v>840</v>
      </c>
      <c r="BC451" s="97">
        <v>3600</v>
      </c>
      <c r="BD451" s="97">
        <v>1800</v>
      </c>
      <c r="BE451" s="97">
        <v>1200</v>
      </c>
      <c r="BF451" s="97">
        <v>720</v>
      </c>
      <c r="BG451" s="103">
        <f t="shared" si="274"/>
        <v>1884</v>
      </c>
      <c r="BJ451" s="251" t="e">
        <f>M451*#REF!</f>
        <v>#REF!</v>
      </c>
      <c r="BK451" s="251" t="e">
        <f>N451*#REF!</f>
        <v>#REF!</v>
      </c>
      <c r="BL451" s="251" t="e">
        <f>O451*#REF!</f>
        <v>#REF!</v>
      </c>
      <c r="BM451" s="251" t="e">
        <f>P451*#REF!</f>
        <v>#REF!</v>
      </c>
    </row>
    <row r="452" spans="1:65" s="18" customFormat="1" ht="35.1" customHeight="1" x14ac:dyDescent="0.25">
      <c r="A452" s="83" t="str">
        <f t="shared" si="263"/>
        <v>LK40DT+1</v>
      </c>
      <c r="B452" s="83" t="str">
        <f t="shared" si="264"/>
        <v>LK40DT+2</v>
      </c>
      <c r="C452" s="83" t="str">
        <f t="shared" si="265"/>
        <v>LK40DT+3</v>
      </c>
      <c r="D452" s="83" t="str">
        <f t="shared" si="266"/>
        <v>LK40DT+4</v>
      </c>
      <c r="E452" s="18" t="s">
        <v>3</v>
      </c>
      <c r="F452" s="85">
        <v>40</v>
      </c>
      <c r="G452" s="85"/>
      <c r="H452" s="93" t="s">
        <v>5402</v>
      </c>
      <c r="I452" s="84" t="s">
        <v>253</v>
      </c>
      <c r="J452" s="84" t="s">
        <v>268</v>
      </c>
      <c r="K452" s="84" t="str">
        <f t="shared" si="242"/>
        <v>LK40DT</v>
      </c>
      <c r="L452" s="84" t="s">
        <v>258</v>
      </c>
      <c r="M452" s="264">
        <v>2200</v>
      </c>
      <c r="N452" s="264">
        <v>1200</v>
      </c>
      <c r="O452" s="264">
        <v>1000</v>
      </c>
      <c r="P452" s="298">
        <v>700</v>
      </c>
      <c r="Q452" s="95" t="e">
        <f>VLOOKUP(H452&amp;"Vị trí 1",#REF!,9,0)</f>
        <v>#REF!</v>
      </c>
      <c r="R452" s="95" t="e">
        <f>VLOOKUP(H452&amp;"Vị trí 2",#REF!,9,0)</f>
        <v>#REF!</v>
      </c>
      <c r="S452" s="95" t="e">
        <f>VLOOKUP(H452&amp;"Vị trí 3",#REF!,9,0)</f>
        <v>#REF!</v>
      </c>
      <c r="T452" s="95" t="e">
        <f>VLOOKUP(H452&amp;"Vị trí 4",#REF!,9,0)</f>
        <v>#REF!</v>
      </c>
      <c r="U452" s="253"/>
      <c r="V452" s="253" t="e">
        <f>VLOOKUP(B452,#REF!,32,0)</f>
        <v>#REF!</v>
      </c>
      <c r="W452" s="253"/>
      <c r="X452" s="253"/>
      <c r="Y452" s="254"/>
      <c r="Z452" s="254" t="e">
        <f>V452/N452</f>
        <v>#REF!</v>
      </c>
      <c r="AA452" s="254"/>
      <c r="AB452" s="254"/>
      <c r="AC452" s="253"/>
      <c r="AD452" s="253"/>
      <c r="AE452" s="253"/>
      <c r="AF452" s="253"/>
      <c r="AG452" s="254"/>
      <c r="AH452" s="254"/>
      <c r="AI452" s="254"/>
      <c r="AJ452" s="254"/>
      <c r="AK452" s="86">
        <v>10.132575757575758</v>
      </c>
      <c r="AL452" s="86"/>
      <c r="AM452" s="255"/>
      <c r="AN452" s="255">
        <f t="shared" si="267"/>
        <v>5.9</v>
      </c>
      <c r="AO452" s="98">
        <f t="shared" si="268"/>
        <v>12980</v>
      </c>
      <c r="AP452" s="98">
        <f t="shared" si="269"/>
        <v>7080</v>
      </c>
      <c r="AQ452" s="98">
        <f t="shared" si="270"/>
        <v>5900</v>
      </c>
      <c r="AR452" s="98">
        <f t="shared" si="271"/>
        <v>4130</v>
      </c>
      <c r="AS452" s="99">
        <f t="shared" si="272"/>
        <v>13000</v>
      </c>
      <c r="AT452" s="99">
        <f t="shared" si="272"/>
        <v>7100</v>
      </c>
      <c r="AU452" s="99">
        <f t="shared" si="272"/>
        <v>5900</v>
      </c>
      <c r="AV452" s="99">
        <f t="shared" si="272"/>
        <v>4100</v>
      </c>
      <c r="AW452" s="100">
        <f t="shared" si="273"/>
        <v>1947</v>
      </c>
      <c r="AX452" s="256" t="s">
        <v>3</v>
      </c>
      <c r="AY452" s="101">
        <v>3500</v>
      </c>
      <c r="AZ452" s="102">
        <v>1750</v>
      </c>
      <c r="BA452" s="102">
        <v>1050</v>
      </c>
      <c r="BB452" s="102">
        <v>700</v>
      </c>
      <c r="BC452" s="97">
        <v>3000</v>
      </c>
      <c r="BD452" s="97">
        <v>1500</v>
      </c>
      <c r="BE452" s="97">
        <v>900</v>
      </c>
      <c r="BF452" s="97">
        <v>600</v>
      </c>
      <c r="BG452" s="103">
        <f t="shared" si="274"/>
        <v>2153</v>
      </c>
      <c r="BJ452" s="251" t="e">
        <f>M452*#REF!</f>
        <v>#REF!</v>
      </c>
      <c r="BK452" s="251" t="e">
        <f>N452*#REF!</f>
        <v>#REF!</v>
      </c>
      <c r="BL452" s="251" t="e">
        <f>O452*#REF!</f>
        <v>#REF!</v>
      </c>
      <c r="BM452" s="251" t="e">
        <f>P452*#REF!</f>
        <v>#REF!</v>
      </c>
    </row>
    <row r="453" spans="1:65" s="18" customFormat="1" ht="35.1" customHeight="1" x14ac:dyDescent="0.25">
      <c r="A453" s="83" t="str">
        <f t="shared" si="263"/>
        <v>LK41DT+1</v>
      </c>
      <c r="B453" s="83" t="str">
        <f t="shared" si="264"/>
        <v>LK41DT+2</v>
      </c>
      <c r="C453" s="83" t="str">
        <f t="shared" si="265"/>
        <v>LK41DT+3</v>
      </c>
      <c r="D453" s="83" t="str">
        <f t="shared" si="266"/>
        <v>LK41DT+4</v>
      </c>
      <c r="E453" s="18" t="s">
        <v>3</v>
      </c>
      <c r="F453" s="85">
        <v>41</v>
      </c>
      <c r="G453" s="85"/>
      <c r="H453" s="93" t="s">
        <v>5403</v>
      </c>
      <c r="I453" s="84" t="s">
        <v>5404</v>
      </c>
      <c r="J453" s="84" t="s">
        <v>268</v>
      </c>
      <c r="K453" s="84" t="str">
        <f t="shared" si="242"/>
        <v>LK41DT</v>
      </c>
      <c r="L453" s="84" t="s">
        <v>258</v>
      </c>
      <c r="M453" s="264">
        <v>2200</v>
      </c>
      <c r="N453" s="264">
        <v>1200</v>
      </c>
      <c r="O453" s="264">
        <v>1000</v>
      </c>
      <c r="P453" s="298">
        <v>700</v>
      </c>
      <c r="Q453" s="95" t="e">
        <f>VLOOKUP(H453&amp;"Vị trí 1",#REF!,9,0)</f>
        <v>#REF!</v>
      </c>
      <c r="R453" s="95" t="e">
        <f>VLOOKUP(H453&amp;"Vị trí 2",#REF!,9,0)</f>
        <v>#REF!</v>
      </c>
      <c r="S453" s="95" t="e">
        <f>VLOOKUP(H453&amp;"Vị trí 3",#REF!,9,0)</f>
        <v>#REF!</v>
      </c>
      <c r="T453" s="95" t="e">
        <f>VLOOKUP(H453&amp;"Vị trí 4",#REF!,9,0)</f>
        <v>#REF!</v>
      </c>
      <c r="U453" s="253"/>
      <c r="V453" s="253"/>
      <c r="W453" s="253"/>
      <c r="X453" s="253"/>
      <c r="Y453" s="254"/>
      <c r="Z453" s="254"/>
      <c r="AA453" s="254"/>
      <c r="AB453" s="254"/>
      <c r="AC453" s="253"/>
      <c r="AD453" s="253"/>
      <c r="AE453" s="253"/>
      <c r="AF453" s="253"/>
      <c r="AG453" s="254"/>
      <c r="AH453" s="254"/>
      <c r="AI453" s="254"/>
      <c r="AJ453" s="254"/>
      <c r="AK453" s="86">
        <v>12.94</v>
      </c>
      <c r="AL453" s="86"/>
      <c r="AM453" s="255"/>
      <c r="AN453" s="255">
        <f t="shared" si="267"/>
        <v>7.6</v>
      </c>
      <c r="AO453" s="98">
        <f t="shared" si="268"/>
        <v>16720</v>
      </c>
      <c r="AP453" s="98">
        <f t="shared" si="269"/>
        <v>9120</v>
      </c>
      <c r="AQ453" s="98">
        <f t="shared" si="270"/>
        <v>7600</v>
      </c>
      <c r="AR453" s="98">
        <f t="shared" si="271"/>
        <v>5320</v>
      </c>
      <c r="AS453" s="99">
        <f t="shared" si="272"/>
        <v>16700</v>
      </c>
      <c r="AT453" s="99">
        <f t="shared" si="272"/>
        <v>9100</v>
      </c>
      <c r="AU453" s="99">
        <f t="shared" si="272"/>
        <v>7600</v>
      </c>
      <c r="AV453" s="99">
        <f t="shared" si="272"/>
        <v>5300</v>
      </c>
      <c r="AW453" s="100">
        <f t="shared" si="273"/>
        <v>2508</v>
      </c>
      <c r="AX453" s="256" t="s">
        <v>3</v>
      </c>
      <c r="AY453" s="101"/>
      <c r="AZ453" s="102"/>
      <c r="BA453" s="102"/>
      <c r="BB453" s="102"/>
      <c r="BC453" s="97"/>
      <c r="BD453" s="97"/>
      <c r="BE453" s="97"/>
      <c r="BF453" s="97"/>
      <c r="BG453" s="103">
        <f t="shared" si="274"/>
        <v>2792</v>
      </c>
    </row>
    <row r="454" spans="1:65" s="18" customFormat="1" ht="35.1" customHeight="1" x14ac:dyDescent="0.25">
      <c r="A454" s="83" t="str">
        <f t="shared" si="263"/>
        <v>LK42DT+1</v>
      </c>
      <c r="B454" s="83" t="str">
        <f t="shared" si="264"/>
        <v>LK42DT+2</v>
      </c>
      <c r="C454" s="83" t="str">
        <f t="shared" si="265"/>
        <v>LK42DT+3</v>
      </c>
      <c r="D454" s="83" t="str">
        <f t="shared" si="266"/>
        <v>LK42DT+4</v>
      </c>
      <c r="E454" s="18" t="s">
        <v>3</v>
      </c>
      <c r="F454" s="85">
        <v>42</v>
      </c>
      <c r="G454" s="85"/>
      <c r="H454" s="93" t="s">
        <v>5405</v>
      </c>
      <c r="I454" s="84" t="s">
        <v>208</v>
      </c>
      <c r="J454" s="84" t="s">
        <v>210</v>
      </c>
      <c r="K454" s="84" t="str">
        <f t="shared" si="242"/>
        <v>LK42DT</v>
      </c>
      <c r="L454" s="84" t="s">
        <v>4729</v>
      </c>
      <c r="M454" s="264">
        <v>4100</v>
      </c>
      <c r="N454" s="264">
        <v>2400</v>
      </c>
      <c r="O454" s="264">
        <v>1700</v>
      </c>
      <c r="P454" s="264">
        <v>1200</v>
      </c>
      <c r="Q454" s="95" t="e">
        <f>VLOOKUP(H454&amp;"Vị trí 1",#REF!,9,0)</f>
        <v>#REF!</v>
      </c>
      <c r="R454" s="95" t="e">
        <f>VLOOKUP(H454&amp;"Vị trí 2",#REF!,9,0)</f>
        <v>#REF!</v>
      </c>
      <c r="S454" s="95" t="e">
        <f>VLOOKUP(H454&amp;"Vị trí 3",#REF!,9,0)</f>
        <v>#REF!</v>
      </c>
      <c r="T454" s="95" t="e">
        <f>VLOOKUP(H454&amp;"Vị trí 4",#REF!,9,0)</f>
        <v>#REF!</v>
      </c>
      <c r="U454" s="253"/>
      <c r="V454" s="253" t="e">
        <f>VLOOKUP(B454,#REF!,32,0)</f>
        <v>#REF!</v>
      </c>
      <c r="W454" s="253"/>
      <c r="X454" s="253"/>
      <c r="Y454" s="254"/>
      <c r="Z454" s="254" t="e">
        <f>V454/N454</f>
        <v>#REF!</v>
      </c>
      <c r="AA454" s="254"/>
      <c r="AB454" s="254"/>
      <c r="AC454" s="253"/>
      <c r="AD454" s="253"/>
      <c r="AE454" s="253"/>
      <c r="AF454" s="253"/>
      <c r="AG454" s="254"/>
      <c r="AH454" s="254"/>
      <c r="AI454" s="254"/>
      <c r="AJ454" s="254"/>
      <c r="AK454" s="86">
        <v>10.24390243902439</v>
      </c>
      <c r="AL454" s="86"/>
      <c r="AM454" s="255"/>
      <c r="AN454" s="255">
        <f t="shared" si="267"/>
        <v>6</v>
      </c>
      <c r="AO454" s="98">
        <f t="shared" si="268"/>
        <v>24600</v>
      </c>
      <c r="AP454" s="98">
        <f t="shared" si="269"/>
        <v>14400</v>
      </c>
      <c r="AQ454" s="98">
        <f t="shared" si="270"/>
        <v>10200</v>
      </c>
      <c r="AR454" s="98">
        <f t="shared" si="271"/>
        <v>7200</v>
      </c>
      <c r="AS454" s="99">
        <f t="shared" si="272"/>
        <v>24600</v>
      </c>
      <c r="AT454" s="99">
        <f t="shared" si="272"/>
        <v>14400</v>
      </c>
      <c r="AU454" s="99">
        <f t="shared" si="272"/>
        <v>10200</v>
      </c>
      <c r="AV454" s="99">
        <f t="shared" si="272"/>
        <v>7200</v>
      </c>
      <c r="AW454" s="100">
        <f t="shared" si="273"/>
        <v>3690</v>
      </c>
      <c r="AX454" s="256" t="s">
        <v>3</v>
      </c>
      <c r="AY454" s="101">
        <v>2800</v>
      </c>
      <c r="AZ454" s="102">
        <v>1400</v>
      </c>
      <c r="BA454" s="102">
        <v>1050</v>
      </c>
      <c r="BB454" s="102">
        <v>630</v>
      </c>
      <c r="BC454" s="97">
        <v>2400</v>
      </c>
      <c r="BD454" s="97">
        <v>1200</v>
      </c>
      <c r="BE454" s="97">
        <v>900</v>
      </c>
      <c r="BF454" s="97">
        <v>540</v>
      </c>
      <c r="BG454" s="103">
        <f t="shared" si="274"/>
        <v>3510</v>
      </c>
      <c r="BJ454" s="251" t="e">
        <f>M454*#REF!</f>
        <v>#REF!</v>
      </c>
      <c r="BK454" s="251" t="e">
        <f>N454*#REF!</f>
        <v>#REF!</v>
      </c>
      <c r="BL454" s="251" t="e">
        <f>O454*#REF!</f>
        <v>#REF!</v>
      </c>
      <c r="BM454" s="251" t="e">
        <f>P454*#REF!</f>
        <v>#REF!</v>
      </c>
    </row>
    <row r="455" spans="1:65" s="18" customFormat="1" ht="35.1" customHeight="1" x14ac:dyDescent="0.25">
      <c r="A455" s="83" t="str">
        <f t="shared" si="263"/>
        <v>LK43DT+1</v>
      </c>
      <c r="B455" s="83" t="str">
        <f t="shared" si="264"/>
        <v>LK43DT+2</v>
      </c>
      <c r="C455" s="83" t="str">
        <f t="shared" si="265"/>
        <v>LK43DT+3</v>
      </c>
      <c r="D455" s="83" t="str">
        <f t="shared" si="266"/>
        <v>LK43DT+4</v>
      </c>
      <c r="E455" s="18" t="s">
        <v>3</v>
      </c>
      <c r="F455" s="85">
        <v>43</v>
      </c>
      <c r="G455" s="85"/>
      <c r="H455" s="93" t="s">
        <v>5406</v>
      </c>
      <c r="I455" s="84" t="s">
        <v>5407</v>
      </c>
      <c r="J455" s="84" t="s">
        <v>208</v>
      </c>
      <c r="K455" s="84" t="str">
        <f t="shared" si="242"/>
        <v>LK43DT</v>
      </c>
      <c r="L455" s="84" t="s">
        <v>5408</v>
      </c>
      <c r="M455" s="264">
        <v>4500</v>
      </c>
      <c r="N455" s="264">
        <v>2600</v>
      </c>
      <c r="O455" s="264">
        <v>1700</v>
      </c>
      <c r="P455" s="264">
        <v>1200</v>
      </c>
      <c r="Q455" s="95" t="e">
        <f>VLOOKUP(H455&amp;"Vị trí 1",#REF!,9,0)</f>
        <v>#REF!</v>
      </c>
      <c r="R455" s="95" t="e">
        <f>VLOOKUP(H455&amp;"Vị trí 2",#REF!,9,0)</f>
        <v>#REF!</v>
      </c>
      <c r="S455" s="95" t="e">
        <f>VLOOKUP(H455&amp;"Vị trí 3",#REF!,9,0)</f>
        <v>#REF!</v>
      </c>
      <c r="T455" s="95" t="e">
        <f>VLOOKUP(H455&amp;"Vị trí 4",#REF!,9,0)</f>
        <v>#REF!</v>
      </c>
      <c r="U455" s="253" t="e">
        <f>VLOOKUP(A455,#REF!,32,0)</f>
        <v>#REF!</v>
      </c>
      <c r="V455" s="253"/>
      <c r="W455" s="253"/>
      <c r="X455" s="253"/>
      <c r="Y455" s="254" t="e">
        <f>U455/M455</f>
        <v>#REF!</v>
      </c>
      <c r="Z455" s="254"/>
      <c r="AA455" s="254"/>
      <c r="AB455" s="254"/>
      <c r="AC455" s="253"/>
      <c r="AD455" s="253"/>
      <c r="AE455" s="253"/>
      <c r="AF455" s="253"/>
      <c r="AG455" s="254"/>
      <c r="AH455" s="254"/>
      <c r="AI455" s="254"/>
      <c r="AJ455" s="254"/>
      <c r="AK455" s="86">
        <v>12.94</v>
      </c>
      <c r="AL455" s="86"/>
      <c r="AM455" s="255"/>
      <c r="AN455" s="255">
        <f t="shared" si="267"/>
        <v>7.6</v>
      </c>
      <c r="AO455" s="98">
        <f t="shared" si="268"/>
        <v>34200</v>
      </c>
      <c r="AP455" s="98">
        <f t="shared" si="269"/>
        <v>19760</v>
      </c>
      <c r="AQ455" s="98">
        <f t="shared" si="270"/>
        <v>12920</v>
      </c>
      <c r="AR455" s="98">
        <f t="shared" si="271"/>
        <v>9120</v>
      </c>
      <c r="AS455" s="99">
        <f t="shared" si="272"/>
        <v>34200</v>
      </c>
      <c r="AT455" s="99">
        <f t="shared" si="272"/>
        <v>19800</v>
      </c>
      <c r="AU455" s="99">
        <f t="shared" si="272"/>
        <v>12900</v>
      </c>
      <c r="AV455" s="99">
        <f t="shared" si="272"/>
        <v>9100</v>
      </c>
      <c r="AW455" s="100">
        <f t="shared" si="273"/>
        <v>5130</v>
      </c>
      <c r="AX455" s="256" t="s">
        <v>3</v>
      </c>
      <c r="AY455" s="101">
        <v>3080</v>
      </c>
      <c r="AZ455" s="102">
        <v>1540</v>
      </c>
      <c r="BA455" s="102">
        <v>1120</v>
      </c>
      <c r="BB455" s="102">
        <v>630</v>
      </c>
      <c r="BC455" s="97">
        <v>2640</v>
      </c>
      <c r="BD455" s="97">
        <v>1320</v>
      </c>
      <c r="BE455" s="97">
        <v>960</v>
      </c>
      <c r="BF455" s="97">
        <v>540</v>
      </c>
      <c r="BG455" s="103">
        <f t="shared" si="274"/>
        <v>3970</v>
      </c>
      <c r="BJ455" s="251" t="e">
        <f>M455*#REF!</f>
        <v>#REF!</v>
      </c>
      <c r="BK455" s="251" t="e">
        <f>N455*#REF!</f>
        <v>#REF!</v>
      </c>
      <c r="BL455" s="251" t="e">
        <f>O455*#REF!</f>
        <v>#REF!</v>
      </c>
      <c r="BM455" s="251" t="e">
        <f>P455*#REF!</f>
        <v>#REF!</v>
      </c>
    </row>
    <row r="456" spans="1:65" s="18" customFormat="1" ht="35.1" customHeight="1" x14ac:dyDescent="0.25">
      <c r="A456" s="83" t="str">
        <f t="shared" si="263"/>
        <v>LK44DT+1</v>
      </c>
      <c r="B456" s="83" t="str">
        <f t="shared" si="264"/>
        <v>LK44DT+2</v>
      </c>
      <c r="C456" s="83" t="str">
        <f t="shared" si="265"/>
        <v>LK44DT+3</v>
      </c>
      <c r="D456" s="83" t="str">
        <f t="shared" si="266"/>
        <v>LK44DT+4</v>
      </c>
      <c r="E456" s="18" t="s">
        <v>3</v>
      </c>
      <c r="F456" s="85">
        <v>44</v>
      </c>
      <c r="G456" s="85"/>
      <c r="H456" s="93" t="s">
        <v>5409</v>
      </c>
      <c r="I456" s="84" t="s">
        <v>176</v>
      </c>
      <c r="J456" s="84" t="s">
        <v>5410</v>
      </c>
      <c r="K456" s="84" t="str">
        <f t="shared" si="242"/>
        <v>LK44DT</v>
      </c>
      <c r="L456" s="84" t="s">
        <v>5408</v>
      </c>
      <c r="M456" s="264">
        <v>4000</v>
      </c>
      <c r="N456" s="264">
        <v>2000</v>
      </c>
      <c r="O456" s="264">
        <v>1500</v>
      </c>
      <c r="P456" s="264">
        <v>1000</v>
      </c>
      <c r="Q456" s="95" t="e">
        <f>VLOOKUP(H456&amp;"Vị trí 1",#REF!,9,0)</f>
        <v>#REF!</v>
      </c>
      <c r="R456" s="95" t="e">
        <f>VLOOKUP(H456&amp;"Vị trí 2",#REF!,9,0)</f>
        <v>#REF!</v>
      </c>
      <c r="S456" s="95" t="e">
        <f>VLOOKUP(H456&amp;"Vị trí 3",#REF!,9,0)</f>
        <v>#REF!</v>
      </c>
      <c r="T456" s="95" t="e">
        <f>VLOOKUP(H456&amp;"Vị trí 4",#REF!,9,0)</f>
        <v>#REF!</v>
      </c>
      <c r="U456" s="253"/>
      <c r="V456" s="253"/>
      <c r="W456" s="253"/>
      <c r="X456" s="253"/>
      <c r="Y456" s="254"/>
      <c r="Z456" s="254"/>
      <c r="AA456" s="254"/>
      <c r="AB456" s="254"/>
      <c r="AC456" s="253"/>
      <c r="AD456" s="253"/>
      <c r="AE456" s="253"/>
      <c r="AF456" s="253"/>
      <c r="AG456" s="254"/>
      <c r="AH456" s="254"/>
      <c r="AI456" s="254"/>
      <c r="AJ456" s="254"/>
      <c r="AK456" s="86">
        <v>12.94</v>
      </c>
      <c r="AL456" s="86"/>
      <c r="AM456" s="255"/>
      <c r="AN456" s="255">
        <f t="shared" si="267"/>
        <v>7.6</v>
      </c>
      <c r="AO456" s="98">
        <f t="shared" si="268"/>
        <v>30400</v>
      </c>
      <c r="AP456" s="98">
        <f t="shared" si="269"/>
        <v>15200</v>
      </c>
      <c r="AQ456" s="98">
        <f t="shared" si="270"/>
        <v>11400</v>
      </c>
      <c r="AR456" s="98">
        <f t="shared" si="271"/>
        <v>7600</v>
      </c>
      <c r="AS456" s="99">
        <f t="shared" si="272"/>
        <v>30400</v>
      </c>
      <c r="AT456" s="99">
        <f t="shared" si="272"/>
        <v>15200</v>
      </c>
      <c r="AU456" s="99">
        <f t="shared" si="272"/>
        <v>11400</v>
      </c>
      <c r="AV456" s="99">
        <f t="shared" si="272"/>
        <v>7600</v>
      </c>
      <c r="AW456" s="100">
        <f t="shared" si="273"/>
        <v>4560</v>
      </c>
      <c r="AX456" s="256" t="s">
        <v>3</v>
      </c>
      <c r="AY456" s="101">
        <v>4200</v>
      </c>
      <c r="AZ456" s="102">
        <v>2100</v>
      </c>
      <c r="BA456" s="102">
        <v>1400</v>
      </c>
      <c r="BB456" s="102">
        <v>840</v>
      </c>
      <c r="BC456" s="97">
        <v>3600</v>
      </c>
      <c r="BD456" s="97">
        <v>1800</v>
      </c>
      <c r="BE456" s="97">
        <v>1200</v>
      </c>
      <c r="BF456" s="97">
        <v>720</v>
      </c>
      <c r="BG456" s="103">
        <f t="shared" si="274"/>
        <v>3040</v>
      </c>
      <c r="BJ456" s="251" t="e">
        <f>M456*#REF!</f>
        <v>#REF!</v>
      </c>
      <c r="BK456" s="251" t="e">
        <f>N456*#REF!</f>
        <v>#REF!</v>
      </c>
      <c r="BL456" s="251" t="e">
        <f>O456*#REF!</f>
        <v>#REF!</v>
      </c>
      <c r="BM456" s="251" t="e">
        <f>P456*#REF!</f>
        <v>#REF!</v>
      </c>
    </row>
    <row r="457" spans="1:65" s="18" customFormat="1" ht="35.1" customHeight="1" x14ac:dyDescent="0.25">
      <c r="A457" s="83" t="str">
        <f t="shared" si="263"/>
        <v>LK45DT+1</v>
      </c>
      <c r="B457" s="83" t="str">
        <f t="shared" si="264"/>
        <v>LK45DT+2</v>
      </c>
      <c r="C457" s="83" t="str">
        <f t="shared" si="265"/>
        <v>LK45DT+3</v>
      </c>
      <c r="D457" s="83" t="str">
        <f t="shared" si="266"/>
        <v>LK45DT+4</v>
      </c>
      <c r="E457" s="18" t="s">
        <v>3</v>
      </c>
      <c r="F457" s="85">
        <v>45</v>
      </c>
      <c r="G457" s="85"/>
      <c r="H457" s="93" t="s">
        <v>5411</v>
      </c>
      <c r="I457" s="84" t="s">
        <v>5068</v>
      </c>
      <c r="J457" s="84" t="s">
        <v>210</v>
      </c>
      <c r="K457" s="84" t="str">
        <f t="shared" si="242"/>
        <v>LK45DT</v>
      </c>
      <c r="L457" s="84" t="s">
        <v>264</v>
      </c>
      <c r="M457" s="264">
        <v>4200</v>
      </c>
      <c r="N457" s="264">
        <v>2600</v>
      </c>
      <c r="O457" s="264">
        <v>1700</v>
      </c>
      <c r="P457" s="264">
        <v>1200</v>
      </c>
      <c r="Q457" s="95" t="e">
        <f>VLOOKUP(H457&amp;"Vị trí 1",#REF!,9,0)</f>
        <v>#REF!</v>
      </c>
      <c r="R457" s="95" t="e">
        <f>VLOOKUP(H457&amp;"Vị trí 2",#REF!,9,0)</f>
        <v>#REF!</v>
      </c>
      <c r="S457" s="95" t="e">
        <f>VLOOKUP(H457&amp;"Vị trí 3",#REF!,9,0)</f>
        <v>#REF!</v>
      </c>
      <c r="T457" s="95" t="e">
        <f>VLOOKUP(H457&amp;"Vị trí 4",#REF!,9,0)</f>
        <v>#REF!</v>
      </c>
      <c r="U457" s="253"/>
      <c r="V457" s="253"/>
      <c r="W457" s="253"/>
      <c r="X457" s="253"/>
      <c r="Y457" s="254"/>
      <c r="Z457" s="254"/>
      <c r="AA457" s="254"/>
      <c r="AB457" s="254"/>
      <c r="AC457" s="253"/>
      <c r="AD457" s="253"/>
      <c r="AE457" s="253"/>
      <c r="AF457" s="253"/>
      <c r="AG457" s="254"/>
      <c r="AH457" s="254"/>
      <c r="AI457" s="254"/>
      <c r="AJ457" s="254"/>
      <c r="AK457" s="86">
        <v>12.94</v>
      </c>
      <c r="AL457" s="86"/>
      <c r="AM457" s="255"/>
      <c r="AN457" s="255">
        <f t="shared" si="267"/>
        <v>7.6</v>
      </c>
      <c r="AO457" s="98">
        <f t="shared" si="268"/>
        <v>31920</v>
      </c>
      <c r="AP457" s="98">
        <f t="shared" si="269"/>
        <v>19760</v>
      </c>
      <c r="AQ457" s="98">
        <f t="shared" si="270"/>
        <v>12920</v>
      </c>
      <c r="AR457" s="98">
        <f t="shared" si="271"/>
        <v>9120</v>
      </c>
      <c r="AS457" s="99">
        <f t="shared" si="272"/>
        <v>31900</v>
      </c>
      <c r="AT457" s="99">
        <f t="shared" si="272"/>
        <v>19800</v>
      </c>
      <c r="AU457" s="99">
        <f t="shared" si="272"/>
        <v>12900</v>
      </c>
      <c r="AV457" s="99">
        <f t="shared" si="272"/>
        <v>9100</v>
      </c>
      <c r="AW457" s="100">
        <f t="shared" si="273"/>
        <v>4788</v>
      </c>
      <c r="AX457" s="256" t="s">
        <v>3</v>
      </c>
      <c r="AY457" s="101"/>
      <c r="AZ457" s="102"/>
      <c r="BA457" s="102"/>
      <c r="BB457" s="102"/>
      <c r="BC457" s="97"/>
      <c r="BD457" s="97"/>
      <c r="BE457" s="97"/>
      <c r="BF457" s="97"/>
      <c r="BG457" s="103">
        <f t="shared" si="274"/>
        <v>4312</v>
      </c>
    </row>
    <row r="458" spans="1:65" s="18" customFormat="1" ht="35.1" customHeight="1" x14ac:dyDescent="0.25">
      <c r="A458" s="83" t="str">
        <f t="shared" si="263"/>
        <v>LK46DT+1</v>
      </c>
      <c r="B458" s="83" t="str">
        <f t="shared" si="264"/>
        <v>LK46DT+2</v>
      </c>
      <c r="C458" s="83" t="str">
        <f t="shared" si="265"/>
        <v>LK46DT+3</v>
      </c>
      <c r="D458" s="83" t="str">
        <f t="shared" si="266"/>
        <v>LK46DT+4</v>
      </c>
      <c r="E458" s="18" t="s">
        <v>3</v>
      </c>
      <c r="F458" s="85">
        <v>46</v>
      </c>
      <c r="G458" s="85"/>
      <c r="H458" s="93" t="s">
        <v>5412</v>
      </c>
      <c r="I458" s="84" t="s">
        <v>5408</v>
      </c>
      <c r="J458" s="84" t="s">
        <v>210</v>
      </c>
      <c r="K458" s="84" t="str">
        <f t="shared" si="242"/>
        <v>LK46DT</v>
      </c>
      <c r="L458" s="84" t="s">
        <v>264</v>
      </c>
      <c r="M458" s="264">
        <v>6000</v>
      </c>
      <c r="N458" s="264">
        <v>3000</v>
      </c>
      <c r="O458" s="264">
        <v>2000</v>
      </c>
      <c r="P458" s="264">
        <v>1200</v>
      </c>
      <c r="Q458" s="95" t="e">
        <f>VLOOKUP(H458&amp;"Vị trí 1",#REF!,9,0)</f>
        <v>#REF!</v>
      </c>
      <c r="R458" s="95" t="e">
        <f>VLOOKUP(H458&amp;"Vị trí 2",#REF!,9,0)</f>
        <v>#REF!</v>
      </c>
      <c r="S458" s="95" t="e">
        <f>VLOOKUP(H458&amp;"Vị trí 3",#REF!,9,0)</f>
        <v>#REF!</v>
      </c>
      <c r="T458" s="95" t="e">
        <f>VLOOKUP(H458&amp;"Vị trí 4",#REF!,9,0)</f>
        <v>#REF!</v>
      </c>
      <c r="U458" s="253"/>
      <c r="V458" s="253"/>
      <c r="W458" s="253"/>
      <c r="X458" s="253"/>
      <c r="Y458" s="254"/>
      <c r="Z458" s="254"/>
      <c r="AA458" s="254"/>
      <c r="AB458" s="254"/>
      <c r="AC458" s="253"/>
      <c r="AD458" s="253"/>
      <c r="AE458" s="253"/>
      <c r="AF458" s="253"/>
      <c r="AG458" s="254"/>
      <c r="AH458" s="254"/>
      <c r="AI458" s="254"/>
      <c r="AJ458" s="254"/>
      <c r="AK458" s="86">
        <v>12.94</v>
      </c>
      <c r="AL458" s="86"/>
      <c r="AM458" s="255"/>
      <c r="AN458" s="255">
        <f t="shared" si="267"/>
        <v>7.6</v>
      </c>
      <c r="AO458" s="98">
        <f t="shared" si="268"/>
        <v>45600</v>
      </c>
      <c r="AP458" s="98">
        <f t="shared" si="269"/>
        <v>22800</v>
      </c>
      <c r="AQ458" s="98">
        <f t="shared" si="270"/>
        <v>15200</v>
      </c>
      <c r="AR458" s="98">
        <f t="shared" si="271"/>
        <v>9120</v>
      </c>
      <c r="AS458" s="99">
        <f t="shared" si="272"/>
        <v>45600</v>
      </c>
      <c r="AT458" s="99">
        <f t="shared" si="272"/>
        <v>22800</v>
      </c>
      <c r="AU458" s="99">
        <f t="shared" si="272"/>
        <v>15200</v>
      </c>
      <c r="AV458" s="99">
        <f t="shared" si="272"/>
        <v>9100</v>
      </c>
      <c r="AW458" s="100">
        <f t="shared" si="273"/>
        <v>6840</v>
      </c>
      <c r="AX458" s="256" t="s">
        <v>3</v>
      </c>
      <c r="AY458" s="101">
        <v>2800</v>
      </c>
      <c r="AZ458" s="102">
        <v>1400</v>
      </c>
      <c r="BA458" s="102">
        <v>980</v>
      </c>
      <c r="BB458" s="102">
        <v>630</v>
      </c>
      <c r="BC458" s="97">
        <v>2400</v>
      </c>
      <c r="BD458" s="97">
        <v>1200</v>
      </c>
      <c r="BE458" s="97">
        <v>840</v>
      </c>
      <c r="BF458" s="97">
        <v>540</v>
      </c>
      <c r="BG458" s="103">
        <f t="shared" si="274"/>
        <v>2260</v>
      </c>
      <c r="BJ458" s="251" t="e">
        <f>M458*#REF!</f>
        <v>#REF!</v>
      </c>
      <c r="BK458" s="251" t="e">
        <f>N458*#REF!</f>
        <v>#REF!</v>
      </c>
      <c r="BL458" s="251" t="e">
        <f>O458*#REF!</f>
        <v>#REF!</v>
      </c>
      <c r="BM458" s="251" t="e">
        <f>P458*#REF!</f>
        <v>#REF!</v>
      </c>
    </row>
    <row r="459" spans="1:65" s="18" customFormat="1" ht="35.1" customHeight="1" x14ac:dyDescent="0.25">
      <c r="A459" s="83" t="str">
        <f t="shared" si="263"/>
        <v>LK47DT+1</v>
      </c>
      <c r="B459" s="83" t="str">
        <f t="shared" si="264"/>
        <v>LK47DT+2</v>
      </c>
      <c r="C459" s="83" t="str">
        <f t="shared" si="265"/>
        <v>LK47DT+3</v>
      </c>
      <c r="D459" s="83" t="str">
        <f t="shared" si="266"/>
        <v>LK47DT+4</v>
      </c>
      <c r="E459" s="18" t="s">
        <v>3</v>
      </c>
      <c r="F459" s="85">
        <v>47</v>
      </c>
      <c r="G459" s="85"/>
      <c r="H459" s="93" t="s">
        <v>5413</v>
      </c>
      <c r="I459" s="84" t="s">
        <v>5119</v>
      </c>
      <c r="J459" s="84" t="s">
        <v>5270</v>
      </c>
      <c r="K459" s="84" t="str">
        <f t="shared" si="242"/>
        <v>LK47DT</v>
      </c>
      <c r="L459" s="84" t="s">
        <v>4729</v>
      </c>
      <c r="M459" s="264">
        <v>5000</v>
      </c>
      <c r="N459" s="264">
        <v>2500</v>
      </c>
      <c r="O459" s="264">
        <v>1500</v>
      </c>
      <c r="P459" s="264">
        <v>1000</v>
      </c>
      <c r="Q459" s="95" t="e">
        <f>VLOOKUP(H459&amp;"Vị trí 1",#REF!,9,0)</f>
        <v>#REF!</v>
      </c>
      <c r="R459" s="95" t="e">
        <f>VLOOKUP(H459&amp;"Vị trí 2",#REF!,9,0)</f>
        <v>#REF!</v>
      </c>
      <c r="S459" s="95" t="e">
        <f>VLOOKUP(H459&amp;"Vị trí 3",#REF!,9,0)</f>
        <v>#REF!</v>
      </c>
      <c r="T459" s="95" t="e">
        <f>VLOOKUP(H459&amp;"Vị trí 4",#REF!,9,0)</f>
        <v>#REF!</v>
      </c>
      <c r="U459" s="253" t="e">
        <f>VLOOKUP(A459,#REF!,32,0)</f>
        <v>#REF!</v>
      </c>
      <c r="V459" s="253"/>
      <c r="W459" s="253"/>
      <c r="X459" s="253"/>
      <c r="Y459" s="254" t="e">
        <f>U459/M459</f>
        <v>#REF!</v>
      </c>
      <c r="Z459" s="254"/>
      <c r="AA459" s="254"/>
      <c r="AB459" s="254"/>
      <c r="AC459" s="253"/>
      <c r="AD459" s="253"/>
      <c r="AE459" s="253"/>
      <c r="AF459" s="253"/>
      <c r="AG459" s="254"/>
      <c r="AH459" s="254"/>
      <c r="AI459" s="254"/>
      <c r="AJ459" s="254"/>
      <c r="AK459" s="86">
        <v>11.6</v>
      </c>
      <c r="AL459" s="86"/>
      <c r="AM459" s="255"/>
      <c r="AN459" s="255">
        <f t="shared" si="267"/>
        <v>6.8</v>
      </c>
      <c r="AO459" s="98">
        <f t="shared" si="268"/>
        <v>34000</v>
      </c>
      <c r="AP459" s="98">
        <f t="shared" si="269"/>
        <v>17000</v>
      </c>
      <c r="AQ459" s="98">
        <f t="shared" si="270"/>
        <v>10200</v>
      </c>
      <c r="AR459" s="98">
        <f t="shared" si="271"/>
        <v>6800</v>
      </c>
      <c r="AS459" s="99">
        <f t="shared" si="272"/>
        <v>34000</v>
      </c>
      <c r="AT459" s="99">
        <f t="shared" si="272"/>
        <v>17000</v>
      </c>
      <c r="AU459" s="99">
        <f t="shared" si="272"/>
        <v>10200</v>
      </c>
      <c r="AV459" s="99">
        <f t="shared" si="272"/>
        <v>6800</v>
      </c>
      <c r="AW459" s="100">
        <f t="shared" si="273"/>
        <v>5100</v>
      </c>
      <c r="AX459" s="256" t="s">
        <v>3</v>
      </c>
      <c r="AY459" s="101">
        <v>2800</v>
      </c>
      <c r="AZ459" s="102">
        <v>1400</v>
      </c>
      <c r="BA459" s="102">
        <v>1050</v>
      </c>
      <c r="BB459" s="102">
        <v>560</v>
      </c>
      <c r="BC459" s="97">
        <v>2400</v>
      </c>
      <c r="BD459" s="97">
        <v>1200</v>
      </c>
      <c r="BE459" s="97">
        <v>900</v>
      </c>
      <c r="BF459" s="97">
        <v>480</v>
      </c>
      <c r="BG459" s="103">
        <f t="shared" si="274"/>
        <v>1700</v>
      </c>
      <c r="BJ459" s="251" t="e">
        <f>M459*#REF!</f>
        <v>#REF!</v>
      </c>
      <c r="BK459" s="251" t="e">
        <f>N459*#REF!</f>
        <v>#REF!</v>
      </c>
      <c r="BL459" s="251" t="e">
        <f>O459*#REF!</f>
        <v>#REF!</v>
      </c>
      <c r="BM459" s="251" t="e">
        <f>P459*#REF!</f>
        <v>#REF!</v>
      </c>
    </row>
    <row r="460" spans="1:65" s="18" customFormat="1" ht="35.1" customHeight="1" x14ac:dyDescent="0.25">
      <c r="A460" s="83" t="str">
        <f t="shared" si="263"/>
        <v>LK48DT+1</v>
      </c>
      <c r="B460" s="83" t="str">
        <f t="shared" si="264"/>
        <v>LK48DT+2</v>
      </c>
      <c r="C460" s="83" t="str">
        <f t="shared" si="265"/>
        <v>LK48DT+3</v>
      </c>
      <c r="D460" s="83" t="str">
        <f t="shared" si="266"/>
        <v>LK48DT+4</v>
      </c>
      <c r="E460" s="18" t="s">
        <v>3</v>
      </c>
      <c r="F460" s="85">
        <v>48</v>
      </c>
      <c r="G460" s="85"/>
      <c r="H460" s="93" t="s">
        <v>5414</v>
      </c>
      <c r="I460" s="84" t="s">
        <v>261</v>
      </c>
      <c r="J460" s="84" t="s">
        <v>5333</v>
      </c>
      <c r="K460" s="84"/>
      <c r="L460" s="84" t="s">
        <v>5119</v>
      </c>
      <c r="M460" s="298"/>
      <c r="N460" s="298"/>
      <c r="O460" s="298"/>
      <c r="P460" s="298"/>
      <c r="Q460" s="95"/>
      <c r="R460" s="95"/>
      <c r="S460" s="95"/>
      <c r="T460" s="95"/>
      <c r="U460" s="253" t="e">
        <f>VLOOKUP(A460,#REF!,32,0)</f>
        <v>#REF!</v>
      </c>
      <c r="V460" s="253"/>
      <c r="W460" s="253"/>
      <c r="X460" s="253"/>
      <c r="Y460" s="254" t="e">
        <f>U460/M460</f>
        <v>#REF!</v>
      </c>
      <c r="Z460" s="254"/>
      <c r="AA460" s="254"/>
      <c r="AB460" s="254"/>
      <c r="AC460" s="253"/>
      <c r="AD460" s="253"/>
      <c r="AE460" s="253"/>
      <c r="AF460" s="253"/>
      <c r="AG460" s="254"/>
      <c r="AH460" s="254"/>
      <c r="AI460" s="254"/>
      <c r="AJ460" s="254"/>
      <c r="AK460" s="86"/>
      <c r="AL460" s="86"/>
      <c r="AM460" s="255"/>
      <c r="AN460" s="255"/>
      <c r="AO460" s="98"/>
      <c r="AP460" s="98"/>
      <c r="AQ460" s="98"/>
      <c r="AR460" s="98"/>
      <c r="AS460" s="98"/>
      <c r="AT460" s="98"/>
      <c r="AU460" s="98"/>
      <c r="AV460" s="98"/>
      <c r="AW460" s="60"/>
      <c r="AX460" s="256" t="s">
        <v>3</v>
      </c>
      <c r="AY460" s="101">
        <v>4200</v>
      </c>
      <c r="AZ460" s="102">
        <v>2100</v>
      </c>
      <c r="BA460" s="102">
        <v>1400</v>
      </c>
      <c r="BB460" s="102">
        <v>840</v>
      </c>
      <c r="BC460" s="97">
        <v>3600</v>
      </c>
      <c r="BD460" s="97">
        <v>1800</v>
      </c>
      <c r="BE460" s="97">
        <v>1200</v>
      </c>
      <c r="BF460" s="97">
        <v>720</v>
      </c>
      <c r="BJ460" s="251" t="e">
        <f>M460*#REF!</f>
        <v>#REF!</v>
      </c>
      <c r="BK460" s="251" t="e">
        <f>N460*#REF!</f>
        <v>#REF!</v>
      </c>
      <c r="BL460" s="251" t="e">
        <f>O460*#REF!</f>
        <v>#REF!</v>
      </c>
      <c r="BM460" s="251" t="e">
        <f>P460*#REF!</f>
        <v>#REF!</v>
      </c>
    </row>
    <row r="461" spans="1:65" s="18" customFormat="1" ht="35.1" customHeight="1" x14ac:dyDescent="0.25">
      <c r="A461" s="83" t="str">
        <f t="shared" si="263"/>
        <v>LK48DT_D1+1</v>
      </c>
      <c r="B461" s="83" t="str">
        <f t="shared" si="264"/>
        <v>LK48DT_D1+2</v>
      </c>
      <c r="C461" s="83" t="str">
        <f t="shared" si="265"/>
        <v>LK48DT_D1+3</v>
      </c>
      <c r="D461" s="83" t="str">
        <f t="shared" si="266"/>
        <v>LK48DT_D1+4</v>
      </c>
      <c r="E461" s="18" t="s">
        <v>3</v>
      </c>
      <c r="F461" s="85"/>
      <c r="G461" s="85"/>
      <c r="H461" s="93" t="s">
        <v>5415</v>
      </c>
      <c r="I461" s="84" t="s">
        <v>5416</v>
      </c>
      <c r="J461" s="84" t="s">
        <v>5333</v>
      </c>
      <c r="K461" s="84" t="str">
        <f t="shared" ref="K461:K523" si="275">H461</f>
        <v>LK48DT_D1</v>
      </c>
      <c r="L461" s="84" t="s">
        <v>5252</v>
      </c>
      <c r="M461" s="264">
        <v>4000</v>
      </c>
      <c r="N461" s="264">
        <v>2000</v>
      </c>
      <c r="O461" s="264">
        <v>1500</v>
      </c>
      <c r="P461" s="298">
        <v>900</v>
      </c>
      <c r="Q461" s="95" t="e">
        <f>VLOOKUP(H461&amp;"Vị trí 1",#REF!,9,0)</f>
        <v>#REF!</v>
      </c>
      <c r="R461" s="95" t="e">
        <f>VLOOKUP(H461&amp;"Vị trí 2",#REF!,9,0)</f>
        <v>#REF!</v>
      </c>
      <c r="S461" s="95" t="e">
        <f>VLOOKUP(H461&amp;"Vị trí 3",#REF!,9,0)</f>
        <v>#REF!</v>
      </c>
      <c r="T461" s="95" t="e">
        <f>VLOOKUP(H461&amp;"Vị trí 4",#REF!,9,0)</f>
        <v>#REF!</v>
      </c>
      <c r="U461" s="253"/>
      <c r="V461" s="253"/>
      <c r="W461" s="253"/>
      <c r="X461" s="253"/>
      <c r="Y461" s="254"/>
      <c r="Z461" s="254"/>
      <c r="AA461" s="254"/>
      <c r="AB461" s="254"/>
      <c r="AC461" s="253"/>
      <c r="AD461" s="253"/>
      <c r="AE461" s="253"/>
      <c r="AF461" s="253"/>
      <c r="AG461" s="254"/>
      <c r="AH461" s="254"/>
      <c r="AI461" s="254"/>
      <c r="AJ461" s="254"/>
      <c r="AK461" s="86">
        <v>9.2949999999999999</v>
      </c>
      <c r="AL461" s="86"/>
      <c r="AM461" s="255"/>
      <c r="AN461" s="255">
        <f>ROUNDDOWN(AK461*$AN$10/$AK$10,1)</f>
        <v>5.4</v>
      </c>
      <c r="AO461" s="98">
        <f t="shared" ref="AO461:AR463" si="276">M461*$AN461</f>
        <v>21600</v>
      </c>
      <c r="AP461" s="98">
        <f t="shared" si="276"/>
        <v>10800</v>
      </c>
      <c r="AQ461" s="98">
        <f t="shared" si="276"/>
        <v>8100.0000000000009</v>
      </c>
      <c r="AR461" s="98">
        <f t="shared" si="276"/>
        <v>4860</v>
      </c>
      <c r="AS461" s="99">
        <f t="shared" ref="AS461:AV463" si="277">IF(AO461&lt;1000,ROUND(AO461,-1),ROUND(AO461,-2))</f>
        <v>21600</v>
      </c>
      <c r="AT461" s="99">
        <f t="shared" si="277"/>
        <v>10800</v>
      </c>
      <c r="AU461" s="99">
        <f t="shared" si="277"/>
        <v>8100</v>
      </c>
      <c r="AV461" s="99">
        <f t="shared" si="277"/>
        <v>4900</v>
      </c>
      <c r="AW461" s="100">
        <f>AO461*0.15</f>
        <v>3240</v>
      </c>
      <c r="AX461" s="256" t="s">
        <v>3</v>
      </c>
      <c r="AY461" s="101"/>
      <c r="AZ461" s="102"/>
      <c r="BA461" s="102"/>
      <c r="BB461" s="102"/>
      <c r="BC461" s="97"/>
      <c r="BD461" s="97"/>
      <c r="BE461" s="97"/>
      <c r="BF461" s="97"/>
      <c r="BG461" s="103">
        <f>AV461-AW461</f>
        <v>1660</v>
      </c>
    </row>
    <row r="462" spans="1:65" s="18" customFormat="1" ht="35.1" customHeight="1" x14ac:dyDescent="0.25">
      <c r="A462" s="83" t="str">
        <f t="shared" si="263"/>
        <v>LK48DT_D2+1</v>
      </c>
      <c r="B462" s="83" t="str">
        <f t="shared" si="264"/>
        <v>LK48DT_D2+2</v>
      </c>
      <c r="C462" s="83" t="str">
        <f t="shared" si="265"/>
        <v>LK48DT_D2+3</v>
      </c>
      <c r="D462" s="83" t="str">
        <f t="shared" si="266"/>
        <v>LK48DT_D2+4</v>
      </c>
      <c r="E462" s="18" t="s">
        <v>3</v>
      </c>
      <c r="F462" s="85"/>
      <c r="G462" s="85"/>
      <c r="H462" s="93" t="s">
        <v>5417</v>
      </c>
      <c r="I462" s="84" t="s">
        <v>5418</v>
      </c>
      <c r="J462" s="84" t="s">
        <v>5252</v>
      </c>
      <c r="K462" s="84" t="str">
        <f t="shared" si="275"/>
        <v>LK48DT_D2</v>
      </c>
      <c r="L462" s="84" t="s">
        <v>5119</v>
      </c>
      <c r="M462" s="264">
        <v>4400</v>
      </c>
      <c r="N462" s="264">
        <v>2200</v>
      </c>
      <c r="O462" s="264">
        <v>1600</v>
      </c>
      <c r="P462" s="298">
        <v>900</v>
      </c>
      <c r="Q462" s="95" t="e">
        <f>VLOOKUP(H462&amp;"Vị trí 1",#REF!,9,0)</f>
        <v>#REF!</v>
      </c>
      <c r="R462" s="95" t="e">
        <f>VLOOKUP(H462&amp;"Vị trí 2",#REF!,9,0)</f>
        <v>#REF!</v>
      </c>
      <c r="S462" s="95" t="e">
        <f>VLOOKUP(H462&amp;"Vị trí 3",#REF!,9,0)</f>
        <v>#REF!</v>
      </c>
      <c r="T462" s="95" t="e">
        <f>VLOOKUP(H462&amp;"Vị trí 4",#REF!,9,0)</f>
        <v>#REF!</v>
      </c>
      <c r="U462" s="253" t="e">
        <f>VLOOKUP(A462,#REF!,32,0)</f>
        <v>#REF!</v>
      </c>
      <c r="V462" s="253"/>
      <c r="W462" s="253"/>
      <c r="X462" s="253"/>
      <c r="Y462" s="254" t="e">
        <f>U462/M462</f>
        <v>#REF!</v>
      </c>
      <c r="Z462" s="254"/>
      <c r="AA462" s="254"/>
      <c r="AB462" s="254"/>
      <c r="AC462" s="253"/>
      <c r="AD462" s="253"/>
      <c r="AE462" s="253"/>
      <c r="AF462" s="253"/>
      <c r="AG462" s="254"/>
      <c r="AH462" s="254"/>
      <c r="AI462" s="254"/>
      <c r="AJ462" s="254"/>
      <c r="AK462" s="86">
        <v>8.3270454545454538</v>
      </c>
      <c r="AL462" s="86"/>
      <c r="AM462" s="255"/>
      <c r="AN462" s="255">
        <f>ROUNDDOWN(AK462*$AN$10/$AK$10,1)</f>
        <v>4.9000000000000004</v>
      </c>
      <c r="AO462" s="98">
        <f t="shared" si="276"/>
        <v>21560</v>
      </c>
      <c r="AP462" s="98">
        <f t="shared" si="276"/>
        <v>10780</v>
      </c>
      <c r="AQ462" s="98">
        <f t="shared" si="276"/>
        <v>7840.0000000000009</v>
      </c>
      <c r="AR462" s="98">
        <f t="shared" si="276"/>
        <v>4410</v>
      </c>
      <c r="AS462" s="99">
        <f t="shared" si="277"/>
        <v>21600</v>
      </c>
      <c r="AT462" s="99">
        <f t="shared" si="277"/>
        <v>10800</v>
      </c>
      <c r="AU462" s="99">
        <f t="shared" si="277"/>
        <v>7800</v>
      </c>
      <c r="AV462" s="99">
        <f t="shared" si="277"/>
        <v>4400</v>
      </c>
      <c r="AW462" s="100">
        <f>AO462*0.15</f>
        <v>3234</v>
      </c>
      <c r="AX462" s="256" t="s">
        <v>3</v>
      </c>
      <c r="AY462" s="101">
        <v>3850</v>
      </c>
      <c r="AZ462" s="102">
        <v>1890</v>
      </c>
      <c r="BA462" s="102">
        <v>1260</v>
      </c>
      <c r="BB462" s="102">
        <v>630</v>
      </c>
      <c r="BC462" s="97">
        <v>3300</v>
      </c>
      <c r="BD462" s="97">
        <v>1620</v>
      </c>
      <c r="BE462" s="97">
        <v>1080</v>
      </c>
      <c r="BF462" s="97">
        <v>540</v>
      </c>
      <c r="BG462" s="103">
        <f>AV462-AW462</f>
        <v>1166</v>
      </c>
      <c r="BJ462" s="251" t="e">
        <f>M462*#REF!</f>
        <v>#REF!</v>
      </c>
      <c r="BK462" s="251" t="e">
        <f>N462*#REF!</f>
        <v>#REF!</v>
      </c>
      <c r="BL462" s="251" t="e">
        <f>O462*#REF!</f>
        <v>#REF!</v>
      </c>
      <c r="BM462" s="251" t="e">
        <f>P462*#REF!</f>
        <v>#REF!</v>
      </c>
    </row>
    <row r="463" spans="1:65" s="18" customFormat="1" ht="35.1" customHeight="1" x14ac:dyDescent="0.25">
      <c r="A463" s="83" t="str">
        <f t="shared" si="263"/>
        <v>LK49DT+1</v>
      </c>
      <c r="B463" s="83" t="str">
        <f t="shared" si="264"/>
        <v>LK49DT+2</v>
      </c>
      <c r="C463" s="83" t="str">
        <f t="shared" si="265"/>
        <v>LK49DT+3</v>
      </c>
      <c r="D463" s="83" t="str">
        <f t="shared" si="266"/>
        <v>LK49DT+4</v>
      </c>
      <c r="E463" s="18" t="s">
        <v>3</v>
      </c>
      <c r="F463" s="85">
        <v>49</v>
      </c>
      <c r="G463" s="85"/>
      <c r="H463" s="93" t="s">
        <v>5419</v>
      </c>
      <c r="I463" s="84" t="s">
        <v>306</v>
      </c>
      <c r="J463" s="84" t="s">
        <v>210</v>
      </c>
      <c r="K463" s="84" t="str">
        <f t="shared" si="275"/>
        <v>LK49DT</v>
      </c>
      <c r="L463" s="84" t="s">
        <v>5251</v>
      </c>
      <c r="M463" s="264">
        <v>6000</v>
      </c>
      <c r="N463" s="264">
        <v>3000</v>
      </c>
      <c r="O463" s="264">
        <v>2000</v>
      </c>
      <c r="P463" s="264">
        <v>1200</v>
      </c>
      <c r="Q463" s="95" t="e">
        <f>VLOOKUP(H463&amp;"Vị trí 1",#REF!,9,0)</f>
        <v>#REF!</v>
      </c>
      <c r="R463" s="95" t="e">
        <f>VLOOKUP(H463&amp;"Vị trí 2",#REF!,9,0)</f>
        <v>#REF!</v>
      </c>
      <c r="S463" s="95" t="e">
        <f>VLOOKUP(H463&amp;"Vị trí 3",#REF!,9,0)</f>
        <v>#REF!</v>
      </c>
      <c r="T463" s="95" t="e">
        <f>VLOOKUP(H463&amp;"Vị trí 4",#REF!,9,0)</f>
        <v>#REF!</v>
      </c>
      <c r="U463" s="253"/>
      <c r="V463" s="253"/>
      <c r="W463" s="253"/>
      <c r="X463" s="253"/>
      <c r="Y463" s="254"/>
      <c r="Z463" s="254"/>
      <c r="AA463" s="254"/>
      <c r="AB463" s="254"/>
      <c r="AC463" s="253"/>
      <c r="AD463" s="253"/>
      <c r="AE463" s="253"/>
      <c r="AF463" s="253"/>
      <c r="AG463" s="254"/>
      <c r="AH463" s="254"/>
      <c r="AI463" s="254"/>
      <c r="AJ463" s="254"/>
      <c r="AK463" s="86">
        <v>12.94</v>
      </c>
      <c r="AL463" s="86"/>
      <c r="AM463" s="255"/>
      <c r="AN463" s="255">
        <f>ROUNDDOWN(AK463*$AN$10/$AK$10,1)</f>
        <v>7.6</v>
      </c>
      <c r="AO463" s="98">
        <f t="shared" si="276"/>
        <v>45600</v>
      </c>
      <c r="AP463" s="98">
        <f t="shared" si="276"/>
        <v>22800</v>
      </c>
      <c r="AQ463" s="98">
        <f t="shared" si="276"/>
        <v>15200</v>
      </c>
      <c r="AR463" s="98">
        <f t="shared" si="276"/>
        <v>9120</v>
      </c>
      <c r="AS463" s="99">
        <f t="shared" si="277"/>
        <v>45600</v>
      </c>
      <c r="AT463" s="99">
        <f t="shared" si="277"/>
        <v>22800</v>
      </c>
      <c r="AU463" s="99">
        <f t="shared" si="277"/>
        <v>15200</v>
      </c>
      <c r="AV463" s="99">
        <f t="shared" si="277"/>
        <v>9100</v>
      </c>
      <c r="AW463" s="100">
        <f>AO463*0.15</f>
        <v>6840</v>
      </c>
      <c r="AX463" s="256" t="s">
        <v>3</v>
      </c>
      <c r="AY463" s="101">
        <v>3080</v>
      </c>
      <c r="AZ463" s="102">
        <v>1540</v>
      </c>
      <c r="BA463" s="102">
        <v>1260</v>
      </c>
      <c r="BB463" s="102">
        <v>700</v>
      </c>
      <c r="BC463" s="97">
        <v>2640</v>
      </c>
      <c r="BD463" s="97">
        <v>1320</v>
      </c>
      <c r="BE463" s="97">
        <v>1080</v>
      </c>
      <c r="BF463" s="97">
        <v>600</v>
      </c>
      <c r="BG463" s="103">
        <f>AV463-AW463</f>
        <v>2260</v>
      </c>
      <c r="BJ463" s="251" t="e">
        <f>M463*#REF!</f>
        <v>#REF!</v>
      </c>
      <c r="BK463" s="251" t="e">
        <f>N463*#REF!</f>
        <v>#REF!</v>
      </c>
      <c r="BL463" s="251" t="e">
        <f>O463*#REF!</f>
        <v>#REF!</v>
      </c>
      <c r="BM463" s="251" t="e">
        <f>P463*#REF!</f>
        <v>#REF!</v>
      </c>
    </row>
    <row r="464" spans="1:65" s="18" customFormat="1" ht="35.1" customHeight="1" x14ac:dyDescent="0.25">
      <c r="A464" s="83" t="str">
        <f t="shared" si="263"/>
        <v>LK50DT+1</v>
      </c>
      <c r="B464" s="83" t="str">
        <f t="shared" si="264"/>
        <v>LK50DT+2</v>
      </c>
      <c r="C464" s="83" t="str">
        <f t="shared" si="265"/>
        <v>LK50DT+3</v>
      </c>
      <c r="D464" s="83" t="str">
        <f t="shared" si="266"/>
        <v>LK50DT+4</v>
      </c>
      <c r="E464" s="18" t="s">
        <v>3</v>
      </c>
      <c r="F464" s="85">
        <v>50</v>
      </c>
      <c r="G464" s="85"/>
      <c r="H464" s="93" t="s">
        <v>5420</v>
      </c>
      <c r="I464" s="84" t="s">
        <v>5421</v>
      </c>
      <c r="J464" s="84" t="s">
        <v>306</v>
      </c>
      <c r="K464" s="84"/>
      <c r="L464" s="84" t="s">
        <v>5422</v>
      </c>
      <c r="M464" s="298"/>
      <c r="N464" s="298"/>
      <c r="O464" s="298"/>
      <c r="P464" s="298"/>
      <c r="Q464" s="95"/>
      <c r="R464" s="95"/>
      <c r="S464" s="95"/>
      <c r="T464" s="95"/>
      <c r="U464" s="253"/>
      <c r="V464" s="253"/>
      <c r="W464" s="253"/>
      <c r="X464" s="253"/>
      <c r="Y464" s="254"/>
      <c r="Z464" s="254"/>
      <c r="AA464" s="254"/>
      <c r="AB464" s="254"/>
      <c r="AC464" s="253"/>
      <c r="AD464" s="253"/>
      <c r="AE464" s="253"/>
      <c r="AF464" s="253"/>
      <c r="AG464" s="254"/>
      <c r="AH464" s="254"/>
      <c r="AI464" s="254"/>
      <c r="AJ464" s="254"/>
      <c r="AK464" s="86"/>
      <c r="AL464" s="86"/>
      <c r="AM464" s="255"/>
      <c r="AN464" s="255"/>
      <c r="AO464" s="98"/>
      <c r="AP464" s="98"/>
      <c r="AQ464" s="98"/>
      <c r="AR464" s="98"/>
      <c r="AS464" s="98"/>
      <c r="AT464" s="98"/>
      <c r="AU464" s="98"/>
      <c r="AV464" s="98"/>
      <c r="AW464" s="60"/>
      <c r="AX464" s="256" t="s">
        <v>3</v>
      </c>
      <c r="AY464" s="101">
        <v>2800</v>
      </c>
      <c r="AZ464" s="102">
        <v>1400</v>
      </c>
      <c r="BA464" s="102">
        <v>1050</v>
      </c>
      <c r="BB464" s="102">
        <v>630</v>
      </c>
      <c r="BC464" s="97">
        <v>2400</v>
      </c>
      <c r="BD464" s="97">
        <v>1200</v>
      </c>
      <c r="BE464" s="97">
        <v>900</v>
      </c>
      <c r="BF464" s="97">
        <v>540</v>
      </c>
      <c r="BJ464" s="251" t="e">
        <f>M464*#REF!</f>
        <v>#REF!</v>
      </c>
      <c r="BK464" s="251" t="e">
        <f>N464*#REF!</f>
        <v>#REF!</v>
      </c>
      <c r="BL464" s="251" t="e">
        <f>O464*#REF!</f>
        <v>#REF!</v>
      </c>
      <c r="BM464" s="251" t="e">
        <f>P464*#REF!</f>
        <v>#REF!</v>
      </c>
    </row>
    <row r="465" spans="1:65" s="18" customFormat="1" ht="35.1" customHeight="1" x14ac:dyDescent="0.25">
      <c r="A465" s="83" t="str">
        <f t="shared" si="263"/>
        <v>LK50DT_D1+1</v>
      </c>
      <c r="B465" s="83" t="str">
        <f t="shared" si="264"/>
        <v>LK50DT_D1+2</v>
      </c>
      <c r="C465" s="83" t="str">
        <f t="shared" si="265"/>
        <v>LK50DT_D1+3</v>
      </c>
      <c r="D465" s="83" t="str">
        <f t="shared" si="266"/>
        <v>LK50DT_D1+4</v>
      </c>
      <c r="E465" s="18" t="s">
        <v>3</v>
      </c>
      <c r="F465" s="85"/>
      <c r="G465" s="85"/>
      <c r="H465" s="93" t="s">
        <v>5423</v>
      </c>
      <c r="I465" s="84" t="s">
        <v>5424</v>
      </c>
      <c r="J465" s="84" t="s">
        <v>306</v>
      </c>
      <c r="K465" s="84" t="str">
        <f t="shared" si="275"/>
        <v>LK50DT_D1</v>
      </c>
      <c r="L465" s="84" t="s">
        <v>5252</v>
      </c>
      <c r="M465" s="264">
        <v>4000</v>
      </c>
      <c r="N465" s="264">
        <v>2000</v>
      </c>
      <c r="O465" s="264">
        <v>1400</v>
      </c>
      <c r="P465" s="298">
        <v>900</v>
      </c>
      <c r="Q465" s="95" t="e">
        <f>VLOOKUP(H465&amp;"Vị trí 1",#REF!,9,0)</f>
        <v>#REF!</v>
      </c>
      <c r="R465" s="95" t="e">
        <f>VLOOKUP(H465&amp;"Vị trí 2",#REF!,9,0)</f>
        <v>#REF!</v>
      </c>
      <c r="S465" s="95" t="e">
        <f>VLOOKUP(H465&amp;"Vị trí 3",#REF!,9,0)</f>
        <v>#REF!</v>
      </c>
      <c r="T465" s="95" t="e">
        <f>VLOOKUP(H465&amp;"Vị trí 4",#REF!,9,0)</f>
        <v>#REF!</v>
      </c>
      <c r="U465" s="253"/>
      <c r="V465" s="253"/>
      <c r="W465" s="253"/>
      <c r="X465" s="253"/>
      <c r="Y465" s="254"/>
      <c r="Z465" s="254"/>
      <c r="AA465" s="254"/>
      <c r="AB465" s="254"/>
      <c r="AC465" s="253"/>
      <c r="AD465" s="253"/>
      <c r="AE465" s="253"/>
      <c r="AF465" s="253"/>
      <c r="AG465" s="254"/>
      <c r="AH465" s="254"/>
      <c r="AI465" s="254"/>
      <c r="AJ465" s="254"/>
      <c r="AK465" s="86">
        <v>12.94</v>
      </c>
      <c r="AL465" s="86"/>
      <c r="AM465" s="255"/>
      <c r="AN465" s="255">
        <f>ROUNDDOWN(AK465*$AN$10/$AK$10,1)</f>
        <v>7.6</v>
      </c>
      <c r="AO465" s="98">
        <f t="shared" ref="AO465:AR467" si="278">M465*$AN465</f>
        <v>30400</v>
      </c>
      <c r="AP465" s="98">
        <f t="shared" si="278"/>
        <v>15200</v>
      </c>
      <c r="AQ465" s="98">
        <f t="shared" si="278"/>
        <v>10640</v>
      </c>
      <c r="AR465" s="98">
        <f t="shared" si="278"/>
        <v>6840</v>
      </c>
      <c r="AS465" s="99">
        <f t="shared" ref="AS465:AV467" si="279">IF(AO465&lt;1000,ROUND(AO465,-1),ROUND(AO465,-2))</f>
        <v>30400</v>
      </c>
      <c r="AT465" s="99">
        <f t="shared" si="279"/>
        <v>15200</v>
      </c>
      <c r="AU465" s="99">
        <f t="shared" si="279"/>
        <v>10600</v>
      </c>
      <c r="AV465" s="99">
        <f t="shared" si="279"/>
        <v>6800</v>
      </c>
      <c r="AW465" s="100">
        <f>AO465*0.15</f>
        <v>4560</v>
      </c>
      <c r="AX465" s="256" t="s">
        <v>3</v>
      </c>
      <c r="AY465" s="101">
        <v>2940</v>
      </c>
      <c r="AZ465" s="102">
        <v>1470</v>
      </c>
      <c r="BA465" s="102">
        <v>1050</v>
      </c>
      <c r="BB465" s="102">
        <v>630</v>
      </c>
      <c r="BC465" s="97">
        <v>2520</v>
      </c>
      <c r="BD465" s="97">
        <v>1260</v>
      </c>
      <c r="BE465" s="97">
        <v>900</v>
      </c>
      <c r="BF465" s="97">
        <v>540</v>
      </c>
      <c r="BG465" s="103">
        <f>AV465-AW465</f>
        <v>2240</v>
      </c>
      <c r="BJ465" s="251" t="e">
        <f>M465*#REF!</f>
        <v>#REF!</v>
      </c>
      <c r="BK465" s="251" t="e">
        <f>N465*#REF!</f>
        <v>#REF!</v>
      </c>
      <c r="BL465" s="251" t="e">
        <f>O465*#REF!</f>
        <v>#REF!</v>
      </c>
      <c r="BM465" s="251" t="e">
        <f>P465*#REF!</f>
        <v>#REF!</v>
      </c>
    </row>
    <row r="466" spans="1:65" s="18" customFormat="1" ht="63" x14ac:dyDescent="0.25">
      <c r="A466" s="83" t="str">
        <f t="shared" si="263"/>
        <v>LK50DT_D2+1</v>
      </c>
      <c r="B466" s="83" t="str">
        <f t="shared" si="264"/>
        <v>LK50DT_D2+2</v>
      </c>
      <c r="C466" s="83" t="str">
        <f t="shared" si="265"/>
        <v>LK50DT_D2+3</v>
      </c>
      <c r="D466" s="83" t="str">
        <f t="shared" si="266"/>
        <v>LK50DT_D2+4</v>
      </c>
      <c r="E466" s="18" t="s">
        <v>3</v>
      </c>
      <c r="F466" s="85"/>
      <c r="G466" s="85"/>
      <c r="H466" s="93" t="s">
        <v>5425</v>
      </c>
      <c r="I466" s="84" t="s">
        <v>5426</v>
      </c>
      <c r="J466" s="84" t="s">
        <v>5252</v>
      </c>
      <c r="K466" s="84" t="str">
        <f t="shared" si="275"/>
        <v>LK50DT_D2</v>
      </c>
      <c r="L466" s="84" t="s">
        <v>5422</v>
      </c>
      <c r="M466" s="264">
        <v>4000</v>
      </c>
      <c r="N466" s="264">
        <v>2000</v>
      </c>
      <c r="O466" s="264">
        <v>1500</v>
      </c>
      <c r="P466" s="298">
        <v>800</v>
      </c>
      <c r="Q466" s="95" t="e">
        <f>VLOOKUP(H466&amp;"Vị trí 1",#REF!,9,0)</f>
        <v>#REF!</v>
      </c>
      <c r="R466" s="95" t="e">
        <f>VLOOKUP(H466&amp;"Vị trí 2",#REF!,9,0)</f>
        <v>#REF!</v>
      </c>
      <c r="S466" s="95" t="e">
        <f>VLOOKUP(H466&amp;"Vị trí 3",#REF!,9,0)</f>
        <v>#REF!</v>
      </c>
      <c r="T466" s="95" t="e">
        <f>VLOOKUP(H466&amp;"Vị trí 4",#REF!,9,0)</f>
        <v>#REF!</v>
      </c>
      <c r="U466" s="253"/>
      <c r="V466" s="253"/>
      <c r="W466" s="253"/>
      <c r="X466" s="253"/>
      <c r="Y466" s="254"/>
      <c r="Z466" s="254"/>
      <c r="AA466" s="254"/>
      <c r="AB466" s="254"/>
      <c r="AC466" s="253"/>
      <c r="AD466" s="253"/>
      <c r="AE466" s="253"/>
      <c r="AF466" s="253"/>
      <c r="AG466" s="254"/>
      <c r="AH466" s="254"/>
      <c r="AI466" s="254"/>
      <c r="AJ466" s="254"/>
      <c r="AK466" s="86">
        <v>10.265000000000001</v>
      </c>
      <c r="AL466" s="86"/>
      <c r="AM466" s="255"/>
      <c r="AN466" s="255">
        <f>ROUNDDOWN(AK466*$AN$10/$AK$10,1)</f>
        <v>6</v>
      </c>
      <c r="AO466" s="98">
        <f t="shared" si="278"/>
        <v>24000</v>
      </c>
      <c r="AP466" s="98">
        <f t="shared" si="278"/>
        <v>12000</v>
      </c>
      <c r="AQ466" s="98">
        <f t="shared" si="278"/>
        <v>9000</v>
      </c>
      <c r="AR466" s="98">
        <f t="shared" si="278"/>
        <v>4800</v>
      </c>
      <c r="AS466" s="99">
        <f t="shared" si="279"/>
        <v>24000</v>
      </c>
      <c r="AT466" s="99">
        <f t="shared" si="279"/>
        <v>12000</v>
      </c>
      <c r="AU466" s="99">
        <f t="shared" si="279"/>
        <v>9000</v>
      </c>
      <c r="AV466" s="99">
        <f t="shared" si="279"/>
        <v>4800</v>
      </c>
      <c r="AW466" s="100">
        <f>AO466*0.15</f>
        <v>3600</v>
      </c>
      <c r="AX466" s="256" t="s">
        <v>3</v>
      </c>
      <c r="AY466" s="101">
        <v>2940</v>
      </c>
      <c r="AZ466" s="102">
        <v>1470</v>
      </c>
      <c r="BA466" s="102">
        <v>1050</v>
      </c>
      <c r="BB466" s="102">
        <v>630</v>
      </c>
      <c r="BC466" s="97">
        <v>2520</v>
      </c>
      <c r="BD466" s="97">
        <v>1260</v>
      </c>
      <c r="BE466" s="97">
        <v>900</v>
      </c>
      <c r="BF466" s="97">
        <v>540</v>
      </c>
      <c r="BG466" s="103">
        <f>AV466-AW466</f>
        <v>1200</v>
      </c>
      <c r="BJ466" s="251" t="e">
        <f>M466*#REF!</f>
        <v>#REF!</v>
      </c>
      <c r="BK466" s="251" t="e">
        <f>N466*#REF!</f>
        <v>#REF!</v>
      </c>
      <c r="BL466" s="251" t="e">
        <f>O466*#REF!</f>
        <v>#REF!</v>
      </c>
      <c r="BM466" s="251" t="e">
        <f>P466*#REF!</f>
        <v>#REF!</v>
      </c>
    </row>
    <row r="467" spans="1:65" s="18" customFormat="1" ht="35.1" customHeight="1" x14ac:dyDescent="0.25">
      <c r="A467" s="83" t="str">
        <f t="shared" si="263"/>
        <v>LK51DT+1</v>
      </c>
      <c r="B467" s="83" t="str">
        <f t="shared" si="264"/>
        <v>LK51DT+2</v>
      </c>
      <c r="C467" s="83" t="str">
        <f t="shared" si="265"/>
        <v>LK51DT+3</v>
      </c>
      <c r="D467" s="83" t="str">
        <f t="shared" si="266"/>
        <v>LK51DT+4</v>
      </c>
      <c r="E467" s="18" t="s">
        <v>3</v>
      </c>
      <c r="F467" s="85">
        <v>51</v>
      </c>
      <c r="G467" s="85"/>
      <c r="H467" s="93" t="s">
        <v>5427</v>
      </c>
      <c r="I467" s="84" t="s">
        <v>5428</v>
      </c>
      <c r="J467" s="84" t="s">
        <v>5252</v>
      </c>
      <c r="K467" s="84" t="str">
        <f t="shared" si="275"/>
        <v>LK51DT</v>
      </c>
      <c r="L467" s="84" t="s">
        <v>210</v>
      </c>
      <c r="M467" s="264">
        <v>6000</v>
      </c>
      <c r="N467" s="264">
        <v>3000</v>
      </c>
      <c r="O467" s="264">
        <v>2000</v>
      </c>
      <c r="P467" s="264">
        <v>1200</v>
      </c>
      <c r="Q467" s="95" t="e">
        <f>VLOOKUP(H467&amp;"Vị trí 1",#REF!,9,0)</f>
        <v>#REF!</v>
      </c>
      <c r="R467" s="95" t="e">
        <f>VLOOKUP(H467&amp;"Vị trí 2",#REF!,9,0)</f>
        <v>#REF!</v>
      </c>
      <c r="S467" s="95" t="e">
        <f>VLOOKUP(H467&amp;"Vị trí 3",#REF!,9,0)</f>
        <v>#REF!</v>
      </c>
      <c r="T467" s="95" t="e">
        <f>VLOOKUP(H467&amp;"Vị trí 4",#REF!,9,0)</f>
        <v>#REF!</v>
      </c>
      <c r="U467" s="253" t="e">
        <f>VLOOKUP(A467,#REF!,32,0)</f>
        <v>#REF!</v>
      </c>
      <c r="V467" s="253"/>
      <c r="W467" s="253"/>
      <c r="X467" s="253"/>
      <c r="Y467" s="254" t="e">
        <f>U467/M467</f>
        <v>#REF!</v>
      </c>
      <c r="Z467" s="254"/>
      <c r="AA467" s="254"/>
      <c r="AB467" s="254"/>
      <c r="AC467" s="253"/>
      <c r="AD467" s="253"/>
      <c r="AE467" s="253"/>
      <c r="AF467" s="253"/>
      <c r="AG467" s="254"/>
      <c r="AH467" s="254"/>
      <c r="AI467" s="254"/>
      <c r="AJ467" s="254"/>
      <c r="AK467" s="86">
        <v>8.25</v>
      </c>
      <c r="AL467" s="86"/>
      <c r="AM467" s="255"/>
      <c r="AN467" s="255">
        <f>ROUNDDOWN(AK467*$AN$10/$AK$10,1)</f>
        <v>4.8</v>
      </c>
      <c r="AO467" s="98">
        <f t="shared" si="278"/>
        <v>28800</v>
      </c>
      <c r="AP467" s="98">
        <f t="shared" si="278"/>
        <v>14400</v>
      </c>
      <c r="AQ467" s="98">
        <f t="shared" si="278"/>
        <v>9600</v>
      </c>
      <c r="AR467" s="98">
        <f t="shared" si="278"/>
        <v>5760</v>
      </c>
      <c r="AS467" s="99">
        <f t="shared" si="279"/>
        <v>28800</v>
      </c>
      <c r="AT467" s="99">
        <f t="shared" si="279"/>
        <v>14400</v>
      </c>
      <c r="AU467" s="99">
        <f t="shared" si="279"/>
        <v>9600</v>
      </c>
      <c r="AV467" s="99">
        <f t="shared" si="279"/>
        <v>5800</v>
      </c>
      <c r="AW467" s="100">
        <f>AO467*0.15</f>
        <v>4320</v>
      </c>
      <c r="AX467" s="256" t="s">
        <v>3</v>
      </c>
      <c r="AY467" s="101">
        <v>1890</v>
      </c>
      <c r="AZ467" s="102">
        <v>950</v>
      </c>
      <c r="BA467" s="102">
        <v>700</v>
      </c>
      <c r="BB467" s="102">
        <v>560</v>
      </c>
      <c r="BC467" s="97">
        <v>1620</v>
      </c>
      <c r="BD467" s="97">
        <v>810</v>
      </c>
      <c r="BE467" s="97">
        <v>600</v>
      </c>
      <c r="BF467" s="97">
        <v>480</v>
      </c>
      <c r="BG467" s="103">
        <f>AV467-AW467</f>
        <v>1480</v>
      </c>
      <c r="BJ467" s="251" t="e">
        <f>M467*#REF!</f>
        <v>#REF!</v>
      </c>
      <c r="BK467" s="251" t="e">
        <f>N467*#REF!</f>
        <v>#REF!</v>
      </c>
      <c r="BL467" s="251" t="e">
        <f>O467*#REF!</f>
        <v>#REF!</v>
      </c>
      <c r="BM467" s="251" t="e">
        <f>P467*#REF!</f>
        <v>#REF!</v>
      </c>
    </row>
    <row r="468" spans="1:65" s="18" customFormat="1" ht="47.25" x14ac:dyDescent="0.25">
      <c r="A468" s="83" t="str">
        <f t="shared" si="263"/>
        <v>LK52DT+1</v>
      </c>
      <c r="B468" s="83" t="str">
        <f t="shared" si="264"/>
        <v>LK52DT+2</v>
      </c>
      <c r="C468" s="83" t="str">
        <f t="shared" si="265"/>
        <v>LK52DT+3</v>
      </c>
      <c r="D468" s="83" t="str">
        <f t="shared" si="266"/>
        <v>LK52DT+4</v>
      </c>
      <c r="E468" s="18" t="s">
        <v>3</v>
      </c>
      <c r="F468" s="85">
        <v>52</v>
      </c>
      <c r="G468" s="85"/>
      <c r="H468" s="93" t="s">
        <v>5429</v>
      </c>
      <c r="I468" s="84" t="s">
        <v>5309</v>
      </c>
      <c r="J468" s="84" t="s">
        <v>5252</v>
      </c>
      <c r="K468" s="84"/>
      <c r="L468" s="84" t="s">
        <v>5104</v>
      </c>
      <c r="M468" s="298"/>
      <c r="N468" s="298"/>
      <c r="O468" s="298"/>
      <c r="P468" s="298"/>
      <c r="Q468" s="95"/>
      <c r="R468" s="95"/>
      <c r="S468" s="95"/>
      <c r="T468" s="95"/>
      <c r="U468" s="253"/>
      <c r="V468" s="253" t="e">
        <f>VLOOKUP(B468,#REF!,32,0)</f>
        <v>#REF!</v>
      </c>
      <c r="W468" s="253"/>
      <c r="X468" s="253"/>
      <c r="Y468" s="254"/>
      <c r="Z468" s="254" t="e">
        <f>V468/N468</f>
        <v>#REF!</v>
      </c>
      <c r="AA468" s="254"/>
      <c r="AB468" s="254"/>
      <c r="AC468" s="253"/>
      <c r="AD468" s="253"/>
      <c r="AE468" s="253"/>
      <c r="AF468" s="253"/>
      <c r="AG468" s="254"/>
      <c r="AH468" s="254"/>
      <c r="AI468" s="254"/>
      <c r="AJ468" s="254"/>
      <c r="AK468" s="86"/>
      <c r="AL468" s="86"/>
      <c r="AM468" s="255"/>
      <c r="AN468" s="255"/>
      <c r="AO468" s="98"/>
      <c r="AP468" s="98"/>
      <c r="AQ468" s="98"/>
      <c r="AR468" s="98"/>
      <c r="AS468" s="98"/>
      <c r="AT468" s="98"/>
      <c r="AU468" s="98"/>
      <c r="AV468" s="98"/>
      <c r="AW468" s="60"/>
      <c r="AX468" s="256" t="s">
        <v>3</v>
      </c>
      <c r="AY468" s="101">
        <v>1960</v>
      </c>
      <c r="AZ468" s="102">
        <v>980</v>
      </c>
      <c r="BA468" s="102">
        <v>700</v>
      </c>
      <c r="BB468" s="102">
        <v>560</v>
      </c>
      <c r="BC468" s="97">
        <v>1680</v>
      </c>
      <c r="BD468" s="97">
        <v>840</v>
      </c>
      <c r="BE468" s="97">
        <v>600</v>
      </c>
      <c r="BF468" s="97">
        <v>480</v>
      </c>
      <c r="BJ468" s="251" t="e">
        <f>M468*#REF!</f>
        <v>#REF!</v>
      </c>
      <c r="BK468" s="251" t="e">
        <f>N468*#REF!</f>
        <v>#REF!</v>
      </c>
      <c r="BL468" s="251" t="e">
        <f>O468*#REF!</f>
        <v>#REF!</v>
      </c>
      <c r="BM468" s="251" t="e">
        <f>P468*#REF!</f>
        <v>#REF!</v>
      </c>
    </row>
    <row r="469" spans="1:65" s="18" customFormat="1" ht="35.1" customHeight="1" x14ac:dyDescent="0.25">
      <c r="A469" s="83" t="str">
        <f t="shared" si="263"/>
        <v>LK52DT_D1+1</v>
      </c>
      <c r="B469" s="83" t="str">
        <f t="shared" si="264"/>
        <v>LK52DT_D1+2</v>
      </c>
      <c r="C469" s="83" t="str">
        <f t="shared" si="265"/>
        <v>LK52DT_D1+3</v>
      </c>
      <c r="D469" s="83" t="str">
        <f t="shared" si="266"/>
        <v>LK52DT_D1+4</v>
      </c>
      <c r="E469" s="18" t="s">
        <v>3</v>
      </c>
      <c r="F469" s="85"/>
      <c r="G469" s="85"/>
      <c r="H469" s="93" t="s">
        <v>5430</v>
      </c>
      <c r="I469" s="84" t="s">
        <v>5431</v>
      </c>
      <c r="J469" s="84" t="s">
        <v>5252</v>
      </c>
      <c r="K469" s="84" t="str">
        <f t="shared" si="275"/>
        <v>LK52DT_D1</v>
      </c>
      <c r="L469" s="84" t="s">
        <v>5153</v>
      </c>
      <c r="M469" s="264">
        <v>5500</v>
      </c>
      <c r="N469" s="264">
        <v>2700</v>
      </c>
      <c r="O469" s="264">
        <v>1800</v>
      </c>
      <c r="P469" s="298">
        <v>900</v>
      </c>
      <c r="Q469" s="95" t="e">
        <f>VLOOKUP(H469&amp;"Vị trí 1",#REF!,9,0)</f>
        <v>#REF!</v>
      </c>
      <c r="R469" s="95" t="e">
        <f>VLOOKUP(H469&amp;"Vị trí 2",#REF!,9,0)</f>
        <v>#REF!</v>
      </c>
      <c r="S469" s="95" t="e">
        <f>VLOOKUP(H469&amp;"Vị trí 3",#REF!,9,0)</f>
        <v>#REF!</v>
      </c>
      <c r="T469" s="95" t="e">
        <f>VLOOKUP(H469&amp;"Vị trí 4",#REF!,9,0)</f>
        <v>#REF!</v>
      </c>
      <c r="U469" s="253"/>
      <c r="V469" s="253"/>
      <c r="W469" s="253"/>
      <c r="X469" s="253"/>
      <c r="Y469" s="254"/>
      <c r="Z469" s="254"/>
      <c r="AA469" s="254"/>
      <c r="AB469" s="254"/>
      <c r="AC469" s="253"/>
      <c r="AD469" s="253"/>
      <c r="AE469" s="253"/>
      <c r="AF469" s="253"/>
      <c r="AG469" s="254"/>
      <c r="AH469" s="254"/>
      <c r="AI469" s="254"/>
      <c r="AJ469" s="254"/>
      <c r="AK469" s="86">
        <v>7.3536363636363635</v>
      </c>
      <c r="AL469" s="86"/>
      <c r="AM469" s="255"/>
      <c r="AN469" s="255">
        <f t="shared" ref="AN469:AN477" si="280">ROUNDDOWN(AK469*$AN$10/$AK$10,1)</f>
        <v>4.3</v>
      </c>
      <c r="AO469" s="98">
        <f t="shared" ref="AO469:AO477" si="281">M469*$AN469</f>
        <v>23650</v>
      </c>
      <c r="AP469" s="98">
        <f t="shared" ref="AP469:AP477" si="282">N469*$AN469</f>
        <v>11610</v>
      </c>
      <c r="AQ469" s="98">
        <f t="shared" ref="AQ469:AQ477" si="283">O469*$AN469</f>
        <v>7740</v>
      </c>
      <c r="AR469" s="98">
        <f t="shared" ref="AR469:AR477" si="284">P469*$AN469</f>
        <v>3870</v>
      </c>
      <c r="AS469" s="99">
        <f t="shared" ref="AS469:AV477" si="285">IF(AO469&lt;1000,ROUND(AO469,-1),ROUND(AO469,-2))</f>
        <v>23700</v>
      </c>
      <c r="AT469" s="99">
        <f t="shared" si="285"/>
        <v>11600</v>
      </c>
      <c r="AU469" s="99">
        <f t="shared" si="285"/>
        <v>7700</v>
      </c>
      <c r="AV469" s="99">
        <f t="shared" si="285"/>
        <v>3900</v>
      </c>
      <c r="AW469" s="100">
        <f t="shared" ref="AW469:AW477" si="286">AO469*0.15</f>
        <v>3547.5</v>
      </c>
      <c r="AX469" s="256" t="s">
        <v>3</v>
      </c>
      <c r="AY469" s="101">
        <v>1960</v>
      </c>
      <c r="AZ469" s="102">
        <v>980</v>
      </c>
      <c r="BA469" s="102">
        <v>700</v>
      </c>
      <c r="BB469" s="102">
        <v>560</v>
      </c>
      <c r="BC469" s="97">
        <v>1680</v>
      </c>
      <c r="BD469" s="97">
        <v>840</v>
      </c>
      <c r="BE469" s="97">
        <v>600</v>
      </c>
      <c r="BF469" s="97">
        <v>480</v>
      </c>
      <c r="BG469" s="103">
        <f t="shared" ref="BG469:BG477" si="287">AV469-AW469</f>
        <v>352.5</v>
      </c>
      <c r="BJ469" s="251" t="e">
        <f>M469*#REF!</f>
        <v>#REF!</v>
      </c>
      <c r="BK469" s="251" t="e">
        <f>N469*#REF!</f>
        <v>#REF!</v>
      </c>
      <c r="BL469" s="251" t="e">
        <f>O469*#REF!</f>
        <v>#REF!</v>
      </c>
      <c r="BM469" s="251" t="e">
        <f>P469*#REF!</f>
        <v>#REF!</v>
      </c>
    </row>
    <row r="470" spans="1:65" s="18" customFormat="1" ht="63" x14ac:dyDescent="0.25">
      <c r="A470" s="83" t="str">
        <f t="shared" si="263"/>
        <v>LK52DT_D2+1</v>
      </c>
      <c r="B470" s="83" t="str">
        <f t="shared" si="264"/>
        <v>LK52DT_D2+2</v>
      </c>
      <c r="C470" s="83" t="str">
        <f t="shared" si="265"/>
        <v>LK52DT_D2+3</v>
      </c>
      <c r="D470" s="83" t="str">
        <f t="shared" si="266"/>
        <v>LK52DT_D2+4</v>
      </c>
      <c r="E470" s="18" t="s">
        <v>3</v>
      </c>
      <c r="F470" s="85"/>
      <c r="G470" s="85"/>
      <c r="H470" s="93" t="s">
        <v>5432</v>
      </c>
      <c r="I470" s="84" t="s">
        <v>5433</v>
      </c>
      <c r="J470" s="84" t="s">
        <v>5153</v>
      </c>
      <c r="K470" s="84" t="str">
        <f t="shared" si="275"/>
        <v>LK52DT_D2</v>
      </c>
      <c r="L470" s="84" t="s">
        <v>5104</v>
      </c>
      <c r="M470" s="264">
        <v>4400</v>
      </c>
      <c r="N470" s="264">
        <v>2200</v>
      </c>
      <c r="O470" s="264">
        <v>1800</v>
      </c>
      <c r="P470" s="264">
        <v>1000</v>
      </c>
      <c r="Q470" s="95" t="e">
        <f>VLOOKUP(H470&amp;"Vị trí 1",#REF!,9,0)</f>
        <v>#REF!</v>
      </c>
      <c r="R470" s="95" t="e">
        <f>VLOOKUP(H470&amp;"Vị trí 2",#REF!,9,0)</f>
        <v>#REF!</v>
      </c>
      <c r="S470" s="95" t="e">
        <f>VLOOKUP(H470&amp;"Vị trí 3",#REF!,9,0)</f>
        <v>#REF!</v>
      </c>
      <c r="T470" s="95" t="e">
        <f>VLOOKUP(H470&amp;"Vị trí 4",#REF!,9,0)</f>
        <v>#REF!</v>
      </c>
      <c r="U470" s="253"/>
      <c r="V470" s="253"/>
      <c r="W470" s="253"/>
      <c r="X470" s="253"/>
      <c r="Y470" s="254"/>
      <c r="Z470" s="254"/>
      <c r="AA470" s="254"/>
      <c r="AB470" s="254"/>
      <c r="AC470" s="253"/>
      <c r="AD470" s="253"/>
      <c r="AE470" s="253"/>
      <c r="AF470" s="253"/>
      <c r="AG470" s="254"/>
      <c r="AH470" s="254"/>
      <c r="AI470" s="254"/>
      <c r="AJ470" s="254"/>
      <c r="AK470" s="86">
        <v>12.94</v>
      </c>
      <c r="AL470" s="86"/>
      <c r="AM470" s="255"/>
      <c r="AN470" s="255">
        <f t="shared" si="280"/>
        <v>7.6</v>
      </c>
      <c r="AO470" s="98">
        <f t="shared" si="281"/>
        <v>33440</v>
      </c>
      <c r="AP470" s="98">
        <f t="shared" si="282"/>
        <v>16720</v>
      </c>
      <c r="AQ470" s="98">
        <f t="shared" si="283"/>
        <v>13680</v>
      </c>
      <c r="AR470" s="98">
        <f t="shared" si="284"/>
        <v>7600</v>
      </c>
      <c r="AS470" s="99">
        <f t="shared" si="285"/>
        <v>33400</v>
      </c>
      <c r="AT470" s="99">
        <f t="shared" si="285"/>
        <v>16700</v>
      </c>
      <c r="AU470" s="99">
        <f t="shared" si="285"/>
        <v>13700</v>
      </c>
      <c r="AV470" s="99">
        <f t="shared" si="285"/>
        <v>7600</v>
      </c>
      <c r="AW470" s="100">
        <f t="shared" si="286"/>
        <v>5016</v>
      </c>
      <c r="AX470" s="256" t="s">
        <v>3</v>
      </c>
      <c r="AY470" s="101">
        <v>1960</v>
      </c>
      <c r="AZ470" s="102">
        <v>980</v>
      </c>
      <c r="BA470" s="102">
        <v>700</v>
      </c>
      <c r="BB470" s="102">
        <v>560</v>
      </c>
      <c r="BC470" s="97">
        <v>1680</v>
      </c>
      <c r="BD470" s="97">
        <v>840</v>
      </c>
      <c r="BE470" s="97">
        <v>600</v>
      </c>
      <c r="BF470" s="97">
        <v>480</v>
      </c>
      <c r="BG470" s="103">
        <f t="shared" si="287"/>
        <v>2584</v>
      </c>
      <c r="BJ470" s="251" t="e">
        <f>M470*#REF!</f>
        <v>#REF!</v>
      </c>
      <c r="BK470" s="251" t="e">
        <f>N470*#REF!</f>
        <v>#REF!</v>
      </c>
      <c r="BL470" s="251" t="e">
        <f>O470*#REF!</f>
        <v>#REF!</v>
      </c>
      <c r="BM470" s="251" t="e">
        <f>P470*#REF!</f>
        <v>#REF!</v>
      </c>
    </row>
    <row r="471" spans="1:65" s="18" customFormat="1" ht="35.1" customHeight="1" x14ac:dyDescent="0.25">
      <c r="A471" s="83" t="str">
        <f t="shared" si="263"/>
        <v>LK53DT+1</v>
      </c>
      <c r="B471" s="83" t="str">
        <f t="shared" si="264"/>
        <v>LK53DT+2</v>
      </c>
      <c r="C471" s="83" t="str">
        <f t="shared" si="265"/>
        <v>LK53DT+3</v>
      </c>
      <c r="D471" s="83" t="str">
        <f t="shared" si="266"/>
        <v>LK53DT+4</v>
      </c>
      <c r="E471" s="18" t="s">
        <v>3</v>
      </c>
      <c r="F471" s="85">
        <v>53</v>
      </c>
      <c r="G471" s="85"/>
      <c r="H471" s="93" t="s">
        <v>5434</v>
      </c>
      <c r="I471" s="84" t="s">
        <v>5435</v>
      </c>
      <c r="J471" s="84" t="s">
        <v>5436</v>
      </c>
      <c r="K471" s="84" t="str">
        <f t="shared" si="275"/>
        <v>LK53DT</v>
      </c>
      <c r="L471" s="84" t="s">
        <v>5252</v>
      </c>
      <c r="M471" s="264">
        <v>4000</v>
      </c>
      <c r="N471" s="264">
        <v>2000</v>
      </c>
      <c r="O471" s="264">
        <v>1500</v>
      </c>
      <c r="P471" s="298">
        <v>900</v>
      </c>
      <c r="Q471" s="95" t="e">
        <f>VLOOKUP(H471&amp;"Vị trí 1",#REF!,9,0)</f>
        <v>#REF!</v>
      </c>
      <c r="R471" s="95" t="e">
        <f>VLOOKUP(H471&amp;"Vị trí 2",#REF!,9,0)</f>
        <v>#REF!</v>
      </c>
      <c r="S471" s="95" t="e">
        <f>VLOOKUP(H471&amp;"Vị trí 3",#REF!,9,0)</f>
        <v>#REF!</v>
      </c>
      <c r="T471" s="95" t="e">
        <f>VLOOKUP(H471&amp;"Vị trí 4",#REF!,9,0)</f>
        <v>#REF!</v>
      </c>
      <c r="U471" s="253"/>
      <c r="V471" s="253"/>
      <c r="W471" s="253"/>
      <c r="X471" s="253"/>
      <c r="Y471" s="254"/>
      <c r="Z471" s="254"/>
      <c r="AA471" s="254"/>
      <c r="AB471" s="254"/>
      <c r="AC471" s="253"/>
      <c r="AD471" s="253"/>
      <c r="AE471" s="253"/>
      <c r="AF471" s="253"/>
      <c r="AG471" s="254"/>
      <c r="AH471" s="254"/>
      <c r="AI471" s="254"/>
      <c r="AJ471" s="254"/>
      <c r="AK471" s="86">
        <v>12.94</v>
      </c>
      <c r="AL471" s="86"/>
      <c r="AM471" s="255"/>
      <c r="AN471" s="255">
        <f t="shared" si="280"/>
        <v>7.6</v>
      </c>
      <c r="AO471" s="98">
        <f t="shared" si="281"/>
        <v>30400</v>
      </c>
      <c r="AP471" s="98">
        <f t="shared" si="282"/>
        <v>15200</v>
      </c>
      <c r="AQ471" s="98">
        <f t="shared" si="283"/>
        <v>11400</v>
      </c>
      <c r="AR471" s="98">
        <f t="shared" si="284"/>
        <v>6840</v>
      </c>
      <c r="AS471" s="99">
        <f t="shared" si="285"/>
        <v>30400</v>
      </c>
      <c r="AT471" s="99">
        <f t="shared" si="285"/>
        <v>15200</v>
      </c>
      <c r="AU471" s="99">
        <f t="shared" si="285"/>
        <v>11400</v>
      </c>
      <c r="AV471" s="99">
        <f t="shared" si="285"/>
        <v>6800</v>
      </c>
      <c r="AW471" s="100">
        <f t="shared" si="286"/>
        <v>4560</v>
      </c>
      <c r="AX471" s="256" t="s">
        <v>3</v>
      </c>
      <c r="AY471" s="101"/>
      <c r="AZ471" s="102"/>
      <c r="BA471" s="102"/>
      <c r="BB471" s="102"/>
      <c r="BC471" s="97"/>
      <c r="BD471" s="97"/>
      <c r="BE471" s="97"/>
      <c r="BF471" s="97"/>
      <c r="BG471" s="103">
        <f t="shared" si="287"/>
        <v>2240</v>
      </c>
    </row>
    <row r="472" spans="1:65" s="18" customFormat="1" ht="35.1" customHeight="1" x14ac:dyDescent="0.25">
      <c r="A472" s="83" t="str">
        <f t="shared" si="263"/>
        <v>LK54DT+1</v>
      </c>
      <c r="B472" s="83" t="str">
        <f t="shared" si="264"/>
        <v>LK54DT+2</v>
      </c>
      <c r="C472" s="83" t="str">
        <f t="shared" si="265"/>
        <v>LK54DT+3</v>
      </c>
      <c r="D472" s="83" t="str">
        <f t="shared" si="266"/>
        <v>LK54DT+4</v>
      </c>
      <c r="E472" s="18" t="s">
        <v>3</v>
      </c>
      <c r="F472" s="85">
        <v>54</v>
      </c>
      <c r="G472" s="85"/>
      <c r="H472" s="93" t="s">
        <v>5437</v>
      </c>
      <c r="I472" s="84" t="s">
        <v>5321</v>
      </c>
      <c r="J472" s="84" t="s">
        <v>5255</v>
      </c>
      <c r="K472" s="84" t="str">
        <f t="shared" si="275"/>
        <v>LK54DT</v>
      </c>
      <c r="L472" s="84" t="s">
        <v>4299</v>
      </c>
      <c r="M472" s="264">
        <v>4200</v>
      </c>
      <c r="N472" s="264">
        <v>2100</v>
      </c>
      <c r="O472" s="264">
        <v>1500</v>
      </c>
      <c r="P472" s="298">
        <v>900</v>
      </c>
      <c r="Q472" s="95" t="e">
        <f>VLOOKUP(H472&amp;"Vị trí 1",#REF!,9,0)</f>
        <v>#REF!</v>
      </c>
      <c r="R472" s="95" t="e">
        <f>VLOOKUP(H472&amp;"Vị trí 2",#REF!,9,0)</f>
        <v>#REF!</v>
      </c>
      <c r="S472" s="95" t="e">
        <f>VLOOKUP(H472&amp;"Vị trí 3",#REF!,9,0)</f>
        <v>#REF!</v>
      </c>
      <c r="T472" s="95" t="e">
        <f>VLOOKUP(H472&amp;"Vị trí 4",#REF!,9,0)</f>
        <v>#REF!</v>
      </c>
      <c r="U472" s="253"/>
      <c r="V472" s="253"/>
      <c r="W472" s="253"/>
      <c r="X472" s="253"/>
      <c r="Y472" s="254"/>
      <c r="Z472" s="254"/>
      <c r="AA472" s="254"/>
      <c r="AB472" s="254"/>
      <c r="AC472" s="253"/>
      <c r="AD472" s="253"/>
      <c r="AE472" s="253"/>
      <c r="AF472" s="253"/>
      <c r="AG472" s="254"/>
      <c r="AH472" s="254"/>
      <c r="AI472" s="254"/>
      <c r="AJ472" s="254"/>
      <c r="AK472" s="86">
        <v>12.94</v>
      </c>
      <c r="AL472" s="86"/>
      <c r="AM472" s="255"/>
      <c r="AN472" s="255">
        <f t="shared" si="280"/>
        <v>7.6</v>
      </c>
      <c r="AO472" s="98">
        <f t="shared" si="281"/>
        <v>31920</v>
      </c>
      <c r="AP472" s="98">
        <f t="shared" si="282"/>
        <v>15960</v>
      </c>
      <c r="AQ472" s="98">
        <f t="shared" si="283"/>
        <v>11400</v>
      </c>
      <c r="AR472" s="98">
        <f t="shared" si="284"/>
        <v>6840</v>
      </c>
      <c r="AS472" s="99">
        <f t="shared" si="285"/>
        <v>31900</v>
      </c>
      <c r="AT472" s="99">
        <f t="shared" si="285"/>
        <v>16000</v>
      </c>
      <c r="AU472" s="99">
        <f t="shared" si="285"/>
        <v>11400</v>
      </c>
      <c r="AV472" s="99">
        <f t="shared" si="285"/>
        <v>6800</v>
      </c>
      <c r="AW472" s="100">
        <f t="shared" si="286"/>
        <v>4788</v>
      </c>
      <c r="AX472" s="256" t="s">
        <v>3</v>
      </c>
      <c r="AY472" s="101">
        <v>2800</v>
      </c>
      <c r="AZ472" s="102">
        <v>1400</v>
      </c>
      <c r="BA472" s="102">
        <v>1050</v>
      </c>
      <c r="BB472" s="102">
        <v>630</v>
      </c>
      <c r="BC472" s="97">
        <v>2400</v>
      </c>
      <c r="BD472" s="97">
        <v>1200</v>
      </c>
      <c r="BE472" s="97">
        <v>900</v>
      </c>
      <c r="BF472" s="97">
        <v>540</v>
      </c>
      <c r="BG472" s="103">
        <f t="shared" si="287"/>
        <v>2012</v>
      </c>
      <c r="BJ472" s="251" t="e">
        <f>M472*#REF!</f>
        <v>#REF!</v>
      </c>
      <c r="BK472" s="251" t="e">
        <f>N472*#REF!</f>
        <v>#REF!</v>
      </c>
      <c r="BL472" s="251" t="e">
        <f>O472*#REF!</f>
        <v>#REF!</v>
      </c>
      <c r="BM472" s="251" t="e">
        <f>P472*#REF!</f>
        <v>#REF!</v>
      </c>
    </row>
    <row r="473" spans="1:65" s="18" customFormat="1" ht="35.1" customHeight="1" x14ac:dyDescent="0.25">
      <c r="A473" s="83" t="str">
        <f t="shared" si="263"/>
        <v>LK55DT+1</v>
      </c>
      <c r="B473" s="83" t="str">
        <f t="shared" si="264"/>
        <v>LK55DT+2</v>
      </c>
      <c r="C473" s="83" t="str">
        <f t="shared" si="265"/>
        <v>LK55DT+3</v>
      </c>
      <c r="D473" s="83" t="str">
        <f t="shared" si="266"/>
        <v>LK55DT+4</v>
      </c>
      <c r="E473" s="18" t="s">
        <v>3</v>
      </c>
      <c r="F473" s="85">
        <v>55</v>
      </c>
      <c r="G473" s="85"/>
      <c r="H473" s="93" t="s">
        <v>5438</v>
      </c>
      <c r="I473" s="84" t="s">
        <v>5439</v>
      </c>
      <c r="J473" s="84" t="s">
        <v>5252</v>
      </c>
      <c r="K473" s="84" t="str">
        <f t="shared" si="275"/>
        <v>LK55DT</v>
      </c>
      <c r="L473" s="84" t="s">
        <v>5440</v>
      </c>
      <c r="M473" s="264">
        <v>4200</v>
      </c>
      <c r="N473" s="264">
        <v>2100</v>
      </c>
      <c r="O473" s="264">
        <v>1500</v>
      </c>
      <c r="P473" s="298">
        <v>900</v>
      </c>
      <c r="Q473" s="95" t="e">
        <f>VLOOKUP(H473&amp;"Vị trí 1",#REF!,9,0)</f>
        <v>#REF!</v>
      </c>
      <c r="R473" s="95" t="e">
        <f>VLOOKUP(H473&amp;"Vị trí 2",#REF!,9,0)</f>
        <v>#REF!</v>
      </c>
      <c r="S473" s="95" t="e">
        <f>VLOOKUP(H473&amp;"Vị trí 3",#REF!,9,0)</f>
        <v>#REF!</v>
      </c>
      <c r="T473" s="95" t="e">
        <f>VLOOKUP(H473&amp;"Vị trí 4",#REF!,9,0)</f>
        <v>#REF!</v>
      </c>
      <c r="U473" s="253"/>
      <c r="V473" s="253" t="e">
        <f>VLOOKUP(B473,#REF!,32,0)</f>
        <v>#REF!</v>
      </c>
      <c r="W473" s="253"/>
      <c r="X473" s="253"/>
      <c r="Y473" s="254"/>
      <c r="Z473" s="254" t="e">
        <f>V473/N473</f>
        <v>#REF!</v>
      </c>
      <c r="AA473" s="254"/>
      <c r="AB473" s="254"/>
      <c r="AC473" s="253"/>
      <c r="AD473" s="253"/>
      <c r="AE473" s="253"/>
      <c r="AF473" s="253"/>
      <c r="AG473" s="254"/>
      <c r="AH473" s="254"/>
      <c r="AI473" s="254"/>
      <c r="AJ473" s="254"/>
      <c r="AK473" s="86">
        <v>12.94</v>
      </c>
      <c r="AL473" s="86"/>
      <c r="AM473" s="255"/>
      <c r="AN473" s="255">
        <f t="shared" si="280"/>
        <v>7.6</v>
      </c>
      <c r="AO473" s="98">
        <f t="shared" si="281"/>
        <v>31920</v>
      </c>
      <c r="AP473" s="98">
        <f t="shared" si="282"/>
        <v>15960</v>
      </c>
      <c r="AQ473" s="98">
        <f t="shared" si="283"/>
        <v>11400</v>
      </c>
      <c r="AR473" s="98">
        <f t="shared" si="284"/>
        <v>6840</v>
      </c>
      <c r="AS473" s="99">
        <f t="shared" si="285"/>
        <v>31900</v>
      </c>
      <c r="AT473" s="99">
        <f t="shared" si="285"/>
        <v>16000</v>
      </c>
      <c r="AU473" s="99">
        <f t="shared" si="285"/>
        <v>11400</v>
      </c>
      <c r="AV473" s="99">
        <f t="shared" si="285"/>
        <v>6800</v>
      </c>
      <c r="AW473" s="100">
        <f t="shared" si="286"/>
        <v>4788</v>
      </c>
      <c r="AX473" s="256" t="s">
        <v>3</v>
      </c>
      <c r="AY473" s="101">
        <v>2100</v>
      </c>
      <c r="AZ473" s="102">
        <v>1330</v>
      </c>
      <c r="BA473" s="102">
        <v>979.99999999999989</v>
      </c>
      <c r="BB473" s="102">
        <v>595</v>
      </c>
      <c r="BC473" s="97">
        <v>1800</v>
      </c>
      <c r="BD473" s="97">
        <v>1140</v>
      </c>
      <c r="BE473" s="97">
        <v>840</v>
      </c>
      <c r="BF473" s="97">
        <v>510</v>
      </c>
      <c r="BG473" s="103">
        <f t="shared" si="287"/>
        <v>2012</v>
      </c>
      <c r="BJ473" s="251" t="e">
        <f>M473*#REF!</f>
        <v>#REF!</v>
      </c>
      <c r="BK473" s="251" t="e">
        <f>N473*#REF!</f>
        <v>#REF!</v>
      </c>
      <c r="BL473" s="251" t="e">
        <f>O473*#REF!</f>
        <v>#REF!</v>
      </c>
      <c r="BM473" s="251" t="e">
        <f>P473*#REF!</f>
        <v>#REF!</v>
      </c>
    </row>
    <row r="474" spans="1:65" s="18" customFormat="1" ht="35.1" customHeight="1" x14ac:dyDescent="0.25">
      <c r="A474" s="83" t="str">
        <f t="shared" si="263"/>
        <v>LK56DT+1</v>
      </c>
      <c r="B474" s="83" t="str">
        <f t="shared" si="264"/>
        <v>LK56DT+2</v>
      </c>
      <c r="C474" s="83" t="str">
        <f t="shared" si="265"/>
        <v>LK56DT+3</v>
      </c>
      <c r="D474" s="83" t="str">
        <f t="shared" si="266"/>
        <v>LK56DT+4</v>
      </c>
      <c r="E474" s="18" t="s">
        <v>3</v>
      </c>
      <c r="F474" s="85">
        <v>56</v>
      </c>
      <c r="G474" s="85"/>
      <c r="H474" s="93" t="s">
        <v>5441</v>
      </c>
      <c r="I474" s="84" t="s">
        <v>5442</v>
      </c>
      <c r="J474" s="84" t="s">
        <v>5252</v>
      </c>
      <c r="K474" s="84" t="str">
        <f t="shared" si="275"/>
        <v>LK56DT</v>
      </c>
      <c r="L474" s="84" t="s">
        <v>5443</v>
      </c>
      <c r="M474" s="264">
        <v>2700</v>
      </c>
      <c r="N474" s="264">
        <v>1350</v>
      </c>
      <c r="O474" s="264">
        <v>1000</v>
      </c>
      <c r="P474" s="298">
        <v>800</v>
      </c>
      <c r="Q474" s="95" t="e">
        <f>VLOOKUP(H474&amp;"Vị trí 1",#REF!,9,0)</f>
        <v>#REF!</v>
      </c>
      <c r="R474" s="95" t="e">
        <f>VLOOKUP(H474&amp;"Vị trí 2",#REF!,9,0)</f>
        <v>#REF!</v>
      </c>
      <c r="S474" s="95" t="e">
        <f>VLOOKUP(H474&amp;"Vị trí 3",#REF!,9,0)</f>
        <v>#REF!</v>
      </c>
      <c r="T474" s="95" t="e">
        <f>VLOOKUP(H474&amp;"Vị trí 4",#REF!,9,0)</f>
        <v>#REF!</v>
      </c>
      <c r="U474" s="253"/>
      <c r="V474" s="253"/>
      <c r="W474" s="253"/>
      <c r="X474" s="253"/>
      <c r="Y474" s="254"/>
      <c r="Z474" s="254"/>
      <c r="AA474" s="254"/>
      <c r="AB474" s="254"/>
      <c r="AC474" s="253"/>
      <c r="AD474" s="253"/>
      <c r="AE474" s="253"/>
      <c r="AF474" s="253"/>
      <c r="AG474" s="254"/>
      <c r="AH474" s="254"/>
      <c r="AI474" s="254"/>
      <c r="AJ474" s="254"/>
      <c r="AK474" s="86">
        <v>7.2222222222222223</v>
      </c>
      <c r="AL474" s="86"/>
      <c r="AM474" s="255"/>
      <c r="AN474" s="255">
        <f t="shared" si="280"/>
        <v>4.2</v>
      </c>
      <c r="AO474" s="98">
        <f t="shared" si="281"/>
        <v>11340</v>
      </c>
      <c r="AP474" s="98">
        <f t="shared" si="282"/>
        <v>5670</v>
      </c>
      <c r="AQ474" s="98">
        <f t="shared" si="283"/>
        <v>4200</v>
      </c>
      <c r="AR474" s="98">
        <f t="shared" si="284"/>
        <v>3360</v>
      </c>
      <c r="AS474" s="99">
        <f t="shared" si="285"/>
        <v>11300</v>
      </c>
      <c r="AT474" s="99">
        <f t="shared" si="285"/>
        <v>5700</v>
      </c>
      <c r="AU474" s="99">
        <f t="shared" si="285"/>
        <v>4200</v>
      </c>
      <c r="AV474" s="99">
        <f t="shared" si="285"/>
        <v>3400</v>
      </c>
      <c r="AW474" s="100">
        <f t="shared" si="286"/>
        <v>1701</v>
      </c>
      <c r="AX474" s="256" t="s">
        <v>3</v>
      </c>
      <c r="AY474" s="101">
        <v>1470</v>
      </c>
      <c r="AZ474" s="102">
        <v>840</v>
      </c>
      <c r="BA474" s="102">
        <v>630</v>
      </c>
      <c r="BB474" s="102">
        <v>420</v>
      </c>
      <c r="BC474" s="97">
        <v>1260</v>
      </c>
      <c r="BD474" s="97">
        <v>720</v>
      </c>
      <c r="BE474" s="97">
        <v>540</v>
      </c>
      <c r="BF474" s="97">
        <v>360</v>
      </c>
      <c r="BG474" s="103">
        <f t="shared" si="287"/>
        <v>1699</v>
      </c>
      <c r="BJ474" s="251" t="e">
        <f>M474*#REF!</f>
        <v>#REF!</v>
      </c>
      <c r="BK474" s="251" t="e">
        <f>N474*#REF!</f>
        <v>#REF!</v>
      </c>
      <c r="BL474" s="251" t="e">
        <f>O474*#REF!</f>
        <v>#REF!</v>
      </c>
      <c r="BM474" s="251" t="e">
        <f>P474*#REF!</f>
        <v>#REF!</v>
      </c>
    </row>
    <row r="475" spans="1:65" s="18" customFormat="1" ht="56.25" customHeight="1" x14ac:dyDescent="0.25">
      <c r="A475" s="83" t="str">
        <f t="shared" si="263"/>
        <v>LK57DT+1</v>
      </c>
      <c r="B475" s="83" t="str">
        <f t="shared" si="264"/>
        <v>LK57DT+2</v>
      </c>
      <c r="C475" s="83" t="str">
        <f t="shared" si="265"/>
        <v>LK57DT+3</v>
      </c>
      <c r="D475" s="83" t="str">
        <f t="shared" si="266"/>
        <v>LK57DT+4</v>
      </c>
      <c r="E475" s="18" t="s">
        <v>3</v>
      </c>
      <c r="F475" s="85">
        <v>57</v>
      </c>
      <c r="G475" s="85"/>
      <c r="H475" s="93" t="s">
        <v>5444</v>
      </c>
      <c r="I475" s="84" t="s">
        <v>5445</v>
      </c>
      <c r="J475" s="84" t="s">
        <v>5252</v>
      </c>
      <c r="K475" s="84" t="str">
        <f t="shared" si="275"/>
        <v>LK57DT</v>
      </c>
      <c r="L475" s="84" t="s">
        <v>5446</v>
      </c>
      <c r="M475" s="264">
        <v>2800</v>
      </c>
      <c r="N475" s="264">
        <v>1400</v>
      </c>
      <c r="O475" s="264">
        <v>1000</v>
      </c>
      <c r="P475" s="298">
        <v>800</v>
      </c>
      <c r="Q475" s="95" t="e">
        <f>VLOOKUP(H475&amp;"Vị trí 1",#REF!,9,0)</f>
        <v>#REF!</v>
      </c>
      <c r="R475" s="95" t="e">
        <f>VLOOKUP(H475&amp;"Vị trí 2",#REF!,9,0)</f>
        <v>#REF!</v>
      </c>
      <c r="S475" s="95" t="e">
        <f>VLOOKUP(H475&amp;"Vị trí 3",#REF!,9,0)</f>
        <v>#REF!</v>
      </c>
      <c r="T475" s="95" t="e">
        <f>VLOOKUP(H475&amp;"Vị trí 4",#REF!,9,0)</f>
        <v>#REF!</v>
      </c>
      <c r="U475" s="253"/>
      <c r="V475" s="253"/>
      <c r="W475" s="253"/>
      <c r="X475" s="253"/>
      <c r="Y475" s="254"/>
      <c r="Z475" s="254"/>
      <c r="AA475" s="254"/>
      <c r="AB475" s="254"/>
      <c r="AC475" s="253"/>
      <c r="AD475" s="253"/>
      <c r="AE475" s="253"/>
      <c r="AF475" s="253"/>
      <c r="AG475" s="254"/>
      <c r="AH475" s="254"/>
      <c r="AI475" s="254"/>
      <c r="AJ475" s="254"/>
      <c r="AK475" s="86">
        <v>11.214285714285714</v>
      </c>
      <c r="AL475" s="86"/>
      <c r="AM475" s="255"/>
      <c r="AN475" s="255">
        <f t="shared" si="280"/>
        <v>6.6</v>
      </c>
      <c r="AO475" s="98">
        <f t="shared" si="281"/>
        <v>18480</v>
      </c>
      <c r="AP475" s="98">
        <f t="shared" si="282"/>
        <v>9240</v>
      </c>
      <c r="AQ475" s="98">
        <f t="shared" si="283"/>
        <v>6600</v>
      </c>
      <c r="AR475" s="98">
        <f t="shared" si="284"/>
        <v>5280</v>
      </c>
      <c r="AS475" s="99">
        <f t="shared" si="285"/>
        <v>18500</v>
      </c>
      <c r="AT475" s="99">
        <f t="shared" si="285"/>
        <v>9200</v>
      </c>
      <c r="AU475" s="99">
        <f t="shared" si="285"/>
        <v>6600</v>
      </c>
      <c r="AV475" s="99">
        <f t="shared" si="285"/>
        <v>5300</v>
      </c>
      <c r="AW475" s="100">
        <f t="shared" si="286"/>
        <v>2772</v>
      </c>
      <c r="AX475" s="256" t="s">
        <v>3</v>
      </c>
      <c r="AY475" s="101">
        <v>2800</v>
      </c>
      <c r="AZ475" s="102">
        <v>1400</v>
      </c>
      <c r="BA475" s="102">
        <v>1050</v>
      </c>
      <c r="BB475" s="102">
        <v>630</v>
      </c>
      <c r="BC475" s="97">
        <v>2400</v>
      </c>
      <c r="BD475" s="97">
        <v>1200</v>
      </c>
      <c r="BE475" s="97">
        <v>900</v>
      </c>
      <c r="BF475" s="97">
        <v>540</v>
      </c>
      <c r="BG475" s="103">
        <f t="shared" si="287"/>
        <v>2528</v>
      </c>
      <c r="BJ475" s="251" t="e">
        <f>M475*#REF!</f>
        <v>#REF!</v>
      </c>
      <c r="BK475" s="251" t="e">
        <f>N475*#REF!</f>
        <v>#REF!</v>
      </c>
      <c r="BL475" s="251" t="e">
        <f>O475*#REF!</f>
        <v>#REF!</v>
      </c>
      <c r="BM475" s="251" t="e">
        <f>P475*#REF!</f>
        <v>#REF!</v>
      </c>
    </row>
    <row r="476" spans="1:65" s="18" customFormat="1" ht="35.1" customHeight="1" x14ac:dyDescent="0.25">
      <c r="A476" s="83" t="str">
        <f t="shared" si="263"/>
        <v>LK58DT+1</v>
      </c>
      <c r="B476" s="83" t="str">
        <f t="shared" si="264"/>
        <v>LK58DT+2</v>
      </c>
      <c r="C476" s="83" t="str">
        <f t="shared" si="265"/>
        <v>LK58DT+3</v>
      </c>
      <c r="D476" s="83" t="str">
        <f t="shared" si="266"/>
        <v>LK58DT+4</v>
      </c>
      <c r="E476" s="18" t="s">
        <v>3</v>
      </c>
      <c r="F476" s="85">
        <v>58</v>
      </c>
      <c r="G476" s="85"/>
      <c r="H476" s="93" t="s">
        <v>5447</v>
      </c>
      <c r="I476" s="84" t="s">
        <v>5448</v>
      </c>
      <c r="J476" s="84" t="s">
        <v>5252</v>
      </c>
      <c r="K476" s="84" t="str">
        <f t="shared" si="275"/>
        <v>LK58DT</v>
      </c>
      <c r="L476" s="84" t="s">
        <v>5449</v>
      </c>
      <c r="M476" s="264">
        <v>2800</v>
      </c>
      <c r="N476" s="264">
        <v>1400</v>
      </c>
      <c r="O476" s="264">
        <v>1000</v>
      </c>
      <c r="P476" s="298">
        <v>800</v>
      </c>
      <c r="Q476" s="95" t="e">
        <f>VLOOKUP(H476&amp;"Vị trí 1",#REF!,9,0)</f>
        <v>#REF!</v>
      </c>
      <c r="R476" s="95" t="e">
        <f>VLOOKUP(H476&amp;"Vị trí 2",#REF!,9,0)</f>
        <v>#REF!</v>
      </c>
      <c r="S476" s="95" t="e">
        <f>VLOOKUP(H476&amp;"Vị trí 3",#REF!,9,0)</f>
        <v>#REF!</v>
      </c>
      <c r="T476" s="95" t="e">
        <f>VLOOKUP(H476&amp;"Vị trí 4",#REF!,9,0)</f>
        <v>#REF!</v>
      </c>
      <c r="U476" s="253"/>
      <c r="V476" s="253"/>
      <c r="W476" s="253"/>
      <c r="X476" s="253"/>
      <c r="Y476" s="254"/>
      <c r="Z476" s="254"/>
      <c r="AA476" s="254"/>
      <c r="AB476" s="254"/>
      <c r="AC476" s="253"/>
      <c r="AD476" s="253"/>
      <c r="AE476" s="253"/>
      <c r="AF476" s="253"/>
      <c r="AG476" s="254"/>
      <c r="AH476" s="254"/>
      <c r="AI476" s="254"/>
      <c r="AJ476" s="254"/>
      <c r="AK476" s="86">
        <v>12.94</v>
      </c>
      <c r="AL476" s="86"/>
      <c r="AM476" s="255"/>
      <c r="AN476" s="255">
        <f t="shared" si="280"/>
        <v>7.6</v>
      </c>
      <c r="AO476" s="98">
        <f t="shared" si="281"/>
        <v>21280</v>
      </c>
      <c r="AP476" s="98">
        <f t="shared" si="282"/>
        <v>10640</v>
      </c>
      <c r="AQ476" s="98">
        <f t="shared" si="283"/>
        <v>7600</v>
      </c>
      <c r="AR476" s="98">
        <f t="shared" si="284"/>
        <v>6080</v>
      </c>
      <c r="AS476" s="99">
        <f t="shared" si="285"/>
        <v>21300</v>
      </c>
      <c r="AT476" s="99">
        <f t="shared" si="285"/>
        <v>10600</v>
      </c>
      <c r="AU476" s="99">
        <f t="shared" si="285"/>
        <v>7600</v>
      </c>
      <c r="AV476" s="99">
        <f t="shared" si="285"/>
        <v>6100</v>
      </c>
      <c r="AW476" s="100">
        <f t="shared" si="286"/>
        <v>3192</v>
      </c>
      <c r="AX476" s="256" t="s">
        <v>3</v>
      </c>
      <c r="AY476" s="101">
        <v>2800</v>
      </c>
      <c r="AZ476" s="102">
        <v>1400</v>
      </c>
      <c r="BA476" s="102">
        <v>1050</v>
      </c>
      <c r="BB476" s="102">
        <v>630</v>
      </c>
      <c r="BC476" s="97">
        <v>2400</v>
      </c>
      <c r="BD476" s="97">
        <v>1200</v>
      </c>
      <c r="BE476" s="97">
        <v>900</v>
      </c>
      <c r="BF476" s="97">
        <v>540</v>
      </c>
      <c r="BG476" s="103">
        <f t="shared" si="287"/>
        <v>2908</v>
      </c>
      <c r="BJ476" s="251" t="e">
        <f>M476*#REF!</f>
        <v>#REF!</v>
      </c>
      <c r="BK476" s="251" t="e">
        <f>N476*#REF!</f>
        <v>#REF!</v>
      </c>
      <c r="BL476" s="251" t="e">
        <f>O476*#REF!</f>
        <v>#REF!</v>
      </c>
      <c r="BM476" s="251" t="e">
        <f>P476*#REF!</f>
        <v>#REF!</v>
      </c>
    </row>
    <row r="477" spans="1:65" s="18" customFormat="1" ht="35.1" customHeight="1" x14ac:dyDescent="0.25">
      <c r="A477" s="83" t="str">
        <f t="shared" si="263"/>
        <v>LK59DT+1</v>
      </c>
      <c r="B477" s="83" t="str">
        <f t="shared" si="264"/>
        <v>LK59DT+2</v>
      </c>
      <c r="C477" s="83" t="str">
        <f t="shared" si="265"/>
        <v>LK59DT+3</v>
      </c>
      <c r="D477" s="83" t="str">
        <f t="shared" si="266"/>
        <v>LK59DT+4</v>
      </c>
      <c r="E477" s="18" t="s">
        <v>3</v>
      </c>
      <c r="F477" s="85">
        <v>59</v>
      </c>
      <c r="G477" s="85"/>
      <c r="H477" s="93" t="s">
        <v>5450</v>
      </c>
      <c r="I477" s="84" t="s">
        <v>5451</v>
      </c>
      <c r="J477" s="84" t="s">
        <v>5252</v>
      </c>
      <c r="K477" s="84" t="str">
        <f t="shared" si="275"/>
        <v>LK59DT</v>
      </c>
      <c r="L477" s="84" t="s">
        <v>5452</v>
      </c>
      <c r="M477" s="264">
        <v>2800</v>
      </c>
      <c r="N477" s="264">
        <v>1400</v>
      </c>
      <c r="O477" s="264">
        <v>1000</v>
      </c>
      <c r="P477" s="298">
        <v>800</v>
      </c>
      <c r="Q477" s="95" t="e">
        <f>VLOOKUP(H477&amp;"Vị trí 1",#REF!,9,0)</f>
        <v>#REF!</v>
      </c>
      <c r="R477" s="95" t="e">
        <f>VLOOKUP(H477&amp;"Vị trí 2",#REF!,9,0)</f>
        <v>#REF!</v>
      </c>
      <c r="S477" s="95" t="e">
        <f>VLOOKUP(H477&amp;"Vị trí 3",#REF!,9,0)</f>
        <v>#REF!</v>
      </c>
      <c r="T477" s="95" t="e">
        <f>VLOOKUP(H477&amp;"Vị trí 4",#REF!,9,0)</f>
        <v>#REF!</v>
      </c>
      <c r="U477" s="253"/>
      <c r="V477" s="253"/>
      <c r="W477" s="253"/>
      <c r="X477" s="253"/>
      <c r="Y477" s="254"/>
      <c r="Z477" s="254"/>
      <c r="AA477" s="254"/>
      <c r="AB477" s="254"/>
      <c r="AC477" s="253"/>
      <c r="AD477" s="253"/>
      <c r="AE477" s="253"/>
      <c r="AF477" s="253"/>
      <c r="AG477" s="254"/>
      <c r="AH477" s="254"/>
      <c r="AI477" s="254"/>
      <c r="AJ477" s="254"/>
      <c r="AK477" s="86">
        <v>12.94</v>
      </c>
      <c r="AL477" s="86"/>
      <c r="AM477" s="255"/>
      <c r="AN477" s="255">
        <f t="shared" si="280"/>
        <v>7.6</v>
      </c>
      <c r="AO477" s="98">
        <f t="shared" si="281"/>
        <v>21280</v>
      </c>
      <c r="AP477" s="98">
        <f t="shared" si="282"/>
        <v>10640</v>
      </c>
      <c r="AQ477" s="98">
        <f t="shared" si="283"/>
        <v>7600</v>
      </c>
      <c r="AR477" s="98">
        <f t="shared" si="284"/>
        <v>6080</v>
      </c>
      <c r="AS477" s="99">
        <f t="shared" si="285"/>
        <v>21300</v>
      </c>
      <c r="AT477" s="99">
        <f t="shared" si="285"/>
        <v>10600</v>
      </c>
      <c r="AU477" s="99">
        <f t="shared" si="285"/>
        <v>7600</v>
      </c>
      <c r="AV477" s="99">
        <f t="shared" si="285"/>
        <v>6100</v>
      </c>
      <c r="AW477" s="100">
        <f t="shared" si="286"/>
        <v>3192</v>
      </c>
      <c r="AX477" s="256" t="s">
        <v>3</v>
      </c>
      <c r="AY477" s="101"/>
      <c r="AZ477" s="102"/>
      <c r="BA477" s="102"/>
      <c r="BB477" s="102"/>
      <c r="BC477" s="97"/>
      <c r="BD477" s="97"/>
      <c r="BE477" s="97"/>
      <c r="BF477" s="97"/>
      <c r="BG477" s="103">
        <f t="shared" si="287"/>
        <v>2908</v>
      </c>
    </row>
    <row r="478" spans="1:65" s="18" customFormat="1" ht="35.1" customHeight="1" x14ac:dyDescent="0.25">
      <c r="A478" s="83" t="str">
        <f t="shared" si="263"/>
        <v>LK60DT+1</v>
      </c>
      <c r="B478" s="83" t="str">
        <f t="shared" si="264"/>
        <v>LK60DT+2</v>
      </c>
      <c r="C478" s="83" t="str">
        <f t="shared" si="265"/>
        <v>LK60DT+3</v>
      </c>
      <c r="D478" s="83" t="str">
        <f t="shared" si="266"/>
        <v>LK60DT+4</v>
      </c>
      <c r="E478" s="18" t="s">
        <v>3</v>
      </c>
      <c r="F478" s="85">
        <v>60</v>
      </c>
      <c r="G478" s="85"/>
      <c r="H478" s="93" t="s">
        <v>5453</v>
      </c>
      <c r="I478" s="84" t="s">
        <v>290</v>
      </c>
      <c r="J478" s="84" t="s">
        <v>5252</v>
      </c>
      <c r="K478" s="84"/>
      <c r="L478" s="84" t="s">
        <v>5454</v>
      </c>
      <c r="M478" s="298"/>
      <c r="N478" s="298"/>
      <c r="O478" s="298"/>
      <c r="P478" s="298"/>
      <c r="Q478" s="95"/>
      <c r="R478" s="95"/>
      <c r="S478" s="95"/>
      <c r="T478" s="95"/>
      <c r="U478" s="253"/>
      <c r="V478" s="253" t="e">
        <f>VLOOKUP(B478,#REF!,32,0)</f>
        <v>#REF!</v>
      </c>
      <c r="W478" s="253"/>
      <c r="X478" s="253"/>
      <c r="Y478" s="254"/>
      <c r="Z478" s="254" t="e">
        <f>V478/N478</f>
        <v>#REF!</v>
      </c>
      <c r="AA478" s="254"/>
      <c r="AB478" s="254"/>
      <c r="AC478" s="253"/>
      <c r="AD478" s="253"/>
      <c r="AE478" s="253"/>
      <c r="AF478" s="253"/>
      <c r="AG478" s="254"/>
      <c r="AH478" s="254"/>
      <c r="AI478" s="254"/>
      <c r="AJ478" s="254"/>
      <c r="AK478" s="86"/>
      <c r="AL478" s="86"/>
      <c r="AM478" s="255"/>
      <c r="AN478" s="255"/>
      <c r="AO478" s="98"/>
      <c r="AP478" s="98"/>
      <c r="AQ478" s="98"/>
      <c r="AR478" s="98"/>
      <c r="AS478" s="98"/>
      <c r="AT478" s="98"/>
      <c r="AU478" s="98"/>
      <c r="AV478" s="98"/>
      <c r="AW478" s="60"/>
      <c r="AX478" s="256" t="s">
        <v>3</v>
      </c>
      <c r="AY478" s="101">
        <v>2800</v>
      </c>
      <c r="AZ478" s="102">
        <v>1400</v>
      </c>
      <c r="BA478" s="102">
        <v>1050</v>
      </c>
      <c r="BB478" s="102">
        <v>630</v>
      </c>
      <c r="BC478" s="97">
        <v>2400</v>
      </c>
      <c r="BD478" s="97">
        <v>1200</v>
      </c>
      <c r="BE478" s="97">
        <v>900</v>
      </c>
      <c r="BF478" s="97">
        <v>540</v>
      </c>
      <c r="BJ478" s="251" t="e">
        <f>M478*#REF!</f>
        <v>#REF!</v>
      </c>
      <c r="BK478" s="251" t="e">
        <f>N478*#REF!</f>
        <v>#REF!</v>
      </c>
      <c r="BL478" s="251" t="e">
        <f>O478*#REF!</f>
        <v>#REF!</v>
      </c>
      <c r="BM478" s="251" t="e">
        <f>P478*#REF!</f>
        <v>#REF!</v>
      </c>
    </row>
    <row r="479" spans="1:65" s="18" customFormat="1" ht="35.1" customHeight="1" x14ac:dyDescent="0.25">
      <c r="A479" s="83" t="str">
        <f t="shared" si="263"/>
        <v>LK60DT_D1+1</v>
      </c>
      <c r="B479" s="83" t="str">
        <f t="shared" si="264"/>
        <v>LK60DT_D1+2</v>
      </c>
      <c r="C479" s="83" t="str">
        <f t="shared" si="265"/>
        <v>LK60DT_D1+3</v>
      </c>
      <c r="D479" s="83" t="str">
        <f t="shared" si="266"/>
        <v>LK60DT_D1+4</v>
      </c>
      <c r="E479" s="18" t="s">
        <v>3</v>
      </c>
      <c r="F479" s="85"/>
      <c r="G479" s="85"/>
      <c r="H479" s="93" t="s">
        <v>5455</v>
      </c>
      <c r="I479" s="84" t="s">
        <v>5456</v>
      </c>
      <c r="J479" s="84" t="s">
        <v>5252</v>
      </c>
      <c r="K479" s="84" t="str">
        <f t="shared" si="275"/>
        <v>LK60DT_D1</v>
      </c>
      <c r="L479" s="84" t="s">
        <v>5457</v>
      </c>
      <c r="M479" s="264">
        <v>4000</v>
      </c>
      <c r="N479" s="264">
        <v>2000</v>
      </c>
      <c r="O479" s="264">
        <v>1500</v>
      </c>
      <c r="P479" s="298">
        <v>900</v>
      </c>
      <c r="Q479" s="95" t="e">
        <f>VLOOKUP(H479&amp;"Vị trí 1",#REF!,9,0)</f>
        <v>#REF!</v>
      </c>
      <c r="R479" s="95" t="e">
        <f>VLOOKUP(H479&amp;"Vị trí 2",#REF!,9,0)</f>
        <v>#REF!</v>
      </c>
      <c r="S479" s="95" t="e">
        <f>VLOOKUP(H479&amp;"Vị trí 3",#REF!,9,0)</f>
        <v>#REF!</v>
      </c>
      <c r="T479" s="95" t="e">
        <f>VLOOKUP(H479&amp;"Vị trí 4",#REF!,9,0)</f>
        <v>#REF!</v>
      </c>
      <c r="U479" s="253"/>
      <c r="V479" s="253" t="e">
        <f>VLOOKUP(B479,#REF!,32,0)</f>
        <v>#REF!</v>
      </c>
      <c r="W479" s="253"/>
      <c r="X479" s="253"/>
      <c r="Y479" s="254"/>
      <c r="Z479" s="254" t="e">
        <f>V479/N479</f>
        <v>#REF!</v>
      </c>
      <c r="AA479" s="254"/>
      <c r="AB479" s="254"/>
      <c r="AC479" s="253"/>
      <c r="AD479" s="253"/>
      <c r="AE479" s="253"/>
      <c r="AF479" s="253"/>
      <c r="AG479" s="254"/>
      <c r="AH479" s="254"/>
      <c r="AI479" s="254"/>
      <c r="AJ479" s="254"/>
      <c r="AK479" s="86">
        <v>12.94</v>
      </c>
      <c r="AL479" s="86"/>
      <c r="AM479" s="255"/>
      <c r="AN479" s="255">
        <f>ROUNDDOWN(AK479*$AN$10/$AK$10,1)</f>
        <v>7.6</v>
      </c>
      <c r="AO479" s="98">
        <f t="shared" ref="AO479:AR483" si="288">M479*$AN479</f>
        <v>30400</v>
      </c>
      <c r="AP479" s="98">
        <f t="shared" si="288"/>
        <v>15200</v>
      </c>
      <c r="AQ479" s="98">
        <f t="shared" si="288"/>
        <v>11400</v>
      </c>
      <c r="AR479" s="98">
        <f t="shared" si="288"/>
        <v>6840</v>
      </c>
      <c r="AS479" s="99">
        <f t="shared" ref="AS479:AV483" si="289">IF(AO479&lt;1000,ROUND(AO479,-1),ROUND(AO479,-2))</f>
        <v>30400</v>
      </c>
      <c r="AT479" s="99">
        <f t="shared" si="289"/>
        <v>15200</v>
      </c>
      <c r="AU479" s="99">
        <f t="shared" si="289"/>
        <v>11400</v>
      </c>
      <c r="AV479" s="99">
        <f t="shared" si="289"/>
        <v>6800</v>
      </c>
      <c r="AW479" s="100">
        <f>AO479*0.15</f>
        <v>4560</v>
      </c>
      <c r="AX479" s="256" t="s">
        <v>3</v>
      </c>
      <c r="AY479" s="101">
        <v>2100</v>
      </c>
      <c r="AZ479" s="102">
        <v>1050</v>
      </c>
      <c r="BA479" s="102">
        <v>700</v>
      </c>
      <c r="BB479" s="102">
        <v>560</v>
      </c>
      <c r="BC479" s="97">
        <v>1800</v>
      </c>
      <c r="BD479" s="97">
        <v>900</v>
      </c>
      <c r="BE479" s="97">
        <v>600</v>
      </c>
      <c r="BF479" s="97">
        <v>480</v>
      </c>
      <c r="BG479" s="103">
        <f>AV479-AW479</f>
        <v>2240</v>
      </c>
      <c r="BJ479" s="251" t="e">
        <f>M479*#REF!</f>
        <v>#REF!</v>
      </c>
      <c r="BK479" s="251" t="e">
        <f>N479*#REF!</f>
        <v>#REF!</v>
      </c>
      <c r="BL479" s="251" t="e">
        <f>O479*#REF!</f>
        <v>#REF!</v>
      </c>
      <c r="BM479" s="251" t="e">
        <f>P479*#REF!</f>
        <v>#REF!</v>
      </c>
    </row>
    <row r="480" spans="1:65" s="18" customFormat="1" ht="35.1" customHeight="1" x14ac:dyDescent="0.25">
      <c r="A480" s="83" t="str">
        <f t="shared" si="263"/>
        <v>LK60DT_D2+1</v>
      </c>
      <c r="B480" s="83" t="str">
        <f t="shared" si="264"/>
        <v>LK60DT_D2+2</v>
      </c>
      <c r="C480" s="83" t="str">
        <f t="shared" si="265"/>
        <v>LK60DT_D2+3</v>
      </c>
      <c r="D480" s="83" t="str">
        <f t="shared" si="266"/>
        <v>LK60DT_D2+4</v>
      </c>
      <c r="E480" s="18" t="s">
        <v>3</v>
      </c>
      <c r="F480" s="85"/>
      <c r="G480" s="85"/>
      <c r="H480" s="93" t="s">
        <v>5458</v>
      </c>
      <c r="I480" s="84" t="s">
        <v>5459</v>
      </c>
      <c r="J480" s="84" t="s">
        <v>5457</v>
      </c>
      <c r="K480" s="84" t="str">
        <f t="shared" si="275"/>
        <v>LK60DT_D2</v>
      </c>
      <c r="L480" s="84" t="s">
        <v>5460</v>
      </c>
      <c r="M480" s="264">
        <v>2500</v>
      </c>
      <c r="N480" s="264">
        <v>1300</v>
      </c>
      <c r="O480" s="264">
        <v>1000</v>
      </c>
      <c r="P480" s="298">
        <v>500</v>
      </c>
      <c r="Q480" s="95" t="e">
        <f>VLOOKUP(H480&amp;"Vị trí 1",#REF!,9,0)</f>
        <v>#REF!</v>
      </c>
      <c r="R480" s="95" t="e">
        <f>VLOOKUP(H480&amp;"Vị trí 2",#REF!,9,0)</f>
        <v>#REF!</v>
      </c>
      <c r="S480" s="95" t="e">
        <f>VLOOKUP(H480&amp;"Vị trí 3",#REF!,9,0)</f>
        <v>#REF!</v>
      </c>
      <c r="T480" s="95" t="e">
        <f>VLOOKUP(H480&amp;"Vị trí 4",#REF!,9,0)</f>
        <v>#REF!</v>
      </c>
      <c r="U480" s="253" t="e">
        <f>VLOOKUP(A480,#REF!,32,0)</f>
        <v>#REF!</v>
      </c>
      <c r="V480" s="253" t="e">
        <f>VLOOKUP(B480,#REF!,32,0)</f>
        <v>#REF!</v>
      </c>
      <c r="W480" s="253"/>
      <c r="X480" s="253"/>
      <c r="Y480" s="254" t="e">
        <f>U480/M480</f>
        <v>#REF!</v>
      </c>
      <c r="Z480" s="254" t="e">
        <f>V480/N480</f>
        <v>#REF!</v>
      </c>
      <c r="AA480" s="254"/>
      <c r="AB480" s="254"/>
      <c r="AC480" s="253"/>
      <c r="AD480" s="253"/>
      <c r="AE480" s="253"/>
      <c r="AF480" s="253"/>
      <c r="AG480" s="254"/>
      <c r="AH480" s="254"/>
      <c r="AI480" s="254"/>
      <c r="AJ480" s="254"/>
      <c r="AK480" s="86">
        <v>7.9615384615384617</v>
      </c>
      <c r="AL480" s="86"/>
      <c r="AM480" s="255"/>
      <c r="AN480" s="255">
        <f>ROUNDDOWN(AK480*$AN$10/$AK$10,1)</f>
        <v>4.5999999999999996</v>
      </c>
      <c r="AO480" s="98">
        <f t="shared" si="288"/>
        <v>11500</v>
      </c>
      <c r="AP480" s="98">
        <f t="shared" si="288"/>
        <v>5979.9999999999991</v>
      </c>
      <c r="AQ480" s="98">
        <f t="shared" si="288"/>
        <v>4600</v>
      </c>
      <c r="AR480" s="98">
        <f t="shared" si="288"/>
        <v>2300</v>
      </c>
      <c r="AS480" s="99">
        <f t="shared" si="289"/>
        <v>11500</v>
      </c>
      <c r="AT480" s="99">
        <f t="shared" si="289"/>
        <v>6000</v>
      </c>
      <c r="AU480" s="99">
        <f t="shared" si="289"/>
        <v>4600</v>
      </c>
      <c r="AV480" s="99">
        <f t="shared" si="289"/>
        <v>2300</v>
      </c>
      <c r="AW480" s="100">
        <f>AO480*0.15</f>
        <v>1725</v>
      </c>
      <c r="AX480" s="256" t="s">
        <v>3</v>
      </c>
      <c r="AY480" s="101">
        <v>2100</v>
      </c>
      <c r="AZ480" s="102">
        <v>1050</v>
      </c>
      <c r="BA480" s="102">
        <v>700</v>
      </c>
      <c r="BB480" s="102">
        <v>560</v>
      </c>
      <c r="BC480" s="97">
        <v>1800</v>
      </c>
      <c r="BD480" s="97">
        <v>900</v>
      </c>
      <c r="BE480" s="97">
        <v>600</v>
      </c>
      <c r="BF480" s="97">
        <v>480</v>
      </c>
      <c r="BG480" s="103">
        <f>AV480-AW480</f>
        <v>575</v>
      </c>
      <c r="BJ480" s="251" t="e">
        <f>M480*#REF!</f>
        <v>#REF!</v>
      </c>
      <c r="BK480" s="251" t="e">
        <f>N480*#REF!</f>
        <v>#REF!</v>
      </c>
      <c r="BL480" s="251" t="e">
        <f>O480*#REF!</f>
        <v>#REF!</v>
      </c>
      <c r="BM480" s="251" t="e">
        <f>P480*#REF!</f>
        <v>#REF!</v>
      </c>
    </row>
    <row r="481" spans="1:65" s="18" customFormat="1" ht="35.1" customHeight="1" x14ac:dyDescent="0.25">
      <c r="A481" s="83" t="str">
        <f t="shared" si="263"/>
        <v>LK60DT_D3+1</v>
      </c>
      <c r="B481" s="83" t="str">
        <f t="shared" si="264"/>
        <v>LK60DT_D3+2</v>
      </c>
      <c r="C481" s="83" t="str">
        <f t="shared" si="265"/>
        <v>LK60DT_D3+3</v>
      </c>
      <c r="D481" s="83" t="str">
        <f t="shared" si="266"/>
        <v>LK60DT_D3+4</v>
      </c>
      <c r="E481" s="18" t="s">
        <v>3</v>
      </c>
      <c r="F481" s="85"/>
      <c r="G481" s="85"/>
      <c r="H481" s="93" t="s">
        <v>5461</v>
      </c>
      <c r="I481" s="84" t="s">
        <v>5462</v>
      </c>
      <c r="J481" s="84" t="s">
        <v>5460</v>
      </c>
      <c r="K481" s="84" t="str">
        <f t="shared" si="275"/>
        <v>LK60DT_D3</v>
      </c>
      <c r="L481" s="84" t="s">
        <v>5454</v>
      </c>
      <c r="M481" s="264">
        <v>1600</v>
      </c>
      <c r="N481" s="298">
        <v>800</v>
      </c>
      <c r="O481" s="298">
        <v>600</v>
      </c>
      <c r="P481" s="298">
        <v>450</v>
      </c>
      <c r="Q481" s="95" t="e">
        <f>VLOOKUP(H481&amp;"Vị trí 1",#REF!,9,0)</f>
        <v>#REF!</v>
      </c>
      <c r="R481" s="95" t="e">
        <f>VLOOKUP(H481&amp;"Vị trí 2",#REF!,9,0)</f>
        <v>#REF!</v>
      </c>
      <c r="S481" s="95" t="e">
        <f>VLOOKUP(H481&amp;"Vị trí 3",#REF!,9,0)</f>
        <v>#REF!</v>
      </c>
      <c r="T481" s="95" t="e">
        <f>VLOOKUP(H481&amp;"Vị trí 4",#REF!,9,0)</f>
        <v>#REF!</v>
      </c>
      <c r="U481" s="253"/>
      <c r="V481" s="253"/>
      <c r="W481" s="253"/>
      <c r="X481" s="253"/>
      <c r="Y481" s="254"/>
      <c r="Z481" s="254"/>
      <c r="AA481" s="254"/>
      <c r="AB481" s="254"/>
      <c r="AC481" s="253"/>
      <c r="AD481" s="253"/>
      <c r="AE481" s="253"/>
      <c r="AF481" s="253"/>
      <c r="AG481" s="254"/>
      <c r="AH481" s="254"/>
      <c r="AI481" s="254"/>
      <c r="AJ481" s="254"/>
      <c r="AK481" s="86">
        <v>12.94</v>
      </c>
      <c r="AL481" s="86"/>
      <c r="AM481" s="255"/>
      <c r="AN481" s="255">
        <f>ROUNDDOWN(AK481*$AN$10/$AK$10,1)</f>
        <v>7.6</v>
      </c>
      <c r="AO481" s="98">
        <f t="shared" si="288"/>
        <v>12160</v>
      </c>
      <c r="AP481" s="98">
        <f t="shared" si="288"/>
        <v>6080</v>
      </c>
      <c r="AQ481" s="98">
        <f t="shared" si="288"/>
        <v>4560</v>
      </c>
      <c r="AR481" s="98">
        <f t="shared" si="288"/>
        <v>3420</v>
      </c>
      <c r="AS481" s="99">
        <f t="shared" si="289"/>
        <v>12200</v>
      </c>
      <c r="AT481" s="99">
        <f t="shared" si="289"/>
        <v>6100</v>
      </c>
      <c r="AU481" s="99">
        <f t="shared" si="289"/>
        <v>4600</v>
      </c>
      <c r="AV481" s="99">
        <f t="shared" si="289"/>
        <v>3400</v>
      </c>
      <c r="AW481" s="100">
        <f>AO481*0.15</f>
        <v>1824</v>
      </c>
      <c r="AX481" s="256" t="s">
        <v>3</v>
      </c>
      <c r="AY481" s="101">
        <v>2940</v>
      </c>
      <c r="AZ481" s="102">
        <v>1470</v>
      </c>
      <c r="BA481" s="102">
        <v>1190</v>
      </c>
      <c r="BB481" s="102">
        <v>840</v>
      </c>
      <c r="BC481" s="97">
        <v>2520</v>
      </c>
      <c r="BD481" s="97">
        <v>1260</v>
      </c>
      <c r="BE481" s="97">
        <v>1020</v>
      </c>
      <c r="BF481" s="97">
        <v>720</v>
      </c>
      <c r="BG481" s="103">
        <f>AV481-AW481</f>
        <v>1576</v>
      </c>
      <c r="BJ481" s="251" t="e">
        <f>M481*#REF!</f>
        <v>#REF!</v>
      </c>
      <c r="BK481" s="251" t="e">
        <f>N481*#REF!</f>
        <v>#REF!</v>
      </c>
      <c r="BL481" s="251" t="e">
        <f>O481*#REF!</f>
        <v>#REF!</v>
      </c>
      <c r="BM481" s="251" t="e">
        <f>P481*#REF!</f>
        <v>#REF!</v>
      </c>
    </row>
    <row r="482" spans="1:65" s="18" customFormat="1" ht="35.1" customHeight="1" x14ac:dyDescent="0.25">
      <c r="A482" s="83" t="str">
        <f t="shared" si="263"/>
        <v>LK61DT+1</v>
      </c>
      <c r="B482" s="83" t="str">
        <f t="shared" si="264"/>
        <v>LK61DT+2</v>
      </c>
      <c r="C482" s="83" t="str">
        <f t="shared" si="265"/>
        <v>LK61DT+3</v>
      </c>
      <c r="D482" s="83" t="str">
        <f t="shared" si="266"/>
        <v>LK61DT+4</v>
      </c>
      <c r="E482" s="18" t="s">
        <v>3</v>
      </c>
      <c r="F482" s="85">
        <v>61</v>
      </c>
      <c r="G482" s="85"/>
      <c r="H482" s="93" t="s">
        <v>5463</v>
      </c>
      <c r="I482" s="84" t="s">
        <v>5333</v>
      </c>
      <c r="J482" s="84" t="s">
        <v>5270</v>
      </c>
      <c r="K482" s="84" t="str">
        <f t="shared" si="275"/>
        <v>LK61DT</v>
      </c>
      <c r="L482" s="84" t="s">
        <v>5252</v>
      </c>
      <c r="M482" s="264">
        <v>4000</v>
      </c>
      <c r="N482" s="264">
        <v>2000</v>
      </c>
      <c r="O482" s="264">
        <v>1500</v>
      </c>
      <c r="P482" s="298">
        <v>900</v>
      </c>
      <c r="Q482" s="95" t="e">
        <f>VLOOKUP(H482&amp;"Vị trí 1",#REF!,9,0)</f>
        <v>#REF!</v>
      </c>
      <c r="R482" s="95" t="e">
        <f>VLOOKUP(H482&amp;"Vị trí 2",#REF!,9,0)</f>
        <v>#REF!</v>
      </c>
      <c r="S482" s="95" t="e">
        <f>VLOOKUP(H482&amp;"Vị trí 3",#REF!,9,0)</f>
        <v>#REF!</v>
      </c>
      <c r="T482" s="95" t="e">
        <f>VLOOKUP(H482&amp;"Vị trí 4",#REF!,9,0)</f>
        <v>#REF!</v>
      </c>
      <c r="U482" s="253"/>
      <c r="V482" s="253"/>
      <c r="W482" s="253"/>
      <c r="X482" s="253"/>
      <c r="Y482" s="254"/>
      <c r="Z482" s="254"/>
      <c r="AA482" s="254"/>
      <c r="AB482" s="254"/>
      <c r="AC482" s="253"/>
      <c r="AD482" s="253"/>
      <c r="AE482" s="253"/>
      <c r="AF482" s="253"/>
      <c r="AG482" s="254"/>
      <c r="AH482" s="254"/>
      <c r="AI482" s="254"/>
      <c r="AJ482" s="254"/>
      <c r="AK482" s="86">
        <v>12.94</v>
      </c>
      <c r="AL482" s="86"/>
      <c r="AM482" s="255"/>
      <c r="AN482" s="255">
        <f>ROUNDDOWN(AK482*$AN$10/$AK$10,1)</f>
        <v>7.6</v>
      </c>
      <c r="AO482" s="98">
        <f t="shared" si="288"/>
        <v>30400</v>
      </c>
      <c r="AP482" s="98">
        <f t="shared" si="288"/>
        <v>15200</v>
      </c>
      <c r="AQ482" s="98">
        <f t="shared" si="288"/>
        <v>11400</v>
      </c>
      <c r="AR482" s="98">
        <f t="shared" si="288"/>
        <v>6840</v>
      </c>
      <c r="AS482" s="99">
        <f t="shared" si="289"/>
        <v>30400</v>
      </c>
      <c r="AT482" s="99">
        <f t="shared" si="289"/>
        <v>15200</v>
      </c>
      <c r="AU482" s="99">
        <f t="shared" si="289"/>
        <v>11400</v>
      </c>
      <c r="AV482" s="99">
        <f t="shared" si="289"/>
        <v>6800</v>
      </c>
      <c r="AW482" s="100">
        <f>AO482*0.15</f>
        <v>4560</v>
      </c>
      <c r="AX482" s="256" t="s">
        <v>3</v>
      </c>
      <c r="AY482" s="101"/>
      <c r="AZ482" s="102"/>
      <c r="BA482" s="102"/>
      <c r="BB482" s="102"/>
      <c r="BC482" s="97"/>
      <c r="BD482" s="97"/>
      <c r="BE482" s="97"/>
      <c r="BF482" s="97"/>
      <c r="BG482" s="103">
        <f>AV482-AW482</f>
        <v>2240</v>
      </c>
    </row>
    <row r="483" spans="1:65" s="18" customFormat="1" ht="35.1" customHeight="1" x14ac:dyDescent="0.25">
      <c r="A483" s="83" t="str">
        <f t="shared" si="263"/>
        <v>LK62DT+1</v>
      </c>
      <c r="B483" s="83" t="str">
        <f t="shared" si="264"/>
        <v>LK62DT+2</v>
      </c>
      <c r="C483" s="83" t="str">
        <f t="shared" si="265"/>
        <v>LK62DT+3</v>
      </c>
      <c r="D483" s="83" t="str">
        <f t="shared" si="266"/>
        <v>LK62DT+4</v>
      </c>
      <c r="E483" s="18" t="s">
        <v>3</v>
      </c>
      <c r="F483" s="85">
        <v>62</v>
      </c>
      <c r="G483" s="85"/>
      <c r="H483" s="93" t="s">
        <v>5464</v>
      </c>
      <c r="I483" s="84" t="s">
        <v>5422</v>
      </c>
      <c r="J483" s="84" t="s">
        <v>5270</v>
      </c>
      <c r="K483" s="84" t="str">
        <f t="shared" si="275"/>
        <v>LK62DT</v>
      </c>
      <c r="L483" s="84" t="s">
        <v>5465</v>
      </c>
      <c r="M483" s="264">
        <v>4000</v>
      </c>
      <c r="N483" s="264">
        <v>2000</v>
      </c>
      <c r="O483" s="264">
        <v>1500</v>
      </c>
      <c r="P483" s="298">
        <v>900</v>
      </c>
      <c r="Q483" s="95" t="e">
        <f>VLOOKUP(H483&amp;"Vị trí 1",#REF!,9,0)</f>
        <v>#REF!</v>
      </c>
      <c r="R483" s="95" t="e">
        <f>VLOOKUP(H483&amp;"Vị trí 2",#REF!,9,0)</f>
        <v>#REF!</v>
      </c>
      <c r="S483" s="95" t="e">
        <f>VLOOKUP(H483&amp;"Vị trí 3",#REF!,9,0)</f>
        <v>#REF!</v>
      </c>
      <c r="T483" s="95" t="e">
        <f>VLOOKUP(H483&amp;"Vị trí 4",#REF!,9,0)</f>
        <v>#REF!</v>
      </c>
      <c r="U483" s="253"/>
      <c r="V483" s="253"/>
      <c r="W483" s="253"/>
      <c r="X483" s="253"/>
      <c r="Y483" s="254"/>
      <c r="Z483" s="254"/>
      <c r="AA483" s="254"/>
      <c r="AB483" s="254"/>
      <c r="AC483" s="253"/>
      <c r="AD483" s="253"/>
      <c r="AE483" s="253"/>
      <c r="AF483" s="253"/>
      <c r="AG483" s="254"/>
      <c r="AH483" s="254"/>
      <c r="AI483" s="254"/>
      <c r="AJ483" s="254"/>
      <c r="AK483" s="86">
        <v>12.94</v>
      </c>
      <c r="AL483" s="86"/>
      <c r="AM483" s="255"/>
      <c r="AN483" s="255">
        <f>ROUNDDOWN(AK483*$AN$10/$AK$10,1)</f>
        <v>7.6</v>
      </c>
      <c r="AO483" s="98">
        <f t="shared" si="288"/>
        <v>30400</v>
      </c>
      <c r="AP483" s="98">
        <f t="shared" si="288"/>
        <v>15200</v>
      </c>
      <c r="AQ483" s="98">
        <f t="shared" si="288"/>
        <v>11400</v>
      </c>
      <c r="AR483" s="98">
        <f t="shared" si="288"/>
        <v>6840</v>
      </c>
      <c r="AS483" s="99">
        <f t="shared" si="289"/>
        <v>30400</v>
      </c>
      <c r="AT483" s="99">
        <f t="shared" si="289"/>
        <v>15200</v>
      </c>
      <c r="AU483" s="99">
        <f t="shared" si="289"/>
        <v>11400</v>
      </c>
      <c r="AV483" s="99">
        <f t="shared" si="289"/>
        <v>6800</v>
      </c>
      <c r="AW483" s="100">
        <f>AO483*0.15</f>
        <v>4560</v>
      </c>
      <c r="AX483" s="256" t="s">
        <v>3</v>
      </c>
      <c r="AY483" s="101">
        <v>2660</v>
      </c>
      <c r="AZ483" s="102">
        <v>910</v>
      </c>
      <c r="BA483" s="102">
        <v>600</v>
      </c>
      <c r="BB483" s="102">
        <v>420</v>
      </c>
      <c r="BC483" s="97">
        <v>2280</v>
      </c>
      <c r="BD483" s="97">
        <v>780</v>
      </c>
      <c r="BE483" s="97">
        <v>510</v>
      </c>
      <c r="BF483" s="97">
        <v>360</v>
      </c>
      <c r="BG483" s="103">
        <f>AV483-AW483</f>
        <v>2240</v>
      </c>
      <c r="BJ483" s="251" t="e">
        <f>M483*#REF!</f>
        <v>#REF!</v>
      </c>
      <c r="BK483" s="251" t="e">
        <f>N483*#REF!</f>
        <v>#REF!</v>
      </c>
      <c r="BL483" s="251" t="e">
        <f>O483*#REF!</f>
        <v>#REF!</v>
      </c>
      <c r="BM483" s="251" t="e">
        <f>P483*#REF!</f>
        <v>#REF!</v>
      </c>
    </row>
    <row r="484" spans="1:65" s="18" customFormat="1" ht="35.1" customHeight="1" x14ac:dyDescent="0.25">
      <c r="A484" s="83" t="str">
        <f t="shared" si="263"/>
        <v>LK63DT+1</v>
      </c>
      <c r="B484" s="83" t="str">
        <f t="shared" si="264"/>
        <v>LK63DT+2</v>
      </c>
      <c r="C484" s="83" t="str">
        <f t="shared" si="265"/>
        <v>LK63DT+3</v>
      </c>
      <c r="D484" s="83" t="str">
        <f t="shared" si="266"/>
        <v>LK63DT+4</v>
      </c>
      <c r="E484" s="18" t="s">
        <v>3</v>
      </c>
      <c r="F484" s="85">
        <v>63</v>
      </c>
      <c r="G484" s="85"/>
      <c r="H484" s="93" t="s">
        <v>5466</v>
      </c>
      <c r="I484" s="84" t="s">
        <v>5410</v>
      </c>
      <c r="J484" s="84" t="s">
        <v>5467</v>
      </c>
      <c r="K484" s="84"/>
      <c r="L484" s="84" t="s">
        <v>5468</v>
      </c>
      <c r="M484" s="298"/>
      <c r="N484" s="298"/>
      <c r="O484" s="298"/>
      <c r="P484" s="298"/>
      <c r="Q484" s="95"/>
      <c r="R484" s="95"/>
      <c r="S484" s="95"/>
      <c r="T484" s="95"/>
      <c r="U484" s="253"/>
      <c r="V484" s="253"/>
      <c r="W484" s="253"/>
      <c r="X484" s="253"/>
      <c r="Y484" s="254"/>
      <c r="Z484" s="254"/>
      <c r="AA484" s="254"/>
      <c r="AB484" s="254"/>
      <c r="AC484" s="253"/>
      <c r="AD484" s="253"/>
      <c r="AE484" s="253"/>
      <c r="AF484" s="253"/>
      <c r="AG484" s="254"/>
      <c r="AH484" s="254"/>
      <c r="AI484" s="254"/>
      <c r="AJ484" s="254"/>
      <c r="AK484" s="86"/>
      <c r="AL484" s="86"/>
      <c r="AM484" s="255"/>
      <c r="AN484" s="255"/>
      <c r="AO484" s="98"/>
      <c r="AP484" s="98"/>
      <c r="AQ484" s="98"/>
      <c r="AR484" s="98"/>
      <c r="AS484" s="98"/>
      <c r="AT484" s="98"/>
      <c r="AU484" s="98"/>
      <c r="AV484" s="98"/>
      <c r="AW484" s="60"/>
      <c r="AX484" s="256" t="s">
        <v>3</v>
      </c>
      <c r="AY484" s="101">
        <v>2660</v>
      </c>
      <c r="AZ484" s="102">
        <v>840</v>
      </c>
      <c r="BA484" s="102">
        <v>600</v>
      </c>
      <c r="BB484" s="102">
        <v>420</v>
      </c>
      <c r="BC484" s="97">
        <v>2280</v>
      </c>
      <c r="BD484" s="97">
        <v>720</v>
      </c>
      <c r="BE484" s="97">
        <v>510</v>
      </c>
      <c r="BF484" s="97">
        <v>360</v>
      </c>
      <c r="BJ484" s="251" t="e">
        <f>M484*#REF!</f>
        <v>#REF!</v>
      </c>
      <c r="BK484" s="251" t="e">
        <f>N484*#REF!</f>
        <v>#REF!</v>
      </c>
      <c r="BL484" s="251" t="e">
        <f>O484*#REF!</f>
        <v>#REF!</v>
      </c>
      <c r="BM484" s="251" t="e">
        <f>P484*#REF!</f>
        <v>#REF!</v>
      </c>
    </row>
    <row r="485" spans="1:65" s="18" customFormat="1" ht="35.1" customHeight="1" x14ac:dyDescent="0.25">
      <c r="A485" s="83" t="str">
        <f t="shared" si="263"/>
        <v>LK63DT_D1+1</v>
      </c>
      <c r="B485" s="83" t="str">
        <f t="shared" si="264"/>
        <v>LK63DT_D1+2</v>
      </c>
      <c r="C485" s="83" t="str">
        <f t="shared" si="265"/>
        <v>LK63DT_D1+3</v>
      </c>
      <c r="D485" s="83" t="str">
        <f t="shared" si="266"/>
        <v>LK63DT_D1+4</v>
      </c>
      <c r="E485" s="18" t="s">
        <v>3</v>
      </c>
      <c r="F485" s="85"/>
      <c r="G485" s="85"/>
      <c r="H485" s="93" t="s">
        <v>5469</v>
      </c>
      <c r="I485" s="84" t="s">
        <v>5470</v>
      </c>
      <c r="J485" s="84" t="s">
        <v>5467</v>
      </c>
      <c r="K485" s="84" t="str">
        <f t="shared" si="275"/>
        <v>LK63DT_D1</v>
      </c>
      <c r="L485" s="84" t="s">
        <v>264</v>
      </c>
      <c r="M485" s="264">
        <v>4000</v>
      </c>
      <c r="N485" s="264">
        <v>2000</v>
      </c>
      <c r="O485" s="264">
        <v>1500</v>
      </c>
      <c r="P485" s="298">
        <v>900</v>
      </c>
      <c r="Q485" s="95" t="e">
        <f>VLOOKUP(H485&amp;"Vị trí 1",#REF!,9,0)</f>
        <v>#REF!</v>
      </c>
      <c r="R485" s="95" t="e">
        <f>VLOOKUP(H485&amp;"Vị trí 2",#REF!,9,0)</f>
        <v>#REF!</v>
      </c>
      <c r="S485" s="95" t="e">
        <f>VLOOKUP(H485&amp;"Vị trí 3",#REF!,9,0)</f>
        <v>#REF!</v>
      </c>
      <c r="T485" s="95" t="e">
        <f>VLOOKUP(H485&amp;"Vị trí 4",#REF!,9,0)</f>
        <v>#REF!</v>
      </c>
      <c r="U485" s="253"/>
      <c r="V485" s="253"/>
      <c r="W485" s="253"/>
      <c r="X485" s="253"/>
      <c r="Y485" s="254"/>
      <c r="Z485" s="254"/>
      <c r="AA485" s="254"/>
      <c r="AB485" s="254"/>
      <c r="AC485" s="253"/>
      <c r="AD485" s="253"/>
      <c r="AE485" s="253"/>
      <c r="AF485" s="253"/>
      <c r="AG485" s="254"/>
      <c r="AH485" s="254"/>
      <c r="AI485" s="254"/>
      <c r="AJ485" s="254"/>
      <c r="AK485" s="86">
        <v>12.6</v>
      </c>
      <c r="AL485" s="86"/>
      <c r="AM485" s="255"/>
      <c r="AN485" s="255">
        <f>ROUNDDOWN(AK485*$AN$10/$AK$10,1)</f>
        <v>7.4</v>
      </c>
      <c r="AO485" s="98">
        <f t="shared" ref="AO485:AR488" si="290">M485*$AN485</f>
        <v>29600</v>
      </c>
      <c r="AP485" s="98">
        <f t="shared" si="290"/>
        <v>14800</v>
      </c>
      <c r="AQ485" s="98">
        <f t="shared" si="290"/>
        <v>11100</v>
      </c>
      <c r="AR485" s="98">
        <f t="shared" si="290"/>
        <v>6660</v>
      </c>
      <c r="AS485" s="99">
        <f t="shared" ref="AS485:AV488" si="291">IF(AO485&lt;1000,ROUND(AO485,-1),ROUND(AO485,-2))</f>
        <v>29600</v>
      </c>
      <c r="AT485" s="99">
        <f t="shared" si="291"/>
        <v>14800</v>
      </c>
      <c r="AU485" s="99">
        <f t="shared" si="291"/>
        <v>11100</v>
      </c>
      <c r="AV485" s="99">
        <f t="shared" si="291"/>
        <v>6700</v>
      </c>
      <c r="AW485" s="100">
        <f>AO485*0.15</f>
        <v>4440</v>
      </c>
      <c r="AX485" s="256" t="s">
        <v>3</v>
      </c>
      <c r="AY485" s="101">
        <v>1890</v>
      </c>
      <c r="AZ485" s="102">
        <v>840</v>
      </c>
      <c r="BA485" s="102">
        <v>600</v>
      </c>
      <c r="BB485" s="102">
        <v>390</v>
      </c>
      <c r="BC485" s="97">
        <v>1620</v>
      </c>
      <c r="BD485" s="97">
        <v>720</v>
      </c>
      <c r="BE485" s="97">
        <v>510</v>
      </c>
      <c r="BF485" s="97">
        <v>340</v>
      </c>
      <c r="BG485" s="103">
        <f>AV485-AW485</f>
        <v>2260</v>
      </c>
      <c r="BJ485" s="251" t="e">
        <f>M485*#REF!</f>
        <v>#REF!</v>
      </c>
      <c r="BK485" s="251" t="e">
        <f>N485*#REF!</f>
        <v>#REF!</v>
      </c>
      <c r="BL485" s="251" t="e">
        <f>O485*#REF!</f>
        <v>#REF!</v>
      </c>
      <c r="BM485" s="251" t="e">
        <f>P485*#REF!</f>
        <v>#REF!</v>
      </c>
    </row>
    <row r="486" spans="1:65" s="18" customFormat="1" ht="35.1" customHeight="1" x14ac:dyDescent="0.25">
      <c r="A486" s="83" t="str">
        <f t="shared" si="263"/>
        <v>LK63DT_D2+1</v>
      </c>
      <c r="B486" s="83" t="str">
        <f t="shared" si="264"/>
        <v>LK63DT_D2+2</v>
      </c>
      <c r="C486" s="83" t="str">
        <f t="shared" si="265"/>
        <v>LK63DT_D2+3</v>
      </c>
      <c r="D486" s="83" t="str">
        <f t="shared" si="266"/>
        <v>LK63DT_D2+4</v>
      </c>
      <c r="E486" s="18" t="s">
        <v>3</v>
      </c>
      <c r="F486" s="85"/>
      <c r="G486" s="85"/>
      <c r="H486" s="93" t="s">
        <v>5471</v>
      </c>
      <c r="I486" s="84" t="s">
        <v>5472</v>
      </c>
      <c r="J486" s="84" t="s">
        <v>264</v>
      </c>
      <c r="K486" s="84" t="str">
        <f t="shared" si="275"/>
        <v>LK63DT_D2</v>
      </c>
      <c r="L486" s="84" t="s">
        <v>5473</v>
      </c>
      <c r="M486" s="264">
        <v>3000</v>
      </c>
      <c r="N486" s="264">
        <v>1500</v>
      </c>
      <c r="O486" s="264">
        <v>1000</v>
      </c>
      <c r="P486" s="298">
        <v>800</v>
      </c>
      <c r="Q486" s="95" t="e">
        <f>VLOOKUP(H486&amp;"Vị trí 1",#REF!,9,0)</f>
        <v>#REF!</v>
      </c>
      <c r="R486" s="95" t="e">
        <f>VLOOKUP(H486&amp;"Vị trí 2",#REF!,9,0)</f>
        <v>#REF!</v>
      </c>
      <c r="S486" s="95" t="e">
        <f>VLOOKUP(H486&amp;"Vị trí 3",#REF!,9,0)</f>
        <v>#REF!</v>
      </c>
      <c r="T486" s="95" t="e">
        <f>VLOOKUP(H486&amp;"Vị trí 4",#REF!,9,0)</f>
        <v>#REF!</v>
      </c>
      <c r="U486" s="253"/>
      <c r="V486" s="253" t="e">
        <f>VLOOKUP(B486,#REF!,32,0)</f>
        <v>#REF!</v>
      </c>
      <c r="W486" s="253"/>
      <c r="X486" s="253"/>
      <c r="Y486" s="254"/>
      <c r="Z486" s="254" t="e">
        <f>V486/N486</f>
        <v>#REF!</v>
      </c>
      <c r="AA486" s="254"/>
      <c r="AB486" s="254"/>
      <c r="AC486" s="253"/>
      <c r="AD486" s="253"/>
      <c r="AE486" s="253"/>
      <c r="AF486" s="253"/>
      <c r="AG486" s="254"/>
      <c r="AH486" s="254"/>
      <c r="AI486" s="254"/>
      <c r="AJ486" s="254"/>
      <c r="AK486" s="86">
        <v>14.333333333333334</v>
      </c>
      <c r="AL486" s="86"/>
      <c r="AM486" s="255"/>
      <c r="AN486" s="255">
        <f>ROUNDDOWN(AK486*$AN$10/$AK$10,1)</f>
        <v>8.4</v>
      </c>
      <c r="AO486" s="98">
        <f t="shared" si="290"/>
        <v>25200</v>
      </c>
      <c r="AP486" s="98">
        <f t="shared" si="290"/>
        <v>12600</v>
      </c>
      <c r="AQ486" s="98">
        <f t="shared" si="290"/>
        <v>8400</v>
      </c>
      <c r="AR486" s="98">
        <f t="shared" si="290"/>
        <v>6720</v>
      </c>
      <c r="AS486" s="99">
        <f t="shared" si="291"/>
        <v>25200</v>
      </c>
      <c r="AT486" s="99">
        <f t="shared" si="291"/>
        <v>12600</v>
      </c>
      <c r="AU486" s="99">
        <f t="shared" si="291"/>
        <v>8400</v>
      </c>
      <c r="AV486" s="99">
        <f t="shared" si="291"/>
        <v>6700</v>
      </c>
      <c r="AW486" s="100">
        <f>AO486*0.15</f>
        <v>3780</v>
      </c>
      <c r="AX486" s="256" t="s">
        <v>3</v>
      </c>
      <c r="AY486" s="101">
        <v>2660</v>
      </c>
      <c r="AZ486" s="102">
        <v>840</v>
      </c>
      <c r="BA486" s="102">
        <v>600</v>
      </c>
      <c r="BB486" s="102">
        <v>420</v>
      </c>
      <c r="BC486" s="97">
        <v>2280</v>
      </c>
      <c r="BD486" s="97">
        <v>720</v>
      </c>
      <c r="BE486" s="97">
        <v>510</v>
      </c>
      <c r="BF486" s="97">
        <v>360</v>
      </c>
      <c r="BG486" s="103">
        <f>AV486-AW486</f>
        <v>2920</v>
      </c>
      <c r="BJ486" s="251" t="e">
        <f>M486*#REF!</f>
        <v>#REF!</v>
      </c>
      <c r="BK486" s="251" t="e">
        <f>N486*#REF!</f>
        <v>#REF!</v>
      </c>
      <c r="BL486" s="251" t="e">
        <f>O486*#REF!</f>
        <v>#REF!</v>
      </c>
      <c r="BM486" s="251" t="e">
        <f>P486*#REF!</f>
        <v>#REF!</v>
      </c>
    </row>
    <row r="487" spans="1:65" s="18" customFormat="1" ht="35.1" customHeight="1" x14ac:dyDescent="0.25">
      <c r="A487" s="83" t="str">
        <f t="shared" si="263"/>
        <v>LK63DT_D3+1</v>
      </c>
      <c r="B487" s="83" t="str">
        <f t="shared" si="264"/>
        <v>LK63DT_D3+2</v>
      </c>
      <c r="C487" s="83" t="str">
        <f t="shared" si="265"/>
        <v>LK63DT_D3+3</v>
      </c>
      <c r="D487" s="83" t="str">
        <f t="shared" si="266"/>
        <v>LK63DT_D3+4</v>
      </c>
      <c r="E487" s="18" t="s">
        <v>3</v>
      </c>
      <c r="F487" s="85"/>
      <c r="G487" s="85"/>
      <c r="H487" s="93" t="s">
        <v>5474</v>
      </c>
      <c r="I487" s="84" t="s">
        <v>5475</v>
      </c>
      <c r="J487" s="84" t="s">
        <v>5476</v>
      </c>
      <c r="K487" s="84" t="str">
        <f t="shared" si="275"/>
        <v>LK63DT_D3</v>
      </c>
      <c r="L487" s="84" t="s">
        <v>5468</v>
      </c>
      <c r="M487" s="264">
        <v>3000</v>
      </c>
      <c r="N487" s="264">
        <v>1500</v>
      </c>
      <c r="O487" s="264">
        <v>1000</v>
      </c>
      <c r="P487" s="298">
        <v>800</v>
      </c>
      <c r="Q487" s="95" t="e">
        <f>VLOOKUP(H487&amp;"Vị trí 1",#REF!,9,0)</f>
        <v>#REF!</v>
      </c>
      <c r="R487" s="95" t="e">
        <f>VLOOKUP(H487&amp;"Vị trí 2",#REF!,9,0)</f>
        <v>#REF!</v>
      </c>
      <c r="S487" s="95" t="e">
        <f>VLOOKUP(H487&amp;"Vị trí 3",#REF!,9,0)</f>
        <v>#REF!</v>
      </c>
      <c r="T487" s="95" t="e">
        <f>VLOOKUP(H487&amp;"Vị trí 4",#REF!,9,0)</f>
        <v>#REF!</v>
      </c>
      <c r="U487" s="253" t="e">
        <f>VLOOKUP(A487,#REF!,32,0)</f>
        <v>#REF!</v>
      </c>
      <c r="V487" s="253"/>
      <c r="W487" s="253"/>
      <c r="X487" s="253"/>
      <c r="Y487" s="254" t="e">
        <f>U487/M487</f>
        <v>#REF!</v>
      </c>
      <c r="Z487" s="254"/>
      <c r="AA487" s="254"/>
      <c r="AB487" s="254"/>
      <c r="AC487" s="253"/>
      <c r="AD487" s="253"/>
      <c r="AE487" s="253"/>
      <c r="AF487" s="253"/>
      <c r="AG487" s="254"/>
      <c r="AH487" s="254"/>
      <c r="AI487" s="254"/>
      <c r="AJ487" s="254"/>
      <c r="AK487" s="86">
        <v>16.166666666666668</v>
      </c>
      <c r="AL487" s="86"/>
      <c r="AM487" s="255"/>
      <c r="AN487" s="255">
        <f>ROUNDDOWN(AK487*$AN$10/$AK$10,1)</f>
        <v>9.5</v>
      </c>
      <c r="AO487" s="98">
        <f t="shared" si="290"/>
        <v>28500</v>
      </c>
      <c r="AP487" s="98">
        <f t="shared" si="290"/>
        <v>14250</v>
      </c>
      <c r="AQ487" s="98">
        <f t="shared" si="290"/>
        <v>9500</v>
      </c>
      <c r="AR487" s="98">
        <f t="shared" si="290"/>
        <v>7600</v>
      </c>
      <c r="AS487" s="99">
        <f t="shared" si="291"/>
        <v>28500</v>
      </c>
      <c r="AT487" s="99">
        <f t="shared" si="291"/>
        <v>14300</v>
      </c>
      <c r="AU487" s="99">
        <f t="shared" si="291"/>
        <v>9500</v>
      </c>
      <c r="AV487" s="99">
        <f t="shared" si="291"/>
        <v>7600</v>
      </c>
      <c r="AW487" s="100">
        <f>AO487*0.15</f>
        <v>4275</v>
      </c>
      <c r="AX487" s="256" t="s">
        <v>3</v>
      </c>
      <c r="AY487" s="101">
        <v>1400</v>
      </c>
      <c r="AZ487" s="102">
        <v>630</v>
      </c>
      <c r="BA487" s="102">
        <v>420</v>
      </c>
      <c r="BB487" s="102">
        <v>290</v>
      </c>
      <c r="BC487" s="97">
        <v>1200</v>
      </c>
      <c r="BD487" s="97">
        <v>540</v>
      </c>
      <c r="BE487" s="97">
        <v>360</v>
      </c>
      <c r="BF487" s="97">
        <v>250</v>
      </c>
      <c r="BG487" s="103">
        <f>AV487-AW487</f>
        <v>3325</v>
      </c>
      <c r="BJ487" s="251" t="e">
        <f>M487*#REF!</f>
        <v>#REF!</v>
      </c>
      <c r="BK487" s="251" t="e">
        <f>N487*#REF!</f>
        <v>#REF!</v>
      </c>
      <c r="BL487" s="251" t="e">
        <f>O487*#REF!</f>
        <v>#REF!</v>
      </c>
      <c r="BM487" s="251" t="e">
        <f>P487*#REF!</f>
        <v>#REF!</v>
      </c>
    </row>
    <row r="488" spans="1:65" s="18" customFormat="1" ht="47.25" x14ac:dyDescent="0.25">
      <c r="A488" s="83" t="str">
        <f t="shared" si="263"/>
        <v>LK64DT+1</v>
      </c>
      <c r="B488" s="83" t="str">
        <f t="shared" si="264"/>
        <v>LK64DT+2</v>
      </c>
      <c r="C488" s="83" t="str">
        <f t="shared" si="265"/>
        <v>LK64DT+3</v>
      </c>
      <c r="D488" s="83" t="str">
        <f t="shared" si="266"/>
        <v>LK64DT+4</v>
      </c>
      <c r="E488" s="18" t="s">
        <v>3</v>
      </c>
      <c r="F488" s="85">
        <v>64</v>
      </c>
      <c r="G488" s="85"/>
      <c r="H488" s="93" t="s">
        <v>5477</v>
      </c>
      <c r="I488" s="84" t="s">
        <v>4729</v>
      </c>
      <c r="J488" s="84" t="s">
        <v>5270</v>
      </c>
      <c r="K488" s="84" t="str">
        <f t="shared" si="275"/>
        <v>LK64DT</v>
      </c>
      <c r="L488" s="84" t="s">
        <v>264</v>
      </c>
      <c r="M488" s="264">
        <v>4200</v>
      </c>
      <c r="N488" s="264">
        <v>2100</v>
      </c>
      <c r="O488" s="264">
        <v>1700</v>
      </c>
      <c r="P488" s="264">
        <v>1200</v>
      </c>
      <c r="Q488" s="95" t="e">
        <f>VLOOKUP(H488&amp;"Vị trí 1",#REF!,9,0)</f>
        <v>#REF!</v>
      </c>
      <c r="R488" s="95" t="e">
        <f>VLOOKUP(H488&amp;"Vị trí 2",#REF!,9,0)</f>
        <v>#REF!</v>
      </c>
      <c r="S488" s="95" t="e">
        <f>VLOOKUP(H488&amp;"Vị trí 3",#REF!,9,0)</f>
        <v>#REF!</v>
      </c>
      <c r="T488" s="95" t="e">
        <f>VLOOKUP(H488&amp;"Vị trí 4",#REF!,9,0)</f>
        <v>#REF!</v>
      </c>
      <c r="U488" s="253"/>
      <c r="V488" s="253" t="e">
        <f>VLOOKUP(B488,#REF!,32,0)</f>
        <v>#REF!</v>
      </c>
      <c r="W488" s="253"/>
      <c r="X488" s="253"/>
      <c r="Y488" s="254"/>
      <c r="Z488" s="254" t="e">
        <f>V488/N488</f>
        <v>#REF!</v>
      </c>
      <c r="AA488" s="254"/>
      <c r="AB488" s="254"/>
      <c r="AC488" s="253"/>
      <c r="AD488" s="253"/>
      <c r="AE488" s="253"/>
      <c r="AF488" s="253"/>
      <c r="AG488" s="254"/>
      <c r="AH488" s="254"/>
      <c r="AI488" s="254"/>
      <c r="AJ488" s="254"/>
      <c r="AK488" s="86">
        <v>12.94</v>
      </c>
      <c r="AL488" s="86"/>
      <c r="AM488" s="255"/>
      <c r="AN488" s="255">
        <f>ROUNDDOWN(AK488*$AN$10/$AK$10,1)</f>
        <v>7.6</v>
      </c>
      <c r="AO488" s="98">
        <f t="shared" si="290"/>
        <v>31920</v>
      </c>
      <c r="AP488" s="98">
        <f t="shared" si="290"/>
        <v>15960</v>
      </c>
      <c r="AQ488" s="98">
        <f t="shared" si="290"/>
        <v>12920</v>
      </c>
      <c r="AR488" s="98">
        <f t="shared" si="290"/>
        <v>9120</v>
      </c>
      <c r="AS488" s="99">
        <f t="shared" si="291"/>
        <v>31900</v>
      </c>
      <c r="AT488" s="99">
        <f t="shared" si="291"/>
        <v>16000</v>
      </c>
      <c r="AU488" s="99">
        <f t="shared" si="291"/>
        <v>12900</v>
      </c>
      <c r="AV488" s="99">
        <f t="shared" si="291"/>
        <v>9100</v>
      </c>
      <c r="AW488" s="100">
        <f>AO488*0.15</f>
        <v>4788</v>
      </c>
      <c r="AX488" s="256" t="s">
        <v>3</v>
      </c>
      <c r="AY488" s="101">
        <v>980</v>
      </c>
      <c r="AZ488" s="102">
        <v>600</v>
      </c>
      <c r="BA488" s="102">
        <v>420</v>
      </c>
      <c r="BB488" s="102">
        <v>290</v>
      </c>
      <c r="BC488" s="97">
        <v>840</v>
      </c>
      <c r="BD488" s="97">
        <v>510</v>
      </c>
      <c r="BE488" s="97">
        <v>360</v>
      </c>
      <c r="BF488" s="97">
        <v>250</v>
      </c>
      <c r="BG488" s="103">
        <f>AV488-AW488</f>
        <v>4312</v>
      </c>
      <c r="BJ488" s="251" t="e">
        <f>M488*#REF!</f>
        <v>#REF!</v>
      </c>
      <c r="BK488" s="251" t="e">
        <f>N488*#REF!</f>
        <v>#REF!</v>
      </c>
      <c r="BL488" s="251" t="e">
        <f>O488*#REF!</f>
        <v>#REF!</v>
      </c>
      <c r="BM488" s="251" t="e">
        <f>P488*#REF!</f>
        <v>#REF!</v>
      </c>
    </row>
    <row r="489" spans="1:65" s="18" customFormat="1" ht="35.1" customHeight="1" x14ac:dyDescent="0.25">
      <c r="A489" s="83" t="str">
        <f t="shared" si="263"/>
        <v>LK65DT+1</v>
      </c>
      <c r="B489" s="83" t="str">
        <f t="shared" si="264"/>
        <v>LK65DT+2</v>
      </c>
      <c r="C489" s="83" t="str">
        <f t="shared" si="265"/>
        <v>LK65DT+3</v>
      </c>
      <c r="D489" s="83" t="str">
        <f t="shared" si="266"/>
        <v>LK65DT+4</v>
      </c>
      <c r="E489" s="18" t="s">
        <v>3</v>
      </c>
      <c r="F489" s="85">
        <v>65</v>
      </c>
      <c r="G489" s="85"/>
      <c r="H489" s="93" t="s">
        <v>5478</v>
      </c>
      <c r="I489" s="84" t="s">
        <v>5479</v>
      </c>
      <c r="J489" s="84" t="s">
        <v>5480</v>
      </c>
      <c r="K489" s="84"/>
      <c r="L489" s="84" t="s">
        <v>5481</v>
      </c>
      <c r="M489" s="298"/>
      <c r="N489" s="298"/>
      <c r="O489" s="298"/>
      <c r="P489" s="298"/>
      <c r="Q489" s="95"/>
      <c r="R489" s="95"/>
      <c r="S489" s="95"/>
      <c r="T489" s="95"/>
      <c r="U489" s="253"/>
      <c r="V489" s="253" t="e">
        <f>VLOOKUP(B489,#REF!,32,0)</f>
        <v>#REF!</v>
      </c>
      <c r="W489" s="253"/>
      <c r="X489" s="253"/>
      <c r="Y489" s="254"/>
      <c r="Z489" s="254" t="e">
        <f>V489/N489</f>
        <v>#REF!</v>
      </c>
      <c r="AA489" s="254"/>
      <c r="AB489" s="254"/>
      <c r="AC489" s="253"/>
      <c r="AD489" s="253"/>
      <c r="AE489" s="253"/>
      <c r="AF489" s="253"/>
      <c r="AG489" s="254"/>
      <c r="AH489" s="254"/>
      <c r="AI489" s="254"/>
      <c r="AJ489" s="254"/>
      <c r="AK489" s="86"/>
      <c r="AL489" s="86"/>
      <c r="AM489" s="255"/>
      <c r="AN489" s="255"/>
      <c r="AO489" s="98"/>
      <c r="AP489" s="98"/>
      <c r="AQ489" s="98"/>
      <c r="AR489" s="98"/>
      <c r="AS489" s="98"/>
      <c r="AT489" s="98"/>
      <c r="AU489" s="98"/>
      <c r="AV489" s="98"/>
      <c r="AW489" s="60"/>
      <c r="AX489" s="256" t="s">
        <v>3</v>
      </c>
      <c r="AY489" s="101">
        <v>2029.9999999999998</v>
      </c>
      <c r="AZ489" s="102">
        <v>1330</v>
      </c>
      <c r="BA489" s="102">
        <v>979.99999999999989</v>
      </c>
      <c r="BB489" s="102">
        <v>595</v>
      </c>
      <c r="BC489" s="97">
        <v>1740</v>
      </c>
      <c r="BD489" s="97">
        <v>1140</v>
      </c>
      <c r="BE489" s="97">
        <v>840</v>
      </c>
      <c r="BF489" s="97">
        <v>510</v>
      </c>
      <c r="BJ489" s="251" t="e">
        <f>M489*#REF!</f>
        <v>#REF!</v>
      </c>
      <c r="BK489" s="251" t="e">
        <f>N489*#REF!</f>
        <v>#REF!</v>
      </c>
      <c r="BL489" s="251" t="e">
        <f>O489*#REF!</f>
        <v>#REF!</v>
      </c>
      <c r="BM489" s="251" t="e">
        <f>P489*#REF!</f>
        <v>#REF!</v>
      </c>
    </row>
    <row r="490" spans="1:65" s="18" customFormat="1" ht="35.1" customHeight="1" x14ac:dyDescent="0.25">
      <c r="A490" s="83" t="str">
        <f t="shared" si="263"/>
        <v>LK65DT_D1+1</v>
      </c>
      <c r="B490" s="83" t="str">
        <f t="shared" si="264"/>
        <v>LK65DT_D1+2</v>
      </c>
      <c r="C490" s="83" t="str">
        <f t="shared" si="265"/>
        <v>LK65DT_D1+3</v>
      </c>
      <c r="D490" s="83" t="str">
        <f t="shared" si="266"/>
        <v>LK65DT_D1+4</v>
      </c>
      <c r="E490" s="18" t="s">
        <v>3</v>
      </c>
      <c r="F490" s="85"/>
      <c r="G490" s="85"/>
      <c r="H490" s="93" t="s">
        <v>5482</v>
      </c>
      <c r="I490" s="84" t="s">
        <v>5483</v>
      </c>
      <c r="J490" s="84" t="s">
        <v>5480</v>
      </c>
      <c r="K490" s="84" t="str">
        <f t="shared" si="275"/>
        <v>LK65DT_D1</v>
      </c>
      <c r="L490" s="84" t="s">
        <v>5326</v>
      </c>
      <c r="M490" s="264">
        <v>3800</v>
      </c>
      <c r="N490" s="264">
        <v>1300</v>
      </c>
      <c r="O490" s="298">
        <v>850</v>
      </c>
      <c r="P490" s="298">
        <v>600</v>
      </c>
      <c r="Q490" s="95" t="e">
        <f>VLOOKUP(H490&amp;"Vị trí 1",#REF!,9,0)</f>
        <v>#REF!</v>
      </c>
      <c r="R490" s="95" t="e">
        <f>VLOOKUP(H490&amp;"Vị trí 2",#REF!,9,0)</f>
        <v>#REF!</v>
      </c>
      <c r="S490" s="95" t="e">
        <f>VLOOKUP(H490&amp;"Vị trí 3",#REF!,9,0)</f>
        <v>#REF!</v>
      </c>
      <c r="T490" s="95" t="e">
        <f>VLOOKUP(H490&amp;"Vị trí 4",#REF!,9,0)</f>
        <v>#REF!</v>
      </c>
      <c r="U490" s="253" t="e">
        <f>VLOOKUP(A490,#REF!,32,0)</f>
        <v>#REF!</v>
      </c>
      <c r="V490" s="253"/>
      <c r="W490" s="253"/>
      <c r="X490" s="253"/>
      <c r="Y490" s="254" t="e">
        <f>U490/M490</f>
        <v>#REF!</v>
      </c>
      <c r="Z490" s="254"/>
      <c r="AA490" s="254"/>
      <c r="AB490" s="254"/>
      <c r="AC490" s="253"/>
      <c r="AD490" s="253"/>
      <c r="AE490" s="253"/>
      <c r="AF490" s="253"/>
      <c r="AG490" s="254"/>
      <c r="AH490" s="254"/>
      <c r="AI490" s="254"/>
      <c r="AJ490" s="254"/>
      <c r="AK490" s="86">
        <v>12.94</v>
      </c>
      <c r="AL490" s="86"/>
      <c r="AM490" s="255"/>
      <c r="AN490" s="255">
        <f t="shared" ref="AN490:AN499" si="292">ROUNDDOWN(AK490*$AN$10/$AK$10,1)</f>
        <v>7.6</v>
      </c>
      <c r="AO490" s="98">
        <f t="shared" ref="AO490:AO499" si="293">M490*$AN490</f>
        <v>28880</v>
      </c>
      <c r="AP490" s="98">
        <f t="shared" ref="AP490:AP499" si="294">N490*$AN490</f>
        <v>9880</v>
      </c>
      <c r="AQ490" s="98">
        <f t="shared" ref="AQ490:AQ499" si="295">O490*$AN490</f>
        <v>6460</v>
      </c>
      <c r="AR490" s="98">
        <f t="shared" ref="AR490:AR499" si="296">P490*$AN490</f>
        <v>4560</v>
      </c>
      <c r="AS490" s="99">
        <f t="shared" ref="AS490:AV499" si="297">IF(AO490&lt;1000,ROUND(AO490,-1),ROUND(AO490,-2))</f>
        <v>28900</v>
      </c>
      <c r="AT490" s="99">
        <f t="shared" si="297"/>
        <v>9900</v>
      </c>
      <c r="AU490" s="99">
        <f t="shared" si="297"/>
        <v>6500</v>
      </c>
      <c r="AV490" s="99">
        <f t="shared" si="297"/>
        <v>4600</v>
      </c>
      <c r="AW490" s="100">
        <f t="shared" ref="AW490:AW499" si="298">AO490*0.15</f>
        <v>4332</v>
      </c>
      <c r="AX490" s="256" t="s">
        <v>3</v>
      </c>
      <c r="AY490" s="101">
        <v>1050</v>
      </c>
      <c r="AZ490" s="102">
        <v>530</v>
      </c>
      <c r="BA490" s="102">
        <v>420</v>
      </c>
      <c r="BB490" s="102">
        <v>290</v>
      </c>
      <c r="BC490" s="97">
        <v>900</v>
      </c>
      <c r="BD490" s="97">
        <v>450</v>
      </c>
      <c r="BE490" s="97">
        <v>360</v>
      </c>
      <c r="BF490" s="97">
        <v>250</v>
      </c>
      <c r="BG490" s="103">
        <f t="shared" ref="BG490:BG499" si="299">AV490-AW490</f>
        <v>268</v>
      </c>
      <c r="BJ490" s="251" t="e">
        <f>M490*#REF!</f>
        <v>#REF!</v>
      </c>
      <c r="BK490" s="251" t="e">
        <f>N490*#REF!</f>
        <v>#REF!</v>
      </c>
      <c r="BL490" s="251" t="e">
        <f>O490*#REF!</f>
        <v>#REF!</v>
      </c>
      <c r="BM490" s="251" t="e">
        <f>P490*#REF!</f>
        <v>#REF!</v>
      </c>
    </row>
    <row r="491" spans="1:65" s="18" customFormat="1" ht="35.1" customHeight="1" x14ac:dyDescent="0.25">
      <c r="A491" s="83" t="str">
        <f t="shared" si="263"/>
        <v>LK65DT_D2+1</v>
      </c>
      <c r="B491" s="83" t="str">
        <f t="shared" si="264"/>
        <v>LK65DT_D2+2</v>
      </c>
      <c r="C491" s="83" t="str">
        <f t="shared" si="265"/>
        <v>LK65DT_D2+3</v>
      </c>
      <c r="D491" s="83" t="str">
        <f t="shared" si="266"/>
        <v>LK65DT_D2+4</v>
      </c>
      <c r="E491" s="18" t="s">
        <v>3</v>
      </c>
      <c r="F491" s="85"/>
      <c r="G491" s="85"/>
      <c r="H491" s="93" t="s">
        <v>5484</v>
      </c>
      <c r="I491" s="84" t="s">
        <v>5485</v>
      </c>
      <c r="J491" s="84" t="s">
        <v>5326</v>
      </c>
      <c r="K491" s="84" t="str">
        <f t="shared" si="275"/>
        <v>LK65DT_D2</v>
      </c>
      <c r="L491" s="84" t="s">
        <v>5486</v>
      </c>
      <c r="M491" s="264">
        <v>3800</v>
      </c>
      <c r="N491" s="264">
        <v>1200</v>
      </c>
      <c r="O491" s="298">
        <v>850</v>
      </c>
      <c r="P491" s="298">
        <v>600</v>
      </c>
      <c r="Q491" s="95" t="e">
        <f>VLOOKUP(H491&amp;"Vị trí 1",#REF!,9,0)</f>
        <v>#REF!</v>
      </c>
      <c r="R491" s="95" t="e">
        <f>VLOOKUP(H491&amp;"Vị trí 2",#REF!,9,0)</f>
        <v>#REF!</v>
      </c>
      <c r="S491" s="95" t="e">
        <f>VLOOKUP(H491&amp;"Vị trí 3",#REF!,9,0)</f>
        <v>#REF!</v>
      </c>
      <c r="T491" s="95" t="e">
        <f>VLOOKUP(H491&amp;"Vị trí 4",#REF!,9,0)</f>
        <v>#REF!</v>
      </c>
      <c r="U491" s="253"/>
      <c r="V491" s="253"/>
      <c r="W491" s="253"/>
      <c r="X491" s="253"/>
      <c r="Y491" s="254"/>
      <c r="Z491" s="254"/>
      <c r="AA491" s="254"/>
      <c r="AB491" s="254"/>
      <c r="AC491" s="253"/>
      <c r="AD491" s="253"/>
      <c r="AE491" s="253"/>
      <c r="AF491" s="253"/>
      <c r="AG491" s="254"/>
      <c r="AH491" s="254"/>
      <c r="AI491" s="254"/>
      <c r="AJ491" s="254"/>
      <c r="AK491" s="86">
        <v>12.94</v>
      </c>
      <c r="AL491" s="86"/>
      <c r="AM491" s="255"/>
      <c r="AN491" s="255">
        <f t="shared" si="292"/>
        <v>7.6</v>
      </c>
      <c r="AO491" s="98">
        <f t="shared" si="293"/>
        <v>28880</v>
      </c>
      <c r="AP491" s="98">
        <f t="shared" si="294"/>
        <v>9120</v>
      </c>
      <c r="AQ491" s="98">
        <f t="shared" si="295"/>
        <v>6460</v>
      </c>
      <c r="AR491" s="98">
        <f t="shared" si="296"/>
        <v>4560</v>
      </c>
      <c r="AS491" s="99">
        <f t="shared" si="297"/>
        <v>28900</v>
      </c>
      <c r="AT491" s="99">
        <f t="shared" si="297"/>
        <v>9100</v>
      </c>
      <c r="AU491" s="99">
        <f t="shared" si="297"/>
        <v>6500</v>
      </c>
      <c r="AV491" s="99">
        <f t="shared" si="297"/>
        <v>4600</v>
      </c>
      <c r="AW491" s="100">
        <f t="shared" si="298"/>
        <v>4332</v>
      </c>
      <c r="AX491" s="256" t="s">
        <v>3</v>
      </c>
      <c r="AY491" s="101">
        <v>840</v>
      </c>
      <c r="AZ491" s="102">
        <v>420</v>
      </c>
      <c r="BA491" s="102">
        <v>350</v>
      </c>
      <c r="BB491" s="102">
        <v>280</v>
      </c>
      <c r="BC491" s="97">
        <v>720</v>
      </c>
      <c r="BD491" s="97">
        <v>360</v>
      </c>
      <c r="BE491" s="97">
        <v>300</v>
      </c>
      <c r="BF491" s="97">
        <v>240</v>
      </c>
      <c r="BG491" s="103">
        <f t="shared" si="299"/>
        <v>268</v>
      </c>
      <c r="BJ491" s="251" t="e">
        <f>M491*#REF!</f>
        <v>#REF!</v>
      </c>
      <c r="BK491" s="251" t="e">
        <f>N491*#REF!</f>
        <v>#REF!</v>
      </c>
      <c r="BL491" s="251" t="e">
        <f>O491*#REF!</f>
        <v>#REF!</v>
      </c>
      <c r="BM491" s="251" t="e">
        <f>P491*#REF!</f>
        <v>#REF!</v>
      </c>
    </row>
    <row r="492" spans="1:65" s="18" customFormat="1" ht="35.1" customHeight="1" x14ac:dyDescent="0.25">
      <c r="A492" s="83" t="str">
        <f t="shared" si="263"/>
        <v>LK65DT_D3+1</v>
      </c>
      <c r="B492" s="83" t="str">
        <f t="shared" si="264"/>
        <v>LK65DT_D3+2</v>
      </c>
      <c r="C492" s="83" t="str">
        <f t="shared" si="265"/>
        <v>LK65DT_D3+3</v>
      </c>
      <c r="D492" s="83" t="str">
        <f t="shared" si="266"/>
        <v>LK65DT_D3+4</v>
      </c>
      <c r="E492" s="18" t="s">
        <v>3</v>
      </c>
      <c r="F492" s="85"/>
      <c r="G492" s="85"/>
      <c r="H492" s="93" t="s">
        <v>5487</v>
      </c>
      <c r="I492" s="84" t="s">
        <v>5488</v>
      </c>
      <c r="J492" s="84" t="s">
        <v>5489</v>
      </c>
      <c r="K492" s="84" t="str">
        <f t="shared" si="275"/>
        <v>LK65DT_D3</v>
      </c>
      <c r="L492" s="84" t="s">
        <v>5481</v>
      </c>
      <c r="M492" s="264">
        <v>2700</v>
      </c>
      <c r="N492" s="264">
        <v>1200</v>
      </c>
      <c r="O492" s="298">
        <v>850</v>
      </c>
      <c r="P492" s="298">
        <v>560</v>
      </c>
      <c r="Q492" s="95" t="e">
        <f>VLOOKUP(H492&amp;"Vị trí 1",#REF!,9,0)</f>
        <v>#REF!</v>
      </c>
      <c r="R492" s="95" t="e">
        <f>VLOOKUP(H492&amp;"Vị trí 2",#REF!,9,0)</f>
        <v>#REF!</v>
      </c>
      <c r="S492" s="95" t="e">
        <f>VLOOKUP(H492&amp;"Vị trí 3",#REF!,9,0)</f>
        <v>#REF!</v>
      </c>
      <c r="T492" s="95" t="e">
        <f>VLOOKUP(H492&amp;"Vị trí 4",#REF!,9,0)</f>
        <v>#REF!</v>
      </c>
      <c r="U492" s="253"/>
      <c r="V492" s="253" t="e">
        <f>VLOOKUP(B492,#REF!,32,0)</f>
        <v>#REF!</v>
      </c>
      <c r="W492" s="253"/>
      <c r="X492" s="253"/>
      <c r="Y492" s="254"/>
      <c r="Z492" s="254" t="e">
        <f>V492/N492</f>
        <v>#REF!</v>
      </c>
      <c r="AA492" s="254"/>
      <c r="AB492" s="254"/>
      <c r="AC492" s="253"/>
      <c r="AD492" s="253"/>
      <c r="AE492" s="253"/>
      <c r="AF492" s="253"/>
      <c r="AG492" s="254"/>
      <c r="AH492" s="254"/>
      <c r="AI492" s="254"/>
      <c r="AJ492" s="254"/>
      <c r="AK492" s="86">
        <v>12.94</v>
      </c>
      <c r="AL492" s="86"/>
      <c r="AM492" s="255"/>
      <c r="AN492" s="255">
        <f t="shared" si="292"/>
        <v>7.6</v>
      </c>
      <c r="AO492" s="98">
        <f t="shared" si="293"/>
        <v>20520</v>
      </c>
      <c r="AP492" s="98">
        <f t="shared" si="294"/>
        <v>9120</v>
      </c>
      <c r="AQ492" s="98">
        <f t="shared" si="295"/>
        <v>6460</v>
      </c>
      <c r="AR492" s="98">
        <f t="shared" si="296"/>
        <v>4256</v>
      </c>
      <c r="AS492" s="99">
        <f t="shared" si="297"/>
        <v>20500</v>
      </c>
      <c r="AT492" s="99">
        <f t="shared" si="297"/>
        <v>9100</v>
      </c>
      <c r="AU492" s="99">
        <f t="shared" si="297"/>
        <v>6500</v>
      </c>
      <c r="AV492" s="99">
        <f t="shared" si="297"/>
        <v>4300</v>
      </c>
      <c r="AW492" s="100">
        <f t="shared" si="298"/>
        <v>3078</v>
      </c>
      <c r="AX492" s="256" t="s">
        <v>3</v>
      </c>
      <c r="AY492" s="101">
        <v>1050</v>
      </c>
      <c r="AZ492" s="102">
        <v>530</v>
      </c>
      <c r="BA492" s="102">
        <v>420</v>
      </c>
      <c r="BB492" s="102">
        <v>290</v>
      </c>
      <c r="BC492" s="97">
        <v>900</v>
      </c>
      <c r="BD492" s="97">
        <v>450</v>
      </c>
      <c r="BE492" s="97">
        <v>360</v>
      </c>
      <c r="BF492" s="97">
        <v>250</v>
      </c>
      <c r="BG492" s="103">
        <f t="shared" si="299"/>
        <v>1222</v>
      </c>
      <c r="BJ492" s="251" t="e">
        <f>M492*#REF!</f>
        <v>#REF!</v>
      </c>
      <c r="BK492" s="251" t="e">
        <f>N492*#REF!</f>
        <v>#REF!</v>
      </c>
      <c r="BL492" s="251" t="e">
        <f>O492*#REF!</f>
        <v>#REF!</v>
      </c>
      <c r="BM492" s="251" t="e">
        <f>P492*#REF!</f>
        <v>#REF!</v>
      </c>
    </row>
    <row r="493" spans="1:65" s="18" customFormat="1" ht="47.25" x14ac:dyDescent="0.25">
      <c r="A493" s="83" t="str">
        <f t="shared" si="263"/>
        <v>LK66DT+1</v>
      </c>
      <c r="B493" s="83" t="str">
        <f t="shared" si="264"/>
        <v>LK66DT+2</v>
      </c>
      <c r="C493" s="83" t="str">
        <f t="shared" si="265"/>
        <v>LK66DT+3</v>
      </c>
      <c r="D493" s="83" t="str">
        <f t="shared" si="266"/>
        <v>LK66DT+4</v>
      </c>
      <c r="E493" s="18" t="s">
        <v>3</v>
      </c>
      <c r="F493" s="85">
        <v>66</v>
      </c>
      <c r="G493" s="85"/>
      <c r="H493" s="93" t="s">
        <v>5490</v>
      </c>
      <c r="I493" s="84" t="s">
        <v>5491</v>
      </c>
      <c r="J493" s="84" t="s">
        <v>5492</v>
      </c>
      <c r="K493" s="84" t="str">
        <f t="shared" si="275"/>
        <v>LK66DT</v>
      </c>
      <c r="L493" s="84" t="s">
        <v>5493</v>
      </c>
      <c r="M493" s="264">
        <v>3800</v>
      </c>
      <c r="N493" s="264">
        <v>1200</v>
      </c>
      <c r="O493" s="298">
        <v>850</v>
      </c>
      <c r="P493" s="298">
        <v>600</v>
      </c>
      <c r="Q493" s="95" t="e">
        <f>VLOOKUP(H493&amp;"Vị trí 1",#REF!,9,0)</f>
        <v>#REF!</v>
      </c>
      <c r="R493" s="95" t="e">
        <f>VLOOKUP(H493&amp;"Vị trí 2",#REF!,9,0)</f>
        <v>#REF!</v>
      </c>
      <c r="S493" s="95" t="e">
        <f>VLOOKUP(H493&amp;"Vị trí 3",#REF!,9,0)</f>
        <v>#REF!</v>
      </c>
      <c r="T493" s="95" t="e">
        <f>VLOOKUP(H493&amp;"Vị trí 4",#REF!,9,0)</f>
        <v>#REF!</v>
      </c>
      <c r="U493" s="253"/>
      <c r="V493" s="253"/>
      <c r="W493" s="253"/>
      <c r="X493" s="253"/>
      <c r="Y493" s="254"/>
      <c r="Z493" s="254"/>
      <c r="AA493" s="254"/>
      <c r="AB493" s="254"/>
      <c r="AC493" s="253"/>
      <c r="AD493" s="253"/>
      <c r="AE493" s="253"/>
      <c r="AF493" s="253"/>
      <c r="AG493" s="254"/>
      <c r="AH493" s="254"/>
      <c r="AI493" s="254"/>
      <c r="AJ493" s="254"/>
      <c r="AK493" s="86">
        <v>19.583333333333332</v>
      </c>
      <c r="AL493" s="86"/>
      <c r="AM493" s="255"/>
      <c r="AN493" s="255">
        <f t="shared" si="292"/>
        <v>11.5</v>
      </c>
      <c r="AO493" s="98">
        <f t="shared" si="293"/>
        <v>43700</v>
      </c>
      <c r="AP493" s="98">
        <f t="shared" si="294"/>
        <v>13800</v>
      </c>
      <c r="AQ493" s="98">
        <f t="shared" si="295"/>
        <v>9775</v>
      </c>
      <c r="AR493" s="98">
        <f t="shared" si="296"/>
        <v>6900</v>
      </c>
      <c r="AS493" s="99">
        <f t="shared" si="297"/>
        <v>43700</v>
      </c>
      <c r="AT493" s="99">
        <f t="shared" si="297"/>
        <v>13800</v>
      </c>
      <c r="AU493" s="99">
        <f t="shared" si="297"/>
        <v>9800</v>
      </c>
      <c r="AV493" s="99">
        <f t="shared" si="297"/>
        <v>6900</v>
      </c>
      <c r="AW493" s="100">
        <f t="shared" si="298"/>
        <v>6555</v>
      </c>
      <c r="AX493" s="256" t="s">
        <v>3</v>
      </c>
      <c r="AY493" s="101"/>
      <c r="AZ493" s="102"/>
      <c r="BA493" s="102"/>
      <c r="BB493" s="102"/>
      <c r="BC493" s="97"/>
      <c r="BD493" s="97"/>
      <c r="BE493" s="97"/>
      <c r="BF493" s="97"/>
      <c r="BG493" s="103">
        <f t="shared" si="299"/>
        <v>345</v>
      </c>
    </row>
    <row r="494" spans="1:65" ht="35.1" customHeight="1" x14ac:dyDescent="0.25">
      <c r="A494" s="83" t="str">
        <f t="shared" si="263"/>
        <v>LK67DT+1</v>
      </c>
      <c r="B494" s="83" t="str">
        <f t="shared" si="264"/>
        <v>LK67DT+2</v>
      </c>
      <c r="C494" s="83" t="str">
        <f t="shared" si="265"/>
        <v>LK67DT+3</v>
      </c>
      <c r="D494" s="83" t="str">
        <f t="shared" si="266"/>
        <v>LK67DT+4</v>
      </c>
      <c r="E494" s="18" t="s">
        <v>3</v>
      </c>
      <c r="F494" s="85">
        <v>67</v>
      </c>
      <c r="G494" s="85"/>
      <c r="H494" s="93" t="s">
        <v>5494</v>
      </c>
      <c r="I494" s="84" t="s">
        <v>5495</v>
      </c>
      <c r="J494" s="84" t="s">
        <v>5252</v>
      </c>
      <c r="K494" s="84" t="str">
        <f t="shared" si="275"/>
        <v>LK67DT</v>
      </c>
      <c r="L494" s="84" t="s">
        <v>1096</v>
      </c>
      <c r="M494" s="264">
        <v>2000</v>
      </c>
      <c r="N494" s="298">
        <v>900</v>
      </c>
      <c r="O494" s="298">
        <v>600</v>
      </c>
      <c r="P494" s="298">
        <v>420</v>
      </c>
      <c r="Q494" s="95" t="e">
        <f>VLOOKUP(H494&amp;"Vị trí 1",#REF!,9,0)</f>
        <v>#REF!</v>
      </c>
      <c r="R494" s="95" t="e">
        <f>VLOOKUP(H494&amp;"Vị trí 2",#REF!,9,0)</f>
        <v>#REF!</v>
      </c>
      <c r="S494" s="95" t="e">
        <f>VLOOKUP(H494&amp;"Vị trí 3",#REF!,9,0)</f>
        <v>#REF!</v>
      </c>
      <c r="T494" s="95" t="e">
        <f>VLOOKUP(H494&amp;"Vị trí 4",#REF!,9,0)</f>
        <v>#REF!</v>
      </c>
      <c r="U494" s="253"/>
      <c r="V494" s="253" t="e">
        <f>VLOOKUP(B494,#REF!,32,0)</f>
        <v>#REF!</v>
      </c>
      <c r="W494" s="253"/>
      <c r="X494" s="253"/>
      <c r="Y494" s="254"/>
      <c r="Z494" s="254" t="e">
        <f>V494/N494</f>
        <v>#REF!</v>
      </c>
      <c r="AA494" s="254"/>
      <c r="AB494" s="254"/>
      <c r="AC494" s="253" t="e">
        <f>VLOOKUP(H494,#REF!,5,0)</f>
        <v>#REF!</v>
      </c>
      <c r="AD494" s="253"/>
      <c r="AE494" s="253"/>
      <c r="AF494" s="253"/>
      <c r="AG494" s="254" t="e">
        <f>AC494/M494</f>
        <v>#REF!</v>
      </c>
      <c r="AH494" s="254"/>
      <c r="AI494" s="254"/>
      <c r="AJ494" s="254"/>
      <c r="AK494" s="86">
        <v>21.5</v>
      </c>
      <c r="AL494" s="86"/>
      <c r="AM494" s="255" t="e">
        <f>AVERAGE(AG494:AJ494)</f>
        <v>#REF!</v>
      </c>
      <c r="AN494" s="255">
        <f t="shared" si="292"/>
        <v>12.6</v>
      </c>
      <c r="AO494" s="98">
        <f t="shared" si="293"/>
        <v>25200</v>
      </c>
      <c r="AP494" s="98">
        <f t="shared" si="294"/>
        <v>11340</v>
      </c>
      <c r="AQ494" s="98">
        <f t="shared" si="295"/>
        <v>7560</v>
      </c>
      <c r="AR494" s="98">
        <f t="shared" si="296"/>
        <v>5292</v>
      </c>
      <c r="AS494" s="99">
        <f t="shared" si="297"/>
        <v>25200</v>
      </c>
      <c r="AT494" s="99">
        <f t="shared" si="297"/>
        <v>11300</v>
      </c>
      <c r="AU494" s="99">
        <f t="shared" si="297"/>
        <v>7600</v>
      </c>
      <c r="AV494" s="99">
        <f t="shared" si="297"/>
        <v>5300</v>
      </c>
      <c r="AW494" s="100">
        <f t="shared" si="298"/>
        <v>3780</v>
      </c>
      <c r="AX494" s="262" t="s">
        <v>3</v>
      </c>
      <c r="AY494" s="101">
        <v>1959.9999999999998</v>
      </c>
      <c r="AZ494" s="102">
        <v>1120</v>
      </c>
      <c r="BA494" s="102">
        <v>840</v>
      </c>
      <c r="BB494" s="102">
        <v>560</v>
      </c>
      <c r="BC494" s="97">
        <v>1680</v>
      </c>
      <c r="BD494" s="97">
        <v>960</v>
      </c>
      <c r="BE494" s="97">
        <v>720</v>
      </c>
      <c r="BF494" s="97">
        <v>480</v>
      </c>
      <c r="BG494" s="103">
        <f t="shared" si="299"/>
        <v>1520</v>
      </c>
      <c r="BJ494" s="251" t="e">
        <f>M494*#REF!</f>
        <v>#REF!</v>
      </c>
      <c r="BK494" s="251" t="e">
        <f>N494*#REF!</f>
        <v>#REF!</v>
      </c>
      <c r="BL494" s="251" t="e">
        <f>O494*#REF!</f>
        <v>#REF!</v>
      </c>
      <c r="BM494" s="251" t="e">
        <f>P494*#REF!</f>
        <v>#REF!</v>
      </c>
    </row>
    <row r="495" spans="1:65" ht="35.1" customHeight="1" x14ac:dyDescent="0.25">
      <c r="A495" s="83" t="str">
        <f t="shared" si="263"/>
        <v>LK68DT+1</v>
      </c>
      <c r="B495" s="83" t="str">
        <f t="shared" si="264"/>
        <v>LK68DT+2</v>
      </c>
      <c r="C495" s="83" t="str">
        <f t="shared" si="265"/>
        <v>LK68DT+3</v>
      </c>
      <c r="D495" s="83" t="str">
        <f t="shared" si="266"/>
        <v>LK68DT+4</v>
      </c>
      <c r="E495" s="18" t="s">
        <v>3</v>
      </c>
      <c r="F495" s="85">
        <v>68</v>
      </c>
      <c r="G495" s="85"/>
      <c r="H495" s="93" t="s">
        <v>5496</v>
      </c>
      <c r="I495" s="84" t="s">
        <v>5497</v>
      </c>
      <c r="J495" s="84" t="s">
        <v>5498</v>
      </c>
      <c r="K495" s="84" t="str">
        <f t="shared" si="275"/>
        <v>LK68DT</v>
      </c>
      <c r="L495" s="84" t="s">
        <v>4269</v>
      </c>
      <c r="M495" s="264">
        <v>1400</v>
      </c>
      <c r="N495" s="298">
        <v>850</v>
      </c>
      <c r="O495" s="298">
        <v>600</v>
      </c>
      <c r="P495" s="298">
        <v>420</v>
      </c>
      <c r="Q495" s="95" t="e">
        <f>VLOOKUP(H495&amp;"Vị trí 1",#REF!,9,0)</f>
        <v>#REF!</v>
      </c>
      <c r="R495" s="95" t="e">
        <f>VLOOKUP(H495&amp;"Vị trí 2",#REF!,9,0)</f>
        <v>#REF!</v>
      </c>
      <c r="S495" s="95" t="e">
        <f>VLOOKUP(H495&amp;"Vị trí 3",#REF!,9,0)</f>
        <v>#REF!</v>
      </c>
      <c r="T495" s="95" t="e">
        <f>VLOOKUP(H495&amp;"Vị trí 4",#REF!,9,0)</f>
        <v>#REF!</v>
      </c>
      <c r="U495" s="253" t="e">
        <f>VLOOKUP(A495,#REF!,32,0)</f>
        <v>#REF!</v>
      </c>
      <c r="V495" s="253"/>
      <c r="W495" s="253"/>
      <c r="X495" s="253"/>
      <c r="Y495" s="254" t="e">
        <f>U495/M495</f>
        <v>#REF!</v>
      </c>
      <c r="Z495" s="254"/>
      <c r="AA495" s="254"/>
      <c r="AB495" s="254"/>
      <c r="AC495" s="253" t="e">
        <f>VLOOKUP(H495,#REF!,5,0)</f>
        <v>#REF!</v>
      </c>
      <c r="AD495" s="253"/>
      <c r="AE495" s="253"/>
      <c r="AF495" s="253"/>
      <c r="AG495" s="254" t="e">
        <f>AC495/M495</f>
        <v>#REF!</v>
      </c>
      <c r="AH495" s="254"/>
      <c r="AI495" s="254"/>
      <c r="AJ495" s="254"/>
      <c r="AK495" s="86">
        <v>19.411764705882351</v>
      </c>
      <c r="AL495" s="86"/>
      <c r="AM495" s="255" t="e">
        <f>AVERAGE(AG495:AJ495)</f>
        <v>#REF!</v>
      </c>
      <c r="AN495" s="255">
        <f t="shared" si="292"/>
        <v>11.4</v>
      </c>
      <c r="AO495" s="98">
        <f t="shared" si="293"/>
        <v>15960</v>
      </c>
      <c r="AP495" s="98">
        <f t="shared" si="294"/>
        <v>9690</v>
      </c>
      <c r="AQ495" s="98">
        <f t="shared" si="295"/>
        <v>6840</v>
      </c>
      <c r="AR495" s="98">
        <f t="shared" si="296"/>
        <v>4788</v>
      </c>
      <c r="AS495" s="99">
        <f t="shared" si="297"/>
        <v>16000</v>
      </c>
      <c r="AT495" s="99">
        <f t="shared" si="297"/>
        <v>9700</v>
      </c>
      <c r="AU495" s="99">
        <f t="shared" si="297"/>
        <v>6800</v>
      </c>
      <c r="AV495" s="99">
        <f t="shared" si="297"/>
        <v>4800</v>
      </c>
      <c r="AW495" s="100">
        <f t="shared" si="298"/>
        <v>2394</v>
      </c>
      <c r="AX495" s="263" t="s">
        <v>3</v>
      </c>
      <c r="AY495" s="101">
        <v>1400</v>
      </c>
      <c r="AZ495" s="102">
        <v>979.99999999999989</v>
      </c>
      <c r="BA495" s="102">
        <v>770</v>
      </c>
      <c r="BB495" s="102">
        <v>525</v>
      </c>
      <c r="BC495" s="97">
        <v>1200</v>
      </c>
      <c r="BD495" s="97">
        <v>840</v>
      </c>
      <c r="BE495" s="97">
        <v>660</v>
      </c>
      <c r="BF495" s="97">
        <v>450</v>
      </c>
      <c r="BG495" s="103">
        <f t="shared" si="299"/>
        <v>2406</v>
      </c>
      <c r="BJ495" s="251" t="e">
        <f>M495*#REF!</f>
        <v>#REF!</v>
      </c>
      <c r="BK495" s="251" t="e">
        <f>N495*#REF!</f>
        <v>#REF!</v>
      </c>
      <c r="BL495" s="251" t="e">
        <f>O495*#REF!</f>
        <v>#REF!</v>
      </c>
      <c r="BM495" s="251" t="e">
        <f>P495*#REF!</f>
        <v>#REF!</v>
      </c>
    </row>
    <row r="496" spans="1:65" ht="35.1" customHeight="1" x14ac:dyDescent="0.25">
      <c r="A496" s="83" t="str">
        <f t="shared" si="263"/>
        <v>LK69DT+1</v>
      </c>
      <c r="B496" s="83" t="str">
        <f t="shared" si="264"/>
        <v>LK69DT+2</v>
      </c>
      <c r="C496" s="83" t="str">
        <f t="shared" si="265"/>
        <v>LK69DT+3</v>
      </c>
      <c r="D496" s="83" t="str">
        <f t="shared" si="266"/>
        <v>LK69DT+4</v>
      </c>
      <c r="E496" s="18" t="s">
        <v>3</v>
      </c>
      <c r="F496" s="85">
        <v>69</v>
      </c>
      <c r="G496" s="85"/>
      <c r="H496" s="93" t="s">
        <v>5499</v>
      </c>
      <c r="I496" s="84" t="s">
        <v>5500</v>
      </c>
      <c r="J496" s="84" t="s">
        <v>5501</v>
      </c>
      <c r="K496" s="84" t="str">
        <f t="shared" si="275"/>
        <v>LK69DT</v>
      </c>
      <c r="L496" s="84" t="s">
        <v>5502</v>
      </c>
      <c r="M496" s="264">
        <v>1200</v>
      </c>
      <c r="N496" s="298">
        <v>600</v>
      </c>
      <c r="O496" s="298">
        <v>500</v>
      </c>
      <c r="P496" s="298">
        <v>400</v>
      </c>
      <c r="Q496" s="95" t="e">
        <f>VLOOKUP(H496&amp;"Vị trí 1",#REF!,9,0)</f>
        <v>#REF!</v>
      </c>
      <c r="R496" s="95" t="e">
        <f>VLOOKUP(H496&amp;"Vị trí 2",#REF!,9,0)</f>
        <v>#REF!</v>
      </c>
      <c r="S496" s="95" t="e">
        <f>VLOOKUP(H496&amp;"Vị trí 3",#REF!,9,0)</f>
        <v>#REF!</v>
      </c>
      <c r="T496" s="95" t="e">
        <f>VLOOKUP(H496&amp;"Vị trí 4",#REF!,9,0)</f>
        <v>#REF!</v>
      </c>
      <c r="U496" s="253"/>
      <c r="V496" s="253" t="e">
        <f>VLOOKUP(B496,#REF!,32,0)</f>
        <v>#REF!</v>
      </c>
      <c r="W496" s="253"/>
      <c r="X496" s="253"/>
      <c r="Y496" s="254"/>
      <c r="Z496" s="254" t="e">
        <f>V496/N496</f>
        <v>#REF!</v>
      </c>
      <c r="AA496" s="254"/>
      <c r="AB496" s="254"/>
      <c r="AC496" s="253" t="e">
        <f>VLOOKUP(H496,#REF!,5,0)</f>
        <v>#REF!</v>
      </c>
      <c r="AD496" s="253"/>
      <c r="AE496" s="253"/>
      <c r="AF496" s="253"/>
      <c r="AG496" s="254" t="e">
        <f>AC496/M496</f>
        <v>#REF!</v>
      </c>
      <c r="AH496" s="254"/>
      <c r="AI496" s="254"/>
      <c r="AJ496" s="254"/>
      <c r="AK496" s="86">
        <v>23.333333333333332</v>
      </c>
      <c r="AL496" s="86"/>
      <c r="AM496" s="255" t="e">
        <f>AVERAGE(AG496:AJ496)</f>
        <v>#REF!</v>
      </c>
      <c r="AN496" s="255">
        <f t="shared" si="292"/>
        <v>13.7</v>
      </c>
      <c r="AO496" s="98">
        <f t="shared" si="293"/>
        <v>16440</v>
      </c>
      <c r="AP496" s="98">
        <f t="shared" si="294"/>
        <v>8220</v>
      </c>
      <c r="AQ496" s="98">
        <f t="shared" si="295"/>
        <v>6850</v>
      </c>
      <c r="AR496" s="98">
        <f t="shared" si="296"/>
        <v>5480</v>
      </c>
      <c r="AS496" s="99">
        <f t="shared" si="297"/>
        <v>16400</v>
      </c>
      <c r="AT496" s="99">
        <f t="shared" si="297"/>
        <v>8200</v>
      </c>
      <c r="AU496" s="99">
        <f t="shared" si="297"/>
        <v>6900</v>
      </c>
      <c r="AV496" s="99">
        <f t="shared" si="297"/>
        <v>5500</v>
      </c>
      <c r="AW496" s="100">
        <f t="shared" si="298"/>
        <v>2466</v>
      </c>
      <c r="AX496" s="246" t="s">
        <v>3</v>
      </c>
      <c r="AY496" s="101">
        <v>1260</v>
      </c>
      <c r="AZ496" s="102">
        <v>630</v>
      </c>
      <c r="BA496" s="102">
        <v>489.99999999999994</v>
      </c>
      <c r="BB496" s="102">
        <v>454.99999999999994</v>
      </c>
      <c r="BC496" s="97">
        <v>1080</v>
      </c>
      <c r="BD496" s="97">
        <v>540</v>
      </c>
      <c r="BE496" s="97">
        <v>420</v>
      </c>
      <c r="BF496" s="97">
        <v>390</v>
      </c>
      <c r="BG496" s="103">
        <f t="shared" si="299"/>
        <v>3034</v>
      </c>
      <c r="BJ496" s="251" t="e">
        <f>M496*#REF!</f>
        <v>#REF!</v>
      </c>
      <c r="BK496" s="251" t="e">
        <f>N496*#REF!</f>
        <v>#REF!</v>
      </c>
      <c r="BL496" s="251" t="e">
        <f>O496*#REF!</f>
        <v>#REF!</v>
      </c>
      <c r="BM496" s="251" t="e">
        <f>P496*#REF!</f>
        <v>#REF!</v>
      </c>
    </row>
    <row r="497" spans="1:65" s="18" customFormat="1" ht="35.1" customHeight="1" x14ac:dyDescent="0.25">
      <c r="A497" s="83" t="str">
        <f t="shared" si="263"/>
        <v>LK70DT+1</v>
      </c>
      <c r="B497" s="83" t="str">
        <f t="shared" si="264"/>
        <v>LK70DT+2</v>
      </c>
      <c r="C497" s="83" t="str">
        <f t="shared" si="265"/>
        <v>LK70DT+3</v>
      </c>
      <c r="D497" s="83" t="str">
        <f t="shared" si="266"/>
        <v>LK70DT+4</v>
      </c>
      <c r="E497" s="18" t="s">
        <v>3</v>
      </c>
      <c r="F497" s="85">
        <v>70</v>
      </c>
      <c r="G497" s="85"/>
      <c r="H497" s="93" t="s">
        <v>5503</v>
      </c>
      <c r="I497" s="84" t="s">
        <v>5504</v>
      </c>
      <c r="J497" s="84" t="s">
        <v>290</v>
      </c>
      <c r="K497" s="84" t="str">
        <f t="shared" si="275"/>
        <v>LK70DT</v>
      </c>
      <c r="L497" s="84" t="s">
        <v>5505</v>
      </c>
      <c r="M497" s="264">
        <v>1500</v>
      </c>
      <c r="N497" s="298">
        <v>750</v>
      </c>
      <c r="O497" s="298">
        <v>600</v>
      </c>
      <c r="P497" s="298">
        <v>420</v>
      </c>
      <c r="Q497" s="95" t="e">
        <f>VLOOKUP(H497&amp;"Vị trí 1",#REF!,9,0)</f>
        <v>#REF!</v>
      </c>
      <c r="R497" s="95" t="e">
        <f>VLOOKUP(H497&amp;"Vị trí 2",#REF!,9,0)</f>
        <v>#REF!</v>
      </c>
      <c r="S497" s="95" t="e">
        <f>VLOOKUP(H497&amp;"Vị trí 3",#REF!,9,0)</f>
        <v>#REF!</v>
      </c>
      <c r="T497" s="95" t="e">
        <f>VLOOKUP(H497&amp;"Vị trí 4",#REF!,9,0)</f>
        <v>#REF!</v>
      </c>
      <c r="U497" s="253" t="e">
        <f>VLOOKUP(A497,#REF!,32,0)</f>
        <v>#REF!</v>
      </c>
      <c r="V497" s="253"/>
      <c r="W497" s="253"/>
      <c r="X497" s="253"/>
      <c r="Y497" s="254" t="e">
        <f>U497/M497</f>
        <v>#REF!</v>
      </c>
      <c r="Z497" s="254"/>
      <c r="AA497" s="254"/>
      <c r="AB497" s="254"/>
      <c r="AC497" s="253"/>
      <c r="AD497" s="253"/>
      <c r="AE497" s="253"/>
      <c r="AF497" s="253"/>
      <c r="AG497" s="254"/>
      <c r="AH497" s="254"/>
      <c r="AI497" s="254"/>
      <c r="AJ497" s="254"/>
      <c r="AK497" s="86">
        <v>12.666666666666666</v>
      </c>
      <c r="AL497" s="86"/>
      <c r="AM497" s="255"/>
      <c r="AN497" s="255">
        <f t="shared" si="292"/>
        <v>7.4</v>
      </c>
      <c r="AO497" s="98">
        <f t="shared" si="293"/>
        <v>11100</v>
      </c>
      <c r="AP497" s="98">
        <f t="shared" si="294"/>
        <v>5550</v>
      </c>
      <c r="AQ497" s="98">
        <f t="shared" si="295"/>
        <v>4440</v>
      </c>
      <c r="AR497" s="98">
        <f t="shared" si="296"/>
        <v>3108</v>
      </c>
      <c r="AS497" s="99">
        <f t="shared" si="297"/>
        <v>11100</v>
      </c>
      <c r="AT497" s="99">
        <f t="shared" si="297"/>
        <v>5600</v>
      </c>
      <c r="AU497" s="99">
        <f t="shared" si="297"/>
        <v>4400</v>
      </c>
      <c r="AV497" s="99">
        <f t="shared" si="297"/>
        <v>3100</v>
      </c>
      <c r="AW497" s="100">
        <f t="shared" si="298"/>
        <v>1665</v>
      </c>
      <c r="AX497" s="256" t="s">
        <v>3</v>
      </c>
      <c r="AY497" s="101">
        <v>1400</v>
      </c>
      <c r="AZ497" s="102">
        <v>979.99999999999989</v>
      </c>
      <c r="BA497" s="102">
        <v>770</v>
      </c>
      <c r="BB497" s="102">
        <v>525</v>
      </c>
      <c r="BC497" s="97">
        <v>1200</v>
      </c>
      <c r="BD497" s="97">
        <v>840</v>
      </c>
      <c r="BE497" s="97">
        <v>660</v>
      </c>
      <c r="BF497" s="97">
        <v>450</v>
      </c>
      <c r="BG497" s="103">
        <f t="shared" si="299"/>
        <v>1435</v>
      </c>
      <c r="BJ497" s="251" t="e">
        <f>M497*#REF!</f>
        <v>#REF!</v>
      </c>
      <c r="BK497" s="251" t="e">
        <f>N497*#REF!</f>
        <v>#REF!</v>
      </c>
      <c r="BL497" s="251" t="e">
        <f>O497*#REF!</f>
        <v>#REF!</v>
      </c>
      <c r="BM497" s="251" t="e">
        <f>P497*#REF!</f>
        <v>#REF!</v>
      </c>
    </row>
    <row r="498" spans="1:65" s="18" customFormat="1" ht="35.1" customHeight="1" x14ac:dyDescent="0.25">
      <c r="A498" s="83" t="str">
        <f t="shared" si="263"/>
        <v>LK71DT+1</v>
      </c>
      <c r="B498" s="83" t="str">
        <f t="shared" si="264"/>
        <v>LK71DT+2</v>
      </c>
      <c r="C498" s="83" t="str">
        <f t="shared" si="265"/>
        <v>LK71DT+3</v>
      </c>
      <c r="D498" s="83" t="str">
        <f t="shared" si="266"/>
        <v>LK71DT+4</v>
      </c>
      <c r="E498" s="18" t="s">
        <v>3</v>
      </c>
      <c r="F498" s="85">
        <v>71</v>
      </c>
      <c r="G498" s="85"/>
      <c r="H498" s="93" t="s">
        <v>5506</v>
      </c>
      <c r="I498" s="84" t="s">
        <v>5507</v>
      </c>
      <c r="J498" s="84" t="s">
        <v>5454</v>
      </c>
      <c r="K498" s="84" t="str">
        <f t="shared" si="275"/>
        <v>LK71DT</v>
      </c>
      <c r="L498" s="84" t="s">
        <v>5508</v>
      </c>
      <c r="M498" s="264">
        <v>1200</v>
      </c>
      <c r="N498" s="298">
        <v>600</v>
      </c>
      <c r="O498" s="298">
        <v>500</v>
      </c>
      <c r="P498" s="298">
        <v>400</v>
      </c>
      <c r="Q498" s="95" t="e">
        <f>VLOOKUP(H498&amp;"Vị trí 1",#REF!,9,0)</f>
        <v>#REF!</v>
      </c>
      <c r="R498" s="95" t="e">
        <f>VLOOKUP(H498&amp;"Vị trí 2",#REF!,9,0)</f>
        <v>#REF!</v>
      </c>
      <c r="S498" s="95" t="e">
        <f>VLOOKUP(H498&amp;"Vị trí 3",#REF!,9,0)</f>
        <v>#REF!</v>
      </c>
      <c r="T498" s="95" t="e">
        <f>VLOOKUP(H498&amp;"Vị trí 4",#REF!,9,0)</f>
        <v>#REF!</v>
      </c>
      <c r="U498" s="253"/>
      <c r="V498" s="253" t="e">
        <f>VLOOKUP(B498,#REF!,32,0)</f>
        <v>#REF!</v>
      </c>
      <c r="W498" s="253" t="e">
        <f>VLOOKUP(C498,#REF!,32,0)</f>
        <v>#REF!</v>
      </c>
      <c r="X498" s="253" t="e">
        <f>VLOOKUP(D498,#REF!,32,0)</f>
        <v>#REF!</v>
      </c>
      <c r="Y498" s="254"/>
      <c r="Z498" s="254" t="e">
        <f>V498/N498</f>
        <v>#REF!</v>
      </c>
      <c r="AA498" s="254" t="e">
        <f>W498/O498</f>
        <v>#REF!</v>
      </c>
      <c r="AB498" s="254" t="e">
        <f>X498/P498</f>
        <v>#REF!</v>
      </c>
      <c r="AC498" s="253"/>
      <c r="AD498" s="253"/>
      <c r="AE498" s="253"/>
      <c r="AF498" s="253"/>
      <c r="AG498" s="254"/>
      <c r="AH498" s="254"/>
      <c r="AI498" s="254"/>
      <c r="AJ498" s="254"/>
      <c r="AK498" s="86">
        <v>12.94</v>
      </c>
      <c r="AL498" s="86"/>
      <c r="AM498" s="255"/>
      <c r="AN498" s="255">
        <f t="shared" si="292"/>
        <v>7.6</v>
      </c>
      <c r="AO498" s="98">
        <f t="shared" si="293"/>
        <v>9120</v>
      </c>
      <c r="AP498" s="98">
        <f t="shared" si="294"/>
        <v>4560</v>
      </c>
      <c r="AQ498" s="98">
        <f t="shared" si="295"/>
        <v>3800</v>
      </c>
      <c r="AR498" s="98">
        <f t="shared" si="296"/>
        <v>3040</v>
      </c>
      <c r="AS498" s="99">
        <f t="shared" si="297"/>
        <v>9100</v>
      </c>
      <c r="AT498" s="99">
        <f t="shared" si="297"/>
        <v>4600</v>
      </c>
      <c r="AU498" s="99">
        <f t="shared" si="297"/>
        <v>3800</v>
      </c>
      <c r="AV498" s="99">
        <f t="shared" si="297"/>
        <v>3000</v>
      </c>
      <c r="AW498" s="100">
        <f t="shared" si="298"/>
        <v>1368</v>
      </c>
      <c r="AX498" s="256" t="s">
        <v>3</v>
      </c>
      <c r="AY498" s="101">
        <v>2100</v>
      </c>
      <c r="AZ498" s="102">
        <v>1330</v>
      </c>
      <c r="BA498" s="102">
        <v>979.99999999999989</v>
      </c>
      <c r="BB498" s="102">
        <v>595</v>
      </c>
      <c r="BC498" s="97">
        <v>1800</v>
      </c>
      <c r="BD498" s="97">
        <v>1140</v>
      </c>
      <c r="BE498" s="97">
        <v>840</v>
      </c>
      <c r="BF498" s="97">
        <v>510</v>
      </c>
      <c r="BG498" s="103">
        <f t="shared" si="299"/>
        <v>1632</v>
      </c>
      <c r="BJ498" s="251" t="e">
        <f>M498*#REF!</f>
        <v>#REF!</v>
      </c>
      <c r="BK498" s="251" t="e">
        <f>N498*#REF!</f>
        <v>#REF!</v>
      </c>
      <c r="BL498" s="251" t="e">
        <f>O498*#REF!</f>
        <v>#REF!</v>
      </c>
      <c r="BM498" s="251" t="e">
        <f>P498*#REF!</f>
        <v>#REF!</v>
      </c>
    </row>
    <row r="499" spans="1:65" s="18" customFormat="1" ht="35.1" customHeight="1" x14ac:dyDescent="0.25">
      <c r="A499" s="83" t="str">
        <f t="shared" si="263"/>
        <v>LK72DT+1</v>
      </c>
      <c r="B499" s="83" t="str">
        <f t="shared" si="264"/>
        <v>LK72DT+2</v>
      </c>
      <c r="C499" s="83" t="str">
        <f t="shared" si="265"/>
        <v>LK72DT+3</v>
      </c>
      <c r="D499" s="83" t="str">
        <f t="shared" si="266"/>
        <v>LK72DT+4</v>
      </c>
      <c r="E499" s="18" t="s">
        <v>3</v>
      </c>
      <c r="F499" s="85">
        <v>72</v>
      </c>
      <c r="G499" s="85"/>
      <c r="H499" s="93" t="s">
        <v>5509</v>
      </c>
      <c r="I499" s="84" t="s">
        <v>5510</v>
      </c>
      <c r="J499" s="84" t="s">
        <v>5511</v>
      </c>
      <c r="K499" s="84" t="str">
        <f t="shared" si="275"/>
        <v>LK72DT</v>
      </c>
      <c r="L499" s="84" t="s">
        <v>1137</v>
      </c>
      <c r="M499" s="264">
        <v>1500</v>
      </c>
      <c r="N499" s="298">
        <v>750</v>
      </c>
      <c r="O499" s="298">
        <v>600</v>
      </c>
      <c r="P499" s="298">
        <v>420</v>
      </c>
      <c r="Q499" s="95" t="e">
        <f>VLOOKUP(H499&amp;"Vị trí 1",#REF!,9,0)</f>
        <v>#REF!</v>
      </c>
      <c r="R499" s="95" t="e">
        <f>VLOOKUP(H499&amp;"Vị trí 2",#REF!,9,0)</f>
        <v>#REF!</v>
      </c>
      <c r="S499" s="95" t="e">
        <f>VLOOKUP(H499&amp;"Vị trí 3",#REF!,9,0)</f>
        <v>#REF!</v>
      </c>
      <c r="T499" s="95" t="e">
        <f>VLOOKUP(H499&amp;"Vị trí 4",#REF!,9,0)</f>
        <v>#REF!</v>
      </c>
      <c r="U499" s="253"/>
      <c r="V499" s="253"/>
      <c r="W499" s="253"/>
      <c r="X499" s="253"/>
      <c r="Y499" s="254"/>
      <c r="Z499" s="254"/>
      <c r="AA499" s="254"/>
      <c r="AB499" s="254"/>
      <c r="AC499" s="253"/>
      <c r="AD499" s="253"/>
      <c r="AE499" s="253"/>
      <c r="AF499" s="253"/>
      <c r="AG499" s="254"/>
      <c r="AH499" s="254"/>
      <c r="AI499" s="254"/>
      <c r="AJ499" s="254"/>
      <c r="AK499" s="86">
        <v>23.733333333333334</v>
      </c>
      <c r="AL499" s="86"/>
      <c r="AM499" s="255"/>
      <c r="AN499" s="255">
        <f t="shared" si="292"/>
        <v>14</v>
      </c>
      <c r="AO499" s="98">
        <f t="shared" si="293"/>
        <v>21000</v>
      </c>
      <c r="AP499" s="98">
        <f t="shared" si="294"/>
        <v>10500</v>
      </c>
      <c r="AQ499" s="98">
        <f t="shared" si="295"/>
        <v>8400</v>
      </c>
      <c r="AR499" s="98">
        <f t="shared" si="296"/>
        <v>5880</v>
      </c>
      <c r="AS499" s="99">
        <f t="shared" si="297"/>
        <v>21000</v>
      </c>
      <c r="AT499" s="99">
        <f t="shared" si="297"/>
        <v>10500</v>
      </c>
      <c r="AU499" s="99">
        <f t="shared" si="297"/>
        <v>8400</v>
      </c>
      <c r="AV499" s="99">
        <f t="shared" si="297"/>
        <v>5900</v>
      </c>
      <c r="AW499" s="100">
        <f t="shared" si="298"/>
        <v>3150</v>
      </c>
      <c r="AX499" s="256" t="s">
        <v>3</v>
      </c>
      <c r="AY499" s="101"/>
      <c r="AZ499" s="102"/>
      <c r="BA499" s="102"/>
      <c r="BB499" s="102"/>
      <c r="BC499" s="97"/>
      <c r="BD499" s="97"/>
      <c r="BE499" s="97"/>
      <c r="BF499" s="97"/>
      <c r="BG499" s="103">
        <f t="shared" si="299"/>
        <v>2750</v>
      </c>
    </row>
    <row r="500" spans="1:65" s="18" customFormat="1" ht="35.1" customHeight="1" x14ac:dyDescent="0.25">
      <c r="A500" s="83" t="str">
        <f t="shared" ref="A500:A563" si="300">$H500&amp;"+1"</f>
        <v>LK73DT+1</v>
      </c>
      <c r="B500" s="83" t="str">
        <f t="shared" ref="B500:B563" si="301">$H500&amp;"+2"</f>
        <v>LK73DT+2</v>
      </c>
      <c r="C500" s="83" t="str">
        <f t="shared" ref="C500:C563" si="302">$H500&amp;"+3"</f>
        <v>LK73DT+3</v>
      </c>
      <c r="D500" s="83" t="str">
        <f t="shared" ref="D500:D563" si="303">$H500&amp;"+4"</f>
        <v>LK73DT+4</v>
      </c>
      <c r="E500" s="18" t="s">
        <v>3</v>
      </c>
      <c r="F500" s="85">
        <v>73</v>
      </c>
      <c r="G500" s="85"/>
      <c r="H500" s="93" t="s">
        <v>5512</v>
      </c>
      <c r="I500" s="84" t="s">
        <v>5513</v>
      </c>
      <c r="J500" s="84" t="s">
        <v>5333</v>
      </c>
      <c r="K500" s="84"/>
      <c r="L500" s="84" t="s">
        <v>5514</v>
      </c>
      <c r="M500" s="298"/>
      <c r="N500" s="298"/>
      <c r="O500" s="298"/>
      <c r="P500" s="298"/>
      <c r="Q500" s="95"/>
      <c r="R500" s="95"/>
      <c r="S500" s="95"/>
      <c r="T500" s="95"/>
      <c r="U500" s="253"/>
      <c r="V500" s="253" t="e">
        <f>VLOOKUP(B500,#REF!,32,0)</f>
        <v>#REF!</v>
      </c>
      <c r="W500" s="253" t="e">
        <f>VLOOKUP(C500,#REF!,32,0)</f>
        <v>#REF!</v>
      </c>
      <c r="X500" s="253"/>
      <c r="Y500" s="254"/>
      <c r="Z500" s="254" t="e">
        <f>V500/N500</f>
        <v>#REF!</v>
      </c>
      <c r="AA500" s="254" t="e">
        <f>W500/O500</f>
        <v>#REF!</v>
      </c>
      <c r="AB500" s="254"/>
      <c r="AC500" s="253"/>
      <c r="AD500" s="253"/>
      <c r="AE500" s="253"/>
      <c r="AF500" s="253"/>
      <c r="AG500" s="254"/>
      <c r="AH500" s="254"/>
      <c r="AI500" s="254"/>
      <c r="AJ500" s="254"/>
      <c r="AK500" s="86"/>
      <c r="AL500" s="86"/>
      <c r="AM500" s="255"/>
      <c r="AN500" s="255"/>
      <c r="AO500" s="98"/>
      <c r="AP500" s="98"/>
      <c r="AQ500" s="98"/>
      <c r="AR500" s="98"/>
      <c r="AS500" s="98"/>
      <c r="AT500" s="98"/>
      <c r="AU500" s="98"/>
      <c r="AV500" s="98"/>
      <c r="AW500" s="60"/>
      <c r="AX500" s="256" t="s">
        <v>3</v>
      </c>
      <c r="AY500" s="101">
        <v>1540</v>
      </c>
      <c r="AZ500" s="102">
        <v>640</v>
      </c>
      <c r="BA500" s="102">
        <v>460</v>
      </c>
      <c r="BB500" s="102">
        <v>390</v>
      </c>
      <c r="BC500" s="97">
        <v>1320</v>
      </c>
      <c r="BD500" s="97">
        <v>550</v>
      </c>
      <c r="BE500" s="97">
        <v>390</v>
      </c>
      <c r="BF500" s="97">
        <v>330</v>
      </c>
      <c r="BJ500" s="251" t="e">
        <f>M500*#REF!</f>
        <v>#REF!</v>
      </c>
      <c r="BK500" s="251" t="e">
        <f>N500*#REF!</f>
        <v>#REF!</v>
      </c>
      <c r="BL500" s="251" t="e">
        <f>O500*#REF!</f>
        <v>#REF!</v>
      </c>
      <c r="BM500" s="251" t="e">
        <f>P500*#REF!</f>
        <v>#REF!</v>
      </c>
    </row>
    <row r="501" spans="1:65" s="18" customFormat="1" ht="35.1" customHeight="1" x14ac:dyDescent="0.25">
      <c r="A501" s="83" t="str">
        <f t="shared" si="300"/>
        <v>LK73DT_D1+1</v>
      </c>
      <c r="B501" s="83" t="str">
        <f t="shared" si="301"/>
        <v>LK73DT_D1+2</v>
      </c>
      <c r="C501" s="83" t="str">
        <f t="shared" si="302"/>
        <v>LK73DT_D1+3</v>
      </c>
      <c r="D501" s="83" t="str">
        <f t="shared" si="303"/>
        <v>LK73DT_D1+4</v>
      </c>
      <c r="E501" s="18" t="s">
        <v>3</v>
      </c>
      <c r="F501" s="85"/>
      <c r="G501" s="85"/>
      <c r="H501" s="93" t="s">
        <v>5515</v>
      </c>
      <c r="I501" s="84" t="s">
        <v>5516</v>
      </c>
      <c r="J501" s="84" t="s">
        <v>5333</v>
      </c>
      <c r="K501" s="84" t="str">
        <f t="shared" si="275"/>
        <v>LK73DT_D1</v>
      </c>
      <c r="L501" s="84" t="s">
        <v>5500</v>
      </c>
      <c r="M501" s="264">
        <v>1600</v>
      </c>
      <c r="N501" s="298">
        <v>900</v>
      </c>
      <c r="O501" s="298">
        <v>650</v>
      </c>
      <c r="P501" s="298">
        <v>420</v>
      </c>
      <c r="Q501" s="95" t="e">
        <f>VLOOKUP(H501&amp;"Vị trí 1",#REF!,9,0)</f>
        <v>#REF!</v>
      </c>
      <c r="R501" s="95" t="e">
        <f>VLOOKUP(H501&amp;"Vị trí 2",#REF!,9,0)</f>
        <v>#REF!</v>
      </c>
      <c r="S501" s="95" t="e">
        <f>VLOOKUP(H501&amp;"Vị trí 3",#REF!,9,0)</f>
        <v>#REF!</v>
      </c>
      <c r="T501" s="95" t="e">
        <f>VLOOKUP(H501&amp;"Vị trí 4",#REF!,9,0)</f>
        <v>#REF!</v>
      </c>
      <c r="U501" s="253"/>
      <c r="V501" s="253"/>
      <c r="W501" s="253"/>
      <c r="X501" s="253"/>
      <c r="Y501" s="254"/>
      <c r="Z501" s="254"/>
      <c r="AA501" s="254"/>
      <c r="AB501" s="254"/>
      <c r="AC501" s="253"/>
      <c r="AD501" s="253"/>
      <c r="AE501" s="253"/>
      <c r="AF501" s="253"/>
      <c r="AG501" s="254"/>
      <c r="AH501" s="254"/>
      <c r="AI501" s="254"/>
      <c r="AJ501" s="254"/>
      <c r="AK501" s="86">
        <v>20</v>
      </c>
      <c r="AL501" s="86"/>
      <c r="AM501" s="255"/>
      <c r="AN501" s="255">
        <f>ROUNDDOWN(AK501*$AN$10/$AK$10,1)</f>
        <v>11.7</v>
      </c>
      <c r="AO501" s="98">
        <f t="shared" ref="AO501:AR505" si="304">M501*$AN501</f>
        <v>18720</v>
      </c>
      <c r="AP501" s="98">
        <f t="shared" si="304"/>
        <v>10530</v>
      </c>
      <c r="AQ501" s="98">
        <f t="shared" si="304"/>
        <v>7604.9999999999991</v>
      </c>
      <c r="AR501" s="98">
        <f t="shared" si="304"/>
        <v>4914</v>
      </c>
      <c r="AS501" s="99">
        <f t="shared" ref="AS501:AV505" si="305">IF(AO501&lt;1000,ROUND(AO501,-1),ROUND(AO501,-2))</f>
        <v>18700</v>
      </c>
      <c r="AT501" s="99">
        <f t="shared" si="305"/>
        <v>10500</v>
      </c>
      <c r="AU501" s="99">
        <f t="shared" si="305"/>
        <v>7600</v>
      </c>
      <c r="AV501" s="99">
        <f t="shared" si="305"/>
        <v>4900</v>
      </c>
      <c r="AW501" s="100">
        <f>AO501*0.15</f>
        <v>2808</v>
      </c>
      <c r="AX501" s="256" t="s">
        <v>3</v>
      </c>
      <c r="AY501" s="101">
        <v>980</v>
      </c>
      <c r="AZ501" s="102">
        <v>530</v>
      </c>
      <c r="BA501" s="102">
        <v>420</v>
      </c>
      <c r="BB501" s="102">
        <v>290</v>
      </c>
      <c r="BC501" s="97">
        <v>840</v>
      </c>
      <c r="BD501" s="97">
        <v>450</v>
      </c>
      <c r="BE501" s="97">
        <v>360</v>
      </c>
      <c r="BF501" s="97">
        <v>250</v>
      </c>
      <c r="BG501" s="103">
        <f>AV501-AW501</f>
        <v>2092</v>
      </c>
      <c r="BJ501" s="251" t="e">
        <f>M501*#REF!</f>
        <v>#REF!</v>
      </c>
      <c r="BK501" s="251" t="e">
        <f>N501*#REF!</f>
        <v>#REF!</v>
      </c>
      <c r="BL501" s="251" t="e">
        <f>O501*#REF!</f>
        <v>#REF!</v>
      </c>
      <c r="BM501" s="251" t="e">
        <f>P501*#REF!</f>
        <v>#REF!</v>
      </c>
    </row>
    <row r="502" spans="1:65" s="18" customFormat="1" ht="63" x14ac:dyDescent="0.25">
      <c r="A502" s="83" t="str">
        <f t="shared" si="300"/>
        <v>LK73DT_D2+1</v>
      </c>
      <c r="B502" s="83" t="str">
        <f t="shared" si="301"/>
        <v>LK73DT_D2+2</v>
      </c>
      <c r="C502" s="83" t="str">
        <f t="shared" si="302"/>
        <v>LK73DT_D2+3</v>
      </c>
      <c r="D502" s="83" t="str">
        <f t="shared" si="303"/>
        <v>LK73DT_D2+4</v>
      </c>
      <c r="E502" s="18" t="s">
        <v>3</v>
      </c>
      <c r="F502" s="85"/>
      <c r="G502" s="85"/>
      <c r="H502" s="93" t="s">
        <v>5517</v>
      </c>
      <c r="I502" s="84" t="s">
        <v>5518</v>
      </c>
      <c r="J502" s="84" t="s">
        <v>5500</v>
      </c>
      <c r="K502" s="84" t="str">
        <f t="shared" si="275"/>
        <v>LK73DT_D2</v>
      </c>
      <c r="L502" s="84" t="s">
        <v>5519</v>
      </c>
      <c r="M502" s="264">
        <v>1400</v>
      </c>
      <c r="N502" s="298">
        <v>900</v>
      </c>
      <c r="O502" s="298">
        <v>600</v>
      </c>
      <c r="P502" s="298">
        <v>420</v>
      </c>
      <c r="Q502" s="95" t="e">
        <f>VLOOKUP(H502&amp;"Vị trí 1",#REF!,9,0)</f>
        <v>#REF!</v>
      </c>
      <c r="R502" s="95" t="e">
        <f>VLOOKUP(H502&amp;"Vị trí 2",#REF!,9,0)</f>
        <v>#REF!</v>
      </c>
      <c r="S502" s="95" t="e">
        <f>VLOOKUP(H502&amp;"Vị trí 3",#REF!,9,0)</f>
        <v>#REF!</v>
      </c>
      <c r="T502" s="95" t="e">
        <f>VLOOKUP(H502&amp;"Vị trí 4",#REF!,9,0)</f>
        <v>#REF!</v>
      </c>
      <c r="U502" s="253"/>
      <c r="V502" s="253"/>
      <c r="W502" s="253"/>
      <c r="X502" s="253"/>
      <c r="Y502" s="254"/>
      <c r="Z502" s="254"/>
      <c r="AA502" s="254"/>
      <c r="AB502" s="254"/>
      <c r="AC502" s="253"/>
      <c r="AD502" s="253"/>
      <c r="AE502" s="253"/>
      <c r="AF502" s="253"/>
      <c r="AG502" s="254"/>
      <c r="AH502" s="254"/>
      <c r="AI502" s="254"/>
      <c r="AJ502" s="254"/>
      <c r="AK502" s="86">
        <v>14.285714285714286</v>
      </c>
      <c r="AL502" s="86"/>
      <c r="AM502" s="255"/>
      <c r="AN502" s="255">
        <f>ROUNDDOWN(AK502*$AN$10/$AK$10,1)</f>
        <v>8.4</v>
      </c>
      <c r="AO502" s="98">
        <f t="shared" si="304"/>
        <v>11760</v>
      </c>
      <c r="AP502" s="98">
        <f t="shared" si="304"/>
        <v>7560</v>
      </c>
      <c r="AQ502" s="98">
        <f t="shared" si="304"/>
        <v>5040</v>
      </c>
      <c r="AR502" s="98">
        <f t="shared" si="304"/>
        <v>3528</v>
      </c>
      <c r="AS502" s="99">
        <f t="shared" si="305"/>
        <v>11800</v>
      </c>
      <c r="AT502" s="99">
        <f t="shared" si="305"/>
        <v>7600</v>
      </c>
      <c r="AU502" s="99">
        <f t="shared" si="305"/>
        <v>5000</v>
      </c>
      <c r="AV502" s="99">
        <f t="shared" si="305"/>
        <v>3500</v>
      </c>
      <c r="AW502" s="100">
        <f>AO502*0.15</f>
        <v>1764</v>
      </c>
      <c r="AX502" s="256" t="s">
        <v>3</v>
      </c>
      <c r="AY502" s="101">
        <v>980</v>
      </c>
      <c r="AZ502" s="102">
        <v>560</v>
      </c>
      <c r="BA502" s="102">
        <v>420</v>
      </c>
      <c r="BB502" s="102">
        <v>350</v>
      </c>
      <c r="BC502" s="97">
        <v>840</v>
      </c>
      <c r="BD502" s="97">
        <v>480</v>
      </c>
      <c r="BE502" s="97">
        <v>360</v>
      </c>
      <c r="BF502" s="97">
        <v>300</v>
      </c>
      <c r="BG502" s="103">
        <f>AV502-AW502</f>
        <v>1736</v>
      </c>
      <c r="BJ502" s="251" t="e">
        <f>M502*#REF!</f>
        <v>#REF!</v>
      </c>
      <c r="BK502" s="251" t="e">
        <f>N502*#REF!</f>
        <v>#REF!</v>
      </c>
      <c r="BL502" s="251" t="e">
        <f>O502*#REF!</f>
        <v>#REF!</v>
      </c>
      <c r="BM502" s="251" t="e">
        <f>P502*#REF!</f>
        <v>#REF!</v>
      </c>
    </row>
    <row r="503" spans="1:65" s="18" customFormat="1" ht="35.1" customHeight="1" x14ac:dyDescent="0.25">
      <c r="A503" s="83" t="str">
        <f t="shared" si="300"/>
        <v>LK73DT_D3+1</v>
      </c>
      <c r="B503" s="83" t="str">
        <f t="shared" si="301"/>
        <v>LK73DT_D3+2</v>
      </c>
      <c r="C503" s="83" t="str">
        <f t="shared" si="302"/>
        <v>LK73DT_D3+3</v>
      </c>
      <c r="D503" s="83" t="str">
        <f t="shared" si="303"/>
        <v>LK73DT_D3+4</v>
      </c>
      <c r="E503" s="18" t="s">
        <v>3</v>
      </c>
      <c r="F503" s="85"/>
      <c r="G503" s="85"/>
      <c r="H503" s="93" t="s">
        <v>5520</v>
      </c>
      <c r="I503" s="84" t="s">
        <v>5521</v>
      </c>
      <c r="J503" s="84" t="s">
        <v>5519</v>
      </c>
      <c r="K503" s="84" t="str">
        <f t="shared" si="275"/>
        <v>LK73DT_D3</v>
      </c>
      <c r="L503" s="84" t="s">
        <v>5522</v>
      </c>
      <c r="M503" s="264">
        <v>1300</v>
      </c>
      <c r="N503" s="298">
        <v>650</v>
      </c>
      <c r="O503" s="298">
        <v>500</v>
      </c>
      <c r="P503" s="298">
        <v>420</v>
      </c>
      <c r="Q503" s="95" t="e">
        <f>VLOOKUP(H503&amp;"Vị trí 1",#REF!,9,0)</f>
        <v>#REF!</v>
      </c>
      <c r="R503" s="95" t="e">
        <f>VLOOKUP(H503&amp;"Vị trí 2",#REF!,9,0)</f>
        <v>#REF!</v>
      </c>
      <c r="S503" s="95" t="e">
        <f>VLOOKUP(H503&amp;"Vị trí 3",#REF!,9,0)</f>
        <v>#REF!</v>
      </c>
      <c r="T503" s="95" t="e">
        <f>VLOOKUP(H503&amp;"Vị trí 4",#REF!,9,0)</f>
        <v>#REF!</v>
      </c>
      <c r="U503" s="253" t="e">
        <f>VLOOKUP(A503,#REF!,32,0)</f>
        <v>#REF!</v>
      </c>
      <c r="V503" s="253" t="e">
        <f>VLOOKUP(B503,#REF!,32,0)</f>
        <v>#REF!</v>
      </c>
      <c r="W503" s="253"/>
      <c r="X503" s="253"/>
      <c r="Y503" s="254" t="e">
        <f>U503/M503</f>
        <v>#REF!</v>
      </c>
      <c r="Z503" s="254" t="e">
        <f>V503/N503</f>
        <v>#REF!</v>
      </c>
      <c r="AA503" s="254"/>
      <c r="AB503" s="254"/>
      <c r="AC503" s="253"/>
      <c r="AD503" s="253"/>
      <c r="AE503" s="253"/>
      <c r="AF503" s="253"/>
      <c r="AG503" s="254"/>
      <c r="AH503" s="254"/>
      <c r="AI503" s="254"/>
      <c r="AJ503" s="254"/>
      <c r="AK503" s="86">
        <v>17.692307692307693</v>
      </c>
      <c r="AL503" s="86"/>
      <c r="AM503" s="255"/>
      <c r="AN503" s="255">
        <f>ROUNDDOWN(AK503*$AN$10/$AK$10,1)</f>
        <v>10.4</v>
      </c>
      <c r="AO503" s="98">
        <f t="shared" si="304"/>
        <v>13520</v>
      </c>
      <c r="AP503" s="98">
        <f t="shared" si="304"/>
        <v>6760</v>
      </c>
      <c r="AQ503" s="98">
        <f t="shared" si="304"/>
        <v>5200</v>
      </c>
      <c r="AR503" s="98">
        <f t="shared" si="304"/>
        <v>4368</v>
      </c>
      <c r="AS503" s="99">
        <f t="shared" si="305"/>
        <v>13500</v>
      </c>
      <c r="AT503" s="99">
        <f t="shared" si="305"/>
        <v>6800</v>
      </c>
      <c r="AU503" s="99">
        <f t="shared" si="305"/>
        <v>5200</v>
      </c>
      <c r="AV503" s="99">
        <f t="shared" si="305"/>
        <v>4400</v>
      </c>
      <c r="AW503" s="100">
        <f>AO503*0.15</f>
        <v>2028</v>
      </c>
      <c r="AX503" s="256" t="s">
        <v>3</v>
      </c>
      <c r="AY503" s="101">
        <v>980</v>
      </c>
      <c r="AZ503" s="102">
        <v>560</v>
      </c>
      <c r="BA503" s="102">
        <v>420</v>
      </c>
      <c r="BB503" s="102">
        <v>350</v>
      </c>
      <c r="BC503" s="97">
        <v>840</v>
      </c>
      <c r="BD503" s="97">
        <v>480</v>
      </c>
      <c r="BE503" s="97">
        <v>360</v>
      </c>
      <c r="BF503" s="97">
        <v>300</v>
      </c>
      <c r="BG503" s="103">
        <f>AV503-AW503</f>
        <v>2372</v>
      </c>
      <c r="BJ503" s="251" t="e">
        <f>M503*#REF!</f>
        <v>#REF!</v>
      </c>
      <c r="BK503" s="251" t="e">
        <f>N503*#REF!</f>
        <v>#REF!</v>
      </c>
      <c r="BL503" s="251" t="e">
        <f>O503*#REF!</f>
        <v>#REF!</v>
      </c>
      <c r="BM503" s="251" t="e">
        <f>P503*#REF!</f>
        <v>#REF!</v>
      </c>
    </row>
    <row r="504" spans="1:65" s="18" customFormat="1" ht="35.1" customHeight="1" x14ac:dyDescent="0.25">
      <c r="A504" s="83" t="str">
        <f t="shared" si="300"/>
        <v>LK73DT_D4+1</v>
      </c>
      <c r="B504" s="83" t="str">
        <f t="shared" si="301"/>
        <v>LK73DT_D4+2</v>
      </c>
      <c r="C504" s="83" t="str">
        <f t="shared" si="302"/>
        <v>LK73DT_D4+3</v>
      </c>
      <c r="D504" s="83" t="str">
        <f t="shared" si="303"/>
        <v>LK73DT_D4+4</v>
      </c>
      <c r="E504" s="18" t="s">
        <v>3</v>
      </c>
      <c r="F504" s="85"/>
      <c r="G504" s="85"/>
      <c r="H504" s="93" t="s">
        <v>5523</v>
      </c>
      <c r="I504" s="84" t="s">
        <v>5524</v>
      </c>
      <c r="J504" s="84" t="s">
        <v>5522</v>
      </c>
      <c r="K504" s="84" t="str">
        <f t="shared" si="275"/>
        <v>LK73DT_D4</v>
      </c>
      <c r="L504" s="84" t="s">
        <v>5514</v>
      </c>
      <c r="M504" s="264">
        <v>1400</v>
      </c>
      <c r="N504" s="298">
        <v>900</v>
      </c>
      <c r="O504" s="298">
        <v>600</v>
      </c>
      <c r="P504" s="298">
        <v>420</v>
      </c>
      <c r="Q504" s="95" t="e">
        <f>VLOOKUP(H504&amp;"Vị trí 1",#REF!,9,0)</f>
        <v>#REF!</v>
      </c>
      <c r="R504" s="95" t="e">
        <f>VLOOKUP(H504&amp;"Vị trí 2",#REF!,9,0)</f>
        <v>#REF!</v>
      </c>
      <c r="S504" s="95" t="e">
        <f>VLOOKUP(H504&amp;"Vị trí 3",#REF!,9,0)</f>
        <v>#REF!</v>
      </c>
      <c r="T504" s="95" t="e">
        <f>VLOOKUP(H504&amp;"Vị trí 4",#REF!,9,0)</f>
        <v>#REF!</v>
      </c>
      <c r="U504" s="253"/>
      <c r="V504" s="253" t="e">
        <f>VLOOKUP(B504,#REF!,32,0)</f>
        <v>#REF!</v>
      </c>
      <c r="W504" s="253"/>
      <c r="X504" s="253"/>
      <c r="Y504" s="254"/>
      <c r="Z504" s="254" t="e">
        <f>V504/N504</f>
        <v>#REF!</v>
      </c>
      <c r="AA504" s="254"/>
      <c r="AB504" s="254"/>
      <c r="AC504" s="253"/>
      <c r="AD504" s="253"/>
      <c r="AE504" s="253"/>
      <c r="AF504" s="253"/>
      <c r="AG504" s="254"/>
      <c r="AH504" s="254"/>
      <c r="AI504" s="254"/>
      <c r="AJ504" s="254"/>
      <c r="AK504" s="86">
        <v>15.142857142857142</v>
      </c>
      <c r="AL504" s="86"/>
      <c r="AM504" s="255"/>
      <c r="AN504" s="255">
        <f>ROUNDDOWN(AK504*$AN$10/$AK$10,1)</f>
        <v>8.9</v>
      </c>
      <c r="AO504" s="98">
        <f t="shared" si="304"/>
        <v>12460</v>
      </c>
      <c r="AP504" s="98">
        <f t="shared" si="304"/>
        <v>8010</v>
      </c>
      <c r="AQ504" s="98">
        <f t="shared" si="304"/>
        <v>5340</v>
      </c>
      <c r="AR504" s="98">
        <f t="shared" si="304"/>
        <v>3738</v>
      </c>
      <c r="AS504" s="99">
        <f t="shared" si="305"/>
        <v>12500</v>
      </c>
      <c r="AT504" s="99">
        <f t="shared" si="305"/>
        <v>8000</v>
      </c>
      <c r="AU504" s="99">
        <f t="shared" si="305"/>
        <v>5300</v>
      </c>
      <c r="AV504" s="99">
        <f t="shared" si="305"/>
        <v>3700</v>
      </c>
      <c r="AW504" s="100">
        <f>AO504*0.15</f>
        <v>1869</v>
      </c>
      <c r="AX504" s="256" t="s">
        <v>3</v>
      </c>
      <c r="AY504" s="101">
        <v>980</v>
      </c>
      <c r="AZ504" s="102">
        <v>560</v>
      </c>
      <c r="BA504" s="102">
        <v>420</v>
      </c>
      <c r="BB504" s="102">
        <v>350</v>
      </c>
      <c r="BC504" s="97">
        <v>840</v>
      </c>
      <c r="BD504" s="97">
        <v>480</v>
      </c>
      <c r="BE504" s="97">
        <v>360</v>
      </c>
      <c r="BF504" s="97">
        <v>300</v>
      </c>
      <c r="BG504" s="103">
        <f>AV504-AW504</f>
        <v>1831</v>
      </c>
      <c r="BJ504" s="251" t="e">
        <f>M504*#REF!</f>
        <v>#REF!</v>
      </c>
      <c r="BK504" s="251" t="e">
        <f>N504*#REF!</f>
        <v>#REF!</v>
      </c>
      <c r="BL504" s="251" t="e">
        <f>O504*#REF!</f>
        <v>#REF!</v>
      </c>
      <c r="BM504" s="251" t="e">
        <f>P504*#REF!</f>
        <v>#REF!</v>
      </c>
    </row>
    <row r="505" spans="1:65" s="104" customFormat="1" ht="35.1" customHeight="1" x14ac:dyDescent="0.25">
      <c r="A505" s="83" t="str">
        <f t="shared" si="300"/>
        <v>LK74DT+1</v>
      </c>
      <c r="B505" s="83" t="str">
        <f t="shared" si="301"/>
        <v>LK74DT+2</v>
      </c>
      <c r="C505" s="83" t="str">
        <f t="shared" si="302"/>
        <v>LK74DT+3</v>
      </c>
      <c r="D505" s="83" t="str">
        <f t="shared" si="303"/>
        <v>LK74DT+4</v>
      </c>
      <c r="E505" s="18" t="s">
        <v>3</v>
      </c>
      <c r="F505" s="85">
        <v>74</v>
      </c>
      <c r="G505" s="85"/>
      <c r="H505" s="93" t="s">
        <v>5525</v>
      </c>
      <c r="I505" s="84" t="s">
        <v>5514</v>
      </c>
      <c r="J505" s="84" t="s">
        <v>144</v>
      </c>
      <c r="K505" s="84" t="str">
        <f t="shared" si="275"/>
        <v>LK74DT</v>
      </c>
      <c r="L505" s="84" t="s">
        <v>2561</v>
      </c>
      <c r="M505" s="264">
        <v>1800</v>
      </c>
      <c r="N505" s="298">
        <v>900</v>
      </c>
      <c r="O505" s="298">
        <v>650</v>
      </c>
      <c r="P505" s="298">
        <v>420</v>
      </c>
      <c r="Q505" s="95" t="e">
        <f>VLOOKUP(H505&amp;"Vị trí 1",#REF!,9,0)</f>
        <v>#REF!</v>
      </c>
      <c r="R505" s="95" t="e">
        <f>VLOOKUP(H505&amp;"Vị trí 2",#REF!,9,0)</f>
        <v>#REF!</v>
      </c>
      <c r="S505" s="95" t="e">
        <f>VLOOKUP(H505&amp;"Vị trí 3",#REF!,9,0)</f>
        <v>#REF!</v>
      </c>
      <c r="T505" s="95" t="e">
        <f>VLOOKUP(H505&amp;"Vị trí 4",#REF!,9,0)</f>
        <v>#REF!</v>
      </c>
      <c r="U505" s="253"/>
      <c r="V505" s="253"/>
      <c r="W505" s="253"/>
      <c r="X505" s="253"/>
      <c r="Y505" s="254"/>
      <c r="Z505" s="254"/>
      <c r="AA505" s="254"/>
      <c r="AB505" s="254"/>
      <c r="AC505" s="253"/>
      <c r="AD505" s="253"/>
      <c r="AE505" s="253"/>
      <c r="AF505" s="253"/>
      <c r="AG505" s="254"/>
      <c r="AH505" s="254"/>
      <c r="AI505" s="254"/>
      <c r="AJ505" s="254"/>
      <c r="AK505" s="86">
        <v>11.481481481481481</v>
      </c>
      <c r="AL505" s="86"/>
      <c r="AM505" s="255"/>
      <c r="AN505" s="255">
        <f>ROUNDDOWN(AK505*$AN$10/$AK$10,1)</f>
        <v>6.7</v>
      </c>
      <c r="AO505" s="98">
        <f t="shared" si="304"/>
        <v>12060</v>
      </c>
      <c r="AP505" s="98">
        <f t="shared" si="304"/>
        <v>6030</v>
      </c>
      <c r="AQ505" s="98">
        <f t="shared" si="304"/>
        <v>4355</v>
      </c>
      <c r="AR505" s="98">
        <f t="shared" si="304"/>
        <v>2814</v>
      </c>
      <c r="AS505" s="99">
        <f t="shared" si="305"/>
        <v>12100</v>
      </c>
      <c r="AT505" s="99">
        <f t="shared" si="305"/>
        <v>6000</v>
      </c>
      <c r="AU505" s="99">
        <f t="shared" si="305"/>
        <v>4400</v>
      </c>
      <c r="AV505" s="99">
        <f t="shared" si="305"/>
        <v>2800</v>
      </c>
      <c r="AW505" s="100">
        <f>AO505*0.15</f>
        <v>1809</v>
      </c>
      <c r="AX505" s="256" t="s">
        <v>3</v>
      </c>
      <c r="AY505" s="101"/>
      <c r="AZ505" s="102"/>
      <c r="BA505" s="102"/>
      <c r="BB505" s="102"/>
      <c r="BC505" s="97"/>
      <c r="BD505" s="97"/>
      <c r="BE505" s="97"/>
      <c r="BF505" s="97"/>
      <c r="BG505" s="103">
        <f>AV505-AW505</f>
        <v>991</v>
      </c>
    </row>
    <row r="506" spans="1:65" s="104" customFormat="1" ht="35.1" customHeight="1" x14ac:dyDescent="0.25">
      <c r="A506" s="83" t="str">
        <f t="shared" si="300"/>
        <v>LK75DT+1</v>
      </c>
      <c r="B506" s="83" t="str">
        <f t="shared" si="301"/>
        <v>LK75DT+2</v>
      </c>
      <c r="C506" s="83" t="str">
        <f t="shared" si="302"/>
        <v>LK75DT+3</v>
      </c>
      <c r="D506" s="83" t="str">
        <f t="shared" si="303"/>
        <v>LK75DT+4</v>
      </c>
      <c r="E506" s="18" t="s">
        <v>3</v>
      </c>
      <c r="F506" s="85">
        <v>75</v>
      </c>
      <c r="G506" s="85"/>
      <c r="H506" s="93" t="s">
        <v>5526</v>
      </c>
      <c r="I506" s="84" t="s">
        <v>5377</v>
      </c>
      <c r="J506" s="84" t="s">
        <v>1099</v>
      </c>
      <c r="K506" s="84"/>
      <c r="L506" s="84" t="s">
        <v>1096</v>
      </c>
      <c r="M506" s="298"/>
      <c r="N506" s="298"/>
      <c r="O506" s="298"/>
      <c r="P506" s="298"/>
      <c r="Q506" s="95"/>
      <c r="R506" s="95"/>
      <c r="S506" s="95"/>
      <c r="T506" s="95"/>
      <c r="U506" s="253" t="e">
        <f>VLOOKUP(A506,#REF!,32,0)</f>
        <v>#REF!</v>
      </c>
      <c r="V506" s="253" t="e">
        <f>VLOOKUP(B506,#REF!,32,0)</f>
        <v>#REF!</v>
      </c>
      <c r="W506" s="253" t="e">
        <f>VLOOKUP(C506,#REF!,32,0)</f>
        <v>#REF!</v>
      </c>
      <c r="X506" s="253"/>
      <c r="Y506" s="254" t="e">
        <f>U506/M506</f>
        <v>#REF!</v>
      </c>
      <c r="Z506" s="254" t="e">
        <f>V506/N506</f>
        <v>#REF!</v>
      </c>
      <c r="AA506" s="254" t="e">
        <f>W506/O506</f>
        <v>#REF!</v>
      </c>
      <c r="AB506" s="254"/>
      <c r="AC506" s="253"/>
      <c r="AD506" s="253"/>
      <c r="AE506" s="253"/>
      <c r="AF506" s="253"/>
      <c r="AG506" s="254"/>
      <c r="AH506" s="254"/>
      <c r="AI506" s="254"/>
      <c r="AJ506" s="254"/>
      <c r="AK506" s="86"/>
      <c r="AL506" s="86"/>
      <c r="AM506" s="255"/>
      <c r="AN506" s="255"/>
      <c r="AO506" s="98"/>
      <c r="AP506" s="98"/>
      <c r="AQ506" s="98"/>
      <c r="AR506" s="98"/>
      <c r="AS506" s="98"/>
      <c r="AT506" s="98"/>
      <c r="AU506" s="98"/>
      <c r="AV506" s="98"/>
      <c r="AW506" s="60"/>
      <c r="AX506" s="256" t="s">
        <v>3</v>
      </c>
      <c r="AY506" s="101">
        <v>1190</v>
      </c>
      <c r="AZ506" s="102">
        <v>500</v>
      </c>
      <c r="BA506" s="102">
        <v>420</v>
      </c>
      <c r="BB506" s="102">
        <v>290</v>
      </c>
      <c r="BC506" s="97">
        <v>1020</v>
      </c>
      <c r="BD506" s="97">
        <v>430</v>
      </c>
      <c r="BE506" s="97">
        <v>360</v>
      </c>
      <c r="BF506" s="97">
        <v>250</v>
      </c>
      <c r="BJ506" s="251" t="e">
        <f>M506*#REF!</f>
        <v>#REF!</v>
      </c>
      <c r="BK506" s="251" t="e">
        <f>N506*#REF!</f>
        <v>#REF!</v>
      </c>
      <c r="BL506" s="251" t="e">
        <f>O506*#REF!</f>
        <v>#REF!</v>
      </c>
      <c r="BM506" s="251" t="e">
        <f>P506*#REF!</f>
        <v>#REF!</v>
      </c>
    </row>
    <row r="507" spans="1:65" s="104" customFormat="1" ht="35.1" customHeight="1" x14ac:dyDescent="0.25">
      <c r="A507" s="83" t="str">
        <f t="shared" si="300"/>
        <v>LK75DT_D1+1</v>
      </c>
      <c r="B507" s="83" t="str">
        <f t="shared" si="301"/>
        <v>LK75DT_D1+2</v>
      </c>
      <c r="C507" s="83" t="str">
        <f t="shared" si="302"/>
        <v>LK75DT_D1+3</v>
      </c>
      <c r="D507" s="83" t="str">
        <f t="shared" si="303"/>
        <v>LK75DT_D1+4</v>
      </c>
      <c r="E507" s="18" t="s">
        <v>3</v>
      </c>
      <c r="F507" s="85"/>
      <c r="G507" s="85"/>
      <c r="H507" s="93" t="s">
        <v>5527</v>
      </c>
      <c r="I507" s="84" t="s">
        <v>5528</v>
      </c>
      <c r="J507" s="84" t="s">
        <v>1099</v>
      </c>
      <c r="K507" s="84" t="str">
        <f t="shared" si="275"/>
        <v>LK75DT_D1</v>
      </c>
      <c r="L507" s="84" t="s">
        <v>1092</v>
      </c>
      <c r="M507" s="264">
        <v>2200</v>
      </c>
      <c r="N507" s="298">
        <v>920</v>
      </c>
      <c r="O507" s="298">
        <v>650</v>
      </c>
      <c r="P507" s="298">
        <v>550</v>
      </c>
      <c r="Q507" s="95" t="e">
        <f>VLOOKUP(H507&amp;"Vị trí 1",#REF!,9,0)</f>
        <v>#REF!</v>
      </c>
      <c r="R507" s="95" t="e">
        <f>VLOOKUP(H507&amp;"Vị trí 2",#REF!,9,0)</f>
        <v>#REF!</v>
      </c>
      <c r="S507" s="95" t="e">
        <f>VLOOKUP(H507&amp;"Vị trí 3",#REF!,9,0)</f>
        <v>#REF!</v>
      </c>
      <c r="T507" s="95" t="e">
        <f>VLOOKUP(H507&amp;"Vị trí 4",#REF!,9,0)</f>
        <v>#REF!</v>
      </c>
      <c r="U507" s="253"/>
      <c r="V507" s="253"/>
      <c r="W507" s="253"/>
      <c r="X507" s="253"/>
      <c r="Y507" s="254"/>
      <c r="Z507" s="254"/>
      <c r="AA507" s="254"/>
      <c r="AB507" s="254"/>
      <c r="AC507" s="253"/>
      <c r="AD507" s="253"/>
      <c r="AE507" s="253"/>
      <c r="AF507" s="253"/>
      <c r="AG507" s="254"/>
      <c r="AH507" s="254"/>
      <c r="AI507" s="254"/>
      <c r="AJ507" s="254"/>
      <c r="AK507" s="86">
        <v>18.807692307692307</v>
      </c>
      <c r="AL507" s="86"/>
      <c r="AM507" s="255"/>
      <c r="AN507" s="255">
        <f>ROUNDDOWN(AK507*$AN$10/$AK$10,1)</f>
        <v>11</v>
      </c>
      <c r="AO507" s="98">
        <f t="shared" ref="AO507:AR511" si="306">M507*$AN507</f>
        <v>24200</v>
      </c>
      <c r="AP507" s="98">
        <f t="shared" si="306"/>
        <v>10120</v>
      </c>
      <c r="AQ507" s="98">
        <f t="shared" si="306"/>
        <v>7150</v>
      </c>
      <c r="AR507" s="98">
        <f t="shared" si="306"/>
        <v>6050</v>
      </c>
      <c r="AS507" s="99">
        <f t="shared" ref="AS507:AV511" si="307">IF(AO507&lt;1000,ROUND(AO507,-1),ROUND(AO507,-2))</f>
        <v>24200</v>
      </c>
      <c r="AT507" s="99">
        <f t="shared" si="307"/>
        <v>10100</v>
      </c>
      <c r="AU507" s="99">
        <f t="shared" si="307"/>
        <v>7200</v>
      </c>
      <c r="AV507" s="99">
        <f t="shared" si="307"/>
        <v>6100</v>
      </c>
      <c r="AW507" s="100">
        <f>AO507*0.15</f>
        <v>3630</v>
      </c>
      <c r="AX507" s="256" t="s">
        <v>3</v>
      </c>
      <c r="AY507" s="101">
        <v>1050</v>
      </c>
      <c r="AZ507" s="102">
        <v>500</v>
      </c>
      <c r="BA507" s="102">
        <v>420</v>
      </c>
      <c r="BB507" s="102">
        <v>290</v>
      </c>
      <c r="BC507" s="97">
        <v>900</v>
      </c>
      <c r="BD507" s="97">
        <v>430</v>
      </c>
      <c r="BE507" s="97">
        <v>360</v>
      </c>
      <c r="BF507" s="97">
        <v>250</v>
      </c>
      <c r="BG507" s="103">
        <f>AV507-AW507</f>
        <v>2470</v>
      </c>
      <c r="BJ507" s="251" t="e">
        <f>M507*#REF!</f>
        <v>#REF!</v>
      </c>
      <c r="BK507" s="251" t="e">
        <f>N507*#REF!</f>
        <v>#REF!</v>
      </c>
      <c r="BL507" s="251" t="e">
        <f>O507*#REF!</f>
        <v>#REF!</v>
      </c>
      <c r="BM507" s="251" t="e">
        <f>P507*#REF!</f>
        <v>#REF!</v>
      </c>
    </row>
    <row r="508" spans="1:65" s="104" customFormat="1" ht="35.1" customHeight="1" x14ac:dyDescent="0.25">
      <c r="A508" s="83" t="str">
        <f t="shared" si="300"/>
        <v>LK75DT_D2+1</v>
      </c>
      <c r="B508" s="83" t="str">
        <f t="shared" si="301"/>
        <v>LK75DT_D2+2</v>
      </c>
      <c r="C508" s="83" t="str">
        <f t="shared" si="302"/>
        <v>LK75DT_D2+3</v>
      </c>
      <c r="D508" s="83" t="str">
        <f t="shared" si="303"/>
        <v>LK75DT_D2+4</v>
      </c>
      <c r="E508" s="18" t="s">
        <v>3</v>
      </c>
      <c r="F508" s="85"/>
      <c r="G508" s="85"/>
      <c r="H508" s="93" t="s">
        <v>5529</v>
      </c>
      <c r="I508" s="84" t="s">
        <v>5530</v>
      </c>
      <c r="J508" s="84" t="s">
        <v>1092</v>
      </c>
      <c r="K508" s="84" t="str">
        <f t="shared" si="275"/>
        <v>LK75DT_D2</v>
      </c>
      <c r="L508" s="84" t="s">
        <v>1096</v>
      </c>
      <c r="M508" s="264">
        <v>1400</v>
      </c>
      <c r="N508" s="298">
        <v>750</v>
      </c>
      <c r="O508" s="298">
        <v>600</v>
      </c>
      <c r="P508" s="298">
        <v>420</v>
      </c>
      <c r="Q508" s="95" t="e">
        <f>VLOOKUP(H508&amp;"Vị trí 1",#REF!,9,0)</f>
        <v>#REF!</v>
      </c>
      <c r="R508" s="95" t="e">
        <f>VLOOKUP(H508&amp;"Vị trí 2",#REF!,9,0)</f>
        <v>#REF!</v>
      </c>
      <c r="S508" s="95" t="e">
        <f>VLOOKUP(H508&amp;"Vị trí 3",#REF!,9,0)</f>
        <v>#REF!</v>
      </c>
      <c r="T508" s="95" t="e">
        <f>VLOOKUP(H508&amp;"Vị trí 4",#REF!,9,0)</f>
        <v>#REF!</v>
      </c>
      <c r="U508" s="253"/>
      <c r="V508" s="253"/>
      <c r="W508" s="253"/>
      <c r="X508" s="253"/>
      <c r="Y508" s="254"/>
      <c r="Z508" s="254"/>
      <c r="AA508" s="254"/>
      <c r="AB508" s="254"/>
      <c r="AC508" s="253"/>
      <c r="AD508" s="253"/>
      <c r="AE508" s="253"/>
      <c r="AF508" s="253"/>
      <c r="AG508" s="254"/>
      <c r="AH508" s="254"/>
      <c r="AI508" s="254"/>
      <c r="AJ508" s="254"/>
      <c r="AK508" s="86">
        <v>12.94</v>
      </c>
      <c r="AL508" s="86"/>
      <c r="AM508" s="255"/>
      <c r="AN508" s="255">
        <f>ROUNDDOWN(AK508*$AN$10/$AK$10,1)</f>
        <v>7.6</v>
      </c>
      <c r="AO508" s="98">
        <f t="shared" si="306"/>
        <v>10640</v>
      </c>
      <c r="AP508" s="98">
        <f t="shared" si="306"/>
        <v>5700</v>
      </c>
      <c r="AQ508" s="98">
        <f t="shared" si="306"/>
        <v>4560</v>
      </c>
      <c r="AR508" s="98">
        <f t="shared" si="306"/>
        <v>3192</v>
      </c>
      <c r="AS508" s="99">
        <f t="shared" si="307"/>
        <v>10600</v>
      </c>
      <c r="AT508" s="99">
        <f t="shared" si="307"/>
        <v>5700</v>
      </c>
      <c r="AU508" s="99">
        <f t="shared" si="307"/>
        <v>4600</v>
      </c>
      <c r="AV508" s="99">
        <f t="shared" si="307"/>
        <v>3200</v>
      </c>
      <c r="AW508" s="100">
        <f>AO508*0.15</f>
        <v>1596</v>
      </c>
      <c r="AX508" s="256" t="s">
        <v>3</v>
      </c>
      <c r="AY508" s="101"/>
      <c r="AZ508" s="102"/>
      <c r="BA508" s="102"/>
      <c r="BB508" s="102"/>
      <c r="BC508" s="97"/>
      <c r="BD508" s="97"/>
      <c r="BE508" s="97"/>
      <c r="BF508" s="97"/>
      <c r="BG508" s="103">
        <f>AV508-AW508</f>
        <v>1604</v>
      </c>
    </row>
    <row r="509" spans="1:65" s="104" customFormat="1" ht="35.1" customHeight="1" x14ac:dyDescent="0.25">
      <c r="A509" s="83" t="str">
        <f t="shared" si="300"/>
        <v>LK76DT+1</v>
      </c>
      <c r="B509" s="83" t="str">
        <f t="shared" si="301"/>
        <v>LK76DT+2</v>
      </c>
      <c r="C509" s="83" t="str">
        <f t="shared" si="302"/>
        <v>LK76DT+3</v>
      </c>
      <c r="D509" s="83" t="str">
        <f t="shared" si="303"/>
        <v>LK76DT+4</v>
      </c>
      <c r="E509" s="18" t="s">
        <v>3</v>
      </c>
      <c r="F509" s="85">
        <v>76</v>
      </c>
      <c r="G509" s="85"/>
      <c r="H509" s="93" t="s">
        <v>5531</v>
      </c>
      <c r="I509" s="84" t="s">
        <v>5532</v>
      </c>
      <c r="J509" s="84" t="s">
        <v>1099</v>
      </c>
      <c r="K509" s="84" t="str">
        <f t="shared" si="275"/>
        <v>LK76DT</v>
      </c>
      <c r="L509" s="84" t="s">
        <v>4924</v>
      </c>
      <c r="M509" s="264">
        <v>1400</v>
      </c>
      <c r="N509" s="298">
        <v>800</v>
      </c>
      <c r="O509" s="298">
        <v>600</v>
      </c>
      <c r="P509" s="298">
        <v>500</v>
      </c>
      <c r="Q509" s="95" t="e">
        <f>VLOOKUP(H509&amp;"Vị trí 1",#REF!,9,0)</f>
        <v>#REF!</v>
      </c>
      <c r="R509" s="95" t="e">
        <f>VLOOKUP(H509&amp;"Vị trí 2",#REF!,9,0)</f>
        <v>#REF!</v>
      </c>
      <c r="S509" s="95" t="e">
        <f>VLOOKUP(H509&amp;"Vị trí 3",#REF!,9,0)</f>
        <v>#REF!</v>
      </c>
      <c r="T509" s="95" t="e">
        <f>VLOOKUP(H509&amp;"Vị trí 4",#REF!,9,0)</f>
        <v>#REF!</v>
      </c>
      <c r="U509" s="253"/>
      <c r="V509" s="253"/>
      <c r="W509" s="253"/>
      <c r="X509" s="253"/>
      <c r="Y509" s="254"/>
      <c r="Z509" s="254"/>
      <c r="AA509" s="254"/>
      <c r="AB509" s="254"/>
      <c r="AC509" s="253"/>
      <c r="AD509" s="253"/>
      <c r="AE509" s="253"/>
      <c r="AF509" s="253"/>
      <c r="AG509" s="254"/>
      <c r="AH509" s="254"/>
      <c r="AI509" s="254"/>
      <c r="AJ509" s="254"/>
      <c r="AK509" s="86">
        <v>12.94</v>
      </c>
      <c r="AL509" s="86"/>
      <c r="AM509" s="255"/>
      <c r="AN509" s="255">
        <f>ROUNDDOWN(AK509*$AN$10/$AK$10,1)</f>
        <v>7.6</v>
      </c>
      <c r="AO509" s="98">
        <f t="shared" si="306"/>
        <v>10640</v>
      </c>
      <c r="AP509" s="98">
        <f t="shared" si="306"/>
        <v>6080</v>
      </c>
      <c r="AQ509" s="98">
        <f t="shared" si="306"/>
        <v>4560</v>
      </c>
      <c r="AR509" s="98">
        <f t="shared" si="306"/>
        <v>3800</v>
      </c>
      <c r="AS509" s="99">
        <f t="shared" si="307"/>
        <v>10600</v>
      </c>
      <c r="AT509" s="99">
        <f t="shared" si="307"/>
        <v>6100</v>
      </c>
      <c r="AU509" s="99">
        <f t="shared" si="307"/>
        <v>4600</v>
      </c>
      <c r="AV509" s="99">
        <f t="shared" si="307"/>
        <v>3800</v>
      </c>
      <c r="AW509" s="100">
        <f>AO509*0.15</f>
        <v>1596</v>
      </c>
      <c r="AX509" s="256" t="s">
        <v>3</v>
      </c>
      <c r="AY509" s="101">
        <v>3150</v>
      </c>
      <c r="AZ509" s="102">
        <v>910</v>
      </c>
      <c r="BA509" s="102">
        <v>630</v>
      </c>
      <c r="BB509" s="102">
        <v>490</v>
      </c>
      <c r="BC509" s="97">
        <v>2700</v>
      </c>
      <c r="BD509" s="97">
        <v>780</v>
      </c>
      <c r="BE509" s="97">
        <v>540</v>
      </c>
      <c r="BF509" s="97">
        <v>420</v>
      </c>
      <c r="BG509" s="103">
        <f>AV509-AW509</f>
        <v>2204</v>
      </c>
      <c r="BJ509" s="251" t="e">
        <f>M509*#REF!</f>
        <v>#REF!</v>
      </c>
      <c r="BK509" s="251" t="e">
        <f>N509*#REF!</f>
        <v>#REF!</v>
      </c>
      <c r="BL509" s="251" t="e">
        <f>O509*#REF!</f>
        <v>#REF!</v>
      </c>
      <c r="BM509" s="251" t="e">
        <f>P509*#REF!</f>
        <v>#REF!</v>
      </c>
    </row>
    <row r="510" spans="1:65" s="104" customFormat="1" ht="35.1" customHeight="1" x14ac:dyDescent="0.25">
      <c r="A510" s="83" t="str">
        <f t="shared" si="300"/>
        <v>LK77DT+1</v>
      </c>
      <c r="B510" s="83" t="str">
        <f t="shared" si="301"/>
        <v>LK77DT+2</v>
      </c>
      <c r="C510" s="83" t="str">
        <f t="shared" si="302"/>
        <v>LK77DT+3</v>
      </c>
      <c r="D510" s="83" t="str">
        <f t="shared" si="303"/>
        <v>LK77DT+4</v>
      </c>
      <c r="E510" s="18" t="s">
        <v>3</v>
      </c>
      <c r="F510" s="55">
        <v>77</v>
      </c>
      <c r="G510" s="55"/>
      <c r="H510" s="56" t="s">
        <v>5533</v>
      </c>
      <c r="I510" s="87" t="s">
        <v>5534</v>
      </c>
      <c r="J510" s="87" t="s">
        <v>1099</v>
      </c>
      <c r="K510" s="84" t="str">
        <f t="shared" si="275"/>
        <v>LK77DT</v>
      </c>
      <c r="L510" s="87" t="s">
        <v>5535</v>
      </c>
      <c r="M510" s="300">
        <v>2100</v>
      </c>
      <c r="N510" s="301">
        <v>1500</v>
      </c>
      <c r="O510" s="301">
        <v>1000</v>
      </c>
      <c r="P510" s="301">
        <v>800</v>
      </c>
      <c r="Q510" s="95" t="e">
        <f>VLOOKUP(H510&amp;"Vị trí 1",#REF!,9,0)</f>
        <v>#REF!</v>
      </c>
      <c r="R510" s="95" t="e">
        <f>VLOOKUP(H510&amp;"Vị trí 2",#REF!,9,0)</f>
        <v>#REF!</v>
      </c>
      <c r="S510" s="95" t="e">
        <f>VLOOKUP(H510&amp;"Vị trí 3",#REF!,9,0)</f>
        <v>#REF!</v>
      </c>
      <c r="T510" s="95" t="e">
        <f>VLOOKUP(H510&amp;"Vị trí 4",#REF!,9,0)</f>
        <v>#REF!</v>
      </c>
      <c r="U510" s="253"/>
      <c r="V510" s="253"/>
      <c r="W510" s="253"/>
      <c r="X510" s="253"/>
      <c r="Y510" s="254"/>
      <c r="Z510" s="254"/>
      <c r="AA510" s="254"/>
      <c r="AB510" s="254"/>
      <c r="AC510" s="253"/>
      <c r="AD510" s="253"/>
      <c r="AE510" s="253"/>
      <c r="AF510" s="253"/>
      <c r="AG510" s="254"/>
      <c r="AH510" s="254"/>
      <c r="AI510" s="254"/>
      <c r="AJ510" s="254"/>
      <c r="AK510" s="86">
        <v>15.61904761904762</v>
      </c>
      <c r="AL510" s="86"/>
      <c r="AM510" s="255"/>
      <c r="AN510" s="255">
        <f>ROUNDDOWN(AK510*$AN$10/$AK$10,1)</f>
        <v>9.1999999999999993</v>
      </c>
      <c r="AO510" s="98">
        <f t="shared" si="306"/>
        <v>19320</v>
      </c>
      <c r="AP510" s="98">
        <f t="shared" si="306"/>
        <v>13799.999999999998</v>
      </c>
      <c r="AQ510" s="98">
        <f t="shared" si="306"/>
        <v>9200</v>
      </c>
      <c r="AR510" s="98">
        <f t="shared" si="306"/>
        <v>7359.9999999999991</v>
      </c>
      <c r="AS510" s="99">
        <f t="shared" si="307"/>
        <v>19300</v>
      </c>
      <c r="AT510" s="99">
        <f t="shared" si="307"/>
        <v>13800</v>
      </c>
      <c r="AU510" s="99">
        <f t="shared" si="307"/>
        <v>9200</v>
      </c>
      <c r="AV510" s="99">
        <f t="shared" si="307"/>
        <v>7400</v>
      </c>
      <c r="AW510" s="100">
        <f>AO510*0.15</f>
        <v>2898</v>
      </c>
      <c r="AX510" s="256" t="s">
        <v>3</v>
      </c>
      <c r="AY510" s="101">
        <v>2450</v>
      </c>
      <c r="AZ510" s="102">
        <v>700</v>
      </c>
      <c r="BA510" s="102">
        <v>490</v>
      </c>
      <c r="BB510" s="102">
        <v>420</v>
      </c>
      <c r="BC510" s="97">
        <v>2100</v>
      </c>
      <c r="BD510" s="97">
        <v>600</v>
      </c>
      <c r="BE510" s="97">
        <v>420</v>
      </c>
      <c r="BF510" s="97">
        <v>360</v>
      </c>
      <c r="BG510" s="103">
        <f>AV510-AW510</f>
        <v>4502</v>
      </c>
      <c r="BJ510" s="251" t="e">
        <f>M510*#REF!</f>
        <v>#REF!</v>
      </c>
      <c r="BK510" s="251" t="e">
        <f>N510*#REF!</f>
        <v>#REF!</v>
      </c>
      <c r="BL510" s="251" t="e">
        <f>O510*#REF!</f>
        <v>#REF!</v>
      </c>
      <c r="BM510" s="251" t="e">
        <f>P510*#REF!</f>
        <v>#REF!</v>
      </c>
    </row>
    <row r="511" spans="1:65" s="107" customFormat="1" ht="47.25" x14ac:dyDescent="0.25">
      <c r="A511" s="83" t="str">
        <f t="shared" si="300"/>
        <v>LK78DT+1</v>
      </c>
      <c r="B511" s="83" t="str">
        <f t="shared" si="301"/>
        <v>LK78DT+2</v>
      </c>
      <c r="C511" s="83" t="str">
        <f t="shared" si="302"/>
        <v>LK78DT+3</v>
      </c>
      <c r="D511" s="83" t="str">
        <f t="shared" si="303"/>
        <v>LK78DT+4</v>
      </c>
      <c r="E511" s="18" t="s">
        <v>3</v>
      </c>
      <c r="F511" s="85">
        <v>78</v>
      </c>
      <c r="G511" s="85"/>
      <c r="H511" s="93" t="s">
        <v>5536</v>
      </c>
      <c r="I511" s="84" t="s">
        <v>5537</v>
      </c>
      <c r="J511" s="84" t="s">
        <v>1099</v>
      </c>
      <c r="K511" s="84" t="str">
        <f t="shared" si="275"/>
        <v>LK78DT</v>
      </c>
      <c r="L511" s="84" t="s">
        <v>1092</v>
      </c>
      <c r="M511" s="95">
        <v>1400</v>
      </c>
      <c r="N511" s="96">
        <v>800</v>
      </c>
      <c r="O511" s="96">
        <v>600</v>
      </c>
      <c r="P511" s="96">
        <v>500</v>
      </c>
      <c r="Q511" s="95" t="e">
        <f>VLOOKUP(H511&amp;"Vị trí 1",#REF!,9,0)</f>
        <v>#REF!</v>
      </c>
      <c r="R511" s="95" t="e">
        <f>VLOOKUP(H511&amp;"Vị trí 2",#REF!,9,0)</f>
        <v>#REF!</v>
      </c>
      <c r="S511" s="95" t="e">
        <f>VLOOKUP(H511&amp;"Vị trí 3",#REF!,9,0)</f>
        <v>#REF!</v>
      </c>
      <c r="T511" s="95" t="e">
        <f>VLOOKUP(H511&amp;"Vị trí 4",#REF!,9,0)</f>
        <v>#REF!</v>
      </c>
      <c r="U511" s="253"/>
      <c r="V511" s="253"/>
      <c r="W511" s="253"/>
      <c r="X511" s="253"/>
      <c r="Y511" s="254"/>
      <c r="Z511" s="254"/>
      <c r="AA511" s="254"/>
      <c r="AB511" s="254"/>
      <c r="AC511" s="253"/>
      <c r="AD511" s="253"/>
      <c r="AE511" s="253"/>
      <c r="AF511" s="253"/>
      <c r="AG511" s="254"/>
      <c r="AH511" s="254"/>
      <c r="AI511" s="254"/>
      <c r="AJ511" s="254"/>
      <c r="AK511" s="86">
        <v>22.5</v>
      </c>
      <c r="AL511" s="86"/>
      <c r="AM511" s="255"/>
      <c r="AN511" s="255">
        <f>ROUNDDOWN(AK511*$AN$10/$AK$10,1)</f>
        <v>13.2</v>
      </c>
      <c r="AO511" s="98">
        <f t="shared" si="306"/>
        <v>18480</v>
      </c>
      <c r="AP511" s="98">
        <f t="shared" si="306"/>
        <v>10560</v>
      </c>
      <c r="AQ511" s="98">
        <f t="shared" si="306"/>
        <v>7920</v>
      </c>
      <c r="AR511" s="98">
        <f t="shared" si="306"/>
        <v>6600</v>
      </c>
      <c r="AS511" s="99">
        <f t="shared" si="307"/>
        <v>18500</v>
      </c>
      <c r="AT511" s="99">
        <f t="shared" si="307"/>
        <v>10600</v>
      </c>
      <c r="AU511" s="99">
        <f t="shared" si="307"/>
        <v>7900</v>
      </c>
      <c r="AV511" s="99">
        <f t="shared" si="307"/>
        <v>6600</v>
      </c>
      <c r="AW511" s="100">
        <f>AO511*0.15</f>
        <v>2772</v>
      </c>
      <c r="AX511" s="256" t="s">
        <v>3</v>
      </c>
      <c r="AY511" s="101">
        <v>840</v>
      </c>
      <c r="AZ511" s="102">
        <v>420</v>
      </c>
      <c r="BA511" s="102">
        <v>350</v>
      </c>
      <c r="BB511" s="102">
        <v>280</v>
      </c>
      <c r="BC511" s="97">
        <v>720</v>
      </c>
      <c r="BD511" s="97">
        <v>360</v>
      </c>
      <c r="BE511" s="97">
        <v>300</v>
      </c>
      <c r="BF511" s="97">
        <v>240</v>
      </c>
      <c r="BG511" s="103">
        <f>AV511-AW511</f>
        <v>3828</v>
      </c>
      <c r="BJ511" s="251" t="e">
        <f>M511*#REF!</f>
        <v>#REF!</v>
      </c>
      <c r="BK511" s="251" t="e">
        <f>N511*#REF!</f>
        <v>#REF!</v>
      </c>
      <c r="BL511" s="251" t="e">
        <f>O511*#REF!</f>
        <v>#REF!</v>
      </c>
      <c r="BM511" s="251" t="e">
        <f>P511*#REF!</f>
        <v>#REF!</v>
      </c>
    </row>
    <row r="512" spans="1:65" s="107" customFormat="1" ht="47.25" x14ac:dyDescent="0.25">
      <c r="A512" s="83" t="str">
        <f t="shared" si="300"/>
        <v>LK79DT+1</v>
      </c>
      <c r="B512" s="83" t="str">
        <f t="shared" si="301"/>
        <v>LK79DT+2</v>
      </c>
      <c r="C512" s="83" t="str">
        <f t="shared" si="302"/>
        <v>LK79DT+3</v>
      </c>
      <c r="D512" s="83" t="str">
        <f t="shared" si="303"/>
        <v>LK79DT+4</v>
      </c>
      <c r="E512" s="18" t="s">
        <v>3</v>
      </c>
      <c r="F512" s="85">
        <v>79</v>
      </c>
      <c r="G512" s="85"/>
      <c r="H512" s="93" t="s">
        <v>5538</v>
      </c>
      <c r="I512" s="84" t="s">
        <v>5539</v>
      </c>
      <c r="J512" s="84" t="s">
        <v>5377</v>
      </c>
      <c r="K512" s="84"/>
      <c r="L512" s="84" t="s">
        <v>5540</v>
      </c>
      <c r="M512" s="96"/>
      <c r="N512" s="96"/>
      <c r="O512" s="96"/>
      <c r="P512" s="96"/>
      <c r="Q512" s="95"/>
      <c r="R512" s="95"/>
      <c r="S512" s="95"/>
      <c r="T512" s="95"/>
      <c r="U512" s="253"/>
      <c r="V512" s="253"/>
      <c r="W512" s="253"/>
      <c r="X512" s="253"/>
      <c r="Y512" s="254"/>
      <c r="Z512" s="254"/>
      <c r="AA512" s="254"/>
      <c r="AB512" s="254"/>
      <c r="AC512" s="253"/>
      <c r="AD512" s="253"/>
      <c r="AE512" s="253"/>
      <c r="AF512" s="253"/>
      <c r="AG512" s="254"/>
      <c r="AH512" s="254"/>
      <c r="AI512" s="254"/>
      <c r="AJ512" s="254"/>
      <c r="AK512" s="86"/>
      <c r="AL512" s="86"/>
      <c r="AM512" s="255"/>
      <c r="AN512" s="255"/>
      <c r="AO512" s="98"/>
      <c r="AP512" s="98"/>
      <c r="AQ512" s="98"/>
      <c r="AR512" s="98"/>
      <c r="AS512" s="98"/>
      <c r="AT512" s="98"/>
      <c r="AU512" s="98"/>
      <c r="AV512" s="98"/>
      <c r="AW512" s="60"/>
      <c r="AX512" s="256" t="s">
        <v>3</v>
      </c>
      <c r="AY512" s="101">
        <v>840</v>
      </c>
      <c r="AZ512" s="102">
        <v>420</v>
      </c>
      <c r="BA512" s="102">
        <v>350</v>
      </c>
      <c r="BB512" s="102">
        <v>280</v>
      </c>
      <c r="BC512" s="97">
        <v>720</v>
      </c>
      <c r="BD512" s="97">
        <v>360</v>
      </c>
      <c r="BE512" s="97">
        <v>300</v>
      </c>
      <c r="BF512" s="97">
        <v>240</v>
      </c>
      <c r="BJ512" s="251" t="e">
        <f>M512*#REF!</f>
        <v>#REF!</v>
      </c>
      <c r="BK512" s="251" t="e">
        <f>N512*#REF!</f>
        <v>#REF!</v>
      </c>
      <c r="BL512" s="251" t="e">
        <f>O512*#REF!</f>
        <v>#REF!</v>
      </c>
      <c r="BM512" s="251" t="e">
        <f>P512*#REF!</f>
        <v>#REF!</v>
      </c>
    </row>
    <row r="513" spans="1:65" s="107" customFormat="1" ht="35.1" customHeight="1" x14ac:dyDescent="0.25">
      <c r="A513" s="83" t="str">
        <f t="shared" si="300"/>
        <v>LK79DT_D1+1</v>
      </c>
      <c r="B513" s="83" t="str">
        <f t="shared" si="301"/>
        <v>LK79DT_D1+2</v>
      </c>
      <c r="C513" s="83" t="str">
        <f t="shared" si="302"/>
        <v>LK79DT_D1+3</v>
      </c>
      <c r="D513" s="83" t="str">
        <f t="shared" si="303"/>
        <v>LK79DT_D1+4</v>
      </c>
      <c r="E513" s="18" t="s">
        <v>3</v>
      </c>
      <c r="F513" s="85"/>
      <c r="G513" s="85"/>
      <c r="H513" s="93" t="s">
        <v>5541</v>
      </c>
      <c r="I513" s="84" t="s">
        <v>5542</v>
      </c>
      <c r="J513" s="84" t="s">
        <v>5543</v>
      </c>
      <c r="K513" s="84" t="str">
        <f t="shared" si="275"/>
        <v>LK79DT_D1</v>
      </c>
      <c r="L513" s="84" t="s">
        <v>5544</v>
      </c>
      <c r="M513" s="95">
        <v>1700</v>
      </c>
      <c r="N513" s="96">
        <v>720</v>
      </c>
      <c r="O513" s="96">
        <v>600</v>
      </c>
      <c r="P513" s="96">
        <v>420</v>
      </c>
      <c r="Q513" s="95" t="e">
        <f>VLOOKUP(H513&amp;"Vị trí 1",#REF!,9,0)</f>
        <v>#REF!</v>
      </c>
      <c r="R513" s="95" t="e">
        <f>VLOOKUP(H513&amp;"Vị trí 2",#REF!,9,0)</f>
        <v>#REF!</v>
      </c>
      <c r="S513" s="95" t="e">
        <f>VLOOKUP(H513&amp;"Vị trí 3",#REF!,9,0)</f>
        <v>#REF!</v>
      </c>
      <c r="T513" s="95" t="e">
        <f>VLOOKUP(H513&amp;"Vị trí 4",#REF!,9,0)</f>
        <v>#REF!</v>
      </c>
      <c r="U513" s="253"/>
      <c r="V513" s="253"/>
      <c r="W513" s="253"/>
      <c r="X513" s="253"/>
      <c r="Y513" s="254"/>
      <c r="Z513" s="254"/>
      <c r="AA513" s="254"/>
      <c r="AB513" s="254"/>
      <c r="AC513" s="253"/>
      <c r="AD513" s="253"/>
      <c r="AE513" s="253"/>
      <c r="AF513" s="253"/>
      <c r="AG513" s="254"/>
      <c r="AH513" s="254"/>
      <c r="AI513" s="254"/>
      <c r="AJ513" s="254"/>
      <c r="AK513" s="86">
        <v>15.610021786492375</v>
      </c>
      <c r="AL513" s="86"/>
      <c r="AM513" s="255"/>
      <c r="AN513" s="255">
        <f>ROUNDDOWN(AK513*$AN$10/$AK$10,1)</f>
        <v>9.1999999999999993</v>
      </c>
      <c r="AO513" s="98">
        <f t="shared" ref="AO513:AR514" si="308">M513*$AN513</f>
        <v>15639.999999999998</v>
      </c>
      <c r="AP513" s="98">
        <f t="shared" si="308"/>
        <v>6623.9999999999991</v>
      </c>
      <c r="AQ513" s="98">
        <f t="shared" si="308"/>
        <v>5520</v>
      </c>
      <c r="AR513" s="98">
        <f t="shared" si="308"/>
        <v>3863.9999999999995</v>
      </c>
      <c r="AS513" s="99">
        <f t="shared" ref="AS513:AV514" si="309">IF(AO513&lt;1000,ROUND(AO513,-1),ROUND(AO513,-2))</f>
        <v>15600</v>
      </c>
      <c r="AT513" s="99">
        <f t="shared" si="309"/>
        <v>6600</v>
      </c>
      <c r="AU513" s="99">
        <f t="shared" si="309"/>
        <v>5500</v>
      </c>
      <c r="AV513" s="99">
        <f t="shared" si="309"/>
        <v>3900</v>
      </c>
      <c r="AW513" s="100">
        <f>AO513*0.15</f>
        <v>2345.9999999999995</v>
      </c>
      <c r="AX513" s="256" t="s">
        <v>3</v>
      </c>
      <c r="AY513" s="101"/>
      <c r="AZ513" s="102"/>
      <c r="BA513" s="102"/>
      <c r="BB513" s="102"/>
      <c r="BC513" s="97"/>
      <c r="BD513" s="97"/>
      <c r="BE513" s="97"/>
      <c r="BF513" s="97"/>
      <c r="BG513" s="103">
        <f>AV513-AW513</f>
        <v>1554.0000000000005</v>
      </c>
    </row>
    <row r="514" spans="1:65" s="107" customFormat="1" ht="35.1" customHeight="1" x14ac:dyDescent="0.25">
      <c r="A514" s="83" t="str">
        <f t="shared" si="300"/>
        <v>LK79DT_D2+1</v>
      </c>
      <c r="B514" s="83" t="str">
        <f t="shared" si="301"/>
        <v>LK79DT_D2+2</v>
      </c>
      <c r="C514" s="83" t="str">
        <f t="shared" si="302"/>
        <v>LK79DT_D2+3</v>
      </c>
      <c r="D514" s="83" t="str">
        <f t="shared" si="303"/>
        <v>LK79DT_D2+4</v>
      </c>
      <c r="E514" s="18" t="s">
        <v>3</v>
      </c>
      <c r="F514" s="85"/>
      <c r="G514" s="85"/>
      <c r="H514" s="93" t="s">
        <v>5545</v>
      </c>
      <c r="I514" s="84" t="s">
        <v>5546</v>
      </c>
      <c r="J514" s="84" t="s">
        <v>5547</v>
      </c>
      <c r="K514" s="84" t="str">
        <f t="shared" si="275"/>
        <v>LK79DT_D2</v>
      </c>
      <c r="L514" s="84" t="s">
        <v>5540</v>
      </c>
      <c r="M514" s="95">
        <v>1500</v>
      </c>
      <c r="N514" s="96">
        <v>720</v>
      </c>
      <c r="O514" s="96">
        <v>600</v>
      </c>
      <c r="P514" s="96">
        <v>420</v>
      </c>
      <c r="Q514" s="95" t="e">
        <f>VLOOKUP(H514&amp;"Vị trí 1",#REF!,9,0)</f>
        <v>#REF!</v>
      </c>
      <c r="R514" s="95" t="e">
        <f>VLOOKUP(H514&amp;"Vị trí 2",#REF!,9,0)</f>
        <v>#REF!</v>
      </c>
      <c r="S514" s="95" t="e">
        <f>VLOOKUP(H514&amp;"Vị trí 3",#REF!,9,0)</f>
        <v>#REF!</v>
      </c>
      <c r="T514" s="95" t="e">
        <f>VLOOKUP(H514&amp;"Vị trí 4",#REF!,9,0)</f>
        <v>#REF!</v>
      </c>
      <c r="U514" s="253"/>
      <c r="V514" s="253" t="e">
        <f>VLOOKUP(B514,#REF!,32,0)</f>
        <v>#REF!</v>
      </c>
      <c r="W514" s="253"/>
      <c r="X514" s="253"/>
      <c r="Y514" s="254"/>
      <c r="Z514" s="254" t="e">
        <f>V514/N514</f>
        <v>#REF!</v>
      </c>
      <c r="AA514" s="254"/>
      <c r="AB514" s="254"/>
      <c r="AC514" s="253"/>
      <c r="AD514" s="253"/>
      <c r="AE514" s="253"/>
      <c r="AF514" s="253"/>
      <c r="AG514" s="254"/>
      <c r="AH514" s="254"/>
      <c r="AI514" s="254"/>
      <c r="AJ514" s="254"/>
      <c r="AK514" s="86">
        <v>12.94</v>
      </c>
      <c r="AL514" s="86"/>
      <c r="AM514" s="255"/>
      <c r="AN514" s="255">
        <f>ROUNDDOWN(AK514*$AN$10/$AK$10,1)</f>
        <v>7.6</v>
      </c>
      <c r="AO514" s="98">
        <f t="shared" si="308"/>
        <v>11400</v>
      </c>
      <c r="AP514" s="98">
        <f t="shared" si="308"/>
        <v>5472</v>
      </c>
      <c r="AQ514" s="98">
        <f t="shared" si="308"/>
        <v>4560</v>
      </c>
      <c r="AR514" s="98">
        <f t="shared" si="308"/>
        <v>3192</v>
      </c>
      <c r="AS514" s="99">
        <f t="shared" si="309"/>
        <v>11400</v>
      </c>
      <c r="AT514" s="99">
        <f t="shared" si="309"/>
        <v>5500</v>
      </c>
      <c r="AU514" s="99">
        <f t="shared" si="309"/>
        <v>4600</v>
      </c>
      <c r="AV514" s="99">
        <f t="shared" si="309"/>
        <v>3200</v>
      </c>
      <c r="AW514" s="100">
        <f>AO514*0.15</f>
        <v>1710</v>
      </c>
      <c r="AX514" s="256" t="s">
        <v>3</v>
      </c>
      <c r="AY514" s="101">
        <v>1400</v>
      </c>
      <c r="AZ514" s="102">
        <v>979.99999999999989</v>
      </c>
      <c r="BA514" s="102">
        <v>770</v>
      </c>
      <c r="BB514" s="102">
        <v>525</v>
      </c>
      <c r="BC514" s="97">
        <v>1200</v>
      </c>
      <c r="BD514" s="97">
        <v>840</v>
      </c>
      <c r="BE514" s="97">
        <v>660</v>
      </c>
      <c r="BF514" s="97">
        <v>450</v>
      </c>
      <c r="BG514" s="103">
        <f>AV514-AW514</f>
        <v>1490</v>
      </c>
      <c r="BJ514" s="251" t="e">
        <f>M514*#REF!</f>
        <v>#REF!</v>
      </c>
      <c r="BK514" s="251" t="e">
        <f>N514*#REF!</f>
        <v>#REF!</v>
      </c>
      <c r="BL514" s="251" t="e">
        <f>O514*#REF!</f>
        <v>#REF!</v>
      </c>
      <c r="BM514" s="251" t="e">
        <f>P514*#REF!</f>
        <v>#REF!</v>
      </c>
    </row>
    <row r="515" spans="1:65" s="107" customFormat="1" ht="35.1" customHeight="1" x14ac:dyDescent="0.25">
      <c r="A515" s="83" t="str">
        <f t="shared" si="300"/>
        <v>LK80DT+1</v>
      </c>
      <c r="B515" s="83" t="str">
        <f t="shared" si="301"/>
        <v>LK80DT+2</v>
      </c>
      <c r="C515" s="83" t="str">
        <f t="shared" si="302"/>
        <v>LK80DT+3</v>
      </c>
      <c r="D515" s="83" t="str">
        <f t="shared" si="303"/>
        <v>LK80DT+4</v>
      </c>
      <c r="E515" s="18" t="s">
        <v>3</v>
      </c>
      <c r="F515" s="85">
        <v>80</v>
      </c>
      <c r="G515" s="85"/>
      <c r="H515" s="93" t="s">
        <v>5548</v>
      </c>
      <c r="I515" s="84" t="s">
        <v>277</v>
      </c>
      <c r="J515" s="84" t="s">
        <v>5252</v>
      </c>
      <c r="K515" s="84"/>
      <c r="L515" s="84" t="s">
        <v>1039</v>
      </c>
      <c r="M515" s="96"/>
      <c r="N515" s="96"/>
      <c r="O515" s="96"/>
      <c r="P515" s="96"/>
      <c r="Q515" s="95"/>
      <c r="R515" s="95"/>
      <c r="S515" s="95"/>
      <c r="T515" s="95"/>
      <c r="U515" s="253"/>
      <c r="V515" s="253"/>
      <c r="W515" s="253"/>
      <c r="X515" s="253"/>
      <c r="Y515" s="254"/>
      <c r="Z515" s="254"/>
      <c r="AA515" s="254"/>
      <c r="AB515" s="254"/>
      <c r="AC515" s="253"/>
      <c r="AD515" s="253"/>
      <c r="AE515" s="253"/>
      <c r="AF515" s="253"/>
      <c r="AG515" s="254"/>
      <c r="AH515" s="254"/>
      <c r="AI515" s="254"/>
      <c r="AJ515" s="254"/>
      <c r="AK515" s="86"/>
      <c r="AL515" s="86"/>
      <c r="AM515" s="255"/>
      <c r="AN515" s="255"/>
      <c r="AO515" s="98"/>
      <c r="AP515" s="98"/>
      <c r="AQ515" s="98"/>
      <c r="AR515" s="98"/>
      <c r="AS515" s="98"/>
      <c r="AT515" s="98"/>
      <c r="AU515" s="98"/>
      <c r="AV515" s="98"/>
      <c r="AW515" s="60"/>
      <c r="AX515" s="256" t="s">
        <v>3</v>
      </c>
      <c r="AY515" s="101">
        <v>979.99999999999989</v>
      </c>
      <c r="AZ515" s="102">
        <v>489.99999999999994</v>
      </c>
      <c r="BA515" s="102">
        <v>420</v>
      </c>
      <c r="BB515" s="102">
        <v>350</v>
      </c>
      <c r="BC515" s="97">
        <v>840</v>
      </c>
      <c r="BD515" s="97">
        <v>420</v>
      </c>
      <c r="BE515" s="97">
        <v>360</v>
      </c>
      <c r="BF515" s="97">
        <v>300</v>
      </c>
      <c r="BJ515" s="251" t="e">
        <f>M515*#REF!</f>
        <v>#REF!</v>
      </c>
      <c r="BK515" s="251" t="e">
        <f>N515*#REF!</f>
        <v>#REF!</v>
      </c>
      <c r="BL515" s="251" t="e">
        <f>O515*#REF!</f>
        <v>#REF!</v>
      </c>
      <c r="BM515" s="251" t="e">
        <f>P515*#REF!</f>
        <v>#REF!</v>
      </c>
    </row>
    <row r="516" spans="1:65" s="107" customFormat="1" ht="35.1" customHeight="1" x14ac:dyDescent="0.25">
      <c r="A516" s="83" t="str">
        <f t="shared" si="300"/>
        <v>LK80DT_D1+1</v>
      </c>
      <c r="B516" s="83" t="str">
        <f t="shared" si="301"/>
        <v>LK80DT_D1+2</v>
      </c>
      <c r="C516" s="83" t="str">
        <f t="shared" si="302"/>
        <v>LK80DT_D1+3</v>
      </c>
      <c r="D516" s="83" t="str">
        <f t="shared" si="303"/>
        <v>LK80DT_D1+4</v>
      </c>
      <c r="E516" s="18" t="s">
        <v>3</v>
      </c>
      <c r="F516" s="85"/>
      <c r="G516" s="85"/>
      <c r="H516" s="93" t="s">
        <v>5549</v>
      </c>
      <c r="I516" s="84" t="s">
        <v>5550</v>
      </c>
      <c r="J516" s="84" t="s">
        <v>5252</v>
      </c>
      <c r="K516" s="84" t="str">
        <f t="shared" si="275"/>
        <v>LK80DT_D1</v>
      </c>
      <c r="L516" s="84" t="s">
        <v>5551</v>
      </c>
      <c r="M516" s="95">
        <v>4500</v>
      </c>
      <c r="N516" s="95">
        <v>1300</v>
      </c>
      <c r="O516" s="96">
        <v>900</v>
      </c>
      <c r="P516" s="96">
        <v>700</v>
      </c>
      <c r="Q516" s="95" t="e">
        <f>VLOOKUP(H516&amp;"Vị trí 1",#REF!,9,0)</f>
        <v>#REF!</v>
      </c>
      <c r="R516" s="95" t="e">
        <f>VLOOKUP(H516&amp;"Vị trí 2",#REF!,9,0)</f>
        <v>#REF!</v>
      </c>
      <c r="S516" s="95" t="e">
        <f>VLOOKUP(H516&amp;"Vị trí 3",#REF!,9,0)</f>
        <v>#REF!</v>
      </c>
      <c r="T516" s="95" t="e">
        <f>VLOOKUP(H516&amp;"Vị trí 4",#REF!,9,0)</f>
        <v>#REF!</v>
      </c>
      <c r="U516" s="253"/>
      <c r="V516" s="253"/>
      <c r="W516" s="253"/>
      <c r="X516" s="253"/>
      <c r="Y516" s="254"/>
      <c r="Z516" s="254"/>
      <c r="AA516" s="254"/>
      <c r="AB516" s="254"/>
      <c r="AC516" s="253"/>
      <c r="AD516" s="253"/>
      <c r="AE516" s="253"/>
      <c r="AF516" s="253"/>
      <c r="AG516" s="254"/>
      <c r="AH516" s="254"/>
      <c r="AI516" s="254"/>
      <c r="AJ516" s="254"/>
      <c r="AK516" s="86">
        <v>12.94</v>
      </c>
      <c r="AL516" s="86"/>
      <c r="AM516" s="255"/>
      <c r="AN516" s="255">
        <f>ROUNDDOWN(AK516*$AN$10/$AK$10,1)</f>
        <v>7.6</v>
      </c>
      <c r="AO516" s="98">
        <f t="shared" ref="AO516:AR519" si="310">M516*$AN516</f>
        <v>34200</v>
      </c>
      <c r="AP516" s="98">
        <f t="shared" si="310"/>
        <v>9880</v>
      </c>
      <c r="AQ516" s="98">
        <f t="shared" si="310"/>
        <v>6840</v>
      </c>
      <c r="AR516" s="98">
        <f t="shared" si="310"/>
        <v>5320</v>
      </c>
      <c r="AS516" s="99">
        <f t="shared" ref="AS516:AV519" si="311">IF(AO516&lt;1000,ROUND(AO516,-1),ROUND(AO516,-2))</f>
        <v>34200</v>
      </c>
      <c r="AT516" s="99">
        <f t="shared" si="311"/>
        <v>9900</v>
      </c>
      <c r="AU516" s="99">
        <f t="shared" si="311"/>
        <v>6800</v>
      </c>
      <c r="AV516" s="99">
        <f t="shared" si="311"/>
        <v>5300</v>
      </c>
      <c r="AW516" s="100">
        <f>AO516*0.15</f>
        <v>5130</v>
      </c>
      <c r="AX516" s="256" t="s">
        <v>3</v>
      </c>
      <c r="AY516" s="101">
        <v>770</v>
      </c>
      <c r="AZ516" s="102">
        <v>390</v>
      </c>
      <c r="BA516" s="102">
        <v>350</v>
      </c>
      <c r="BB516" s="102">
        <v>280</v>
      </c>
      <c r="BC516" s="97">
        <v>660</v>
      </c>
      <c r="BD516" s="97">
        <v>330</v>
      </c>
      <c r="BE516" s="97">
        <v>300</v>
      </c>
      <c r="BF516" s="97">
        <v>240</v>
      </c>
      <c r="BG516" s="103">
        <f>AV516-AW516</f>
        <v>170</v>
      </c>
      <c r="BJ516" s="251" t="e">
        <f>M516*#REF!</f>
        <v>#REF!</v>
      </c>
      <c r="BK516" s="251" t="e">
        <f>N516*#REF!</f>
        <v>#REF!</v>
      </c>
      <c r="BL516" s="251" t="e">
        <f>O516*#REF!</f>
        <v>#REF!</v>
      </c>
      <c r="BM516" s="251" t="e">
        <f>P516*#REF!</f>
        <v>#REF!</v>
      </c>
    </row>
    <row r="517" spans="1:65" s="107" customFormat="1" ht="35.1" customHeight="1" x14ac:dyDescent="0.25">
      <c r="A517" s="83" t="str">
        <f t="shared" si="300"/>
        <v>LK80DT_D2+1</v>
      </c>
      <c r="B517" s="83" t="str">
        <f t="shared" si="301"/>
        <v>LK80DT_D2+2</v>
      </c>
      <c r="C517" s="83" t="str">
        <f t="shared" si="302"/>
        <v>LK80DT_D2+3</v>
      </c>
      <c r="D517" s="83" t="str">
        <f t="shared" si="303"/>
        <v>LK80DT_D2+4</v>
      </c>
      <c r="E517" s="18" t="s">
        <v>3</v>
      </c>
      <c r="F517" s="85"/>
      <c r="G517" s="85"/>
      <c r="H517" s="93" t="s">
        <v>5552</v>
      </c>
      <c r="I517" s="84" t="s">
        <v>5553</v>
      </c>
      <c r="J517" s="84" t="s">
        <v>5554</v>
      </c>
      <c r="K517" s="84" t="str">
        <f t="shared" si="275"/>
        <v>LK80DT_D2</v>
      </c>
      <c r="L517" s="84" t="s">
        <v>5555</v>
      </c>
      <c r="M517" s="95">
        <v>3500</v>
      </c>
      <c r="N517" s="95">
        <v>1000</v>
      </c>
      <c r="O517" s="96">
        <v>700</v>
      </c>
      <c r="P517" s="96">
        <v>600</v>
      </c>
      <c r="Q517" s="95" t="e">
        <f>VLOOKUP(H517&amp;"Vị trí 1",#REF!,9,0)</f>
        <v>#REF!</v>
      </c>
      <c r="R517" s="95" t="e">
        <f>VLOOKUP(H517&amp;"Vị trí 2",#REF!,9,0)</f>
        <v>#REF!</v>
      </c>
      <c r="S517" s="95" t="e">
        <f>VLOOKUP(H517&amp;"Vị trí 3",#REF!,9,0)</f>
        <v>#REF!</v>
      </c>
      <c r="T517" s="95" t="e">
        <f>VLOOKUP(H517&amp;"Vị trí 4",#REF!,9,0)</f>
        <v>#REF!</v>
      </c>
      <c r="U517" s="253"/>
      <c r="V517" s="253"/>
      <c r="W517" s="253"/>
      <c r="X517" s="253"/>
      <c r="Y517" s="254"/>
      <c r="Z517" s="254"/>
      <c r="AA517" s="254"/>
      <c r="AB517" s="254"/>
      <c r="AC517" s="253"/>
      <c r="AD517" s="253"/>
      <c r="AE517" s="253"/>
      <c r="AF517" s="253"/>
      <c r="AG517" s="254"/>
      <c r="AH517" s="254"/>
      <c r="AI517" s="254"/>
      <c r="AJ517" s="254"/>
      <c r="AK517" s="86">
        <v>12.94</v>
      </c>
      <c r="AL517" s="86"/>
      <c r="AM517" s="255"/>
      <c r="AN517" s="255">
        <f>ROUNDDOWN(AK517*$AN$10/$AK$10,1)</f>
        <v>7.6</v>
      </c>
      <c r="AO517" s="98">
        <f t="shared" si="310"/>
        <v>26600</v>
      </c>
      <c r="AP517" s="98">
        <f t="shared" si="310"/>
        <v>7600</v>
      </c>
      <c r="AQ517" s="98">
        <f t="shared" si="310"/>
        <v>5320</v>
      </c>
      <c r="AR517" s="98">
        <f t="shared" si="310"/>
        <v>4560</v>
      </c>
      <c r="AS517" s="99">
        <f t="shared" si="311"/>
        <v>26600</v>
      </c>
      <c r="AT517" s="99">
        <f t="shared" si="311"/>
        <v>7600</v>
      </c>
      <c r="AU517" s="99">
        <f t="shared" si="311"/>
        <v>5300</v>
      </c>
      <c r="AV517" s="99">
        <f t="shared" si="311"/>
        <v>4600</v>
      </c>
      <c r="AW517" s="100">
        <f>AO517*0.15</f>
        <v>3990</v>
      </c>
      <c r="AX517" s="256" t="s">
        <v>3</v>
      </c>
      <c r="AY517" s="101"/>
      <c r="AZ517" s="102"/>
      <c r="BA517" s="102"/>
      <c r="BB517" s="102"/>
      <c r="BC517" s="97"/>
      <c r="BD517" s="97"/>
      <c r="BE517" s="97"/>
      <c r="BF517" s="97"/>
      <c r="BG517" s="103">
        <f>AV517-AW517</f>
        <v>610</v>
      </c>
    </row>
    <row r="518" spans="1:65" s="107" customFormat="1" ht="35.1" customHeight="1" x14ac:dyDescent="0.25">
      <c r="A518" s="83" t="str">
        <f t="shared" si="300"/>
        <v>LK81DT+1</v>
      </c>
      <c r="B518" s="83" t="str">
        <f t="shared" si="301"/>
        <v>LK81DT+2</v>
      </c>
      <c r="C518" s="83" t="str">
        <f t="shared" si="302"/>
        <v>LK81DT+3</v>
      </c>
      <c r="D518" s="83" t="str">
        <f t="shared" si="303"/>
        <v>LK81DT+4</v>
      </c>
      <c r="E518" s="18" t="s">
        <v>3</v>
      </c>
      <c r="F518" s="85">
        <v>81</v>
      </c>
      <c r="G518" s="85"/>
      <c r="H518" s="93" t="s">
        <v>5556</v>
      </c>
      <c r="I518" s="84" t="s">
        <v>5557</v>
      </c>
      <c r="J518" s="84" t="s">
        <v>1092</v>
      </c>
      <c r="K518" s="84" t="str">
        <f t="shared" si="275"/>
        <v>LK81DT</v>
      </c>
      <c r="L518" s="84" t="s">
        <v>5558</v>
      </c>
      <c r="M518" s="95">
        <v>1200</v>
      </c>
      <c r="N518" s="96">
        <v>600</v>
      </c>
      <c r="O518" s="96">
        <v>500</v>
      </c>
      <c r="P518" s="96">
        <v>400</v>
      </c>
      <c r="Q518" s="95" t="e">
        <f>VLOOKUP(H518&amp;"Vị trí 1",#REF!,9,0)</f>
        <v>#REF!</v>
      </c>
      <c r="R518" s="95" t="e">
        <f>VLOOKUP(H518&amp;"Vị trí 2",#REF!,9,0)</f>
        <v>#REF!</v>
      </c>
      <c r="S518" s="95" t="e">
        <f>VLOOKUP(H518&amp;"Vị trí 3",#REF!,9,0)</f>
        <v>#REF!</v>
      </c>
      <c r="T518" s="95" t="e">
        <f>VLOOKUP(H518&amp;"Vị trí 4",#REF!,9,0)</f>
        <v>#REF!</v>
      </c>
      <c r="U518" s="253"/>
      <c r="V518" s="253" t="e">
        <f>VLOOKUP(B518,#REF!,32,0)</f>
        <v>#REF!</v>
      </c>
      <c r="W518" s="253"/>
      <c r="X518" s="253"/>
      <c r="Y518" s="254"/>
      <c r="Z518" s="254" t="e">
        <f>V518/N518</f>
        <v>#REF!</v>
      </c>
      <c r="AA518" s="254"/>
      <c r="AB518" s="254"/>
      <c r="AC518" s="253"/>
      <c r="AD518" s="253"/>
      <c r="AE518" s="253"/>
      <c r="AF518" s="253"/>
      <c r="AG518" s="254"/>
      <c r="AH518" s="254"/>
      <c r="AI518" s="254"/>
      <c r="AJ518" s="254"/>
      <c r="AK518" s="86">
        <v>12.94</v>
      </c>
      <c r="AL518" s="86"/>
      <c r="AM518" s="255"/>
      <c r="AN518" s="255">
        <f>ROUNDDOWN(AK518*$AN$10/$AK$10,1)</f>
        <v>7.6</v>
      </c>
      <c r="AO518" s="98">
        <f t="shared" si="310"/>
        <v>9120</v>
      </c>
      <c r="AP518" s="98">
        <f t="shared" si="310"/>
        <v>4560</v>
      </c>
      <c r="AQ518" s="98">
        <f t="shared" si="310"/>
        <v>3800</v>
      </c>
      <c r="AR518" s="98">
        <f t="shared" si="310"/>
        <v>3040</v>
      </c>
      <c r="AS518" s="99">
        <f t="shared" si="311"/>
        <v>9100</v>
      </c>
      <c r="AT518" s="99">
        <f t="shared" si="311"/>
        <v>4600</v>
      </c>
      <c r="AU518" s="99">
        <f t="shared" si="311"/>
        <v>3800</v>
      </c>
      <c r="AV518" s="99">
        <f t="shared" si="311"/>
        <v>3000</v>
      </c>
      <c r="AW518" s="100">
        <f>AO518*0.15</f>
        <v>1368</v>
      </c>
      <c r="AX518" s="256" t="s">
        <v>3</v>
      </c>
      <c r="AY518" s="101">
        <v>1190</v>
      </c>
      <c r="AZ518" s="102">
        <v>490</v>
      </c>
      <c r="BA518" s="102">
        <v>420</v>
      </c>
      <c r="BB518" s="102">
        <v>280</v>
      </c>
      <c r="BC518" s="97">
        <v>1020</v>
      </c>
      <c r="BD518" s="97">
        <v>420</v>
      </c>
      <c r="BE518" s="97">
        <v>360</v>
      </c>
      <c r="BF518" s="97">
        <v>240</v>
      </c>
      <c r="BG518" s="103">
        <f>AV518-AW518</f>
        <v>1632</v>
      </c>
      <c r="BJ518" s="251" t="e">
        <f>M518*#REF!</f>
        <v>#REF!</v>
      </c>
      <c r="BK518" s="251" t="e">
        <f>N518*#REF!</f>
        <v>#REF!</v>
      </c>
      <c r="BL518" s="251" t="e">
        <f>O518*#REF!</f>
        <v>#REF!</v>
      </c>
      <c r="BM518" s="251" t="e">
        <f>P518*#REF!</f>
        <v>#REF!</v>
      </c>
    </row>
    <row r="519" spans="1:65" s="107" customFormat="1" ht="63" customHeight="1" x14ac:dyDescent="0.25">
      <c r="A519" s="83" t="str">
        <f t="shared" si="300"/>
        <v>LK82DT+1</v>
      </c>
      <c r="B519" s="83" t="str">
        <f t="shared" si="301"/>
        <v>LK82DT+2</v>
      </c>
      <c r="C519" s="83" t="str">
        <f t="shared" si="302"/>
        <v>LK82DT+3</v>
      </c>
      <c r="D519" s="83" t="str">
        <f t="shared" si="303"/>
        <v>LK82DT+4</v>
      </c>
      <c r="E519" s="18" t="s">
        <v>3</v>
      </c>
      <c r="F519" s="85">
        <v>82</v>
      </c>
      <c r="G519" s="85"/>
      <c r="H519" s="93" t="s">
        <v>5559</v>
      </c>
      <c r="I519" s="84" t="s">
        <v>5560</v>
      </c>
      <c r="J519" s="84" t="s">
        <v>5561</v>
      </c>
      <c r="K519" s="84" t="str">
        <f t="shared" si="275"/>
        <v>LK82DT</v>
      </c>
      <c r="L519" s="84" t="s">
        <v>1096</v>
      </c>
      <c r="M519" s="95">
        <v>1200</v>
      </c>
      <c r="N519" s="96">
        <v>600</v>
      </c>
      <c r="O519" s="96">
        <v>500</v>
      </c>
      <c r="P519" s="96">
        <v>400</v>
      </c>
      <c r="Q519" s="95" t="e">
        <f>VLOOKUP(H519&amp;"Vị trí 1",#REF!,9,0)</f>
        <v>#REF!</v>
      </c>
      <c r="R519" s="95" t="e">
        <f>VLOOKUP(H519&amp;"Vị trí 2",#REF!,9,0)</f>
        <v>#REF!</v>
      </c>
      <c r="S519" s="95" t="e">
        <f>VLOOKUP(H519&amp;"Vị trí 3",#REF!,9,0)</f>
        <v>#REF!</v>
      </c>
      <c r="T519" s="95" t="e">
        <f>VLOOKUP(H519&amp;"Vị trí 4",#REF!,9,0)</f>
        <v>#REF!</v>
      </c>
      <c r="U519" s="253"/>
      <c r="V519" s="253"/>
      <c r="W519" s="253"/>
      <c r="X519" s="253"/>
      <c r="Y519" s="254"/>
      <c r="Z519" s="254"/>
      <c r="AA519" s="254"/>
      <c r="AB519" s="254"/>
      <c r="AC519" s="253"/>
      <c r="AD519" s="253"/>
      <c r="AE519" s="253"/>
      <c r="AF519" s="253"/>
      <c r="AG519" s="254"/>
      <c r="AH519" s="254"/>
      <c r="AI519" s="254"/>
      <c r="AJ519" s="254"/>
      <c r="AK519" s="86">
        <v>12.94</v>
      </c>
      <c r="AL519" s="86"/>
      <c r="AM519" s="255"/>
      <c r="AN519" s="255">
        <f>ROUNDDOWN(AK519*$AN$10/$AK$10,1)</f>
        <v>7.6</v>
      </c>
      <c r="AO519" s="98">
        <f t="shared" si="310"/>
        <v>9120</v>
      </c>
      <c r="AP519" s="98">
        <f t="shared" si="310"/>
        <v>4560</v>
      </c>
      <c r="AQ519" s="98">
        <f t="shared" si="310"/>
        <v>3800</v>
      </c>
      <c r="AR519" s="98">
        <f t="shared" si="310"/>
        <v>3040</v>
      </c>
      <c r="AS519" s="99">
        <f t="shared" si="311"/>
        <v>9100</v>
      </c>
      <c r="AT519" s="99">
        <f t="shared" si="311"/>
        <v>4600</v>
      </c>
      <c r="AU519" s="99">
        <f t="shared" si="311"/>
        <v>3800</v>
      </c>
      <c r="AV519" s="99">
        <f t="shared" si="311"/>
        <v>3000</v>
      </c>
      <c r="AW519" s="100">
        <f>AO519*0.15</f>
        <v>1368</v>
      </c>
      <c r="AX519" s="256" t="s">
        <v>3</v>
      </c>
      <c r="AY519" s="101">
        <v>1050</v>
      </c>
      <c r="AZ519" s="102">
        <v>630</v>
      </c>
      <c r="BA519" s="102">
        <v>410</v>
      </c>
      <c r="BB519" s="102">
        <v>290</v>
      </c>
      <c r="BC519" s="97">
        <v>900</v>
      </c>
      <c r="BD519" s="97">
        <v>540</v>
      </c>
      <c r="BE519" s="97">
        <v>350</v>
      </c>
      <c r="BF519" s="97">
        <v>250</v>
      </c>
      <c r="BG519" s="103">
        <f>AV519-AW519</f>
        <v>1632</v>
      </c>
      <c r="BJ519" s="251" t="e">
        <f>M519*#REF!</f>
        <v>#REF!</v>
      </c>
      <c r="BK519" s="251" t="e">
        <f>N519*#REF!</f>
        <v>#REF!</v>
      </c>
      <c r="BL519" s="251" t="e">
        <f>O519*#REF!</f>
        <v>#REF!</v>
      </c>
      <c r="BM519" s="251" t="e">
        <f>P519*#REF!</f>
        <v>#REF!</v>
      </c>
    </row>
    <row r="520" spans="1:65" s="107" customFormat="1" ht="35.1" customHeight="1" x14ac:dyDescent="0.25">
      <c r="A520" s="83" t="str">
        <f t="shared" si="300"/>
        <v>LK83DT+1</v>
      </c>
      <c r="B520" s="83" t="str">
        <f t="shared" si="301"/>
        <v>LK83DT+2</v>
      </c>
      <c r="C520" s="83" t="str">
        <f t="shared" si="302"/>
        <v>LK83DT+3</v>
      </c>
      <c r="D520" s="83" t="str">
        <f t="shared" si="303"/>
        <v>LK83DT+4</v>
      </c>
      <c r="E520" s="18" t="s">
        <v>3</v>
      </c>
      <c r="F520" s="85">
        <v>83</v>
      </c>
      <c r="G520" s="85"/>
      <c r="H520" s="93" t="s">
        <v>5562</v>
      </c>
      <c r="I520" s="84" t="s">
        <v>5563</v>
      </c>
      <c r="J520" s="84" t="s">
        <v>5564</v>
      </c>
      <c r="K520" s="84"/>
      <c r="L520" s="84" t="s">
        <v>5565</v>
      </c>
      <c r="M520" s="96"/>
      <c r="N520" s="96"/>
      <c r="O520" s="96"/>
      <c r="P520" s="96"/>
      <c r="Q520" s="95"/>
      <c r="R520" s="95"/>
      <c r="S520" s="95"/>
      <c r="T520" s="95"/>
      <c r="U520" s="253"/>
      <c r="V520" s="253"/>
      <c r="W520" s="253"/>
      <c r="X520" s="253"/>
      <c r="Y520" s="254"/>
      <c r="Z520" s="254"/>
      <c r="AA520" s="254"/>
      <c r="AB520" s="254"/>
      <c r="AC520" s="253"/>
      <c r="AD520" s="253"/>
      <c r="AE520" s="253"/>
      <c r="AF520" s="253"/>
      <c r="AG520" s="254"/>
      <c r="AH520" s="254"/>
      <c r="AI520" s="254"/>
      <c r="AJ520" s="254"/>
      <c r="AK520" s="86"/>
      <c r="AL520" s="86"/>
      <c r="AM520" s="255"/>
      <c r="AN520" s="255"/>
      <c r="AO520" s="98"/>
      <c r="AP520" s="98"/>
      <c r="AQ520" s="98"/>
      <c r="AR520" s="98"/>
      <c r="AS520" s="98"/>
      <c r="AT520" s="98"/>
      <c r="AU520" s="98"/>
      <c r="AV520" s="98"/>
      <c r="AW520" s="60"/>
      <c r="AX520" s="256" t="s">
        <v>3</v>
      </c>
      <c r="AY520" s="101"/>
      <c r="AZ520" s="102"/>
      <c r="BA520" s="102"/>
      <c r="BB520" s="102"/>
      <c r="BC520" s="97"/>
      <c r="BD520" s="97"/>
      <c r="BE520" s="97"/>
      <c r="BF520" s="97"/>
    </row>
    <row r="521" spans="1:65" s="107" customFormat="1" ht="35.1" customHeight="1" x14ac:dyDescent="0.25">
      <c r="A521" s="83" t="str">
        <f t="shared" si="300"/>
        <v>LK83DT_D1+1</v>
      </c>
      <c r="B521" s="83" t="str">
        <f t="shared" si="301"/>
        <v>LK83DT_D1+2</v>
      </c>
      <c r="C521" s="83" t="str">
        <f t="shared" si="302"/>
        <v>LK83DT_D1+3</v>
      </c>
      <c r="D521" s="83" t="str">
        <f t="shared" si="303"/>
        <v>LK83DT_D1+4</v>
      </c>
      <c r="E521" s="18" t="s">
        <v>3</v>
      </c>
      <c r="F521" s="85"/>
      <c r="G521" s="85"/>
      <c r="H521" s="93" t="s">
        <v>5566</v>
      </c>
      <c r="I521" s="84" t="s">
        <v>5567</v>
      </c>
      <c r="J521" s="84" t="s">
        <v>5564</v>
      </c>
      <c r="K521" s="84" t="str">
        <f t="shared" si="275"/>
        <v>LK83DT_D1</v>
      </c>
      <c r="L521" s="84" t="s">
        <v>5568</v>
      </c>
      <c r="M521" s="95">
        <v>1400</v>
      </c>
      <c r="N521" s="96">
        <v>900</v>
      </c>
      <c r="O521" s="96">
        <v>600</v>
      </c>
      <c r="P521" s="96">
        <v>420</v>
      </c>
      <c r="Q521" s="95" t="e">
        <f>VLOOKUP(H521&amp;"Vị trí 1",#REF!,9,0)</f>
        <v>#REF!</v>
      </c>
      <c r="R521" s="95" t="e">
        <f>VLOOKUP(H521&amp;"Vị trí 2",#REF!,9,0)</f>
        <v>#REF!</v>
      </c>
      <c r="S521" s="95" t="e">
        <f>VLOOKUP(H521&amp;"Vị trí 3",#REF!,9,0)</f>
        <v>#REF!</v>
      </c>
      <c r="T521" s="95" t="e">
        <f>VLOOKUP(H521&amp;"Vị trí 4",#REF!,9,0)</f>
        <v>#REF!</v>
      </c>
      <c r="U521" s="253"/>
      <c r="V521" s="253" t="e">
        <f>VLOOKUP(B521,#REF!,32,0)</f>
        <v>#REF!</v>
      </c>
      <c r="W521" s="253"/>
      <c r="X521" s="253"/>
      <c r="Y521" s="254"/>
      <c r="Z521" s="254" t="e">
        <f>V521/N521</f>
        <v>#REF!</v>
      </c>
      <c r="AA521" s="254"/>
      <c r="AB521" s="254"/>
      <c r="AC521" s="253"/>
      <c r="AD521" s="253"/>
      <c r="AE521" s="253"/>
      <c r="AF521" s="253"/>
      <c r="AG521" s="254"/>
      <c r="AH521" s="254"/>
      <c r="AI521" s="254"/>
      <c r="AJ521" s="254"/>
      <c r="AK521" s="86">
        <v>15</v>
      </c>
      <c r="AL521" s="86"/>
      <c r="AM521" s="255"/>
      <c r="AN521" s="255">
        <f>ROUNDDOWN(AK521*$AN$10/$AK$10,1)</f>
        <v>8.8000000000000007</v>
      </c>
      <c r="AO521" s="98">
        <f t="shared" ref="AO521:AR523" si="312">M521*$AN521</f>
        <v>12320.000000000002</v>
      </c>
      <c r="AP521" s="98">
        <f t="shared" si="312"/>
        <v>7920.0000000000009</v>
      </c>
      <c r="AQ521" s="98">
        <f t="shared" si="312"/>
        <v>5280</v>
      </c>
      <c r="AR521" s="98">
        <f t="shared" si="312"/>
        <v>3696.0000000000005</v>
      </c>
      <c r="AS521" s="99">
        <f t="shared" ref="AS521:AV523" si="313">IF(AO521&lt;1000,ROUND(AO521,-1),ROUND(AO521,-2))</f>
        <v>12300</v>
      </c>
      <c r="AT521" s="99">
        <f t="shared" si="313"/>
        <v>7900</v>
      </c>
      <c r="AU521" s="99">
        <f t="shared" si="313"/>
        <v>5300</v>
      </c>
      <c r="AV521" s="99">
        <f t="shared" si="313"/>
        <v>3700</v>
      </c>
      <c r="AW521" s="100">
        <f>AO521*0.15</f>
        <v>1848.0000000000002</v>
      </c>
      <c r="AX521" s="256" t="s">
        <v>3</v>
      </c>
      <c r="AY521" s="101">
        <v>1400</v>
      </c>
      <c r="AZ521" s="102">
        <v>630</v>
      </c>
      <c r="BA521" s="102">
        <v>420</v>
      </c>
      <c r="BB521" s="102">
        <v>290</v>
      </c>
      <c r="BC521" s="97">
        <v>1200</v>
      </c>
      <c r="BD521" s="97">
        <v>540</v>
      </c>
      <c r="BE521" s="97">
        <v>360</v>
      </c>
      <c r="BF521" s="97">
        <v>250</v>
      </c>
      <c r="BG521" s="103">
        <f>AV521-AW521</f>
        <v>1851.9999999999998</v>
      </c>
      <c r="BJ521" s="251" t="e">
        <f>M521*#REF!</f>
        <v>#REF!</v>
      </c>
      <c r="BK521" s="251" t="e">
        <f>N521*#REF!</f>
        <v>#REF!</v>
      </c>
      <c r="BL521" s="251" t="e">
        <f>O521*#REF!</f>
        <v>#REF!</v>
      </c>
      <c r="BM521" s="251" t="e">
        <f>P521*#REF!</f>
        <v>#REF!</v>
      </c>
    </row>
    <row r="522" spans="1:65" s="4" customFormat="1" ht="35.1" customHeight="1" x14ac:dyDescent="0.25">
      <c r="A522" s="83" t="str">
        <f t="shared" si="300"/>
        <v>LK83DT_D2+1</v>
      </c>
      <c r="B522" s="83" t="str">
        <f t="shared" si="301"/>
        <v>LK83DT_D2+2</v>
      </c>
      <c r="C522" s="83" t="str">
        <f t="shared" si="302"/>
        <v>LK83DT_D2+3</v>
      </c>
      <c r="D522" s="83" t="str">
        <f t="shared" si="303"/>
        <v>LK83DT_D2+4</v>
      </c>
      <c r="E522" s="18" t="s">
        <v>3</v>
      </c>
      <c r="F522" s="85"/>
      <c r="G522" s="85"/>
      <c r="H522" s="93" t="s">
        <v>5569</v>
      </c>
      <c r="I522" s="84" t="s">
        <v>5570</v>
      </c>
      <c r="J522" s="84" t="s">
        <v>5568</v>
      </c>
      <c r="K522" s="84" t="str">
        <f t="shared" si="275"/>
        <v>LK83DT_D2</v>
      </c>
      <c r="L522" s="84" t="s">
        <v>5571</v>
      </c>
      <c r="M522" s="95">
        <v>1200</v>
      </c>
      <c r="N522" s="96">
        <v>600</v>
      </c>
      <c r="O522" s="96">
        <v>500</v>
      </c>
      <c r="P522" s="96">
        <v>400</v>
      </c>
      <c r="Q522" s="95" t="e">
        <f>VLOOKUP(H522&amp;"Vị trí 1",#REF!,9,0)</f>
        <v>#REF!</v>
      </c>
      <c r="R522" s="95" t="e">
        <f>VLOOKUP(H522&amp;"Vị trí 2",#REF!,9,0)</f>
        <v>#REF!</v>
      </c>
      <c r="S522" s="95" t="e">
        <f>VLOOKUP(H522&amp;"Vị trí 3",#REF!,9,0)</f>
        <v>#REF!</v>
      </c>
      <c r="T522" s="95" t="e">
        <f>VLOOKUP(H522&amp;"Vị trí 4",#REF!,9,0)</f>
        <v>#REF!</v>
      </c>
      <c r="U522" s="253"/>
      <c r="V522" s="253"/>
      <c r="W522" s="253" t="e">
        <f>VLOOKUP(C522,#REF!,32,0)</f>
        <v>#REF!</v>
      </c>
      <c r="X522" s="253"/>
      <c r="Y522" s="254"/>
      <c r="Z522" s="254"/>
      <c r="AA522" s="254" t="e">
        <f>W522/O522</f>
        <v>#REF!</v>
      </c>
      <c r="AB522" s="254"/>
      <c r="AC522" s="253" t="e">
        <f>VLOOKUP(H522,#REF!,5,0)</f>
        <v>#REF!</v>
      </c>
      <c r="AD522" s="253"/>
      <c r="AE522" s="253"/>
      <c r="AF522" s="253"/>
      <c r="AG522" s="254" t="e">
        <f>AC522/M522</f>
        <v>#REF!</v>
      </c>
      <c r="AH522" s="254"/>
      <c r="AI522" s="254"/>
      <c r="AJ522" s="254"/>
      <c r="AK522" s="86">
        <v>12.94</v>
      </c>
      <c r="AL522" s="86"/>
      <c r="AM522" s="255" t="e">
        <f>AVERAGE(AG522:AJ522)</f>
        <v>#REF!</v>
      </c>
      <c r="AN522" s="255">
        <f>ROUNDDOWN(AK522*$AN$10/$AK$10,1)</f>
        <v>7.6</v>
      </c>
      <c r="AO522" s="98">
        <f t="shared" si="312"/>
        <v>9120</v>
      </c>
      <c r="AP522" s="98">
        <f t="shared" si="312"/>
        <v>4560</v>
      </c>
      <c r="AQ522" s="98">
        <f t="shared" si="312"/>
        <v>3800</v>
      </c>
      <c r="AR522" s="98">
        <f t="shared" si="312"/>
        <v>3040</v>
      </c>
      <c r="AS522" s="99">
        <f t="shared" si="313"/>
        <v>9100</v>
      </c>
      <c r="AT522" s="99">
        <f t="shared" si="313"/>
        <v>4600</v>
      </c>
      <c r="AU522" s="99">
        <f t="shared" si="313"/>
        <v>3800</v>
      </c>
      <c r="AV522" s="99">
        <f t="shared" si="313"/>
        <v>3000</v>
      </c>
      <c r="AW522" s="100">
        <f>AO522*0.15</f>
        <v>1368</v>
      </c>
      <c r="AX522" s="260" t="s">
        <v>3</v>
      </c>
      <c r="AY522" s="101">
        <v>1120</v>
      </c>
      <c r="AZ522" s="102">
        <v>560</v>
      </c>
      <c r="BA522" s="102">
        <v>420</v>
      </c>
      <c r="BB522" s="102">
        <v>290</v>
      </c>
      <c r="BC522" s="97">
        <v>960</v>
      </c>
      <c r="BD522" s="97">
        <v>480</v>
      </c>
      <c r="BE522" s="97">
        <v>360</v>
      </c>
      <c r="BF522" s="97">
        <v>250</v>
      </c>
      <c r="BG522" s="103">
        <f>AV522-AW522</f>
        <v>1632</v>
      </c>
      <c r="BJ522" s="251" t="e">
        <f>M522*#REF!</f>
        <v>#REF!</v>
      </c>
      <c r="BK522" s="251" t="e">
        <f>N522*#REF!</f>
        <v>#REF!</v>
      </c>
      <c r="BL522" s="251" t="e">
        <f>O522*#REF!</f>
        <v>#REF!</v>
      </c>
      <c r="BM522" s="251" t="e">
        <f>P522*#REF!</f>
        <v>#REF!</v>
      </c>
    </row>
    <row r="523" spans="1:65" s="107" customFormat="1" ht="35.1" customHeight="1" x14ac:dyDescent="0.25">
      <c r="A523" s="83" t="str">
        <f t="shared" si="300"/>
        <v>LK83DT_D3+1</v>
      </c>
      <c r="B523" s="83" t="str">
        <f t="shared" si="301"/>
        <v>LK83DT_D3+2</v>
      </c>
      <c r="C523" s="83" t="str">
        <f t="shared" si="302"/>
        <v>LK83DT_D3+3</v>
      </c>
      <c r="D523" s="83" t="str">
        <f t="shared" si="303"/>
        <v>LK83DT_D3+4</v>
      </c>
      <c r="E523" s="18" t="s">
        <v>3</v>
      </c>
      <c r="F523" s="85"/>
      <c r="G523" s="85"/>
      <c r="H523" s="93" t="s">
        <v>5572</v>
      </c>
      <c r="I523" s="84" t="s">
        <v>5573</v>
      </c>
      <c r="J523" s="84" t="s">
        <v>5571</v>
      </c>
      <c r="K523" s="84" t="str">
        <f t="shared" si="275"/>
        <v>LK83DT_D3</v>
      </c>
      <c r="L523" s="84" t="s">
        <v>5565</v>
      </c>
      <c r="M523" s="95">
        <v>1100</v>
      </c>
      <c r="N523" s="96">
        <v>550</v>
      </c>
      <c r="O523" s="96">
        <v>500</v>
      </c>
      <c r="P523" s="96">
        <v>400</v>
      </c>
      <c r="Q523" s="95" t="e">
        <f>VLOOKUP(H523&amp;"Vị trí 1",#REF!,9,0)</f>
        <v>#REF!</v>
      </c>
      <c r="R523" s="95" t="e">
        <f>VLOOKUP(H523&amp;"Vị trí 2",#REF!,9,0)</f>
        <v>#REF!</v>
      </c>
      <c r="S523" s="95" t="e">
        <f>VLOOKUP(H523&amp;"Vị trí 3",#REF!,9,0)</f>
        <v>#REF!</v>
      </c>
      <c r="T523" s="95" t="e">
        <f>VLOOKUP(H523&amp;"Vị trí 4",#REF!,9,0)</f>
        <v>#REF!</v>
      </c>
      <c r="U523" s="253"/>
      <c r="V523" s="253"/>
      <c r="W523" s="253"/>
      <c r="X523" s="253"/>
      <c r="Y523" s="254"/>
      <c r="Z523" s="254"/>
      <c r="AA523" s="254"/>
      <c r="AB523" s="254"/>
      <c r="AC523" s="253"/>
      <c r="AD523" s="253"/>
      <c r="AE523" s="253"/>
      <c r="AF523" s="253"/>
      <c r="AG523" s="254"/>
      <c r="AH523" s="254"/>
      <c r="AI523" s="254"/>
      <c r="AJ523" s="254"/>
      <c r="AK523" s="86">
        <v>12.94</v>
      </c>
      <c r="AL523" s="86"/>
      <c r="AM523" s="255"/>
      <c r="AN523" s="255">
        <f>ROUNDDOWN(AK523*$AN$10/$AK$10,1)</f>
        <v>7.6</v>
      </c>
      <c r="AO523" s="98">
        <f t="shared" si="312"/>
        <v>8360</v>
      </c>
      <c r="AP523" s="98">
        <f t="shared" si="312"/>
        <v>4180</v>
      </c>
      <c r="AQ523" s="98">
        <f t="shared" si="312"/>
        <v>3800</v>
      </c>
      <c r="AR523" s="98">
        <f t="shared" si="312"/>
        <v>3040</v>
      </c>
      <c r="AS523" s="99">
        <f t="shared" si="313"/>
        <v>8400</v>
      </c>
      <c r="AT523" s="99">
        <f t="shared" si="313"/>
        <v>4200</v>
      </c>
      <c r="AU523" s="99">
        <f t="shared" si="313"/>
        <v>3800</v>
      </c>
      <c r="AV523" s="99">
        <f t="shared" si="313"/>
        <v>3000</v>
      </c>
      <c r="AW523" s="100">
        <f>AO523*0.15</f>
        <v>1254</v>
      </c>
      <c r="AX523" s="256" t="s">
        <v>3</v>
      </c>
      <c r="AY523" s="101">
        <v>840</v>
      </c>
      <c r="AZ523" s="102">
        <v>420</v>
      </c>
      <c r="BA523" s="102">
        <v>350</v>
      </c>
      <c r="BB523" s="102">
        <v>280</v>
      </c>
      <c r="BC523" s="97">
        <v>720</v>
      </c>
      <c r="BD523" s="97">
        <v>360</v>
      </c>
      <c r="BE523" s="97">
        <v>300</v>
      </c>
      <c r="BF523" s="97">
        <v>240</v>
      </c>
      <c r="BG523" s="103">
        <f>AV523-AW523</f>
        <v>1746</v>
      </c>
      <c r="BJ523" s="251" t="e">
        <f>M523*#REF!</f>
        <v>#REF!</v>
      </c>
      <c r="BK523" s="251" t="e">
        <f>N523*#REF!</f>
        <v>#REF!</v>
      </c>
      <c r="BL523" s="251" t="e">
        <f>O523*#REF!</f>
        <v>#REF!</v>
      </c>
      <c r="BM523" s="251" t="e">
        <f>P523*#REF!</f>
        <v>#REF!</v>
      </c>
    </row>
    <row r="524" spans="1:65" s="107" customFormat="1" ht="47.25" x14ac:dyDescent="0.25">
      <c r="A524" s="83" t="str">
        <f t="shared" si="300"/>
        <v>LK84DT+1</v>
      </c>
      <c r="B524" s="83" t="str">
        <f t="shared" si="301"/>
        <v>LK84DT+2</v>
      </c>
      <c r="C524" s="83" t="str">
        <f t="shared" si="302"/>
        <v>LK84DT+3</v>
      </c>
      <c r="D524" s="83" t="str">
        <f t="shared" si="303"/>
        <v>LK84DT+4</v>
      </c>
      <c r="E524" s="18" t="s">
        <v>3</v>
      </c>
      <c r="F524" s="85">
        <v>84</v>
      </c>
      <c r="G524" s="85"/>
      <c r="H524" s="93" t="s">
        <v>5574</v>
      </c>
      <c r="I524" s="84" t="s">
        <v>2816</v>
      </c>
      <c r="J524" s="84" t="s">
        <v>144</v>
      </c>
      <c r="K524" s="84"/>
      <c r="L524" s="84" t="s">
        <v>5575</v>
      </c>
      <c r="M524" s="96"/>
      <c r="N524" s="96"/>
      <c r="O524" s="96"/>
      <c r="P524" s="96"/>
      <c r="Q524" s="95"/>
      <c r="R524" s="95"/>
      <c r="S524" s="95"/>
      <c r="T524" s="95"/>
      <c r="U524" s="253" t="e">
        <f>VLOOKUP(A524,#REF!,32,0)</f>
        <v>#REF!</v>
      </c>
      <c r="V524" s="253" t="e">
        <f>VLOOKUP(B524,#REF!,32,0)</f>
        <v>#REF!</v>
      </c>
      <c r="W524" s="253"/>
      <c r="X524" s="253"/>
      <c r="Y524" s="254" t="e">
        <f>U524/M524</f>
        <v>#REF!</v>
      </c>
      <c r="Z524" s="254" t="e">
        <f>V524/N524</f>
        <v>#REF!</v>
      </c>
      <c r="AA524" s="254"/>
      <c r="AB524" s="254"/>
      <c r="AC524" s="253"/>
      <c r="AD524" s="253"/>
      <c r="AE524" s="253"/>
      <c r="AF524" s="253"/>
      <c r="AG524" s="254"/>
      <c r="AH524" s="254"/>
      <c r="AI524" s="254"/>
      <c r="AJ524" s="254"/>
      <c r="AK524" s="86"/>
      <c r="AL524" s="86"/>
      <c r="AM524" s="255"/>
      <c r="AN524" s="255"/>
      <c r="AO524" s="98"/>
      <c r="AP524" s="98"/>
      <c r="AQ524" s="98"/>
      <c r="AR524" s="98"/>
      <c r="AS524" s="98"/>
      <c r="AT524" s="98"/>
      <c r="AU524" s="98"/>
      <c r="AV524" s="98"/>
      <c r="AW524" s="60"/>
      <c r="AX524" s="256" t="s">
        <v>3</v>
      </c>
      <c r="AY524" s="101">
        <v>910</v>
      </c>
      <c r="AZ524" s="102">
        <v>460</v>
      </c>
      <c r="BA524" s="102">
        <v>350</v>
      </c>
      <c r="BB524" s="102">
        <v>280</v>
      </c>
      <c r="BC524" s="97">
        <v>780</v>
      </c>
      <c r="BD524" s="97">
        <v>390</v>
      </c>
      <c r="BE524" s="97">
        <v>300</v>
      </c>
      <c r="BF524" s="97">
        <v>240</v>
      </c>
      <c r="BJ524" s="251" t="e">
        <f>M524*#REF!</f>
        <v>#REF!</v>
      </c>
      <c r="BK524" s="251" t="e">
        <f>N524*#REF!</f>
        <v>#REF!</v>
      </c>
      <c r="BL524" s="251" t="e">
        <f>O524*#REF!</f>
        <v>#REF!</v>
      </c>
      <c r="BM524" s="251" t="e">
        <f>P524*#REF!</f>
        <v>#REF!</v>
      </c>
    </row>
    <row r="525" spans="1:65" s="107" customFormat="1" ht="47.25" customHeight="1" x14ac:dyDescent="0.25">
      <c r="A525" s="83" t="str">
        <f t="shared" si="300"/>
        <v>LK84DT_D1+1</v>
      </c>
      <c r="B525" s="83" t="str">
        <f t="shared" si="301"/>
        <v>LK84DT_D1+2</v>
      </c>
      <c r="C525" s="83" t="str">
        <f t="shared" si="302"/>
        <v>LK84DT_D1+3</v>
      </c>
      <c r="D525" s="83" t="str">
        <f t="shared" si="303"/>
        <v>LK84DT_D1+4</v>
      </c>
      <c r="E525" s="18" t="s">
        <v>3</v>
      </c>
      <c r="F525" s="85"/>
      <c r="G525" s="85"/>
      <c r="H525" s="93" t="s">
        <v>5576</v>
      </c>
      <c r="I525" s="84" t="s">
        <v>5577</v>
      </c>
      <c r="J525" s="84" t="s">
        <v>144</v>
      </c>
      <c r="K525" s="84" t="str">
        <f t="shared" ref="K525:K586" si="314">H525</f>
        <v>LK84DT_D1</v>
      </c>
      <c r="L525" s="84" t="s">
        <v>5578</v>
      </c>
      <c r="M525" s="95">
        <v>1700</v>
      </c>
      <c r="N525" s="96">
        <v>700</v>
      </c>
      <c r="O525" s="96">
        <v>600</v>
      </c>
      <c r="P525" s="96">
        <v>400</v>
      </c>
      <c r="Q525" s="95" t="e">
        <f>VLOOKUP(H525&amp;"Vị trí 1",#REF!,9,0)</f>
        <v>#REF!</v>
      </c>
      <c r="R525" s="95" t="e">
        <f>VLOOKUP(H525&amp;"Vị trí 2",#REF!,9,0)</f>
        <v>#REF!</v>
      </c>
      <c r="S525" s="95" t="e">
        <f>VLOOKUP(H525&amp;"Vị trí 3",#REF!,9,0)</f>
        <v>#REF!</v>
      </c>
      <c r="T525" s="95" t="e">
        <f>VLOOKUP(H525&amp;"Vị trí 4",#REF!,9,0)</f>
        <v>#REF!</v>
      </c>
      <c r="U525" s="253" t="e">
        <f>VLOOKUP(A525,#REF!,32,0)</f>
        <v>#REF!</v>
      </c>
      <c r="V525" s="253"/>
      <c r="W525" s="253"/>
      <c r="X525" s="253"/>
      <c r="Y525" s="254" t="e">
        <f>U525/M525</f>
        <v>#REF!</v>
      </c>
      <c r="Z525" s="254"/>
      <c r="AA525" s="254"/>
      <c r="AB525" s="254"/>
      <c r="AC525" s="253"/>
      <c r="AD525" s="253"/>
      <c r="AE525" s="253"/>
      <c r="AF525" s="253"/>
      <c r="AG525" s="254"/>
      <c r="AH525" s="254"/>
      <c r="AI525" s="254"/>
      <c r="AJ525" s="254"/>
      <c r="AK525" s="86">
        <v>22.857142857142858</v>
      </c>
      <c r="AL525" s="86"/>
      <c r="AM525" s="255"/>
      <c r="AN525" s="255">
        <f>ROUNDDOWN(AK525*$AN$10/$AK$10,1)</f>
        <v>13.4</v>
      </c>
      <c r="AO525" s="98">
        <f t="shared" ref="AO525:AR526" si="315">M525*$AN525</f>
        <v>22780</v>
      </c>
      <c r="AP525" s="98">
        <f t="shared" si="315"/>
        <v>9380</v>
      </c>
      <c r="AQ525" s="98">
        <f t="shared" si="315"/>
        <v>8040</v>
      </c>
      <c r="AR525" s="98">
        <f t="shared" si="315"/>
        <v>5360</v>
      </c>
      <c r="AS525" s="99">
        <f t="shared" ref="AS525:AV526" si="316">IF(AO525&lt;1000,ROUND(AO525,-1),ROUND(AO525,-2))</f>
        <v>22800</v>
      </c>
      <c r="AT525" s="99">
        <f t="shared" si="316"/>
        <v>9400</v>
      </c>
      <c r="AU525" s="99">
        <f t="shared" si="316"/>
        <v>8000</v>
      </c>
      <c r="AV525" s="99">
        <f t="shared" si="316"/>
        <v>5400</v>
      </c>
      <c r="AW525" s="100">
        <f>AO525*0.15</f>
        <v>3417</v>
      </c>
      <c r="AX525" s="256" t="s">
        <v>3</v>
      </c>
      <c r="AY525" s="101">
        <v>840</v>
      </c>
      <c r="AZ525" s="102">
        <v>420</v>
      </c>
      <c r="BA525" s="102">
        <v>350</v>
      </c>
      <c r="BB525" s="102">
        <v>280</v>
      </c>
      <c r="BC525" s="97">
        <v>720</v>
      </c>
      <c r="BD525" s="97">
        <v>360</v>
      </c>
      <c r="BE525" s="97">
        <v>300</v>
      </c>
      <c r="BF525" s="97">
        <v>240</v>
      </c>
      <c r="BG525" s="103">
        <f>AV525-AW525</f>
        <v>1983</v>
      </c>
      <c r="BJ525" s="251" t="e">
        <f>M525*#REF!</f>
        <v>#REF!</v>
      </c>
      <c r="BK525" s="251" t="e">
        <f>N525*#REF!</f>
        <v>#REF!</v>
      </c>
      <c r="BL525" s="251" t="e">
        <f>O525*#REF!</f>
        <v>#REF!</v>
      </c>
      <c r="BM525" s="251" t="e">
        <f>P525*#REF!</f>
        <v>#REF!</v>
      </c>
    </row>
    <row r="526" spans="1:65" s="107" customFormat="1" ht="63" x14ac:dyDescent="0.25">
      <c r="A526" s="83" t="str">
        <f t="shared" si="300"/>
        <v>LK84DT_D2+1</v>
      </c>
      <c r="B526" s="83" t="str">
        <f t="shared" si="301"/>
        <v>LK84DT_D2+2</v>
      </c>
      <c r="C526" s="83" t="str">
        <f t="shared" si="302"/>
        <v>LK84DT_D2+3</v>
      </c>
      <c r="D526" s="83" t="str">
        <f t="shared" si="303"/>
        <v>LK84DT_D2+4</v>
      </c>
      <c r="E526" s="18" t="s">
        <v>3</v>
      </c>
      <c r="F526" s="85"/>
      <c r="G526" s="85"/>
      <c r="H526" s="93" t="s">
        <v>5579</v>
      </c>
      <c r="I526" s="84" t="s">
        <v>5580</v>
      </c>
      <c r="J526" s="84" t="s">
        <v>5578</v>
      </c>
      <c r="K526" s="84" t="str">
        <f t="shared" si="314"/>
        <v>LK84DT_D2</v>
      </c>
      <c r="L526" s="84" t="s">
        <v>5575</v>
      </c>
      <c r="M526" s="95">
        <v>1500</v>
      </c>
      <c r="N526" s="96">
        <v>900</v>
      </c>
      <c r="O526" s="96">
        <v>590</v>
      </c>
      <c r="P526" s="96">
        <v>420</v>
      </c>
      <c r="Q526" s="95" t="e">
        <f>VLOOKUP(H526&amp;"Vị trí 1",#REF!,9,0)</f>
        <v>#REF!</v>
      </c>
      <c r="R526" s="95" t="e">
        <f>VLOOKUP(H526&amp;"Vị trí 2",#REF!,9,0)</f>
        <v>#REF!</v>
      </c>
      <c r="S526" s="95" t="e">
        <f>VLOOKUP(H526&amp;"Vị trí 3",#REF!,9,0)</f>
        <v>#REF!</v>
      </c>
      <c r="T526" s="95" t="e">
        <f>VLOOKUP(H526&amp;"Vị trí 4",#REF!,9,0)</f>
        <v>#REF!</v>
      </c>
      <c r="U526" s="253"/>
      <c r="V526" s="253"/>
      <c r="W526" s="253"/>
      <c r="X526" s="253"/>
      <c r="Y526" s="254"/>
      <c r="Z526" s="254"/>
      <c r="AA526" s="254"/>
      <c r="AB526" s="254"/>
      <c r="AC526" s="253"/>
      <c r="AD526" s="253"/>
      <c r="AE526" s="253"/>
      <c r="AF526" s="253"/>
      <c r="AG526" s="254"/>
      <c r="AH526" s="254"/>
      <c r="AI526" s="254"/>
      <c r="AJ526" s="254"/>
      <c r="AK526" s="86">
        <v>12.94</v>
      </c>
      <c r="AL526" s="86"/>
      <c r="AM526" s="255"/>
      <c r="AN526" s="255">
        <f>ROUNDDOWN(AK526*$AN$10/$AK$10,1)</f>
        <v>7.6</v>
      </c>
      <c r="AO526" s="98">
        <f t="shared" si="315"/>
        <v>11400</v>
      </c>
      <c r="AP526" s="98">
        <f t="shared" si="315"/>
        <v>6840</v>
      </c>
      <c r="AQ526" s="98">
        <f t="shared" si="315"/>
        <v>4484</v>
      </c>
      <c r="AR526" s="98">
        <f t="shared" si="315"/>
        <v>3192</v>
      </c>
      <c r="AS526" s="99">
        <f t="shared" si="316"/>
        <v>11400</v>
      </c>
      <c r="AT526" s="99">
        <f t="shared" si="316"/>
        <v>6800</v>
      </c>
      <c r="AU526" s="99">
        <f t="shared" si="316"/>
        <v>4500</v>
      </c>
      <c r="AV526" s="99">
        <f t="shared" si="316"/>
        <v>3200</v>
      </c>
      <c r="AW526" s="100">
        <f>AO526*0.15</f>
        <v>1710</v>
      </c>
      <c r="AX526" s="256" t="s">
        <v>3</v>
      </c>
      <c r="AY526" s="101">
        <v>1889.9999999999998</v>
      </c>
      <c r="AZ526" s="102">
        <v>944.99999999999989</v>
      </c>
      <c r="BA526" s="102">
        <v>700</v>
      </c>
      <c r="BB526" s="102">
        <v>560</v>
      </c>
      <c r="BC526" s="97">
        <v>1620</v>
      </c>
      <c r="BD526" s="97">
        <v>810</v>
      </c>
      <c r="BE526" s="97">
        <v>600</v>
      </c>
      <c r="BF526" s="97">
        <v>480</v>
      </c>
      <c r="BG526" s="103">
        <f>AV526-AW526</f>
        <v>1490</v>
      </c>
      <c r="BJ526" s="251" t="e">
        <f>M526*#REF!</f>
        <v>#REF!</v>
      </c>
      <c r="BK526" s="251" t="e">
        <f>N526*#REF!</f>
        <v>#REF!</v>
      </c>
      <c r="BL526" s="251" t="e">
        <f>O526*#REF!</f>
        <v>#REF!</v>
      </c>
      <c r="BM526" s="251" t="e">
        <f>P526*#REF!</f>
        <v>#REF!</v>
      </c>
    </row>
    <row r="527" spans="1:65" s="107" customFormat="1" ht="25.5" customHeight="1" x14ac:dyDescent="0.25">
      <c r="A527" s="83" t="str">
        <f t="shared" si="300"/>
        <v>LK85DT+1</v>
      </c>
      <c r="B527" s="83" t="str">
        <f t="shared" si="301"/>
        <v>LK85DT+2</v>
      </c>
      <c r="C527" s="83" t="str">
        <f t="shared" si="302"/>
        <v>LK85DT+3</v>
      </c>
      <c r="D527" s="83" t="str">
        <f t="shared" si="303"/>
        <v>LK85DT+4</v>
      </c>
      <c r="E527" s="18" t="s">
        <v>3</v>
      </c>
      <c r="F527" s="85">
        <v>85</v>
      </c>
      <c r="G527" s="85"/>
      <c r="H527" s="93" t="s">
        <v>5581</v>
      </c>
      <c r="I527" s="84" t="s">
        <v>5582</v>
      </c>
      <c r="J527" s="84" t="s">
        <v>5410</v>
      </c>
      <c r="K527" s="84"/>
      <c r="L527" s="84" t="s">
        <v>5540</v>
      </c>
      <c r="M527" s="96"/>
      <c r="N527" s="96"/>
      <c r="O527" s="96"/>
      <c r="P527" s="96"/>
      <c r="Q527" s="95"/>
      <c r="R527" s="95"/>
      <c r="S527" s="95"/>
      <c r="T527" s="95"/>
      <c r="U527" s="253"/>
      <c r="V527" s="253"/>
      <c r="W527" s="253"/>
      <c r="X527" s="253"/>
      <c r="Y527" s="254"/>
      <c r="Z527" s="254"/>
      <c r="AA527" s="254"/>
      <c r="AB527" s="254"/>
      <c r="AC527" s="253"/>
      <c r="AD527" s="253"/>
      <c r="AE527" s="253"/>
      <c r="AF527" s="253"/>
      <c r="AG527" s="254"/>
      <c r="AH527" s="254"/>
      <c r="AI527" s="254"/>
      <c r="AJ527" s="254"/>
      <c r="AK527" s="86"/>
      <c r="AL527" s="86"/>
      <c r="AM527" s="255"/>
      <c r="AN527" s="255"/>
      <c r="AO527" s="98"/>
      <c r="AP527" s="98"/>
      <c r="AQ527" s="98"/>
      <c r="AR527" s="98"/>
      <c r="AS527" s="98"/>
      <c r="AT527" s="98"/>
      <c r="AU527" s="98"/>
      <c r="AV527" s="98"/>
      <c r="AW527" s="60"/>
      <c r="AX527" s="256" t="s">
        <v>3</v>
      </c>
      <c r="AY527" s="101"/>
      <c r="AZ527" s="102"/>
      <c r="BA527" s="102"/>
      <c r="BB527" s="102"/>
      <c r="BC527" s="97"/>
      <c r="BD527" s="97"/>
      <c r="BE527" s="97"/>
      <c r="BF527" s="97"/>
    </row>
    <row r="528" spans="1:65" s="107" customFormat="1" ht="24" customHeight="1" x14ac:dyDescent="0.25">
      <c r="A528" s="83" t="str">
        <f t="shared" si="300"/>
        <v>LK85DT_D1+1</v>
      </c>
      <c r="B528" s="83" t="str">
        <f t="shared" si="301"/>
        <v>LK85DT_D1+2</v>
      </c>
      <c r="C528" s="83" t="str">
        <f t="shared" si="302"/>
        <v>LK85DT_D1+3</v>
      </c>
      <c r="D528" s="83" t="str">
        <f t="shared" si="303"/>
        <v>LK85DT_D1+4</v>
      </c>
      <c r="E528" s="18" t="s">
        <v>3</v>
      </c>
      <c r="F528" s="85"/>
      <c r="G528" s="85"/>
      <c r="H528" s="93" t="s">
        <v>5583</v>
      </c>
      <c r="I528" s="84" t="s">
        <v>5584</v>
      </c>
      <c r="J528" s="84" t="s">
        <v>5410</v>
      </c>
      <c r="K528" s="84" t="str">
        <f t="shared" si="314"/>
        <v>LK85DT_D1</v>
      </c>
      <c r="L528" s="84" t="s">
        <v>5585</v>
      </c>
      <c r="M528" s="95">
        <v>2000</v>
      </c>
      <c r="N528" s="96">
        <v>900</v>
      </c>
      <c r="O528" s="96">
        <v>600</v>
      </c>
      <c r="P528" s="96">
        <v>420</v>
      </c>
      <c r="Q528" s="95" t="e">
        <f>VLOOKUP(H528&amp;"Vị trí 1",#REF!,9,0)</f>
        <v>#REF!</v>
      </c>
      <c r="R528" s="95" t="e">
        <f>VLOOKUP(H528&amp;"Vị trí 2",#REF!,9,0)</f>
        <v>#REF!</v>
      </c>
      <c r="S528" s="95" t="e">
        <f>VLOOKUP(H528&amp;"Vị trí 3",#REF!,9,0)</f>
        <v>#REF!</v>
      </c>
      <c r="T528" s="95" t="e">
        <f>VLOOKUP(H528&amp;"Vị trí 4",#REF!,9,0)</f>
        <v>#REF!</v>
      </c>
      <c r="U528" s="253"/>
      <c r="V528" s="253"/>
      <c r="W528" s="253"/>
      <c r="X528" s="253"/>
      <c r="Y528" s="254"/>
      <c r="Z528" s="254"/>
      <c r="AA528" s="254"/>
      <c r="AB528" s="254"/>
      <c r="AC528" s="253"/>
      <c r="AD528" s="253"/>
      <c r="AE528" s="253"/>
      <c r="AF528" s="253"/>
      <c r="AG528" s="254"/>
      <c r="AH528" s="254"/>
      <c r="AI528" s="254"/>
      <c r="AJ528" s="254"/>
      <c r="AK528" s="86">
        <v>23.888888888888889</v>
      </c>
      <c r="AL528" s="86"/>
      <c r="AM528" s="255"/>
      <c r="AN528" s="255">
        <f t="shared" ref="AN528:AN533" si="317">ROUNDDOWN(AK528*$AN$10/$AK$10,1)</f>
        <v>14</v>
      </c>
      <c r="AO528" s="98">
        <f t="shared" ref="AO528:AR533" si="318">M528*$AN528</f>
        <v>28000</v>
      </c>
      <c r="AP528" s="98">
        <f t="shared" si="318"/>
        <v>12600</v>
      </c>
      <c r="AQ528" s="98">
        <f t="shared" si="318"/>
        <v>8400</v>
      </c>
      <c r="AR528" s="98">
        <f t="shared" si="318"/>
        <v>5880</v>
      </c>
      <c r="AS528" s="99">
        <f t="shared" ref="AS528:AV533" si="319">IF(AO528&lt;1000,ROUND(AO528,-1),ROUND(AO528,-2))</f>
        <v>28000</v>
      </c>
      <c r="AT528" s="99">
        <f t="shared" si="319"/>
        <v>12600</v>
      </c>
      <c r="AU528" s="99">
        <f t="shared" si="319"/>
        <v>8400</v>
      </c>
      <c r="AV528" s="99">
        <f t="shared" si="319"/>
        <v>5900</v>
      </c>
      <c r="AW528" s="100">
        <f t="shared" ref="AW528:AW533" si="320">AO528*0.15</f>
        <v>4200</v>
      </c>
      <c r="AX528" s="256" t="s">
        <v>3</v>
      </c>
      <c r="AY528" s="101">
        <v>1400</v>
      </c>
      <c r="AZ528" s="102">
        <v>979.99999999999989</v>
      </c>
      <c r="BA528" s="102">
        <v>770</v>
      </c>
      <c r="BB528" s="102">
        <v>525</v>
      </c>
      <c r="BC528" s="97">
        <v>1200</v>
      </c>
      <c r="BD528" s="97">
        <v>840</v>
      </c>
      <c r="BE528" s="97">
        <v>660</v>
      </c>
      <c r="BF528" s="97">
        <v>450</v>
      </c>
      <c r="BG528" s="103">
        <f t="shared" ref="BG528:BG533" si="321">AV528-AW528</f>
        <v>1700</v>
      </c>
      <c r="BJ528" s="251" t="e">
        <f>M528*#REF!</f>
        <v>#REF!</v>
      </c>
      <c r="BK528" s="251" t="e">
        <f>N528*#REF!</f>
        <v>#REF!</v>
      </c>
      <c r="BL528" s="251" t="e">
        <f>O528*#REF!</f>
        <v>#REF!</v>
      </c>
      <c r="BM528" s="251" t="e">
        <f>P528*#REF!</f>
        <v>#REF!</v>
      </c>
    </row>
    <row r="529" spans="1:65" s="107" customFormat="1" ht="63" x14ac:dyDescent="0.25">
      <c r="A529" s="83" t="str">
        <f t="shared" si="300"/>
        <v>LK85DT_D2+1</v>
      </c>
      <c r="B529" s="83" t="str">
        <f t="shared" si="301"/>
        <v>LK85DT_D2+2</v>
      </c>
      <c r="C529" s="83" t="str">
        <f t="shared" si="302"/>
        <v>LK85DT_D2+3</v>
      </c>
      <c r="D529" s="83" t="str">
        <f t="shared" si="303"/>
        <v>LK85DT_D2+4</v>
      </c>
      <c r="E529" s="18" t="s">
        <v>3</v>
      </c>
      <c r="F529" s="85"/>
      <c r="G529" s="85"/>
      <c r="H529" s="93" t="s">
        <v>5586</v>
      </c>
      <c r="I529" s="84" t="s">
        <v>5587</v>
      </c>
      <c r="J529" s="84" t="s">
        <v>5585</v>
      </c>
      <c r="K529" s="84" t="str">
        <f t="shared" si="314"/>
        <v>LK85DT_D2</v>
      </c>
      <c r="L529" s="84" t="s">
        <v>5540</v>
      </c>
      <c r="M529" s="95">
        <v>1600</v>
      </c>
      <c r="N529" s="96">
        <v>800</v>
      </c>
      <c r="O529" s="96">
        <v>600</v>
      </c>
      <c r="P529" s="96">
        <v>420</v>
      </c>
      <c r="Q529" s="95" t="e">
        <f>VLOOKUP(H529&amp;"Vị trí 1",#REF!,9,0)</f>
        <v>#REF!</v>
      </c>
      <c r="R529" s="95" t="e">
        <f>VLOOKUP(H529&amp;"Vị trí 2",#REF!,9,0)</f>
        <v>#REF!</v>
      </c>
      <c r="S529" s="95" t="e">
        <f>VLOOKUP(H529&amp;"Vị trí 3",#REF!,9,0)</f>
        <v>#REF!</v>
      </c>
      <c r="T529" s="95" t="e">
        <f>VLOOKUP(H529&amp;"Vị trí 4",#REF!,9,0)</f>
        <v>#REF!</v>
      </c>
      <c r="U529" s="253" t="e">
        <f>VLOOKUP(A529,#REF!,32,0)</f>
        <v>#REF!</v>
      </c>
      <c r="V529" s="253"/>
      <c r="W529" s="253"/>
      <c r="X529" s="253"/>
      <c r="Y529" s="254" t="e">
        <f>U529/M529</f>
        <v>#REF!</v>
      </c>
      <c r="Z529" s="254"/>
      <c r="AA529" s="254"/>
      <c r="AB529" s="254"/>
      <c r="AC529" s="253"/>
      <c r="AD529" s="253"/>
      <c r="AE529" s="253"/>
      <c r="AF529" s="253"/>
      <c r="AG529" s="254"/>
      <c r="AH529" s="254"/>
      <c r="AI529" s="254"/>
      <c r="AJ529" s="254"/>
      <c r="AK529" s="86">
        <v>8.6666666666666661</v>
      </c>
      <c r="AL529" s="86"/>
      <c r="AM529" s="255"/>
      <c r="AN529" s="255">
        <f t="shared" si="317"/>
        <v>5.0999999999999996</v>
      </c>
      <c r="AO529" s="98">
        <f t="shared" si="318"/>
        <v>8159.9999999999991</v>
      </c>
      <c r="AP529" s="98">
        <f t="shared" si="318"/>
        <v>4079.9999999999995</v>
      </c>
      <c r="AQ529" s="98">
        <f t="shared" si="318"/>
        <v>3060</v>
      </c>
      <c r="AR529" s="98">
        <f t="shared" si="318"/>
        <v>2142</v>
      </c>
      <c r="AS529" s="99">
        <f t="shared" si="319"/>
        <v>8200</v>
      </c>
      <c r="AT529" s="99">
        <f t="shared" si="319"/>
        <v>4100</v>
      </c>
      <c r="AU529" s="99">
        <f t="shared" si="319"/>
        <v>3100</v>
      </c>
      <c r="AV529" s="99">
        <f t="shared" si="319"/>
        <v>2100</v>
      </c>
      <c r="AW529" s="100">
        <f t="shared" si="320"/>
        <v>1223.9999999999998</v>
      </c>
      <c r="AX529" s="256" t="s">
        <v>3</v>
      </c>
      <c r="AY529" s="101">
        <v>979.99999999999989</v>
      </c>
      <c r="AZ529" s="102">
        <v>489.99999999999994</v>
      </c>
      <c r="BA529" s="102">
        <v>420</v>
      </c>
      <c r="BB529" s="102">
        <v>350</v>
      </c>
      <c r="BC529" s="97">
        <v>840</v>
      </c>
      <c r="BD529" s="97">
        <v>420</v>
      </c>
      <c r="BE529" s="97">
        <v>360</v>
      </c>
      <c r="BF529" s="97">
        <v>300</v>
      </c>
      <c r="BG529" s="103">
        <f t="shared" si="321"/>
        <v>876.00000000000023</v>
      </c>
      <c r="BJ529" s="251" t="e">
        <f>M529*#REF!</f>
        <v>#REF!</v>
      </c>
      <c r="BK529" s="251" t="e">
        <f>N529*#REF!</f>
        <v>#REF!</v>
      </c>
      <c r="BL529" s="251" t="e">
        <f>O529*#REF!</f>
        <v>#REF!</v>
      </c>
      <c r="BM529" s="251" t="e">
        <f>P529*#REF!</f>
        <v>#REF!</v>
      </c>
    </row>
    <row r="530" spans="1:65" s="302" customFormat="1" ht="35.1" customHeight="1" x14ac:dyDescent="0.25">
      <c r="A530" s="230" t="str">
        <f t="shared" si="300"/>
        <v>LK86DT+1</v>
      </c>
      <c r="B530" s="230" t="str">
        <f t="shared" si="301"/>
        <v>LK86DT+2</v>
      </c>
      <c r="C530" s="230" t="str">
        <f t="shared" si="302"/>
        <v>LK86DT+3</v>
      </c>
      <c r="D530" s="230" t="str">
        <f t="shared" si="303"/>
        <v>LK86DT+4</v>
      </c>
      <c r="E530" s="18" t="s">
        <v>3</v>
      </c>
      <c r="F530" s="85">
        <v>86</v>
      </c>
      <c r="G530" s="85"/>
      <c r="H530" s="93" t="s">
        <v>5588</v>
      </c>
      <c r="I530" s="84" t="s">
        <v>5589</v>
      </c>
      <c r="J530" s="84" t="s">
        <v>1099</v>
      </c>
      <c r="K530" s="84" t="str">
        <f t="shared" si="314"/>
        <v>LK86DT</v>
      </c>
      <c r="L530" s="84" t="s">
        <v>5590</v>
      </c>
      <c r="M530" s="95">
        <v>1200</v>
      </c>
      <c r="N530" s="96">
        <v>600</v>
      </c>
      <c r="O530" s="96">
        <v>500</v>
      </c>
      <c r="P530" s="96">
        <v>400</v>
      </c>
      <c r="Q530" s="95" t="e">
        <f>VLOOKUP(H530&amp;"Vị trí 1",#REF!,9,0)</f>
        <v>#REF!</v>
      </c>
      <c r="R530" s="95" t="e">
        <f>VLOOKUP(H530&amp;"Vị trí 2",#REF!,9,0)</f>
        <v>#REF!</v>
      </c>
      <c r="S530" s="95" t="e">
        <f>VLOOKUP(H530&amp;"Vị trí 3",#REF!,9,0)</f>
        <v>#REF!</v>
      </c>
      <c r="T530" s="95" t="e">
        <f>VLOOKUP(H530&amp;"Vị trí 4",#REF!,9,0)</f>
        <v>#REF!</v>
      </c>
      <c r="U530" s="266"/>
      <c r="V530" s="266"/>
      <c r="W530" s="266"/>
      <c r="X530" s="266"/>
      <c r="Y530" s="267"/>
      <c r="Z530" s="267"/>
      <c r="AA530" s="267"/>
      <c r="AB530" s="267"/>
      <c r="AC530" s="266"/>
      <c r="AD530" s="266"/>
      <c r="AE530" s="266"/>
      <c r="AF530" s="266"/>
      <c r="AG530" s="267"/>
      <c r="AH530" s="267"/>
      <c r="AI530" s="267">
        <f>MIN(AK531:AK646)</f>
        <v>4.583333333333333</v>
      </c>
      <c r="AJ530" s="267">
        <f>MAX(AK531:AK646)</f>
        <v>22.5</v>
      </c>
      <c r="AK530" s="86">
        <v>12.94</v>
      </c>
      <c r="AL530" s="86"/>
      <c r="AM530" s="268"/>
      <c r="AN530" s="255">
        <f t="shared" si="317"/>
        <v>7.6</v>
      </c>
      <c r="AO530" s="98">
        <f t="shared" si="318"/>
        <v>9120</v>
      </c>
      <c r="AP530" s="98">
        <f t="shared" si="318"/>
        <v>4560</v>
      </c>
      <c r="AQ530" s="98">
        <f t="shared" si="318"/>
        <v>3800</v>
      </c>
      <c r="AR530" s="98">
        <f t="shared" si="318"/>
        <v>3040</v>
      </c>
      <c r="AS530" s="99">
        <f t="shared" si="319"/>
        <v>9100</v>
      </c>
      <c r="AT530" s="99">
        <f t="shared" si="319"/>
        <v>4600</v>
      </c>
      <c r="AU530" s="99">
        <f t="shared" si="319"/>
        <v>3800</v>
      </c>
      <c r="AV530" s="99">
        <f t="shared" si="319"/>
        <v>3000</v>
      </c>
      <c r="AW530" s="100">
        <f t="shared" si="320"/>
        <v>1368</v>
      </c>
      <c r="AX530" s="269" t="s">
        <v>94</v>
      </c>
      <c r="AY530" s="292"/>
      <c r="AZ530" s="293"/>
      <c r="BA530" s="293"/>
      <c r="BB530" s="293"/>
      <c r="BC530" s="266"/>
      <c r="BD530" s="266"/>
      <c r="BE530" s="266"/>
      <c r="BF530" s="266"/>
      <c r="BG530" s="103">
        <f t="shared" si="321"/>
        <v>1632</v>
      </c>
    </row>
    <row r="531" spans="1:65" s="107" customFormat="1" ht="35.1" customHeight="1" x14ac:dyDescent="0.25">
      <c r="A531" s="83" t="str">
        <f t="shared" si="300"/>
        <v>LK87DT+1</v>
      </c>
      <c r="B531" s="83" t="str">
        <f t="shared" si="301"/>
        <v>LK87DT+2</v>
      </c>
      <c r="C531" s="83" t="str">
        <f t="shared" si="302"/>
        <v>LK87DT+3</v>
      </c>
      <c r="D531" s="83" t="str">
        <f t="shared" si="303"/>
        <v>LK87DT+4</v>
      </c>
      <c r="E531" s="18" t="s">
        <v>3</v>
      </c>
      <c r="F531" s="85">
        <v>87</v>
      </c>
      <c r="G531" s="85"/>
      <c r="H531" s="93" t="s">
        <v>5591</v>
      </c>
      <c r="I531" s="84" t="s">
        <v>5592</v>
      </c>
      <c r="J531" s="87" t="s">
        <v>5377</v>
      </c>
      <c r="K531" s="84" t="str">
        <f t="shared" si="314"/>
        <v>LK87DT</v>
      </c>
      <c r="L531" s="84" t="s">
        <v>5532</v>
      </c>
      <c r="M531" s="95">
        <v>1300</v>
      </c>
      <c r="N531" s="96">
        <v>650</v>
      </c>
      <c r="O531" s="96">
        <v>500</v>
      </c>
      <c r="P531" s="96">
        <v>400</v>
      </c>
      <c r="Q531" s="95" t="e">
        <f>VLOOKUP(H531&amp;"Vị trí 1",#REF!,9,0)</f>
        <v>#REF!</v>
      </c>
      <c r="R531" s="95" t="e">
        <f>VLOOKUP(H531&amp;"Vị trí 2",#REF!,9,0)</f>
        <v>#REF!</v>
      </c>
      <c r="S531" s="95" t="e">
        <f>VLOOKUP(H531&amp;"Vị trí 3",#REF!,9,0)</f>
        <v>#REF!</v>
      </c>
      <c r="T531" s="95" t="e">
        <f>VLOOKUP(H531&amp;"Vị trí 4",#REF!,9,0)</f>
        <v>#REF!</v>
      </c>
      <c r="U531" s="253"/>
      <c r="V531" s="253"/>
      <c r="W531" s="253"/>
      <c r="X531" s="253"/>
      <c r="Y531" s="254"/>
      <c r="Z531" s="254"/>
      <c r="AA531" s="254"/>
      <c r="AB531" s="254"/>
      <c r="AC531" s="253"/>
      <c r="AD531" s="253"/>
      <c r="AE531" s="253"/>
      <c r="AF531" s="253"/>
      <c r="AG531" s="254"/>
      <c r="AH531" s="254"/>
      <c r="AI531" s="254"/>
      <c r="AJ531" s="254"/>
      <c r="AK531" s="86">
        <v>18.53846153846154</v>
      </c>
      <c r="AL531" s="86"/>
      <c r="AM531" s="255"/>
      <c r="AN531" s="255">
        <f t="shared" si="317"/>
        <v>10.9</v>
      </c>
      <c r="AO531" s="98">
        <f t="shared" si="318"/>
        <v>14170</v>
      </c>
      <c r="AP531" s="98">
        <f t="shared" si="318"/>
        <v>7085</v>
      </c>
      <c r="AQ531" s="98">
        <f t="shared" si="318"/>
        <v>5450</v>
      </c>
      <c r="AR531" s="98">
        <f t="shared" si="318"/>
        <v>4360</v>
      </c>
      <c r="AS531" s="99">
        <f t="shared" si="319"/>
        <v>14200</v>
      </c>
      <c r="AT531" s="99">
        <f t="shared" si="319"/>
        <v>7100</v>
      </c>
      <c r="AU531" s="99">
        <f t="shared" si="319"/>
        <v>5500</v>
      </c>
      <c r="AV531" s="99">
        <f t="shared" si="319"/>
        <v>4400</v>
      </c>
      <c r="AW531" s="100">
        <f t="shared" si="320"/>
        <v>2125.5</v>
      </c>
      <c r="AX531" s="256" t="s">
        <v>94</v>
      </c>
      <c r="AY531" s="101"/>
      <c r="AZ531" s="102"/>
      <c r="BA531" s="102"/>
      <c r="BB531" s="102"/>
      <c r="BC531" s="253"/>
      <c r="BD531" s="253"/>
      <c r="BE531" s="253"/>
      <c r="BF531" s="253"/>
      <c r="BG531" s="103">
        <f t="shared" si="321"/>
        <v>2274.5</v>
      </c>
    </row>
    <row r="532" spans="1:65" s="107" customFormat="1" ht="35.1" customHeight="1" x14ac:dyDescent="0.25">
      <c r="A532" s="83" t="str">
        <f t="shared" si="300"/>
        <v>LK88DT+1</v>
      </c>
      <c r="B532" s="83" t="str">
        <f t="shared" si="301"/>
        <v>LK88DT+2</v>
      </c>
      <c r="C532" s="83" t="str">
        <f t="shared" si="302"/>
        <v>LK88DT+3</v>
      </c>
      <c r="D532" s="83" t="str">
        <f t="shared" si="303"/>
        <v>LK88DT+4</v>
      </c>
      <c r="E532" s="18" t="s">
        <v>3</v>
      </c>
      <c r="F532" s="85">
        <v>88</v>
      </c>
      <c r="G532" s="85"/>
      <c r="H532" s="93" t="s">
        <v>5593</v>
      </c>
      <c r="I532" s="84" t="s">
        <v>5594</v>
      </c>
      <c r="J532" s="84" t="s">
        <v>1092</v>
      </c>
      <c r="K532" s="84" t="str">
        <f t="shared" si="314"/>
        <v>LK88DT</v>
      </c>
      <c r="L532" s="84" t="s">
        <v>5560</v>
      </c>
      <c r="M532" s="95">
        <v>1200</v>
      </c>
      <c r="N532" s="96">
        <v>600</v>
      </c>
      <c r="O532" s="96">
        <v>500</v>
      </c>
      <c r="P532" s="96">
        <v>400</v>
      </c>
      <c r="Q532" s="95" t="e">
        <f>VLOOKUP(H532&amp;"Vị trí 1",#REF!,9,0)</f>
        <v>#REF!</v>
      </c>
      <c r="R532" s="95" t="e">
        <f>VLOOKUP(H532&amp;"Vị trí 2",#REF!,9,0)</f>
        <v>#REF!</v>
      </c>
      <c r="S532" s="95" t="e">
        <f>VLOOKUP(H532&amp;"Vị trí 3",#REF!,9,0)</f>
        <v>#REF!</v>
      </c>
      <c r="T532" s="95" t="e">
        <f>VLOOKUP(H532&amp;"Vị trí 4",#REF!,9,0)</f>
        <v>#REF!</v>
      </c>
      <c r="U532" s="253"/>
      <c r="V532" s="253"/>
      <c r="W532" s="253"/>
      <c r="X532" s="253"/>
      <c r="Y532" s="254"/>
      <c r="Z532" s="254"/>
      <c r="AA532" s="254"/>
      <c r="AB532" s="254"/>
      <c r="AC532" s="253"/>
      <c r="AD532" s="253"/>
      <c r="AE532" s="253"/>
      <c r="AF532" s="253"/>
      <c r="AG532" s="254"/>
      <c r="AH532" s="254"/>
      <c r="AI532" s="254"/>
      <c r="AJ532" s="254"/>
      <c r="AK532" s="86">
        <v>22.5</v>
      </c>
      <c r="AL532" s="86"/>
      <c r="AM532" s="255"/>
      <c r="AN532" s="255">
        <f t="shared" si="317"/>
        <v>13.2</v>
      </c>
      <c r="AO532" s="98">
        <f t="shared" si="318"/>
        <v>15840</v>
      </c>
      <c r="AP532" s="98">
        <f t="shared" si="318"/>
        <v>7920</v>
      </c>
      <c r="AQ532" s="98">
        <f t="shared" si="318"/>
        <v>6600</v>
      </c>
      <c r="AR532" s="98">
        <f t="shared" si="318"/>
        <v>5280</v>
      </c>
      <c r="AS532" s="99">
        <f t="shared" si="319"/>
        <v>15800</v>
      </c>
      <c r="AT532" s="99">
        <f t="shared" si="319"/>
        <v>7900</v>
      </c>
      <c r="AU532" s="99">
        <f t="shared" si="319"/>
        <v>6600</v>
      </c>
      <c r="AV532" s="99">
        <f t="shared" si="319"/>
        <v>5300</v>
      </c>
      <c r="AW532" s="100">
        <f t="shared" si="320"/>
        <v>2376</v>
      </c>
      <c r="AX532" s="256" t="s">
        <v>94</v>
      </c>
      <c r="AY532" s="101">
        <v>2660</v>
      </c>
      <c r="AZ532" s="102">
        <v>1050</v>
      </c>
      <c r="BA532" s="102">
        <v>600</v>
      </c>
      <c r="BB532" s="102">
        <v>490</v>
      </c>
      <c r="BC532" s="253">
        <v>2280</v>
      </c>
      <c r="BD532" s="253">
        <v>900</v>
      </c>
      <c r="BE532" s="253">
        <v>510</v>
      </c>
      <c r="BF532" s="253">
        <v>420</v>
      </c>
      <c r="BG532" s="103">
        <f t="shared" si="321"/>
        <v>2924</v>
      </c>
      <c r="BJ532" s="251" t="e">
        <f>M532*#REF!</f>
        <v>#REF!</v>
      </c>
      <c r="BK532" s="251" t="e">
        <f>N532*#REF!</f>
        <v>#REF!</v>
      </c>
      <c r="BL532" s="251" t="e">
        <f>O532*#REF!</f>
        <v>#REF!</v>
      </c>
      <c r="BM532" s="251" t="e">
        <f>P532*#REF!</f>
        <v>#REF!</v>
      </c>
    </row>
    <row r="533" spans="1:65" s="107" customFormat="1" ht="35.1" customHeight="1" x14ac:dyDescent="0.25">
      <c r="A533" s="83" t="str">
        <f t="shared" si="300"/>
        <v>LK89DT+1</v>
      </c>
      <c r="B533" s="83" t="str">
        <f t="shared" si="301"/>
        <v>LK89DT+2</v>
      </c>
      <c r="C533" s="83" t="str">
        <f t="shared" si="302"/>
        <v>LK89DT+3</v>
      </c>
      <c r="D533" s="83" t="str">
        <f t="shared" si="303"/>
        <v>LK89DT+4</v>
      </c>
      <c r="E533" s="18" t="s">
        <v>3</v>
      </c>
      <c r="F533" s="84">
        <v>89</v>
      </c>
      <c r="G533" s="84"/>
      <c r="H533" s="93" t="s">
        <v>5595</v>
      </c>
      <c r="I533" s="84" t="s">
        <v>5596</v>
      </c>
      <c r="J533" s="84" t="s">
        <v>4269</v>
      </c>
      <c r="K533" s="84" t="str">
        <f t="shared" si="314"/>
        <v>LK89DT</v>
      </c>
      <c r="L533" s="84" t="s">
        <v>5597</v>
      </c>
      <c r="M533" s="95">
        <v>2700</v>
      </c>
      <c r="N533" s="95">
        <v>1350</v>
      </c>
      <c r="O533" s="95">
        <v>1000</v>
      </c>
      <c r="P533" s="96">
        <v>800</v>
      </c>
      <c r="Q533" s="95" t="e">
        <f>VLOOKUP(H533&amp;"Vị trí 1",#REF!,9,0)</f>
        <v>#REF!</v>
      </c>
      <c r="R533" s="95" t="e">
        <f>VLOOKUP(H533&amp;"Vị trí 2",#REF!,9,0)</f>
        <v>#REF!</v>
      </c>
      <c r="S533" s="95" t="e">
        <f>VLOOKUP(H533&amp;"Vị trí 3",#REF!,9,0)</f>
        <v>#REF!</v>
      </c>
      <c r="T533" s="95" t="e">
        <f>VLOOKUP(H533&amp;"Vị trí 4",#REF!,9,0)</f>
        <v>#REF!</v>
      </c>
      <c r="U533" s="253"/>
      <c r="V533" s="253"/>
      <c r="W533" s="253"/>
      <c r="X533" s="253"/>
      <c r="Y533" s="254"/>
      <c r="Z533" s="254"/>
      <c r="AA533" s="254"/>
      <c r="AB533" s="254"/>
      <c r="AC533" s="253"/>
      <c r="AD533" s="253"/>
      <c r="AE533" s="253"/>
      <c r="AF533" s="253"/>
      <c r="AG533" s="254"/>
      <c r="AH533" s="254"/>
      <c r="AI533" s="254"/>
      <c r="AJ533" s="254"/>
      <c r="AK533" s="86">
        <v>12.94</v>
      </c>
      <c r="AL533" s="86"/>
      <c r="AM533" s="255"/>
      <c r="AN533" s="255">
        <f t="shared" si="317"/>
        <v>7.6</v>
      </c>
      <c r="AO533" s="98">
        <f t="shared" si="318"/>
        <v>20520</v>
      </c>
      <c r="AP533" s="98">
        <f t="shared" si="318"/>
        <v>10260</v>
      </c>
      <c r="AQ533" s="98">
        <f t="shared" si="318"/>
        <v>7600</v>
      </c>
      <c r="AR533" s="98">
        <f t="shared" si="318"/>
        <v>6080</v>
      </c>
      <c r="AS533" s="99">
        <f t="shared" si="319"/>
        <v>20500</v>
      </c>
      <c r="AT533" s="99">
        <f t="shared" si="319"/>
        <v>10300</v>
      </c>
      <c r="AU533" s="99">
        <f t="shared" si="319"/>
        <v>7600</v>
      </c>
      <c r="AV533" s="99">
        <f t="shared" si="319"/>
        <v>6100</v>
      </c>
      <c r="AW533" s="100">
        <f t="shared" si="320"/>
        <v>3078</v>
      </c>
      <c r="AX533" s="256" t="s">
        <v>94</v>
      </c>
      <c r="AY533" s="101">
        <v>2800</v>
      </c>
      <c r="AZ533" s="102">
        <v>1050</v>
      </c>
      <c r="BA533" s="102">
        <v>600</v>
      </c>
      <c r="BB533" s="102">
        <v>490</v>
      </c>
      <c r="BC533" s="253">
        <v>2400</v>
      </c>
      <c r="BD533" s="253">
        <v>900</v>
      </c>
      <c r="BE533" s="253">
        <v>510</v>
      </c>
      <c r="BF533" s="253">
        <v>420</v>
      </c>
      <c r="BG533" s="103">
        <f t="shared" si="321"/>
        <v>3022</v>
      </c>
      <c r="BJ533" s="251" t="e">
        <f>M533*#REF!</f>
        <v>#REF!</v>
      </c>
      <c r="BK533" s="251" t="e">
        <f>N533*#REF!</f>
        <v>#REF!</v>
      </c>
      <c r="BL533" s="251" t="e">
        <f>O533*#REF!</f>
        <v>#REF!</v>
      </c>
      <c r="BM533" s="251" t="e">
        <f>P533*#REF!</f>
        <v>#REF!</v>
      </c>
    </row>
    <row r="534" spans="1:65" s="107" customFormat="1" ht="35.1" customHeight="1" x14ac:dyDescent="0.25">
      <c r="A534" s="83" t="str">
        <f t="shared" si="300"/>
        <v>LK90DT+1</v>
      </c>
      <c r="B534" s="83" t="str">
        <f t="shared" si="301"/>
        <v>LK90DT+2</v>
      </c>
      <c r="C534" s="83" t="str">
        <f t="shared" si="302"/>
        <v>LK90DT+3</v>
      </c>
      <c r="D534" s="83" t="str">
        <f t="shared" si="303"/>
        <v>LK90DT+4</v>
      </c>
      <c r="E534" s="18" t="s">
        <v>3</v>
      </c>
      <c r="F534" s="55">
        <v>90</v>
      </c>
      <c r="G534" s="55"/>
      <c r="H534" s="84" t="s">
        <v>5598</v>
      </c>
      <c r="I534" s="84" t="s">
        <v>5599</v>
      </c>
      <c r="J534" s="84" t="s">
        <v>314</v>
      </c>
      <c r="K534" s="84"/>
      <c r="L534" s="84" t="s">
        <v>5600</v>
      </c>
      <c r="M534" s="96"/>
      <c r="N534" s="96"/>
      <c r="O534" s="96"/>
      <c r="P534" s="96"/>
      <c r="Q534" s="95"/>
      <c r="R534" s="95"/>
      <c r="S534" s="95"/>
      <c r="T534" s="95"/>
      <c r="U534" s="253"/>
      <c r="V534" s="253"/>
      <c r="W534" s="253"/>
      <c r="X534" s="253"/>
      <c r="Y534" s="254"/>
      <c r="Z534" s="254"/>
      <c r="AA534" s="254"/>
      <c r="AB534" s="254"/>
      <c r="AC534" s="253"/>
      <c r="AD534" s="253"/>
      <c r="AE534" s="253"/>
      <c r="AF534" s="253"/>
      <c r="AG534" s="254"/>
      <c r="AH534" s="254"/>
      <c r="AI534" s="254"/>
      <c r="AJ534" s="254"/>
      <c r="AK534" s="86"/>
      <c r="AL534" s="86"/>
      <c r="AM534" s="255"/>
      <c r="AN534" s="255"/>
      <c r="AO534" s="98"/>
      <c r="AP534" s="98"/>
      <c r="AQ534" s="98"/>
      <c r="AR534" s="98"/>
      <c r="AS534" s="98"/>
      <c r="AT534" s="98"/>
      <c r="AU534" s="98"/>
      <c r="AV534" s="98"/>
      <c r="AW534" s="60"/>
      <c r="AX534" s="256" t="s">
        <v>94</v>
      </c>
      <c r="AY534" s="101">
        <v>2520</v>
      </c>
      <c r="AZ534" s="102">
        <v>1050</v>
      </c>
      <c r="BA534" s="102">
        <v>600</v>
      </c>
      <c r="BB534" s="102">
        <v>490</v>
      </c>
      <c r="BC534" s="253">
        <v>2160</v>
      </c>
      <c r="BD534" s="253">
        <v>900</v>
      </c>
      <c r="BE534" s="253">
        <v>510</v>
      </c>
      <c r="BF534" s="253">
        <v>420</v>
      </c>
      <c r="BJ534" s="251" t="e">
        <f>M534*#REF!</f>
        <v>#REF!</v>
      </c>
      <c r="BK534" s="251" t="e">
        <f>N534*#REF!</f>
        <v>#REF!</v>
      </c>
      <c r="BL534" s="251" t="e">
        <f>O534*#REF!</f>
        <v>#REF!</v>
      </c>
      <c r="BM534" s="251" t="e">
        <f>P534*#REF!</f>
        <v>#REF!</v>
      </c>
    </row>
    <row r="535" spans="1:65" s="107" customFormat="1" ht="35.1" customHeight="1" x14ac:dyDescent="0.25">
      <c r="A535" s="83" t="str">
        <f t="shared" si="300"/>
        <v>LK90DT_D1+1</v>
      </c>
      <c r="B535" s="83" t="str">
        <f t="shared" si="301"/>
        <v>LK90DT_D1+2</v>
      </c>
      <c r="C535" s="83" t="str">
        <f t="shared" si="302"/>
        <v>LK90DT_D1+3</v>
      </c>
      <c r="D535" s="83" t="str">
        <f t="shared" si="303"/>
        <v>LK90DT_D1+4</v>
      </c>
      <c r="E535" s="18" t="s">
        <v>3</v>
      </c>
      <c r="F535" s="55"/>
      <c r="G535" s="55"/>
      <c r="H535" s="84" t="s">
        <v>5601</v>
      </c>
      <c r="I535" s="84" t="s">
        <v>5602</v>
      </c>
      <c r="J535" s="84" t="s">
        <v>314</v>
      </c>
      <c r="K535" s="84" t="str">
        <f t="shared" si="314"/>
        <v>LK90DT_D1</v>
      </c>
      <c r="L535" s="84" t="s">
        <v>1123</v>
      </c>
      <c r="M535" s="95">
        <v>2000</v>
      </c>
      <c r="N535" s="95">
        <v>1400</v>
      </c>
      <c r="O535" s="95">
        <v>1100</v>
      </c>
      <c r="P535" s="96">
        <v>750</v>
      </c>
      <c r="Q535" s="95" t="e">
        <f>VLOOKUP(H535&amp;"Vị trí 1",#REF!,9,0)</f>
        <v>#REF!</v>
      </c>
      <c r="R535" s="95" t="e">
        <f>VLOOKUP(H535&amp;"Vị trí 2",#REF!,9,0)</f>
        <v>#REF!</v>
      </c>
      <c r="S535" s="95" t="e">
        <f>VLOOKUP(H535&amp;"Vị trí 3",#REF!,9,0)</f>
        <v>#REF!</v>
      </c>
      <c r="T535" s="95" t="e">
        <f>VLOOKUP(H535&amp;"Vị trí 4",#REF!,9,0)</f>
        <v>#REF!</v>
      </c>
      <c r="U535" s="253" t="e">
        <f>VLOOKUP(A535,#REF!,32,0)</f>
        <v>#REF!</v>
      </c>
      <c r="V535" s="253"/>
      <c r="W535" s="253"/>
      <c r="X535" s="253"/>
      <c r="Y535" s="254" t="e">
        <f>U535/M535</f>
        <v>#REF!</v>
      </c>
      <c r="Z535" s="254"/>
      <c r="AA535" s="254"/>
      <c r="AB535" s="254"/>
      <c r="AC535" s="253"/>
      <c r="AD535" s="253"/>
      <c r="AE535" s="253"/>
      <c r="AF535" s="253"/>
      <c r="AG535" s="254"/>
      <c r="AH535" s="254"/>
      <c r="AI535" s="254"/>
      <c r="AJ535" s="254"/>
      <c r="AK535" s="86">
        <v>12.94</v>
      </c>
      <c r="AL535" s="86"/>
      <c r="AM535" s="255"/>
      <c r="AN535" s="255">
        <f>ROUNDDOWN(AK535*$AN$10/$AK$10,1)</f>
        <v>7.6</v>
      </c>
      <c r="AO535" s="98">
        <f t="shared" ref="AO535:AR536" si="322">M535*$AN535</f>
        <v>15200</v>
      </c>
      <c r="AP535" s="98">
        <f t="shared" si="322"/>
        <v>10640</v>
      </c>
      <c r="AQ535" s="98">
        <f t="shared" si="322"/>
        <v>8360</v>
      </c>
      <c r="AR535" s="98">
        <f t="shared" si="322"/>
        <v>5700</v>
      </c>
      <c r="AS535" s="99">
        <f t="shared" ref="AS535:AV536" si="323">IF(AO535&lt;1000,ROUND(AO535,-1),ROUND(AO535,-2))</f>
        <v>15200</v>
      </c>
      <c r="AT535" s="99">
        <f t="shared" si="323"/>
        <v>10600</v>
      </c>
      <c r="AU535" s="99">
        <f t="shared" si="323"/>
        <v>8400</v>
      </c>
      <c r="AV535" s="99">
        <f t="shared" si="323"/>
        <v>5700</v>
      </c>
      <c r="AW535" s="100">
        <f>AO535*0.15</f>
        <v>2280</v>
      </c>
      <c r="AX535" s="256" t="s">
        <v>94</v>
      </c>
      <c r="AY535" s="101">
        <v>2100</v>
      </c>
      <c r="AZ535" s="102">
        <v>980</v>
      </c>
      <c r="BA535" s="102">
        <v>600</v>
      </c>
      <c r="BB535" s="102">
        <v>490</v>
      </c>
      <c r="BC535" s="253">
        <v>1800</v>
      </c>
      <c r="BD535" s="253">
        <v>840</v>
      </c>
      <c r="BE535" s="253">
        <v>510</v>
      </c>
      <c r="BF535" s="253">
        <v>420</v>
      </c>
      <c r="BG535" s="103">
        <f>AV535-AW535</f>
        <v>3420</v>
      </c>
      <c r="BJ535" s="251" t="e">
        <f>M535*#REF!</f>
        <v>#REF!</v>
      </c>
      <c r="BK535" s="251" t="e">
        <f>N535*#REF!</f>
        <v>#REF!</v>
      </c>
      <c r="BL535" s="251" t="e">
        <f>O535*#REF!</f>
        <v>#REF!</v>
      </c>
      <c r="BM535" s="251" t="e">
        <f>P535*#REF!</f>
        <v>#REF!</v>
      </c>
    </row>
    <row r="536" spans="1:65" s="107" customFormat="1" ht="35.1" customHeight="1" x14ac:dyDescent="0.25">
      <c r="A536" s="83" t="str">
        <f t="shared" si="300"/>
        <v>LK90DT_D2+1</v>
      </c>
      <c r="B536" s="83" t="str">
        <f t="shared" si="301"/>
        <v>LK90DT_D2+2</v>
      </c>
      <c r="C536" s="83" t="str">
        <f t="shared" si="302"/>
        <v>LK90DT_D2+3</v>
      </c>
      <c r="D536" s="83" t="str">
        <f t="shared" si="303"/>
        <v>LK90DT_D2+4</v>
      </c>
      <c r="E536" s="18" t="s">
        <v>3</v>
      </c>
      <c r="F536" s="55"/>
      <c r="G536" s="55"/>
      <c r="H536" s="84" t="s">
        <v>5603</v>
      </c>
      <c r="I536" s="84" t="s">
        <v>5604</v>
      </c>
      <c r="J536" s="84" t="s">
        <v>1123</v>
      </c>
      <c r="K536" s="84" t="str">
        <f t="shared" si="314"/>
        <v>LK90DT_D2</v>
      </c>
      <c r="L536" s="84" t="s">
        <v>5605</v>
      </c>
      <c r="M536" s="95">
        <v>1400</v>
      </c>
      <c r="N536" s="96">
        <v>700</v>
      </c>
      <c r="O536" s="96">
        <v>600</v>
      </c>
      <c r="P536" s="96">
        <v>500</v>
      </c>
      <c r="Q536" s="95" t="e">
        <f>VLOOKUP(H536&amp;"Vị trí 1",#REF!,9,0)</f>
        <v>#REF!</v>
      </c>
      <c r="R536" s="95" t="e">
        <f>VLOOKUP(H536&amp;"Vị trí 2",#REF!,9,0)</f>
        <v>#REF!</v>
      </c>
      <c r="S536" s="95" t="e">
        <f>VLOOKUP(H536&amp;"Vị trí 3",#REF!,9,0)</f>
        <v>#REF!</v>
      </c>
      <c r="T536" s="95" t="e">
        <f>VLOOKUP(H536&amp;"Vị trí 4",#REF!,9,0)</f>
        <v>#REF!</v>
      </c>
      <c r="U536" s="253"/>
      <c r="V536" s="253"/>
      <c r="W536" s="253"/>
      <c r="X536" s="253"/>
      <c r="Y536" s="254"/>
      <c r="Z536" s="254"/>
      <c r="AA536" s="254"/>
      <c r="AB536" s="254"/>
      <c r="AC536" s="253"/>
      <c r="AD536" s="253"/>
      <c r="AE536" s="253"/>
      <c r="AF536" s="253"/>
      <c r="AG536" s="254"/>
      <c r="AH536" s="254"/>
      <c r="AI536" s="254"/>
      <c r="AJ536" s="254"/>
      <c r="AK536" s="86">
        <v>11.785714285714286</v>
      </c>
      <c r="AL536" s="86"/>
      <c r="AM536" s="255"/>
      <c r="AN536" s="255">
        <f>ROUNDDOWN(AK536*$AN$10/$AK$10,1)</f>
        <v>6.9</v>
      </c>
      <c r="AO536" s="98">
        <f t="shared" si="322"/>
        <v>9660</v>
      </c>
      <c r="AP536" s="98">
        <f t="shared" si="322"/>
        <v>4830</v>
      </c>
      <c r="AQ536" s="98">
        <f t="shared" si="322"/>
        <v>4140</v>
      </c>
      <c r="AR536" s="98">
        <f t="shared" si="322"/>
        <v>3450</v>
      </c>
      <c r="AS536" s="99">
        <f t="shared" si="323"/>
        <v>9700</v>
      </c>
      <c r="AT536" s="99">
        <f t="shared" si="323"/>
        <v>4800</v>
      </c>
      <c r="AU536" s="99">
        <f t="shared" si="323"/>
        <v>4100</v>
      </c>
      <c r="AV536" s="99">
        <f t="shared" si="323"/>
        <v>3500</v>
      </c>
      <c r="AW536" s="100">
        <f>AO536*0.15</f>
        <v>1449</v>
      </c>
      <c r="AX536" s="256" t="s">
        <v>94</v>
      </c>
      <c r="AY536" s="101">
        <v>1960</v>
      </c>
      <c r="AZ536" s="102">
        <v>980</v>
      </c>
      <c r="BA536" s="102">
        <v>600</v>
      </c>
      <c r="BB536" s="102">
        <v>490</v>
      </c>
      <c r="BC536" s="253">
        <v>1680</v>
      </c>
      <c r="BD536" s="253">
        <v>840</v>
      </c>
      <c r="BE536" s="253">
        <v>510</v>
      </c>
      <c r="BF536" s="253">
        <v>420</v>
      </c>
      <c r="BG536" s="103">
        <f>AV536-AW536</f>
        <v>2051</v>
      </c>
      <c r="BJ536" s="251" t="e">
        <f>M536*#REF!</f>
        <v>#REF!</v>
      </c>
      <c r="BK536" s="251" t="e">
        <f>N536*#REF!</f>
        <v>#REF!</v>
      </c>
      <c r="BL536" s="251" t="e">
        <f>O536*#REF!</f>
        <v>#REF!</v>
      </c>
      <c r="BM536" s="251" t="e">
        <f>P536*#REF!</f>
        <v>#REF!</v>
      </c>
    </row>
    <row r="537" spans="1:65" s="304" customFormat="1" ht="35.1" customHeight="1" x14ac:dyDescent="0.25">
      <c r="A537" s="272" t="str">
        <f t="shared" si="300"/>
        <v>XL+1</v>
      </c>
      <c r="B537" s="272" t="str">
        <f t="shared" si="301"/>
        <v>XL+2</v>
      </c>
      <c r="C537" s="272" t="str">
        <f t="shared" si="302"/>
        <v>XL+3</v>
      </c>
      <c r="D537" s="272" t="str">
        <f t="shared" si="303"/>
        <v>XL+4</v>
      </c>
      <c r="E537" s="303" t="s">
        <v>94</v>
      </c>
      <c r="F537" s="200" t="s">
        <v>1154</v>
      </c>
      <c r="G537" s="200"/>
      <c r="H537" s="201" t="s">
        <v>94</v>
      </c>
      <c r="I537" s="274" t="s">
        <v>5606</v>
      </c>
      <c r="J537" s="274"/>
      <c r="K537" s="274"/>
      <c r="L537" s="274"/>
      <c r="M537" s="276"/>
      <c r="N537" s="276"/>
      <c r="O537" s="276"/>
      <c r="P537" s="276"/>
      <c r="Q537" s="277"/>
      <c r="R537" s="277"/>
      <c r="S537" s="277"/>
      <c r="T537" s="277"/>
      <c r="U537" s="275"/>
      <c r="V537" s="275"/>
      <c r="W537" s="275"/>
      <c r="X537" s="275"/>
      <c r="Y537" s="278"/>
      <c r="Z537" s="278"/>
      <c r="AA537" s="278"/>
      <c r="AB537" s="278"/>
      <c r="AC537" s="275"/>
      <c r="AD537" s="275"/>
      <c r="AE537" s="275"/>
      <c r="AF537" s="275"/>
      <c r="AG537" s="278"/>
      <c r="AH537" s="278"/>
      <c r="AI537" s="278"/>
      <c r="AJ537" s="278"/>
      <c r="AK537" s="279">
        <f>AVERAGE(AK539:AK652)</f>
        <v>7.989679425837326</v>
      </c>
      <c r="AL537" s="279"/>
      <c r="AM537" s="280"/>
      <c r="AN537" s="281">
        <f>ROUNDDOWN(AK537*$AN$10/$AK$10,1)</f>
        <v>4.7</v>
      </c>
      <c r="AO537" s="282"/>
      <c r="AP537" s="282"/>
      <c r="AQ537" s="282"/>
      <c r="AR537" s="282"/>
      <c r="AS537" s="282"/>
      <c r="AT537" s="282"/>
      <c r="AU537" s="282"/>
      <c r="AV537" s="282"/>
      <c r="AW537" s="205"/>
      <c r="AX537" s="283" t="s">
        <v>94</v>
      </c>
      <c r="AY537" s="284"/>
      <c r="AZ537" s="285"/>
      <c r="BA537" s="285"/>
      <c r="BB537" s="285"/>
      <c r="BC537" s="286"/>
      <c r="BD537" s="286"/>
      <c r="BE537" s="286"/>
      <c r="BF537" s="286"/>
    </row>
    <row r="538" spans="1:65" s="107" customFormat="1" ht="35.1" customHeight="1" x14ac:dyDescent="0.25">
      <c r="A538" s="83" t="str">
        <f t="shared" si="300"/>
        <v>XL1DT+1</v>
      </c>
      <c r="B538" s="83" t="str">
        <f t="shared" si="301"/>
        <v>XL1DT+2</v>
      </c>
      <c r="C538" s="83" t="str">
        <f t="shared" si="302"/>
        <v>XL1DT+3</v>
      </c>
      <c r="D538" s="83" t="str">
        <f t="shared" si="303"/>
        <v>XL1DT+4</v>
      </c>
      <c r="E538" s="32" t="s">
        <v>94</v>
      </c>
      <c r="F538" s="85">
        <v>1</v>
      </c>
      <c r="G538" s="85"/>
      <c r="H538" s="93" t="s">
        <v>5607</v>
      </c>
      <c r="I538" s="84" t="s">
        <v>195</v>
      </c>
      <c r="J538" s="94" t="s">
        <v>147</v>
      </c>
      <c r="K538" s="84"/>
      <c r="L538" s="94" t="s">
        <v>5608</v>
      </c>
      <c r="M538" s="96"/>
      <c r="N538" s="96"/>
      <c r="O538" s="96"/>
      <c r="P538" s="96"/>
      <c r="Q538" s="95"/>
      <c r="R538" s="95"/>
      <c r="S538" s="95"/>
      <c r="T538" s="95"/>
      <c r="U538" s="253"/>
      <c r="V538" s="253"/>
      <c r="W538" s="253"/>
      <c r="X538" s="253"/>
      <c r="Y538" s="254"/>
      <c r="Z538" s="254"/>
      <c r="AA538" s="254"/>
      <c r="AB538" s="254"/>
      <c r="AC538" s="253"/>
      <c r="AD538" s="253"/>
      <c r="AE538" s="253"/>
      <c r="AF538" s="253"/>
      <c r="AG538" s="254"/>
      <c r="AH538" s="254"/>
      <c r="AI538" s="254"/>
      <c r="AJ538" s="254"/>
      <c r="AK538" s="86"/>
      <c r="AL538" s="86"/>
      <c r="AM538" s="255"/>
      <c r="AN538" s="255"/>
      <c r="AO538" s="98"/>
      <c r="AP538" s="98"/>
      <c r="AQ538" s="98"/>
      <c r="AR538" s="98"/>
      <c r="AS538" s="98"/>
      <c r="AT538" s="98"/>
      <c r="AU538" s="98"/>
      <c r="AV538" s="98"/>
      <c r="AW538" s="60"/>
      <c r="AX538" s="256" t="s">
        <v>94</v>
      </c>
      <c r="AY538" s="101">
        <v>2380</v>
      </c>
      <c r="AZ538" s="102">
        <v>1050</v>
      </c>
      <c r="BA538" s="102">
        <v>600</v>
      </c>
      <c r="BB538" s="102">
        <v>490</v>
      </c>
      <c r="BC538" s="253">
        <v>2040</v>
      </c>
      <c r="BD538" s="253">
        <v>900</v>
      </c>
      <c r="BE538" s="253">
        <v>510</v>
      </c>
      <c r="BF538" s="253">
        <v>420</v>
      </c>
      <c r="BJ538" s="251" t="e">
        <f>M538*#REF!</f>
        <v>#REF!</v>
      </c>
      <c r="BK538" s="251" t="e">
        <f>N538*#REF!</f>
        <v>#REF!</v>
      </c>
      <c r="BL538" s="251" t="e">
        <f>O538*#REF!</f>
        <v>#REF!</v>
      </c>
      <c r="BM538" s="251" t="e">
        <f>P538*#REF!</f>
        <v>#REF!</v>
      </c>
    </row>
    <row r="539" spans="1:65" s="107" customFormat="1" ht="35.1" customHeight="1" x14ac:dyDescent="0.25">
      <c r="A539" s="83" t="str">
        <f t="shared" si="300"/>
        <v>XL1DT_D1+1</v>
      </c>
      <c r="B539" s="83" t="str">
        <f t="shared" si="301"/>
        <v>XL1DT_D1+2</v>
      </c>
      <c r="C539" s="83" t="str">
        <f t="shared" si="302"/>
        <v>XL1DT_D1+3</v>
      </c>
      <c r="D539" s="83" t="str">
        <f t="shared" si="303"/>
        <v>XL1DT_D1+4</v>
      </c>
      <c r="E539" s="32" t="s">
        <v>94</v>
      </c>
      <c r="F539" s="85"/>
      <c r="G539" s="85"/>
      <c r="H539" s="93" t="s">
        <v>196</v>
      </c>
      <c r="I539" s="84" t="s">
        <v>5609</v>
      </c>
      <c r="J539" s="94" t="s">
        <v>147</v>
      </c>
      <c r="K539" s="84" t="str">
        <f t="shared" si="314"/>
        <v>XL1DT_D1</v>
      </c>
      <c r="L539" s="94" t="s">
        <v>5610</v>
      </c>
      <c r="M539" s="95">
        <v>3800</v>
      </c>
      <c r="N539" s="95">
        <v>1500</v>
      </c>
      <c r="O539" s="96">
        <v>850</v>
      </c>
      <c r="P539" s="96">
        <v>700</v>
      </c>
      <c r="Q539" s="95" t="e">
        <f>VLOOKUP(H539&amp;"Vị trí 1",#REF!,9,0)</f>
        <v>#REF!</v>
      </c>
      <c r="R539" s="95" t="e">
        <f>VLOOKUP(H539&amp;"Vị trí 2",#REF!,9,0)</f>
        <v>#REF!</v>
      </c>
      <c r="S539" s="95" t="e">
        <f>VLOOKUP(H539&amp;"Vị trí 3",#REF!,9,0)</f>
        <v>#REF!</v>
      </c>
      <c r="T539" s="95" t="e">
        <f>VLOOKUP(H539&amp;"Vị trí 4",#REF!,9,0)</f>
        <v>#REF!</v>
      </c>
      <c r="U539" s="253"/>
      <c r="V539" s="253"/>
      <c r="W539" s="253"/>
      <c r="X539" s="253"/>
      <c r="Y539" s="254"/>
      <c r="Z539" s="254"/>
      <c r="AA539" s="254"/>
      <c r="AB539" s="254"/>
      <c r="AC539" s="253"/>
      <c r="AD539" s="253"/>
      <c r="AE539" s="253"/>
      <c r="AF539" s="253"/>
      <c r="AG539" s="254"/>
      <c r="AH539" s="254"/>
      <c r="AI539" s="254"/>
      <c r="AJ539" s="254"/>
      <c r="AK539" s="86">
        <v>7.99</v>
      </c>
      <c r="AL539" s="86"/>
      <c r="AM539" s="255"/>
      <c r="AN539" s="255">
        <f>ROUNDDOWN(AK539*$AN$10/$AK$10,1)</f>
        <v>4.7</v>
      </c>
      <c r="AO539" s="98">
        <f t="shared" ref="AO539:AR543" si="324">M539*$AN539</f>
        <v>17860</v>
      </c>
      <c r="AP539" s="98">
        <f t="shared" si="324"/>
        <v>7050</v>
      </c>
      <c r="AQ539" s="98">
        <f t="shared" si="324"/>
        <v>3995</v>
      </c>
      <c r="AR539" s="98">
        <f t="shared" si="324"/>
        <v>3290</v>
      </c>
      <c r="AS539" s="99">
        <f t="shared" ref="AS539:AV543" si="325">IF(AO539&lt;1000,ROUND(AO539,-1),ROUND(AO539,-2))</f>
        <v>17900</v>
      </c>
      <c r="AT539" s="99">
        <f t="shared" si="325"/>
        <v>7100</v>
      </c>
      <c r="AU539" s="99">
        <f t="shared" si="325"/>
        <v>4000</v>
      </c>
      <c r="AV539" s="99">
        <f t="shared" si="325"/>
        <v>3300</v>
      </c>
      <c r="AW539" s="100">
        <f>AO539*0.15</f>
        <v>2679</v>
      </c>
      <c r="AX539" s="256" t="s">
        <v>94</v>
      </c>
      <c r="AY539" s="101">
        <v>2520</v>
      </c>
      <c r="AZ539" s="102">
        <v>1120</v>
      </c>
      <c r="BA539" s="102">
        <v>600</v>
      </c>
      <c r="BB539" s="102">
        <v>490</v>
      </c>
      <c r="BC539" s="253">
        <v>2160</v>
      </c>
      <c r="BD539" s="253">
        <v>960</v>
      </c>
      <c r="BE539" s="253">
        <v>510</v>
      </c>
      <c r="BF539" s="253">
        <v>420</v>
      </c>
      <c r="BG539" s="103">
        <f>AV539-AW539</f>
        <v>621</v>
      </c>
      <c r="BJ539" s="251" t="e">
        <f>M539*#REF!</f>
        <v>#REF!</v>
      </c>
      <c r="BK539" s="251" t="e">
        <f>N539*#REF!</f>
        <v>#REF!</v>
      </c>
      <c r="BL539" s="251" t="e">
        <f>O539*#REF!</f>
        <v>#REF!</v>
      </c>
      <c r="BM539" s="251" t="e">
        <f>P539*#REF!</f>
        <v>#REF!</v>
      </c>
    </row>
    <row r="540" spans="1:65" s="107" customFormat="1" ht="35.1" customHeight="1" x14ac:dyDescent="0.25">
      <c r="A540" s="83" t="str">
        <f t="shared" si="300"/>
        <v>XL1DT_D2+1</v>
      </c>
      <c r="B540" s="83" t="str">
        <f t="shared" si="301"/>
        <v>XL1DT_D2+2</v>
      </c>
      <c r="C540" s="83" t="str">
        <f t="shared" si="302"/>
        <v>XL1DT_D2+3</v>
      </c>
      <c r="D540" s="83" t="str">
        <f t="shared" si="303"/>
        <v>XL1DT_D2+4</v>
      </c>
      <c r="E540" s="32" t="s">
        <v>94</v>
      </c>
      <c r="F540" s="85"/>
      <c r="G540" s="85"/>
      <c r="H540" s="93" t="s">
        <v>197</v>
      </c>
      <c r="I540" s="84" t="s">
        <v>5611</v>
      </c>
      <c r="J540" s="94" t="s">
        <v>5612</v>
      </c>
      <c r="K540" s="84" t="str">
        <f t="shared" si="314"/>
        <v>XL1DT_D2</v>
      </c>
      <c r="L540" s="94" t="s">
        <v>5613</v>
      </c>
      <c r="M540" s="95">
        <v>4000</v>
      </c>
      <c r="N540" s="95">
        <v>1500</v>
      </c>
      <c r="O540" s="96">
        <v>850</v>
      </c>
      <c r="P540" s="96">
        <v>700</v>
      </c>
      <c r="Q540" s="95" t="e">
        <f>VLOOKUP(H540&amp;"Vị trí 1",#REF!,9,0)</f>
        <v>#REF!</v>
      </c>
      <c r="R540" s="95" t="e">
        <f>VLOOKUP(H540&amp;"Vị trí 2",#REF!,9,0)</f>
        <v>#REF!</v>
      </c>
      <c r="S540" s="95" t="e">
        <f>VLOOKUP(H540&amp;"Vị trí 3",#REF!,9,0)</f>
        <v>#REF!</v>
      </c>
      <c r="T540" s="95" t="e">
        <f>VLOOKUP(H540&amp;"Vị trí 4",#REF!,9,0)</f>
        <v>#REF!</v>
      </c>
      <c r="U540" s="253"/>
      <c r="V540" s="253"/>
      <c r="W540" s="253"/>
      <c r="X540" s="253"/>
      <c r="Y540" s="254"/>
      <c r="Z540" s="254"/>
      <c r="AA540" s="254"/>
      <c r="AB540" s="254"/>
      <c r="AC540" s="253"/>
      <c r="AD540" s="253"/>
      <c r="AE540" s="253"/>
      <c r="AF540" s="253"/>
      <c r="AG540" s="254"/>
      <c r="AH540" s="254"/>
      <c r="AI540" s="254"/>
      <c r="AJ540" s="254"/>
      <c r="AK540" s="86">
        <v>7.99</v>
      </c>
      <c r="AL540" s="86"/>
      <c r="AM540" s="255"/>
      <c r="AN540" s="255">
        <f>ROUNDDOWN(AK540*$AN$10/$AK$10,1)</f>
        <v>4.7</v>
      </c>
      <c r="AO540" s="98">
        <f t="shared" si="324"/>
        <v>18800</v>
      </c>
      <c r="AP540" s="98">
        <f t="shared" si="324"/>
        <v>7050</v>
      </c>
      <c r="AQ540" s="98">
        <f t="shared" si="324"/>
        <v>3995</v>
      </c>
      <c r="AR540" s="98">
        <f t="shared" si="324"/>
        <v>3290</v>
      </c>
      <c r="AS540" s="99">
        <f t="shared" si="325"/>
        <v>18800</v>
      </c>
      <c r="AT540" s="99">
        <f t="shared" si="325"/>
        <v>7100</v>
      </c>
      <c r="AU540" s="99">
        <f t="shared" si="325"/>
        <v>4000</v>
      </c>
      <c r="AV540" s="99">
        <f t="shared" si="325"/>
        <v>3300</v>
      </c>
      <c r="AW540" s="100">
        <f>AO540*0.15</f>
        <v>2820</v>
      </c>
      <c r="AX540" s="256" t="s">
        <v>94</v>
      </c>
      <c r="AY540" s="101">
        <v>2100</v>
      </c>
      <c r="AZ540" s="102">
        <v>980</v>
      </c>
      <c r="BA540" s="102">
        <v>600</v>
      </c>
      <c r="BB540" s="102">
        <v>490</v>
      </c>
      <c r="BC540" s="253">
        <v>1800</v>
      </c>
      <c r="BD540" s="253">
        <v>840</v>
      </c>
      <c r="BE540" s="253">
        <v>510</v>
      </c>
      <c r="BF540" s="253">
        <v>420</v>
      </c>
      <c r="BG540" s="103">
        <f>AV540-AW540</f>
        <v>480</v>
      </c>
      <c r="BJ540" s="251" t="e">
        <f>M540*#REF!</f>
        <v>#REF!</v>
      </c>
      <c r="BK540" s="251" t="e">
        <f>N540*#REF!</f>
        <v>#REF!</v>
      </c>
      <c r="BL540" s="251" t="e">
        <f>O540*#REF!</f>
        <v>#REF!</v>
      </c>
      <c r="BM540" s="251" t="e">
        <f>P540*#REF!</f>
        <v>#REF!</v>
      </c>
    </row>
    <row r="541" spans="1:65" s="107" customFormat="1" ht="35.1" customHeight="1" x14ac:dyDescent="0.25">
      <c r="A541" s="83" t="str">
        <f t="shared" si="300"/>
        <v>XL1DT_D3+1</v>
      </c>
      <c r="B541" s="83" t="str">
        <f t="shared" si="301"/>
        <v>XL1DT_D3+2</v>
      </c>
      <c r="C541" s="83" t="str">
        <f t="shared" si="302"/>
        <v>XL1DT_D3+3</v>
      </c>
      <c r="D541" s="83" t="str">
        <f t="shared" si="303"/>
        <v>XL1DT_D3+4</v>
      </c>
      <c r="E541" s="32" t="s">
        <v>94</v>
      </c>
      <c r="F541" s="85"/>
      <c r="G541" s="85"/>
      <c r="H541" s="93" t="s">
        <v>198</v>
      </c>
      <c r="I541" s="84" t="s">
        <v>5614</v>
      </c>
      <c r="J541" s="94" t="s">
        <v>5615</v>
      </c>
      <c r="K541" s="84" t="str">
        <f t="shared" si="314"/>
        <v>XL1DT_D3</v>
      </c>
      <c r="L541" s="94" t="s">
        <v>5616</v>
      </c>
      <c r="M541" s="95">
        <v>3600</v>
      </c>
      <c r="N541" s="95">
        <v>1500</v>
      </c>
      <c r="O541" s="96">
        <v>850</v>
      </c>
      <c r="P541" s="96">
        <v>700</v>
      </c>
      <c r="Q541" s="95" t="e">
        <f>VLOOKUP(H541&amp;"Vị trí 1",#REF!,9,0)</f>
        <v>#REF!</v>
      </c>
      <c r="R541" s="95" t="e">
        <f>VLOOKUP(H541&amp;"Vị trí 2",#REF!,9,0)</f>
        <v>#REF!</v>
      </c>
      <c r="S541" s="95" t="e">
        <f>VLOOKUP(H541&amp;"Vị trí 3",#REF!,9,0)</f>
        <v>#REF!</v>
      </c>
      <c r="T541" s="95" t="e">
        <f>VLOOKUP(H541&amp;"Vị trí 4",#REF!,9,0)</f>
        <v>#REF!</v>
      </c>
      <c r="U541" s="253"/>
      <c r="V541" s="253"/>
      <c r="W541" s="253"/>
      <c r="X541" s="253"/>
      <c r="Y541" s="254"/>
      <c r="Z541" s="254"/>
      <c r="AA541" s="254"/>
      <c r="AB541" s="254"/>
      <c r="AC541" s="253"/>
      <c r="AD541" s="253"/>
      <c r="AE541" s="253"/>
      <c r="AF541" s="253"/>
      <c r="AG541" s="254"/>
      <c r="AH541" s="254"/>
      <c r="AI541" s="254"/>
      <c r="AJ541" s="254"/>
      <c r="AK541" s="86">
        <v>7.99</v>
      </c>
      <c r="AL541" s="86"/>
      <c r="AM541" s="255"/>
      <c r="AN541" s="255">
        <f>ROUNDDOWN(AK541*$AN$10/$AK$10,1)</f>
        <v>4.7</v>
      </c>
      <c r="AO541" s="98">
        <f t="shared" si="324"/>
        <v>16920</v>
      </c>
      <c r="AP541" s="98">
        <f t="shared" si="324"/>
        <v>7050</v>
      </c>
      <c r="AQ541" s="98">
        <f t="shared" si="324"/>
        <v>3995</v>
      </c>
      <c r="AR541" s="98">
        <f t="shared" si="324"/>
        <v>3290</v>
      </c>
      <c r="AS541" s="99">
        <f t="shared" si="325"/>
        <v>16900</v>
      </c>
      <c r="AT541" s="99">
        <f t="shared" si="325"/>
        <v>7100</v>
      </c>
      <c r="AU541" s="99">
        <f t="shared" si="325"/>
        <v>4000</v>
      </c>
      <c r="AV541" s="99">
        <f t="shared" si="325"/>
        <v>3300</v>
      </c>
      <c r="AW541" s="100">
        <f>AO541*0.15</f>
        <v>2538</v>
      </c>
      <c r="AX541" s="256" t="s">
        <v>94</v>
      </c>
      <c r="AY541" s="101">
        <v>1960</v>
      </c>
      <c r="AZ541" s="102">
        <v>980</v>
      </c>
      <c r="BA541" s="102">
        <v>600</v>
      </c>
      <c r="BB541" s="102">
        <v>490</v>
      </c>
      <c r="BC541" s="253">
        <v>1680</v>
      </c>
      <c r="BD541" s="253">
        <v>840</v>
      </c>
      <c r="BE541" s="253">
        <v>510</v>
      </c>
      <c r="BF541" s="253">
        <v>420</v>
      </c>
      <c r="BG541" s="103">
        <f>AV541-AW541</f>
        <v>762</v>
      </c>
      <c r="BJ541" s="251" t="e">
        <f>M541*#REF!</f>
        <v>#REF!</v>
      </c>
      <c r="BK541" s="251" t="e">
        <f>N541*#REF!</f>
        <v>#REF!</v>
      </c>
      <c r="BL541" s="251" t="e">
        <f>O541*#REF!</f>
        <v>#REF!</v>
      </c>
      <c r="BM541" s="251" t="e">
        <f>P541*#REF!</f>
        <v>#REF!</v>
      </c>
    </row>
    <row r="542" spans="1:65" s="107" customFormat="1" ht="35.1" customHeight="1" x14ac:dyDescent="0.25">
      <c r="A542" s="83" t="str">
        <f t="shared" si="300"/>
        <v>XL1DT_D4+1</v>
      </c>
      <c r="B542" s="83" t="str">
        <f t="shared" si="301"/>
        <v>XL1DT_D4+2</v>
      </c>
      <c r="C542" s="83" t="str">
        <f t="shared" si="302"/>
        <v>XL1DT_D4+3</v>
      </c>
      <c r="D542" s="83" t="str">
        <f t="shared" si="303"/>
        <v>XL1DT_D4+4</v>
      </c>
      <c r="E542" s="32" t="s">
        <v>94</v>
      </c>
      <c r="F542" s="85"/>
      <c r="G542" s="85"/>
      <c r="H542" s="93" t="s">
        <v>199</v>
      </c>
      <c r="I542" s="84" t="s">
        <v>5617</v>
      </c>
      <c r="J542" s="94" t="s">
        <v>5618</v>
      </c>
      <c r="K542" s="84" t="str">
        <f t="shared" si="314"/>
        <v>XL1DT_D4</v>
      </c>
      <c r="L542" s="94" t="s">
        <v>5619</v>
      </c>
      <c r="M542" s="95">
        <v>3000</v>
      </c>
      <c r="N542" s="95">
        <v>1400</v>
      </c>
      <c r="O542" s="96">
        <v>850</v>
      </c>
      <c r="P542" s="96">
        <v>700</v>
      </c>
      <c r="Q542" s="95" t="e">
        <f>VLOOKUP(H542&amp;"Vị trí 1",#REF!,9,0)</f>
        <v>#REF!</v>
      </c>
      <c r="R542" s="95" t="e">
        <f>VLOOKUP(H542&amp;"Vị trí 2",#REF!,9,0)</f>
        <v>#REF!</v>
      </c>
      <c r="S542" s="95" t="e">
        <f>VLOOKUP(H542&amp;"Vị trí 3",#REF!,9,0)</f>
        <v>#REF!</v>
      </c>
      <c r="T542" s="95" t="e">
        <f>VLOOKUP(H542&amp;"Vị trí 4",#REF!,9,0)</f>
        <v>#REF!</v>
      </c>
      <c r="U542" s="253"/>
      <c r="V542" s="253"/>
      <c r="W542" s="253"/>
      <c r="X542" s="253"/>
      <c r="Y542" s="254"/>
      <c r="Z542" s="254"/>
      <c r="AA542" s="254"/>
      <c r="AB542" s="254"/>
      <c r="AC542" s="253"/>
      <c r="AD542" s="253"/>
      <c r="AE542" s="253"/>
      <c r="AF542" s="253"/>
      <c r="AG542" s="254"/>
      <c r="AH542" s="254"/>
      <c r="AI542" s="254"/>
      <c r="AJ542" s="254"/>
      <c r="AK542" s="86">
        <v>13.05</v>
      </c>
      <c r="AL542" s="86"/>
      <c r="AM542" s="255"/>
      <c r="AN542" s="255">
        <f>ROUNDDOWN(AK542*$AN$10/$AK$10,1)</f>
        <v>7.6</v>
      </c>
      <c r="AO542" s="98">
        <f t="shared" si="324"/>
        <v>22800</v>
      </c>
      <c r="AP542" s="98">
        <f t="shared" si="324"/>
        <v>10640</v>
      </c>
      <c r="AQ542" s="98">
        <f t="shared" si="324"/>
        <v>6460</v>
      </c>
      <c r="AR542" s="98">
        <f t="shared" si="324"/>
        <v>5320</v>
      </c>
      <c r="AS542" s="99">
        <f t="shared" si="325"/>
        <v>22800</v>
      </c>
      <c r="AT542" s="99">
        <f t="shared" si="325"/>
        <v>10600</v>
      </c>
      <c r="AU542" s="99">
        <f t="shared" si="325"/>
        <v>6500</v>
      </c>
      <c r="AV542" s="99">
        <f t="shared" si="325"/>
        <v>5300</v>
      </c>
      <c r="AW542" s="100">
        <f>AO542*0.15</f>
        <v>3420</v>
      </c>
      <c r="AX542" s="256" t="s">
        <v>94</v>
      </c>
      <c r="AY542" s="101">
        <v>1820</v>
      </c>
      <c r="AZ542" s="102">
        <v>980</v>
      </c>
      <c r="BA542" s="102">
        <v>600</v>
      </c>
      <c r="BB542" s="102">
        <v>490</v>
      </c>
      <c r="BC542" s="253">
        <v>1560</v>
      </c>
      <c r="BD542" s="253">
        <v>840</v>
      </c>
      <c r="BE542" s="253">
        <v>510</v>
      </c>
      <c r="BF542" s="253">
        <v>420</v>
      </c>
      <c r="BG542" s="103">
        <f>AV542-AW542</f>
        <v>1880</v>
      </c>
      <c r="BJ542" s="251" t="e">
        <f>M542*#REF!</f>
        <v>#REF!</v>
      </c>
      <c r="BK542" s="251" t="e">
        <f>N542*#REF!</f>
        <v>#REF!</v>
      </c>
      <c r="BL542" s="251" t="e">
        <f>O542*#REF!</f>
        <v>#REF!</v>
      </c>
      <c r="BM542" s="251" t="e">
        <f>P542*#REF!</f>
        <v>#REF!</v>
      </c>
    </row>
    <row r="543" spans="1:65" s="107" customFormat="1" ht="35.1" customHeight="1" x14ac:dyDescent="0.25">
      <c r="A543" s="83" t="str">
        <f t="shared" si="300"/>
        <v>XL1DT_D5+1</v>
      </c>
      <c r="B543" s="83" t="str">
        <f t="shared" si="301"/>
        <v>XL1DT_D5+2</v>
      </c>
      <c r="C543" s="83" t="str">
        <f t="shared" si="302"/>
        <v>XL1DT_D5+3</v>
      </c>
      <c r="D543" s="83" t="str">
        <f t="shared" si="303"/>
        <v>XL1DT_D5+4</v>
      </c>
      <c r="E543" s="32" t="s">
        <v>94</v>
      </c>
      <c r="F543" s="85"/>
      <c r="G543" s="85"/>
      <c r="H543" s="93" t="s">
        <v>200</v>
      </c>
      <c r="I543" s="84" t="s">
        <v>5620</v>
      </c>
      <c r="J543" s="94" t="s">
        <v>5621</v>
      </c>
      <c r="K543" s="84" t="str">
        <f t="shared" si="314"/>
        <v>XL1DT_D5</v>
      </c>
      <c r="L543" s="94" t="s">
        <v>5608</v>
      </c>
      <c r="M543" s="95">
        <v>2800</v>
      </c>
      <c r="N543" s="95">
        <v>1400</v>
      </c>
      <c r="O543" s="96">
        <v>850</v>
      </c>
      <c r="P543" s="96">
        <v>700</v>
      </c>
      <c r="Q543" s="95" t="e">
        <f>VLOOKUP(H543&amp;"Vị trí 1",#REF!,9,0)</f>
        <v>#REF!</v>
      </c>
      <c r="R543" s="95" t="e">
        <f>VLOOKUP(H543&amp;"Vị trí 2",#REF!,9,0)</f>
        <v>#REF!</v>
      </c>
      <c r="S543" s="95" t="e">
        <f>VLOOKUP(H543&amp;"Vị trí 3",#REF!,9,0)</f>
        <v>#REF!</v>
      </c>
      <c r="T543" s="95" t="e">
        <f>VLOOKUP(H543&amp;"Vị trí 4",#REF!,9,0)</f>
        <v>#REF!</v>
      </c>
      <c r="U543" s="253"/>
      <c r="V543" s="253"/>
      <c r="W543" s="253"/>
      <c r="X543" s="253"/>
      <c r="Y543" s="254"/>
      <c r="Z543" s="254"/>
      <c r="AA543" s="254"/>
      <c r="AB543" s="254"/>
      <c r="AC543" s="253"/>
      <c r="AD543" s="253"/>
      <c r="AE543" s="253"/>
      <c r="AF543" s="253"/>
      <c r="AG543" s="254"/>
      <c r="AH543" s="254"/>
      <c r="AI543" s="254"/>
      <c r="AJ543" s="254"/>
      <c r="AK543" s="86">
        <v>7.99</v>
      </c>
      <c r="AL543" s="86"/>
      <c r="AM543" s="255"/>
      <c r="AN543" s="255">
        <f>ROUNDDOWN(AK543*$AN$10/$AK$10,1)</f>
        <v>4.7</v>
      </c>
      <c r="AO543" s="98">
        <f t="shared" si="324"/>
        <v>13160</v>
      </c>
      <c r="AP543" s="98">
        <f t="shared" si="324"/>
        <v>6580</v>
      </c>
      <c r="AQ543" s="98">
        <f t="shared" si="324"/>
        <v>3995</v>
      </c>
      <c r="AR543" s="98">
        <f t="shared" si="324"/>
        <v>3290</v>
      </c>
      <c r="AS543" s="99">
        <f t="shared" si="325"/>
        <v>13200</v>
      </c>
      <c r="AT543" s="99">
        <f t="shared" si="325"/>
        <v>6600</v>
      </c>
      <c r="AU543" s="99">
        <f t="shared" si="325"/>
        <v>4000</v>
      </c>
      <c r="AV543" s="99">
        <f t="shared" si="325"/>
        <v>3300</v>
      </c>
      <c r="AW543" s="100">
        <f>AO543*0.15</f>
        <v>1974</v>
      </c>
      <c r="AX543" s="256" t="s">
        <v>94</v>
      </c>
      <c r="AY543" s="101"/>
      <c r="AZ543" s="102"/>
      <c r="BA543" s="102"/>
      <c r="BB543" s="102"/>
      <c r="BC543" s="253"/>
      <c r="BD543" s="253"/>
      <c r="BE543" s="253"/>
      <c r="BF543" s="253"/>
      <c r="BG543" s="103">
        <f>AV543-AW543</f>
        <v>1326</v>
      </c>
    </row>
    <row r="544" spans="1:65" s="107" customFormat="1" ht="35.1" customHeight="1" x14ac:dyDescent="0.25">
      <c r="A544" s="83" t="str">
        <f t="shared" si="300"/>
        <v>XL2DT+1</v>
      </c>
      <c r="B544" s="83" t="str">
        <f t="shared" si="301"/>
        <v>XL2DT+2</v>
      </c>
      <c r="C544" s="83" t="str">
        <f t="shared" si="302"/>
        <v>XL2DT+3</v>
      </c>
      <c r="D544" s="83" t="str">
        <f t="shared" si="303"/>
        <v>XL2DT+4</v>
      </c>
      <c r="E544" s="32" t="s">
        <v>94</v>
      </c>
      <c r="F544" s="85">
        <v>2</v>
      </c>
      <c r="G544" s="85"/>
      <c r="H544" s="93" t="s">
        <v>5622</v>
      </c>
      <c r="I544" s="84" t="s">
        <v>212</v>
      </c>
      <c r="J544" s="94" t="s">
        <v>1099</v>
      </c>
      <c r="K544" s="84"/>
      <c r="L544" s="94" t="s">
        <v>5623</v>
      </c>
      <c r="M544" s="96"/>
      <c r="N544" s="96"/>
      <c r="O544" s="96"/>
      <c r="P544" s="96"/>
      <c r="Q544" s="95"/>
      <c r="R544" s="95"/>
      <c r="S544" s="95"/>
      <c r="T544" s="95"/>
      <c r="U544" s="253"/>
      <c r="V544" s="253"/>
      <c r="W544" s="253"/>
      <c r="X544" s="253"/>
      <c r="Y544" s="254"/>
      <c r="Z544" s="254"/>
      <c r="AA544" s="254"/>
      <c r="AB544" s="254"/>
      <c r="AC544" s="253"/>
      <c r="AD544" s="253"/>
      <c r="AE544" s="253"/>
      <c r="AF544" s="253"/>
      <c r="AG544" s="254"/>
      <c r="AH544" s="254"/>
      <c r="AI544" s="254"/>
      <c r="AJ544" s="254"/>
      <c r="AK544" s="86"/>
      <c r="AL544" s="86"/>
      <c r="AM544" s="255"/>
      <c r="AN544" s="255"/>
      <c r="AO544" s="98"/>
      <c r="AP544" s="98"/>
      <c r="AQ544" s="98"/>
      <c r="AR544" s="98"/>
      <c r="AS544" s="98"/>
      <c r="AT544" s="98"/>
      <c r="AU544" s="98"/>
      <c r="AV544" s="98"/>
      <c r="AW544" s="60"/>
      <c r="AX544" s="256" t="s">
        <v>94</v>
      </c>
      <c r="AY544" s="101">
        <v>2380</v>
      </c>
      <c r="AZ544" s="102">
        <v>1050</v>
      </c>
      <c r="BA544" s="102">
        <v>600</v>
      </c>
      <c r="BB544" s="102">
        <v>490</v>
      </c>
      <c r="BC544" s="253">
        <v>2040</v>
      </c>
      <c r="BD544" s="253">
        <v>900</v>
      </c>
      <c r="BE544" s="253">
        <v>510</v>
      </c>
      <c r="BF544" s="253">
        <v>420</v>
      </c>
      <c r="BJ544" s="251" t="e">
        <f>M544*#REF!</f>
        <v>#REF!</v>
      </c>
      <c r="BK544" s="251" t="e">
        <f>N544*#REF!</f>
        <v>#REF!</v>
      </c>
      <c r="BL544" s="251" t="e">
        <f>O544*#REF!</f>
        <v>#REF!</v>
      </c>
      <c r="BM544" s="251" t="e">
        <f>P544*#REF!</f>
        <v>#REF!</v>
      </c>
    </row>
    <row r="545" spans="1:65" s="107" customFormat="1" ht="35.1" customHeight="1" x14ac:dyDescent="0.25">
      <c r="A545" s="83" t="str">
        <f t="shared" si="300"/>
        <v>XL2DT_D1+1</v>
      </c>
      <c r="B545" s="83" t="str">
        <f t="shared" si="301"/>
        <v>XL2DT_D1+2</v>
      </c>
      <c r="C545" s="83" t="str">
        <f t="shared" si="302"/>
        <v>XL2DT_D1+3</v>
      </c>
      <c r="D545" s="83" t="str">
        <f t="shared" si="303"/>
        <v>XL2DT_D1+4</v>
      </c>
      <c r="E545" s="32" t="s">
        <v>94</v>
      </c>
      <c r="F545" s="85"/>
      <c r="G545" s="85"/>
      <c r="H545" s="93" t="s">
        <v>211</v>
      </c>
      <c r="I545" s="84" t="s">
        <v>5624</v>
      </c>
      <c r="J545" s="94" t="s">
        <v>1099</v>
      </c>
      <c r="K545" s="84" t="str">
        <f t="shared" si="314"/>
        <v>XL2DT_D1</v>
      </c>
      <c r="L545" s="94" t="s">
        <v>210</v>
      </c>
      <c r="M545" s="95">
        <v>3400</v>
      </c>
      <c r="N545" s="95">
        <v>1500</v>
      </c>
      <c r="O545" s="96">
        <v>850</v>
      </c>
      <c r="P545" s="96">
        <v>700</v>
      </c>
      <c r="Q545" s="95" t="e">
        <f>VLOOKUP(H545&amp;"Vị trí 1",#REF!,9,0)</f>
        <v>#REF!</v>
      </c>
      <c r="R545" s="95" t="e">
        <f>VLOOKUP(H545&amp;"Vị trí 2",#REF!,9,0)</f>
        <v>#REF!</v>
      </c>
      <c r="S545" s="95" t="e">
        <f>VLOOKUP(H545&amp;"Vị trí 3",#REF!,9,0)</f>
        <v>#REF!</v>
      </c>
      <c r="T545" s="95" t="e">
        <f>VLOOKUP(H545&amp;"Vị trí 4",#REF!,9,0)</f>
        <v>#REF!</v>
      </c>
      <c r="U545" s="253"/>
      <c r="V545" s="253"/>
      <c r="W545" s="253"/>
      <c r="X545" s="253"/>
      <c r="Y545" s="254"/>
      <c r="Z545" s="254"/>
      <c r="AA545" s="254"/>
      <c r="AB545" s="254"/>
      <c r="AC545" s="253"/>
      <c r="AD545" s="253"/>
      <c r="AE545" s="253"/>
      <c r="AF545" s="253"/>
      <c r="AG545" s="254"/>
      <c r="AH545" s="254"/>
      <c r="AI545" s="254"/>
      <c r="AJ545" s="254"/>
      <c r="AK545" s="86">
        <v>7.99</v>
      </c>
      <c r="AL545" s="86"/>
      <c r="AM545" s="255"/>
      <c r="AN545" s="255">
        <f>ROUNDDOWN(AK545*$AN$10/$AK$10,1)</f>
        <v>4.7</v>
      </c>
      <c r="AO545" s="98">
        <f t="shared" ref="AO545:AR549" si="326">M545*$AN545</f>
        <v>15980</v>
      </c>
      <c r="AP545" s="98">
        <f t="shared" si="326"/>
        <v>7050</v>
      </c>
      <c r="AQ545" s="98">
        <f t="shared" si="326"/>
        <v>3995</v>
      </c>
      <c r="AR545" s="98">
        <f t="shared" si="326"/>
        <v>3290</v>
      </c>
      <c r="AS545" s="99">
        <f t="shared" ref="AS545:AV549" si="327">IF(AO545&lt;1000,ROUND(AO545,-1),ROUND(AO545,-2))</f>
        <v>16000</v>
      </c>
      <c r="AT545" s="99">
        <f t="shared" si="327"/>
        <v>7100</v>
      </c>
      <c r="AU545" s="99">
        <f t="shared" si="327"/>
        <v>4000</v>
      </c>
      <c r="AV545" s="99">
        <f t="shared" si="327"/>
        <v>3300</v>
      </c>
      <c r="AW545" s="100">
        <f>AO545*0.15</f>
        <v>2397</v>
      </c>
      <c r="AX545" s="256" t="s">
        <v>94</v>
      </c>
      <c r="AY545" s="101">
        <v>2240</v>
      </c>
      <c r="AZ545" s="102">
        <v>980</v>
      </c>
      <c r="BA545" s="102">
        <v>600</v>
      </c>
      <c r="BB545" s="102">
        <v>490</v>
      </c>
      <c r="BC545" s="253">
        <v>1920</v>
      </c>
      <c r="BD545" s="253">
        <v>840</v>
      </c>
      <c r="BE545" s="253">
        <v>510</v>
      </c>
      <c r="BF545" s="253">
        <v>420</v>
      </c>
      <c r="BG545" s="103">
        <f>AV545-AW545</f>
        <v>903</v>
      </c>
      <c r="BJ545" s="251" t="e">
        <f>M545*#REF!</f>
        <v>#REF!</v>
      </c>
      <c r="BK545" s="251" t="e">
        <f>N545*#REF!</f>
        <v>#REF!</v>
      </c>
      <c r="BL545" s="251" t="e">
        <f>O545*#REF!</f>
        <v>#REF!</v>
      </c>
      <c r="BM545" s="251" t="e">
        <f>P545*#REF!</f>
        <v>#REF!</v>
      </c>
    </row>
    <row r="546" spans="1:65" s="107" customFormat="1" ht="35.1" customHeight="1" x14ac:dyDescent="0.25">
      <c r="A546" s="83" t="str">
        <f t="shared" si="300"/>
        <v>XL2DT_D2+1</v>
      </c>
      <c r="B546" s="83" t="str">
        <f t="shared" si="301"/>
        <v>XL2DT_D2+2</v>
      </c>
      <c r="C546" s="83" t="str">
        <f t="shared" si="302"/>
        <v>XL2DT_D2+3</v>
      </c>
      <c r="D546" s="83" t="str">
        <f t="shared" si="303"/>
        <v>XL2DT_D2+4</v>
      </c>
      <c r="E546" s="32" t="s">
        <v>94</v>
      </c>
      <c r="F546" s="85"/>
      <c r="G546" s="85"/>
      <c r="H546" s="93" t="s">
        <v>213</v>
      </c>
      <c r="I546" s="84" t="s">
        <v>5625</v>
      </c>
      <c r="J546" s="94" t="s">
        <v>210</v>
      </c>
      <c r="K546" s="84" t="str">
        <f t="shared" si="314"/>
        <v>XL2DT_D2</v>
      </c>
      <c r="L546" s="94" t="s">
        <v>93</v>
      </c>
      <c r="M546" s="95">
        <v>3600</v>
      </c>
      <c r="N546" s="95">
        <v>1600</v>
      </c>
      <c r="O546" s="96">
        <v>850</v>
      </c>
      <c r="P546" s="96">
        <v>700</v>
      </c>
      <c r="Q546" s="95" t="e">
        <f>VLOOKUP(H546&amp;"Vị trí 1",#REF!,9,0)</f>
        <v>#REF!</v>
      </c>
      <c r="R546" s="95" t="e">
        <f>VLOOKUP(H546&amp;"Vị trí 2",#REF!,9,0)</f>
        <v>#REF!</v>
      </c>
      <c r="S546" s="95" t="e">
        <f>VLOOKUP(H546&amp;"Vị trí 3",#REF!,9,0)</f>
        <v>#REF!</v>
      </c>
      <c r="T546" s="95" t="e">
        <f>VLOOKUP(H546&amp;"Vị trí 4",#REF!,9,0)</f>
        <v>#REF!</v>
      </c>
      <c r="U546" s="253"/>
      <c r="V546" s="253"/>
      <c r="W546" s="253"/>
      <c r="X546" s="253"/>
      <c r="Y546" s="254"/>
      <c r="Z546" s="254"/>
      <c r="AA546" s="254"/>
      <c r="AB546" s="254"/>
      <c r="AC546" s="253"/>
      <c r="AD546" s="253"/>
      <c r="AE546" s="253"/>
      <c r="AF546" s="253"/>
      <c r="AG546" s="254"/>
      <c r="AH546" s="254"/>
      <c r="AI546" s="254"/>
      <c r="AJ546" s="254"/>
      <c r="AK546" s="86">
        <v>7.99</v>
      </c>
      <c r="AL546" s="86"/>
      <c r="AM546" s="255"/>
      <c r="AN546" s="255">
        <f>ROUNDDOWN(AK546*$AN$10/$AK$10,1)</f>
        <v>4.7</v>
      </c>
      <c r="AO546" s="98">
        <f t="shared" si="326"/>
        <v>16920</v>
      </c>
      <c r="AP546" s="98">
        <f t="shared" si="326"/>
        <v>7520</v>
      </c>
      <c r="AQ546" s="98">
        <f t="shared" si="326"/>
        <v>3995</v>
      </c>
      <c r="AR546" s="98">
        <f t="shared" si="326"/>
        <v>3290</v>
      </c>
      <c r="AS546" s="99">
        <f t="shared" si="327"/>
        <v>16900</v>
      </c>
      <c r="AT546" s="99">
        <f t="shared" si="327"/>
        <v>7500</v>
      </c>
      <c r="AU546" s="99">
        <f t="shared" si="327"/>
        <v>4000</v>
      </c>
      <c r="AV546" s="99">
        <f t="shared" si="327"/>
        <v>3300</v>
      </c>
      <c r="AW546" s="100">
        <f>AO546*0.15</f>
        <v>2538</v>
      </c>
      <c r="AX546" s="256" t="s">
        <v>94</v>
      </c>
      <c r="AY546" s="101">
        <v>1960</v>
      </c>
      <c r="AZ546" s="102">
        <v>980</v>
      </c>
      <c r="BA546" s="102">
        <v>600</v>
      </c>
      <c r="BB546" s="102">
        <v>490</v>
      </c>
      <c r="BC546" s="253">
        <v>1680</v>
      </c>
      <c r="BD546" s="253">
        <v>840</v>
      </c>
      <c r="BE546" s="253">
        <v>510</v>
      </c>
      <c r="BF546" s="253">
        <v>420</v>
      </c>
      <c r="BG546" s="103">
        <f>AV546-AW546</f>
        <v>762</v>
      </c>
      <c r="BJ546" s="251" t="e">
        <f>M546*#REF!</f>
        <v>#REF!</v>
      </c>
      <c r="BK546" s="251" t="e">
        <f>N546*#REF!</f>
        <v>#REF!</v>
      </c>
      <c r="BL546" s="251" t="e">
        <f>O546*#REF!</f>
        <v>#REF!</v>
      </c>
      <c r="BM546" s="251" t="e">
        <f>P546*#REF!</f>
        <v>#REF!</v>
      </c>
    </row>
    <row r="547" spans="1:65" s="107" customFormat="1" ht="35.1" customHeight="1" x14ac:dyDescent="0.25">
      <c r="A547" s="83" t="str">
        <f t="shared" si="300"/>
        <v>XL2DT_D3+1</v>
      </c>
      <c r="B547" s="83" t="str">
        <f t="shared" si="301"/>
        <v>XL2DT_D3+2</v>
      </c>
      <c r="C547" s="83" t="str">
        <f t="shared" si="302"/>
        <v>XL2DT_D3+3</v>
      </c>
      <c r="D547" s="83" t="str">
        <f t="shared" si="303"/>
        <v>XL2DT_D3+4</v>
      </c>
      <c r="E547" s="32" t="s">
        <v>94</v>
      </c>
      <c r="F547" s="85"/>
      <c r="G547" s="85"/>
      <c r="H547" s="93" t="s">
        <v>214</v>
      </c>
      <c r="I547" s="84" t="s">
        <v>5626</v>
      </c>
      <c r="J547" s="94" t="s">
        <v>93</v>
      </c>
      <c r="K547" s="84" t="str">
        <f t="shared" si="314"/>
        <v>XL2DT_D3</v>
      </c>
      <c r="L547" s="94" t="s">
        <v>5627</v>
      </c>
      <c r="M547" s="95">
        <v>3000</v>
      </c>
      <c r="N547" s="95">
        <v>1400</v>
      </c>
      <c r="O547" s="96">
        <v>850</v>
      </c>
      <c r="P547" s="96">
        <v>700</v>
      </c>
      <c r="Q547" s="95" t="e">
        <f>VLOOKUP(H547&amp;"Vị trí 1",#REF!,9,0)</f>
        <v>#REF!</v>
      </c>
      <c r="R547" s="95" t="e">
        <f>VLOOKUP(H547&amp;"Vị trí 2",#REF!,9,0)</f>
        <v>#REF!</v>
      </c>
      <c r="S547" s="95" t="e">
        <f>VLOOKUP(H547&amp;"Vị trí 3",#REF!,9,0)</f>
        <v>#REF!</v>
      </c>
      <c r="T547" s="95" t="e">
        <f>VLOOKUP(H547&amp;"Vị trí 4",#REF!,9,0)</f>
        <v>#REF!</v>
      </c>
      <c r="U547" s="253"/>
      <c r="V547" s="253"/>
      <c r="W547" s="253"/>
      <c r="X547" s="253"/>
      <c r="Y547" s="254"/>
      <c r="Z547" s="254"/>
      <c r="AA547" s="254"/>
      <c r="AB547" s="254"/>
      <c r="AC547" s="253"/>
      <c r="AD547" s="253"/>
      <c r="AE547" s="253"/>
      <c r="AF547" s="253"/>
      <c r="AG547" s="254"/>
      <c r="AH547" s="254"/>
      <c r="AI547" s="254"/>
      <c r="AJ547" s="254"/>
      <c r="AK547" s="86">
        <v>7.99</v>
      </c>
      <c r="AL547" s="86"/>
      <c r="AM547" s="255"/>
      <c r="AN547" s="255">
        <f>ROUNDDOWN(AK547*$AN$10/$AK$10,1)</f>
        <v>4.7</v>
      </c>
      <c r="AO547" s="98">
        <f t="shared" si="326"/>
        <v>14100</v>
      </c>
      <c r="AP547" s="98">
        <f t="shared" si="326"/>
        <v>6580</v>
      </c>
      <c r="AQ547" s="98">
        <f t="shared" si="326"/>
        <v>3995</v>
      </c>
      <c r="AR547" s="98">
        <f t="shared" si="326"/>
        <v>3290</v>
      </c>
      <c r="AS547" s="99">
        <f t="shared" si="327"/>
        <v>14100</v>
      </c>
      <c r="AT547" s="99">
        <f t="shared" si="327"/>
        <v>6600</v>
      </c>
      <c r="AU547" s="99">
        <f t="shared" si="327"/>
        <v>4000</v>
      </c>
      <c r="AV547" s="99">
        <f t="shared" si="327"/>
        <v>3300</v>
      </c>
      <c r="AW547" s="100">
        <f>AO547*0.15</f>
        <v>2115</v>
      </c>
      <c r="AX547" s="256" t="s">
        <v>94</v>
      </c>
      <c r="AY547" s="101"/>
      <c r="AZ547" s="102"/>
      <c r="BA547" s="102"/>
      <c r="BB547" s="102"/>
      <c r="BC547" s="253"/>
      <c r="BD547" s="253"/>
      <c r="BE547" s="253"/>
      <c r="BF547" s="253"/>
      <c r="BG547" s="103">
        <f>AV547-AW547</f>
        <v>1185</v>
      </c>
    </row>
    <row r="548" spans="1:65" s="107" customFormat="1" ht="35.1" customHeight="1" x14ac:dyDescent="0.25">
      <c r="A548" s="83" t="str">
        <f t="shared" si="300"/>
        <v>XL2DT_D4+1</v>
      </c>
      <c r="B548" s="83" t="str">
        <f t="shared" si="301"/>
        <v>XL2DT_D4+2</v>
      </c>
      <c r="C548" s="83" t="str">
        <f t="shared" si="302"/>
        <v>XL2DT_D4+3</v>
      </c>
      <c r="D548" s="83" t="str">
        <f t="shared" si="303"/>
        <v>XL2DT_D4+4</v>
      </c>
      <c r="E548" s="32" t="s">
        <v>94</v>
      </c>
      <c r="F548" s="85"/>
      <c r="G548" s="85"/>
      <c r="H548" s="93" t="s">
        <v>215</v>
      </c>
      <c r="I548" s="84" t="s">
        <v>5628</v>
      </c>
      <c r="J548" s="94" t="s">
        <v>5629</v>
      </c>
      <c r="K548" s="84" t="str">
        <f t="shared" si="314"/>
        <v>XL2DT_D4</v>
      </c>
      <c r="L548" s="94" t="s">
        <v>236</v>
      </c>
      <c r="M548" s="95">
        <v>2800</v>
      </c>
      <c r="N548" s="95">
        <v>1400</v>
      </c>
      <c r="O548" s="96">
        <v>850</v>
      </c>
      <c r="P548" s="96">
        <v>700</v>
      </c>
      <c r="Q548" s="95" t="e">
        <f>VLOOKUP(H548&amp;"Vị trí 1",#REF!,9,0)</f>
        <v>#REF!</v>
      </c>
      <c r="R548" s="95" t="e">
        <f>VLOOKUP(H548&amp;"Vị trí 2",#REF!,9,0)</f>
        <v>#REF!</v>
      </c>
      <c r="S548" s="95" t="e">
        <f>VLOOKUP(H548&amp;"Vị trí 3",#REF!,9,0)</f>
        <v>#REF!</v>
      </c>
      <c r="T548" s="95" t="e">
        <f>VLOOKUP(H548&amp;"Vị trí 4",#REF!,9,0)</f>
        <v>#REF!</v>
      </c>
      <c r="U548" s="253"/>
      <c r="V548" s="253"/>
      <c r="W548" s="253"/>
      <c r="X548" s="253"/>
      <c r="Y548" s="254"/>
      <c r="Z548" s="254"/>
      <c r="AA548" s="254"/>
      <c r="AB548" s="254"/>
      <c r="AC548" s="253"/>
      <c r="AD548" s="253"/>
      <c r="AE548" s="253"/>
      <c r="AF548" s="253"/>
      <c r="AG548" s="254"/>
      <c r="AH548" s="254"/>
      <c r="AI548" s="254"/>
      <c r="AJ548" s="254"/>
      <c r="AK548" s="86">
        <v>7.99</v>
      </c>
      <c r="AL548" s="86"/>
      <c r="AM548" s="255"/>
      <c r="AN548" s="255">
        <f>ROUNDDOWN(AK548*$AN$10/$AK$10,1)</f>
        <v>4.7</v>
      </c>
      <c r="AO548" s="98">
        <f t="shared" si="326"/>
        <v>13160</v>
      </c>
      <c r="AP548" s="98">
        <f t="shared" si="326"/>
        <v>6580</v>
      </c>
      <c r="AQ548" s="98">
        <f t="shared" si="326"/>
        <v>3995</v>
      </c>
      <c r="AR548" s="98">
        <f t="shared" si="326"/>
        <v>3290</v>
      </c>
      <c r="AS548" s="99">
        <f t="shared" si="327"/>
        <v>13200</v>
      </c>
      <c r="AT548" s="99">
        <f t="shared" si="327"/>
        <v>6600</v>
      </c>
      <c r="AU548" s="99">
        <f t="shared" si="327"/>
        <v>4000</v>
      </c>
      <c r="AV548" s="99">
        <f t="shared" si="327"/>
        <v>3300</v>
      </c>
      <c r="AW548" s="100">
        <f>AO548*0.15</f>
        <v>1974</v>
      </c>
      <c r="AX548" s="256" t="s">
        <v>94</v>
      </c>
      <c r="AY548" s="101">
        <v>1960</v>
      </c>
      <c r="AZ548" s="102">
        <v>980</v>
      </c>
      <c r="BA548" s="102">
        <v>600</v>
      </c>
      <c r="BB548" s="102">
        <v>490</v>
      </c>
      <c r="BC548" s="253">
        <v>1680</v>
      </c>
      <c r="BD548" s="253">
        <v>840</v>
      </c>
      <c r="BE548" s="253">
        <v>510</v>
      </c>
      <c r="BF548" s="253">
        <v>420</v>
      </c>
      <c r="BG548" s="103">
        <f>AV548-AW548</f>
        <v>1326</v>
      </c>
      <c r="BJ548" s="251" t="e">
        <f>M548*#REF!</f>
        <v>#REF!</v>
      </c>
      <c r="BK548" s="251" t="e">
        <f>N548*#REF!</f>
        <v>#REF!</v>
      </c>
      <c r="BL548" s="251" t="e">
        <f>O548*#REF!</f>
        <v>#REF!</v>
      </c>
      <c r="BM548" s="251" t="e">
        <f>P548*#REF!</f>
        <v>#REF!</v>
      </c>
    </row>
    <row r="549" spans="1:65" s="107" customFormat="1" ht="35.1" customHeight="1" x14ac:dyDescent="0.25">
      <c r="A549" s="83" t="str">
        <f t="shared" si="300"/>
        <v>XL2DT_D5+1</v>
      </c>
      <c r="B549" s="83" t="str">
        <f t="shared" si="301"/>
        <v>XL2DT_D5+2</v>
      </c>
      <c r="C549" s="83" t="str">
        <f t="shared" si="302"/>
        <v>XL2DT_D5+3</v>
      </c>
      <c r="D549" s="83" t="str">
        <f t="shared" si="303"/>
        <v>XL2DT_D5+4</v>
      </c>
      <c r="E549" s="32" t="s">
        <v>94</v>
      </c>
      <c r="F549" s="85"/>
      <c r="G549" s="85"/>
      <c r="H549" s="93" t="s">
        <v>216</v>
      </c>
      <c r="I549" s="84" t="s">
        <v>5630</v>
      </c>
      <c r="J549" s="94" t="s">
        <v>236</v>
      </c>
      <c r="K549" s="84" t="str">
        <f t="shared" si="314"/>
        <v>XL2DT_D5</v>
      </c>
      <c r="L549" s="94" t="s">
        <v>5623</v>
      </c>
      <c r="M549" s="95">
        <v>2600</v>
      </c>
      <c r="N549" s="95">
        <v>1400</v>
      </c>
      <c r="O549" s="96">
        <v>850</v>
      </c>
      <c r="P549" s="96">
        <v>700</v>
      </c>
      <c r="Q549" s="95" t="e">
        <f>VLOOKUP(H549&amp;"Vị trí 1",#REF!,9,0)</f>
        <v>#REF!</v>
      </c>
      <c r="R549" s="95" t="e">
        <f>VLOOKUP(H549&amp;"Vị trí 2",#REF!,9,0)</f>
        <v>#REF!</v>
      </c>
      <c r="S549" s="95" t="e">
        <f>VLOOKUP(H549&amp;"Vị trí 3",#REF!,9,0)</f>
        <v>#REF!</v>
      </c>
      <c r="T549" s="95" t="e">
        <f>VLOOKUP(H549&amp;"Vị trí 4",#REF!,9,0)</f>
        <v>#REF!</v>
      </c>
      <c r="U549" s="253"/>
      <c r="V549" s="253"/>
      <c r="W549" s="253"/>
      <c r="X549" s="253"/>
      <c r="Y549" s="254"/>
      <c r="Z549" s="254"/>
      <c r="AA549" s="254"/>
      <c r="AB549" s="254"/>
      <c r="AC549" s="253"/>
      <c r="AD549" s="253"/>
      <c r="AE549" s="253"/>
      <c r="AF549" s="253"/>
      <c r="AG549" s="254"/>
      <c r="AH549" s="254"/>
      <c r="AI549" s="254"/>
      <c r="AJ549" s="254"/>
      <c r="AK549" s="86">
        <v>7.99</v>
      </c>
      <c r="AL549" s="86"/>
      <c r="AM549" s="255"/>
      <c r="AN549" s="255">
        <f>ROUNDDOWN(AK549*$AN$10/$AK$10,1)</f>
        <v>4.7</v>
      </c>
      <c r="AO549" s="98">
        <f t="shared" si="326"/>
        <v>12220</v>
      </c>
      <c r="AP549" s="98">
        <f t="shared" si="326"/>
        <v>6580</v>
      </c>
      <c r="AQ549" s="98">
        <f t="shared" si="326"/>
        <v>3995</v>
      </c>
      <c r="AR549" s="98">
        <f t="shared" si="326"/>
        <v>3290</v>
      </c>
      <c r="AS549" s="99">
        <f t="shared" si="327"/>
        <v>12200</v>
      </c>
      <c r="AT549" s="99">
        <f t="shared" si="327"/>
        <v>6600</v>
      </c>
      <c r="AU549" s="99">
        <f t="shared" si="327"/>
        <v>4000</v>
      </c>
      <c r="AV549" s="99">
        <f t="shared" si="327"/>
        <v>3300</v>
      </c>
      <c r="AW549" s="100">
        <f>AO549*0.15</f>
        <v>1833</v>
      </c>
      <c r="AX549" s="256" t="s">
        <v>94</v>
      </c>
      <c r="AY549" s="101">
        <v>2240</v>
      </c>
      <c r="AZ549" s="102">
        <v>980</v>
      </c>
      <c r="BA549" s="102">
        <v>600</v>
      </c>
      <c r="BB549" s="102">
        <v>490</v>
      </c>
      <c r="BC549" s="253">
        <v>1920</v>
      </c>
      <c r="BD549" s="253">
        <v>840</v>
      </c>
      <c r="BE549" s="253">
        <v>510</v>
      </c>
      <c r="BF549" s="253">
        <v>420</v>
      </c>
      <c r="BG549" s="103">
        <f>AV549-AW549</f>
        <v>1467</v>
      </c>
      <c r="BJ549" s="251" t="e">
        <f>M549*#REF!</f>
        <v>#REF!</v>
      </c>
      <c r="BK549" s="251" t="e">
        <f>N549*#REF!</f>
        <v>#REF!</v>
      </c>
      <c r="BL549" s="251" t="e">
        <f>O549*#REF!</f>
        <v>#REF!</v>
      </c>
      <c r="BM549" s="251" t="e">
        <f>P549*#REF!</f>
        <v>#REF!</v>
      </c>
    </row>
    <row r="550" spans="1:65" s="107" customFormat="1" ht="35.1" customHeight="1" x14ac:dyDescent="0.25">
      <c r="A550" s="83" t="str">
        <f t="shared" si="300"/>
        <v>XL3DT+1</v>
      </c>
      <c r="B550" s="83" t="str">
        <f t="shared" si="301"/>
        <v>XL3DT+2</v>
      </c>
      <c r="C550" s="83" t="str">
        <f t="shared" si="302"/>
        <v>XL3DT+3</v>
      </c>
      <c r="D550" s="83" t="str">
        <f t="shared" si="303"/>
        <v>XL3DT+4</v>
      </c>
      <c r="E550" s="32" t="s">
        <v>94</v>
      </c>
      <c r="F550" s="85">
        <v>3</v>
      </c>
      <c r="G550" s="85"/>
      <c r="H550" s="93" t="s">
        <v>5631</v>
      </c>
      <c r="I550" s="84" t="s">
        <v>218</v>
      </c>
      <c r="J550" s="94" t="s">
        <v>5632</v>
      </c>
      <c r="K550" s="84"/>
      <c r="L550" s="94" t="s">
        <v>5623</v>
      </c>
      <c r="M550" s="96"/>
      <c r="N550" s="96"/>
      <c r="O550" s="96"/>
      <c r="P550" s="96"/>
      <c r="Q550" s="95"/>
      <c r="R550" s="95"/>
      <c r="S550" s="95"/>
      <c r="T550" s="95"/>
      <c r="U550" s="253"/>
      <c r="V550" s="253"/>
      <c r="W550" s="253"/>
      <c r="X550" s="253"/>
      <c r="Y550" s="254"/>
      <c r="Z550" s="254"/>
      <c r="AA550" s="254"/>
      <c r="AB550" s="254"/>
      <c r="AC550" s="253"/>
      <c r="AD550" s="253"/>
      <c r="AE550" s="253"/>
      <c r="AF550" s="253"/>
      <c r="AG550" s="254"/>
      <c r="AH550" s="254"/>
      <c r="AI550" s="254"/>
      <c r="AJ550" s="254"/>
      <c r="AK550" s="86"/>
      <c r="AL550" s="86"/>
      <c r="AM550" s="255"/>
      <c r="AN550" s="255"/>
      <c r="AO550" s="98"/>
      <c r="AP550" s="98"/>
      <c r="AQ550" s="98"/>
      <c r="AR550" s="98"/>
      <c r="AS550" s="98"/>
      <c r="AT550" s="98"/>
      <c r="AU550" s="98"/>
      <c r="AV550" s="98"/>
      <c r="AW550" s="60"/>
      <c r="AX550" s="256" t="s">
        <v>94</v>
      </c>
      <c r="AY550" s="101"/>
      <c r="AZ550" s="102"/>
      <c r="BA550" s="102"/>
      <c r="BB550" s="102"/>
      <c r="BC550" s="253"/>
      <c r="BD550" s="253"/>
      <c r="BE550" s="253"/>
      <c r="BF550" s="253"/>
    </row>
    <row r="551" spans="1:65" s="107" customFormat="1" ht="35.1" customHeight="1" x14ac:dyDescent="0.25">
      <c r="A551" s="83" t="str">
        <f t="shared" si="300"/>
        <v>XL3DT_D1+1</v>
      </c>
      <c r="B551" s="83" t="str">
        <f t="shared" si="301"/>
        <v>XL3DT_D1+2</v>
      </c>
      <c r="C551" s="83" t="str">
        <f t="shared" si="302"/>
        <v>XL3DT_D1+3</v>
      </c>
      <c r="D551" s="83" t="str">
        <f t="shared" si="303"/>
        <v>XL3DT_D1+4</v>
      </c>
      <c r="E551" s="32" t="s">
        <v>94</v>
      </c>
      <c r="F551" s="85"/>
      <c r="G551" s="85"/>
      <c r="H551" s="93" t="s">
        <v>217</v>
      </c>
      <c r="I551" s="84" t="s">
        <v>5633</v>
      </c>
      <c r="J551" s="94" t="s">
        <v>5632</v>
      </c>
      <c r="K551" s="84" t="str">
        <f t="shared" si="314"/>
        <v>XL3DT_D1</v>
      </c>
      <c r="L551" s="94" t="s">
        <v>246</v>
      </c>
      <c r="M551" s="95">
        <v>3400</v>
      </c>
      <c r="N551" s="95">
        <v>1500</v>
      </c>
      <c r="O551" s="96">
        <v>850</v>
      </c>
      <c r="P551" s="96">
        <v>700</v>
      </c>
      <c r="Q551" s="95" t="e">
        <f>VLOOKUP(H551&amp;"Vị trí 1",#REF!,9,0)</f>
        <v>#REF!</v>
      </c>
      <c r="R551" s="95" t="e">
        <f>VLOOKUP(H551&amp;"Vị trí 2",#REF!,9,0)</f>
        <v>#REF!</v>
      </c>
      <c r="S551" s="95" t="e">
        <f>VLOOKUP(H551&amp;"Vị trí 3",#REF!,9,0)</f>
        <v>#REF!</v>
      </c>
      <c r="T551" s="95" t="e">
        <f>VLOOKUP(H551&amp;"Vị trí 4",#REF!,9,0)</f>
        <v>#REF!</v>
      </c>
      <c r="U551" s="253"/>
      <c r="V551" s="253"/>
      <c r="W551" s="253"/>
      <c r="X551" s="253"/>
      <c r="Y551" s="254"/>
      <c r="Z551" s="254"/>
      <c r="AA551" s="254"/>
      <c r="AB551" s="254"/>
      <c r="AC551" s="253"/>
      <c r="AD551" s="253"/>
      <c r="AE551" s="253"/>
      <c r="AF551" s="253"/>
      <c r="AG551" s="254"/>
      <c r="AH551" s="254"/>
      <c r="AI551" s="254"/>
      <c r="AJ551" s="254"/>
      <c r="AK551" s="86">
        <v>7.99</v>
      </c>
      <c r="AL551" s="86"/>
      <c r="AM551" s="255"/>
      <c r="AN551" s="255">
        <f>ROUNDDOWN(AK551*$AN$10/$AK$10,1)</f>
        <v>4.7</v>
      </c>
      <c r="AO551" s="98">
        <f t="shared" ref="AO551:AR553" si="328">M551*$AN551</f>
        <v>15980</v>
      </c>
      <c r="AP551" s="98">
        <f t="shared" si="328"/>
        <v>7050</v>
      </c>
      <c r="AQ551" s="98">
        <f t="shared" si="328"/>
        <v>3995</v>
      </c>
      <c r="AR551" s="98">
        <f t="shared" si="328"/>
        <v>3290</v>
      </c>
      <c r="AS551" s="99">
        <f t="shared" ref="AS551:AV553" si="329">IF(AO551&lt;1000,ROUND(AO551,-1),ROUND(AO551,-2))</f>
        <v>16000</v>
      </c>
      <c r="AT551" s="99">
        <f t="shared" si="329"/>
        <v>7100</v>
      </c>
      <c r="AU551" s="99">
        <f t="shared" si="329"/>
        <v>4000</v>
      </c>
      <c r="AV551" s="99">
        <f t="shared" si="329"/>
        <v>3300</v>
      </c>
      <c r="AW551" s="100">
        <f>AO551*0.15</f>
        <v>2397</v>
      </c>
      <c r="AX551" s="256" t="s">
        <v>94</v>
      </c>
      <c r="AY551" s="101">
        <v>1820</v>
      </c>
      <c r="AZ551" s="102">
        <v>980</v>
      </c>
      <c r="BA551" s="102">
        <v>600</v>
      </c>
      <c r="BB551" s="102">
        <v>490</v>
      </c>
      <c r="BC551" s="253">
        <v>1560</v>
      </c>
      <c r="BD551" s="253">
        <v>840</v>
      </c>
      <c r="BE551" s="253">
        <v>510</v>
      </c>
      <c r="BF551" s="253">
        <v>420</v>
      </c>
      <c r="BG551" s="103">
        <f>AV551-AW551</f>
        <v>903</v>
      </c>
      <c r="BJ551" s="251" t="e">
        <f>M551*#REF!</f>
        <v>#REF!</v>
      </c>
      <c r="BK551" s="251" t="e">
        <f>N551*#REF!</f>
        <v>#REF!</v>
      </c>
      <c r="BL551" s="251" t="e">
        <f>O551*#REF!</f>
        <v>#REF!</v>
      </c>
      <c r="BM551" s="251" t="e">
        <f>P551*#REF!</f>
        <v>#REF!</v>
      </c>
    </row>
    <row r="552" spans="1:65" s="107" customFormat="1" ht="35.1" customHeight="1" x14ac:dyDescent="0.25">
      <c r="A552" s="83" t="str">
        <f t="shared" si="300"/>
        <v>XL3DT_D2+1</v>
      </c>
      <c r="B552" s="83" t="str">
        <f t="shared" si="301"/>
        <v>XL3DT_D2+2</v>
      </c>
      <c r="C552" s="83" t="str">
        <f t="shared" si="302"/>
        <v>XL3DT_D2+3</v>
      </c>
      <c r="D552" s="83" t="str">
        <f t="shared" si="303"/>
        <v>XL3DT_D2+4</v>
      </c>
      <c r="E552" s="32" t="s">
        <v>94</v>
      </c>
      <c r="F552" s="85"/>
      <c r="G552" s="85"/>
      <c r="H552" s="93" t="s">
        <v>219</v>
      </c>
      <c r="I552" s="84" t="s">
        <v>5634</v>
      </c>
      <c r="J552" s="94" t="s">
        <v>246</v>
      </c>
      <c r="K552" s="84" t="str">
        <f t="shared" si="314"/>
        <v>XL3DT_D2</v>
      </c>
      <c r="L552" s="94" t="s">
        <v>5623</v>
      </c>
      <c r="M552" s="95">
        <v>3200</v>
      </c>
      <c r="N552" s="95">
        <v>1400</v>
      </c>
      <c r="O552" s="96">
        <v>850</v>
      </c>
      <c r="P552" s="96">
        <v>700</v>
      </c>
      <c r="Q552" s="95" t="e">
        <f>VLOOKUP(H552&amp;"Vị trí 1",#REF!,9,0)</f>
        <v>#REF!</v>
      </c>
      <c r="R552" s="95" t="e">
        <f>VLOOKUP(H552&amp;"Vị trí 2",#REF!,9,0)</f>
        <v>#REF!</v>
      </c>
      <c r="S552" s="95" t="e">
        <f>VLOOKUP(H552&amp;"Vị trí 3",#REF!,9,0)</f>
        <v>#REF!</v>
      </c>
      <c r="T552" s="95" t="e">
        <f>VLOOKUP(H552&amp;"Vị trí 4",#REF!,9,0)</f>
        <v>#REF!</v>
      </c>
      <c r="U552" s="253"/>
      <c r="V552" s="253"/>
      <c r="W552" s="253"/>
      <c r="X552" s="253"/>
      <c r="Y552" s="254"/>
      <c r="Z552" s="254"/>
      <c r="AA552" s="254"/>
      <c r="AB552" s="254"/>
      <c r="AC552" s="253"/>
      <c r="AD552" s="253"/>
      <c r="AE552" s="253"/>
      <c r="AF552" s="253"/>
      <c r="AG552" s="254"/>
      <c r="AH552" s="254"/>
      <c r="AI552" s="254"/>
      <c r="AJ552" s="254"/>
      <c r="AK552" s="86">
        <v>7.99</v>
      </c>
      <c r="AL552" s="86"/>
      <c r="AM552" s="255"/>
      <c r="AN552" s="255">
        <f>ROUNDDOWN(AK552*$AN$10/$AK$10,1)</f>
        <v>4.7</v>
      </c>
      <c r="AO552" s="98">
        <f t="shared" si="328"/>
        <v>15040</v>
      </c>
      <c r="AP552" s="98">
        <f t="shared" si="328"/>
        <v>6580</v>
      </c>
      <c r="AQ552" s="98">
        <f t="shared" si="328"/>
        <v>3995</v>
      </c>
      <c r="AR552" s="98">
        <f t="shared" si="328"/>
        <v>3290</v>
      </c>
      <c r="AS552" s="99">
        <f t="shared" si="329"/>
        <v>15000</v>
      </c>
      <c r="AT552" s="99">
        <f t="shared" si="329"/>
        <v>6600</v>
      </c>
      <c r="AU552" s="99">
        <f t="shared" si="329"/>
        <v>4000</v>
      </c>
      <c r="AV552" s="99">
        <f t="shared" si="329"/>
        <v>3300</v>
      </c>
      <c r="AW552" s="100">
        <f>AO552*0.15</f>
        <v>2256</v>
      </c>
      <c r="AX552" s="256" t="s">
        <v>94</v>
      </c>
      <c r="AY552" s="101">
        <v>1960</v>
      </c>
      <c r="AZ552" s="102">
        <v>980</v>
      </c>
      <c r="BA552" s="102">
        <v>600</v>
      </c>
      <c r="BB552" s="102">
        <v>490</v>
      </c>
      <c r="BC552" s="253">
        <v>1680</v>
      </c>
      <c r="BD552" s="253">
        <v>840</v>
      </c>
      <c r="BE552" s="253">
        <v>510</v>
      </c>
      <c r="BF552" s="253">
        <v>420</v>
      </c>
      <c r="BG552" s="103">
        <f>AV552-AW552</f>
        <v>1044</v>
      </c>
      <c r="BJ552" s="251" t="e">
        <f>M552*#REF!</f>
        <v>#REF!</v>
      </c>
      <c r="BK552" s="251" t="e">
        <f>N552*#REF!</f>
        <v>#REF!</v>
      </c>
      <c r="BL552" s="251" t="e">
        <f>O552*#REF!</f>
        <v>#REF!</v>
      </c>
      <c r="BM552" s="251" t="e">
        <f>P552*#REF!</f>
        <v>#REF!</v>
      </c>
    </row>
    <row r="553" spans="1:65" s="107" customFormat="1" ht="35.1" customHeight="1" x14ac:dyDescent="0.25">
      <c r="A553" s="83" t="str">
        <f t="shared" si="300"/>
        <v>XL3DT_D3+1</v>
      </c>
      <c r="B553" s="83" t="str">
        <f t="shared" si="301"/>
        <v>XL3DT_D3+2</v>
      </c>
      <c r="C553" s="83" t="str">
        <f t="shared" si="302"/>
        <v>XL3DT_D3+3</v>
      </c>
      <c r="D553" s="83" t="str">
        <f t="shared" si="303"/>
        <v>XL3DT_D3+4</v>
      </c>
      <c r="E553" s="32" t="s">
        <v>94</v>
      </c>
      <c r="F553" s="85"/>
      <c r="G553" s="85"/>
      <c r="H553" s="93" t="s">
        <v>220</v>
      </c>
      <c r="I553" s="84" t="s">
        <v>5635</v>
      </c>
      <c r="J553" s="94" t="s">
        <v>5636</v>
      </c>
      <c r="K553" s="84" t="str">
        <f t="shared" si="314"/>
        <v>XL3DT_D3</v>
      </c>
      <c r="L553" s="94" t="s">
        <v>5637</v>
      </c>
      <c r="M553" s="95">
        <v>2800</v>
      </c>
      <c r="N553" s="95">
        <v>1400</v>
      </c>
      <c r="O553" s="96">
        <v>850</v>
      </c>
      <c r="P553" s="96">
        <v>700</v>
      </c>
      <c r="Q553" s="95" t="e">
        <f>VLOOKUP(H553&amp;"Vị trí 1",#REF!,9,0)</f>
        <v>#REF!</v>
      </c>
      <c r="R553" s="95" t="e">
        <f>VLOOKUP(H553&amp;"Vị trí 2",#REF!,9,0)</f>
        <v>#REF!</v>
      </c>
      <c r="S553" s="95" t="e">
        <f>VLOOKUP(H553&amp;"Vị trí 3",#REF!,9,0)</f>
        <v>#REF!</v>
      </c>
      <c r="T553" s="95" t="e">
        <f>VLOOKUP(H553&amp;"Vị trí 4",#REF!,9,0)</f>
        <v>#REF!</v>
      </c>
      <c r="U553" s="253"/>
      <c r="V553" s="253"/>
      <c r="W553" s="253"/>
      <c r="X553" s="253"/>
      <c r="Y553" s="254"/>
      <c r="Z553" s="254"/>
      <c r="AA553" s="254"/>
      <c r="AB553" s="254"/>
      <c r="AC553" s="253"/>
      <c r="AD553" s="253"/>
      <c r="AE553" s="253"/>
      <c r="AF553" s="253"/>
      <c r="AG553" s="254"/>
      <c r="AH553" s="254"/>
      <c r="AI553" s="254"/>
      <c r="AJ553" s="254"/>
      <c r="AK553" s="86">
        <v>7.99</v>
      </c>
      <c r="AL553" s="86"/>
      <c r="AM553" s="255"/>
      <c r="AN553" s="255">
        <f>ROUNDDOWN(AK553*$AN$10/$AK$10,1)</f>
        <v>4.7</v>
      </c>
      <c r="AO553" s="98">
        <f t="shared" si="328"/>
        <v>13160</v>
      </c>
      <c r="AP553" s="98">
        <f t="shared" si="328"/>
        <v>6580</v>
      </c>
      <c r="AQ553" s="98">
        <f t="shared" si="328"/>
        <v>3995</v>
      </c>
      <c r="AR553" s="98">
        <f t="shared" si="328"/>
        <v>3290</v>
      </c>
      <c r="AS553" s="99">
        <f t="shared" si="329"/>
        <v>13200</v>
      </c>
      <c r="AT553" s="99">
        <f t="shared" si="329"/>
        <v>6600</v>
      </c>
      <c r="AU553" s="99">
        <f t="shared" si="329"/>
        <v>4000</v>
      </c>
      <c r="AV553" s="99">
        <f t="shared" si="329"/>
        <v>3300</v>
      </c>
      <c r="AW553" s="100">
        <f>AO553*0.15</f>
        <v>1974</v>
      </c>
      <c r="AX553" s="256" t="s">
        <v>94</v>
      </c>
      <c r="AY553" s="101">
        <v>2240</v>
      </c>
      <c r="AZ553" s="102">
        <v>980</v>
      </c>
      <c r="BA553" s="102">
        <v>600</v>
      </c>
      <c r="BB553" s="102">
        <v>490</v>
      </c>
      <c r="BC553" s="253">
        <v>1920</v>
      </c>
      <c r="BD553" s="253">
        <v>840</v>
      </c>
      <c r="BE553" s="253">
        <v>510</v>
      </c>
      <c r="BF553" s="253">
        <v>420</v>
      </c>
      <c r="BG553" s="103">
        <f>AV553-AW553</f>
        <v>1326</v>
      </c>
      <c r="BJ553" s="251" t="e">
        <f>M553*#REF!</f>
        <v>#REF!</v>
      </c>
      <c r="BK553" s="251" t="e">
        <f>N553*#REF!</f>
        <v>#REF!</v>
      </c>
      <c r="BL553" s="251" t="e">
        <f>O553*#REF!</f>
        <v>#REF!</v>
      </c>
      <c r="BM553" s="251" t="e">
        <f>P553*#REF!</f>
        <v>#REF!</v>
      </c>
    </row>
    <row r="554" spans="1:65" s="107" customFormat="1" ht="35.1" customHeight="1" x14ac:dyDescent="0.25">
      <c r="A554" s="83" t="str">
        <f t="shared" si="300"/>
        <v>XL4DT+1</v>
      </c>
      <c r="B554" s="83" t="str">
        <f t="shared" si="301"/>
        <v>XL4DT+2</v>
      </c>
      <c r="C554" s="83" t="str">
        <f t="shared" si="302"/>
        <v>XL4DT+3</v>
      </c>
      <c r="D554" s="83" t="str">
        <f t="shared" si="303"/>
        <v>XL4DT+4</v>
      </c>
      <c r="E554" s="32" t="s">
        <v>94</v>
      </c>
      <c r="F554" s="85">
        <v>4</v>
      </c>
      <c r="G554" s="85"/>
      <c r="H554" s="93" t="s">
        <v>5638</v>
      </c>
      <c r="I554" s="84" t="s">
        <v>222</v>
      </c>
      <c r="J554" s="94" t="s">
        <v>246</v>
      </c>
      <c r="K554" s="84"/>
      <c r="L554" s="94" t="s">
        <v>5637</v>
      </c>
      <c r="M554" s="96"/>
      <c r="N554" s="96"/>
      <c r="O554" s="96"/>
      <c r="P554" s="96"/>
      <c r="Q554" s="95"/>
      <c r="R554" s="95"/>
      <c r="S554" s="95"/>
      <c r="T554" s="95"/>
      <c r="U554" s="253"/>
      <c r="V554" s="253"/>
      <c r="W554" s="253"/>
      <c r="X554" s="253"/>
      <c r="Y554" s="254"/>
      <c r="Z554" s="254"/>
      <c r="AA554" s="254"/>
      <c r="AB554" s="254"/>
      <c r="AC554" s="253"/>
      <c r="AD554" s="253"/>
      <c r="AE554" s="253"/>
      <c r="AF554" s="253"/>
      <c r="AG554" s="254"/>
      <c r="AH554" s="254"/>
      <c r="AI554" s="254"/>
      <c r="AJ554" s="254"/>
      <c r="AK554" s="86"/>
      <c r="AL554" s="86"/>
      <c r="AM554" s="255"/>
      <c r="AN554" s="255"/>
      <c r="AO554" s="98"/>
      <c r="AP554" s="98"/>
      <c r="AQ554" s="98"/>
      <c r="AR554" s="98"/>
      <c r="AS554" s="98"/>
      <c r="AT554" s="98"/>
      <c r="AU554" s="98"/>
      <c r="AV554" s="98"/>
      <c r="AW554" s="60"/>
      <c r="AX554" s="256" t="s">
        <v>94</v>
      </c>
      <c r="AY554" s="101"/>
      <c r="AZ554" s="102"/>
      <c r="BA554" s="102"/>
      <c r="BB554" s="102"/>
      <c r="BC554" s="253"/>
      <c r="BD554" s="253"/>
      <c r="BE554" s="253"/>
      <c r="BF554" s="253"/>
    </row>
    <row r="555" spans="1:65" s="107" customFormat="1" ht="35.1" customHeight="1" x14ac:dyDescent="0.25">
      <c r="A555" s="83" t="str">
        <f t="shared" si="300"/>
        <v>XL4DT_D1+1</v>
      </c>
      <c r="B555" s="83" t="str">
        <f t="shared" si="301"/>
        <v>XL4DT_D1+2</v>
      </c>
      <c r="C555" s="83" t="str">
        <f t="shared" si="302"/>
        <v>XL4DT_D1+3</v>
      </c>
      <c r="D555" s="83" t="str">
        <f t="shared" si="303"/>
        <v>XL4DT_D1+4</v>
      </c>
      <c r="E555" s="32" t="s">
        <v>94</v>
      </c>
      <c r="F555" s="85"/>
      <c r="G555" s="85"/>
      <c r="H555" s="93" t="s">
        <v>221</v>
      </c>
      <c r="I555" s="84" t="s">
        <v>5634</v>
      </c>
      <c r="J555" s="94" t="s">
        <v>246</v>
      </c>
      <c r="K555" s="84" t="str">
        <f t="shared" si="314"/>
        <v>XL4DT_D1</v>
      </c>
      <c r="L555" s="94" t="s">
        <v>5623</v>
      </c>
      <c r="M555" s="95">
        <v>2800</v>
      </c>
      <c r="N555" s="95">
        <v>1400</v>
      </c>
      <c r="O555" s="96">
        <v>850</v>
      </c>
      <c r="P555" s="96">
        <v>700</v>
      </c>
      <c r="Q555" s="95" t="e">
        <f>VLOOKUP(H555&amp;"Vị trí 1",#REF!,9,0)</f>
        <v>#REF!</v>
      </c>
      <c r="R555" s="95" t="e">
        <f>VLOOKUP(H555&amp;"Vị trí 2",#REF!,9,0)</f>
        <v>#REF!</v>
      </c>
      <c r="S555" s="95" t="e">
        <f>VLOOKUP(H555&amp;"Vị trí 3",#REF!,9,0)</f>
        <v>#REF!</v>
      </c>
      <c r="T555" s="95" t="e">
        <f>VLOOKUP(H555&amp;"Vị trí 4",#REF!,9,0)</f>
        <v>#REF!</v>
      </c>
      <c r="U555" s="253"/>
      <c r="V555" s="253"/>
      <c r="W555" s="253"/>
      <c r="X555" s="253"/>
      <c r="Y555" s="254"/>
      <c r="Z555" s="254"/>
      <c r="AA555" s="254"/>
      <c r="AB555" s="254"/>
      <c r="AC555" s="253"/>
      <c r="AD555" s="253"/>
      <c r="AE555" s="253"/>
      <c r="AF555" s="253"/>
      <c r="AG555" s="254"/>
      <c r="AH555" s="254"/>
      <c r="AI555" s="254"/>
      <c r="AJ555" s="254"/>
      <c r="AK555" s="86">
        <v>7.99</v>
      </c>
      <c r="AL555" s="86"/>
      <c r="AM555" s="255"/>
      <c r="AN555" s="255">
        <f>ROUNDDOWN(AK555*$AN$10/$AK$10,1)</f>
        <v>4.7</v>
      </c>
      <c r="AO555" s="98">
        <f t="shared" ref="AO555:AR556" si="330">M555*$AN555</f>
        <v>13160</v>
      </c>
      <c r="AP555" s="98">
        <f t="shared" si="330"/>
        <v>6580</v>
      </c>
      <c r="AQ555" s="98">
        <f t="shared" si="330"/>
        <v>3995</v>
      </c>
      <c r="AR555" s="98">
        <f t="shared" si="330"/>
        <v>3290</v>
      </c>
      <c r="AS555" s="99">
        <f t="shared" ref="AS555:AV556" si="331">IF(AO555&lt;1000,ROUND(AO555,-1),ROUND(AO555,-2))</f>
        <v>13200</v>
      </c>
      <c r="AT555" s="99">
        <f t="shared" si="331"/>
        <v>6600</v>
      </c>
      <c r="AU555" s="99">
        <f t="shared" si="331"/>
        <v>4000</v>
      </c>
      <c r="AV555" s="99">
        <f t="shared" si="331"/>
        <v>3300</v>
      </c>
      <c r="AW555" s="100">
        <f>AO555*0.15</f>
        <v>1974</v>
      </c>
      <c r="AX555" s="256" t="s">
        <v>94</v>
      </c>
      <c r="AY555" s="101">
        <v>1960</v>
      </c>
      <c r="AZ555" s="102">
        <v>980</v>
      </c>
      <c r="BA555" s="102">
        <v>600</v>
      </c>
      <c r="BB555" s="102">
        <v>490</v>
      </c>
      <c r="BC555" s="253">
        <v>1680</v>
      </c>
      <c r="BD555" s="253">
        <v>840</v>
      </c>
      <c r="BE555" s="253">
        <v>510</v>
      </c>
      <c r="BF555" s="253">
        <v>420</v>
      </c>
      <c r="BG555" s="103">
        <f>AV555-AW555</f>
        <v>1326</v>
      </c>
      <c r="BJ555" s="251" t="e">
        <f>M555*#REF!</f>
        <v>#REF!</v>
      </c>
      <c r="BK555" s="251" t="e">
        <f>N555*#REF!</f>
        <v>#REF!</v>
      </c>
      <c r="BL555" s="251" t="e">
        <f>O555*#REF!</f>
        <v>#REF!</v>
      </c>
      <c r="BM555" s="251" t="e">
        <f>P555*#REF!</f>
        <v>#REF!</v>
      </c>
    </row>
    <row r="556" spans="1:65" s="107" customFormat="1" ht="35.1" customHeight="1" x14ac:dyDescent="0.25">
      <c r="A556" s="83" t="str">
        <f t="shared" si="300"/>
        <v>XL4DT_D2+1</v>
      </c>
      <c r="B556" s="83" t="str">
        <f t="shared" si="301"/>
        <v>XL4DT_D2+2</v>
      </c>
      <c r="C556" s="83" t="str">
        <f t="shared" si="302"/>
        <v>XL4DT_D2+3</v>
      </c>
      <c r="D556" s="83" t="str">
        <f t="shared" si="303"/>
        <v>XL4DT_D2+4</v>
      </c>
      <c r="E556" s="32" t="s">
        <v>94</v>
      </c>
      <c r="F556" s="85"/>
      <c r="G556" s="85"/>
      <c r="H556" s="93" t="s">
        <v>223</v>
      </c>
      <c r="I556" s="84" t="s">
        <v>5635</v>
      </c>
      <c r="J556" s="94" t="s">
        <v>5639</v>
      </c>
      <c r="K556" s="84" t="str">
        <f t="shared" si="314"/>
        <v>XL4DT_D2</v>
      </c>
      <c r="L556" s="94" t="s">
        <v>5637</v>
      </c>
      <c r="M556" s="95">
        <v>3200</v>
      </c>
      <c r="N556" s="95">
        <v>1400</v>
      </c>
      <c r="O556" s="96">
        <v>850</v>
      </c>
      <c r="P556" s="96">
        <v>700</v>
      </c>
      <c r="Q556" s="95" t="e">
        <f>VLOOKUP(H556&amp;"Vị trí 1",#REF!,9,0)</f>
        <v>#REF!</v>
      </c>
      <c r="R556" s="95" t="e">
        <f>VLOOKUP(H556&amp;"Vị trí 2",#REF!,9,0)</f>
        <v>#REF!</v>
      </c>
      <c r="S556" s="95" t="e">
        <f>VLOOKUP(H556&amp;"Vị trí 3",#REF!,9,0)</f>
        <v>#REF!</v>
      </c>
      <c r="T556" s="95" t="e">
        <f>VLOOKUP(H556&amp;"Vị trí 4",#REF!,9,0)</f>
        <v>#REF!</v>
      </c>
      <c r="U556" s="253"/>
      <c r="V556" s="253"/>
      <c r="W556" s="253"/>
      <c r="X556" s="253"/>
      <c r="Y556" s="254"/>
      <c r="Z556" s="254"/>
      <c r="AA556" s="254"/>
      <c r="AB556" s="254"/>
      <c r="AC556" s="253"/>
      <c r="AD556" s="253"/>
      <c r="AE556" s="253"/>
      <c r="AF556" s="253"/>
      <c r="AG556" s="254"/>
      <c r="AH556" s="254"/>
      <c r="AI556" s="254"/>
      <c r="AJ556" s="254"/>
      <c r="AK556" s="86">
        <v>7.99</v>
      </c>
      <c r="AL556" s="86"/>
      <c r="AM556" s="255"/>
      <c r="AN556" s="255">
        <f>ROUNDDOWN(AK556*$AN$10/$AK$10,1)</f>
        <v>4.7</v>
      </c>
      <c r="AO556" s="98">
        <f t="shared" si="330"/>
        <v>15040</v>
      </c>
      <c r="AP556" s="98">
        <f t="shared" si="330"/>
        <v>6580</v>
      </c>
      <c r="AQ556" s="98">
        <f t="shared" si="330"/>
        <v>3995</v>
      </c>
      <c r="AR556" s="98">
        <f t="shared" si="330"/>
        <v>3290</v>
      </c>
      <c r="AS556" s="99">
        <f t="shared" si="331"/>
        <v>15000</v>
      </c>
      <c r="AT556" s="99">
        <f t="shared" si="331"/>
        <v>6600</v>
      </c>
      <c r="AU556" s="99">
        <f t="shared" si="331"/>
        <v>4000</v>
      </c>
      <c r="AV556" s="99">
        <f t="shared" si="331"/>
        <v>3300</v>
      </c>
      <c r="AW556" s="100">
        <f>AO556*0.15</f>
        <v>2256</v>
      </c>
      <c r="AX556" s="256" t="s">
        <v>94</v>
      </c>
      <c r="AY556" s="101">
        <v>1820</v>
      </c>
      <c r="AZ556" s="102">
        <v>980</v>
      </c>
      <c r="BA556" s="102">
        <v>600</v>
      </c>
      <c r="BB556" s="102">
        <v>490</v>
      </c>
      <c r="BC556" s="253">
        <v>1560</v>
      </c>
      <c r="BD556" s="253">
        <v>840</v>
      </c>
      <c r="BE556" s="253">
        <v>510</v>
      </c>
      <c r="BF556" s="253">
        <v>420</v>
      </c>
      <c r="BG556" s="103">
        <f>AV556-AW556</f>
        <v>1044</v>
      </c>
      <c r="BJ556" s="251" t="e">
        <f>M556*#REF!</f>
        <v>#REF!</v>
      </c>
      <c r="BK556" s="251" t="e">
        <f>N556*#REF!</f>
        <v>#REF!</v>
      </c>
      <c r="BL556" s="251" t="e">
        <f>O556*#REF!</f>
        <v>#REF!</v>
      </c>
      <c r="BM556" s="251" t="e">
        <f>P556*#REF!</f>
        <v>#REF!</v>
      </c>
    </row>
    <row r="557" spans="1:65" s="107" customFormat="1" ht="35.1" customHeight="1" x14ac:dyDescent="0.25">
      <c r="A557" s="83" t="str">
        <f t="shared" si="300"/>
        <v>XL5DT+1</v>
      </c>
      <c r="B557" s="83" t="str">
        <f t="shared" si="301"/>
        <v>XL5DT+2</v>
      </c>
      <c r="C557" s="83" t="str">
        <f t="shared" si="302"/>
        <v>XL5DT+3</v>
      </c>
      <c r="D557" s="83" t="str">
        <f t="shared" si="303"/>
        <v>XL5DT+4</v>
      </c>
      <c r="E557" s="32" t="s">
        <v>94</v>
      </c>
      <c r="F557" s="85">
        <v>5</v>
      </c>
      <c r="G557" s="85"/>
      <c r="H557" s="93" t="s">
        <v>5640</v>
      </c>
      <c r="I557" s="84" t="s">
        <v>5641</v>
      </c>
      <c r="J557" s="94" t="s">
        <v>253</v>
      </c>
      <c r="K557" s="84"/>
      <c r="L557" s="94" t="s">
        <v>210</v>
      </c>
      <c r="M557" s="96"/>
      <c r="N557" s="96"/>
      <c r="O557" s="96"/>
      <c r="P557" s="96"/>
      <c r="Q557" s="95"/>
      <c r="R557" s="95"/>
      <c r="S557" s="95"/>
      <c r="T557" s="95"/>
      <c r="U557" s="253"/>
      <c r="V557" s="253"/>
      <c r="W557" s="253"/>
      <c r="X557" s="253"/>
      <c r="Y557" s="254"/>
      <c r="Z557" s="254"/>
      <c r="AA557" s="254"/>
      <c r="AB557" s="254"/>
      <c r="AC557" s="253"/>
      <c r="AD557" s="253"/>
      <c r="AE557" s="253"/>
      <c r="AF557" s="253"/>
      <c r="AG557" s="254"/>
      <c r="AH557" s="254"/>
      <c r="AI557" s="254"/>
      <c r="AJ557" s="254"/>
      <c r="AK557" s="86"/>
      <c r="AL557" s="86"/>
      <c r="AM557" s="255"/>
      <c r="AN557" s="255"/>
      <c r="AO557" s="98"/>
      <c r="AP557" s="98"/>
      <c r="AQ557" s="98"/>
      <c r="AR557" s="98"/>
      <c r="AS557" s="98"/>
      <c r="AT557" s="98"/>
      <c r="AU557" s="98"/>
      <c r="AV557" s="98"/>
      <c r="AW557" s="60"/>
      <c r="AX557" s="256" t="s">
        <v>94</v>
      </c>
      <c r="AY557" s="101"/>
      <c r="AZ557" s="102"/>
      <c r="BA557" s="102"/>
      <c r="BB557" s="102"/>
      <c r="BC557" s="253"/>
      <c r="BD557" s="253"/>
      <c r="BE557" s="253"/>
      <c r="BF557" s="253"/>
    </row>
    <row r="558" spans="1:65" s="107" customFormat="1" ht="35.1" customHeight="1" x14ac:dyDescent="0.25">
      <c r="A558" s="83" t="str">
        <f t="shared" si="300"/>
        <v>XL5DT_D1+1</v>
      </c>
      <c r="B558" s="83" t="str">
        <f t="shared" si="301"/>
        <v>XL5DT_D1+2</v>
      </c>
      <c r="C558" s="83" t="str">
        <f t="shared" si="302"/>
        <v>XL5DT_D1+3</v>
      </c>
      <c r="D558" s="83" t="str">
        <f t="shared" si="303"/>
        <v>XL5DT_D1+4</v>
      </c>
      <c r="E558" s="32" t="s">
        <v>94</v>
      </c>
      <c r="F558" s="85"/>
      <c r="G558" s="85"/>
      <c r="H558" s="93" t="s">
        <v>224</v>
      </c>
      <c r="I558" s="84" t="s">
        <v>5642</v>
      </c>
      <c r="J558" s="94" t="s">
        <v>253</v>
      </c>
      <c r="K558" s="84" t="str">
        <f t="shared" si="314"/>
        <v>XL5DT_D1</v>
      </c>
      <c r="L558" s="94" t="s">
        <v>266</v>
      </c>
      <c r="M558" s="95">
        <v>2600</v>
      </c>
      <c r="N558" s="95">
        <v>1400</v>
      </c>
      <c r="O558" s="96">
        <v>850</v>
      </c>
      <c r="P558" s="96">
        <v>700</v>
      </c>
      <c r="Q558" s="95" t="e">
        <f>VLOOKUP(H558&amp;"Vị trí 1",#REF!,9,0)</f>
        <v>#REF!</v>
      </c>
      <c r="R558" s="95" t="e">
        <f>VLOOKUP(H558&amp;"Vị trí 2",#REF!,9,0)</f>
        <v>#REF!</v>
      </c>
      <c r="S558" s="95" t="e">
        <f>VLOOKUP(H558&amp;"Vị trí 3",#REF!,9,0)</f>
        <v>#REF!</v>
      </c>
      <c r="T558" s="95" t="e">
        <f>VLOOKUP(H558&amp;"Vị trí 4",#REF!,9,0)</f>
        <v>#REF!</v>
      </c>
      <c r="U558" s="253"/>
      <c r="V558" s="253"/>
      <c r="W558" s="253"/>
      <c r="X558" s="253"/>
      <c r="Y558" s="254"/>
      <c r="Z558" s="254"/>
      <c r="AA558" s="254"/>
      <c r="AB558" s="254"/>
      <c r="AC558" s="253"/>
      <c r="AD558" s="253"/>
      <c r="AE558" s="253"/>
      <c r="AF558" s="253"/>
      <c r="AG558" s="254"/>
      <c r="AH558" s="254"/>
      <c r="AI558" s="254"/>
      <c r="AJ558" s="254"/>
      <c r="AK558" s="86">
        <v>7.99</v>
      </c>
      <c r="AL558" s="86"/>
      <c r="AM558" s="255"/>
      <c r="AN558" s="255">
        <f>ROUNDDOWN(AK558*$AN$10/$AK$10,1)</f>
        <v>4.7</v>
      </c>
      <c r="AO558" s="98">
        <f t="shared" ref="AO558:AR560" si="332">M558*$AN558</f>
        <v>12220</v>
      </c>
      <c r="AP558" s="98">
        <f t="shared" si="332"/>
        <v>6580</v>
      </c>
      <c r="AQ558" s="98">
        <f t="shared" si="332"/>
        <v>3995</v>
      </c>
      <c r="AR558" s="98">
        <f t="shared" si="332"/>
        <v>3290</v>
      </c>
      <c r="AS558" s="99">
        <f t="shared" ref="AS558:AV560" si="333">IF(AO558&lt;1000,ROUND(AO558,-1),ROUND(AO558,-2))</f>
        <v>12200</v>
      </c>
      <c r="AT558" s="99">
        <f t="shared" si="333"/>
        <v>6600</v>
      </c>
      <c r="AU558" s="99">
        <f t="shared" si="333"/>
        <v>4000</v>
      </c>
      <c r="AV558" s="99">
        <f t="shared" si="333"/>
        <v>3300</v>
      </c>
      <c r="AW558" s="100">
        <f>AO558*0.15</f>
        <v>1833</v>
      </c>
      <c r="AX558" s="256" t="s">
        <v>94</v>
      </c>
      <c r="AY558" s="101">
        <v>1540</v>
      </c>
      <c r="AZ558" s="102">
        <v>840</v>
      </c>
      <c r="BA558" s="102">
        <v>600</v>
      </c>
      <c r="BB558" s="102">
        <v>490</v>
      </c>
      <c r="BC558" s="253">
        <v>1320</v>
      </c>
      <c r="BD558" s="253">
        <v>720</v>
      </c>
      <c r="BE558" s="253">
        <v>510</v>
      </c>
      <c r="BF558" s="253">
        <v>420</v>
      </c>
      <c r="BG558" s="103">
        <f>AV558-AW558</f>
        <v>1467</v>
      </c>
      <c r="BJ558" s="251" t="e">
        <f>M558*#REF!</f>
        <v>#REF!</v>
      </c>
      <c r="BK558" s="251" t="e">
        <f>N558*#REF!</f>
        <v>#REF!</v>
      </c>
      <c r="BL558" s="251" t="e">
        <f>O558*#REF!</f>
        <v>#REF!</v>
      </c>
      <c r="BM558" s="251" t="e">
        <f>P558*#REF!</f>
        <v>#REF!</v>
      </c>
    </row>
    <row r="559" spans="1:65" s="107" customFormat="1" ht="35.1" customHeight="1" x14ac:dyDescent="0.25">
      <c r="A559" s="83" t="str">
        <f t="shared" si="300"/>
        <v>XL5DT_D2+1</v>
      </c>
      <c r="B559" s="83" t="str">
        <f t="shared" si="301"/>
        <v>XL5DT_D2+2</v>
      </c>
      <c r="C559" s="83" t="str">
        <f t="shared" si="302"/>
        <v>XL5DT_D2+3</v>
      </c>
      <c r="D559" s="83" t="str">
        <f t="shared" si="303"/>
        <v>XL5DT_D2+4</v>
      </c>
      <c r="E559" s="32" t="s">
        <v>94</v>
      </c>
      <c r="F559" s="85"/>
      <c r="G559" s="85"/>
      <c r="H559" s="93" t="s">
        <v>225</v>
      </c>
      <c r="I559" s="84" t="s">
        <v>5643</v>
      </c>
      <c r="J559" s="94" t="s">
        <v>266</v>
      </c>
      <c r="K559" s="84" t="str">
        <f t="shared" si="314"/>
        <v>XL5DT_D2</v>
      </c>
      <c r="L559" s="94" t="s">
        <v>5644</v>
      </c>
      <c r="M559" s="95">
        <v>2800</v>
      </c>
      <c r="N559" s="95">
        <v>1400</v>
      </c>
      <c r="O559" s="96">
        <v>850</v>
      </c>
      <c r="P559" s="96">
        <v>700</v>
      </c>
      <c r="Q559" s="95" t="e">
        <f>VLOOKUP(H559&amp;"Vị trí 1",#REF!,9,0)</f>
        <v>#REF!</v>
      </c>
      <c r="R559" s="95" t="e">
        <f>VLOOKUP(H559&amp;"Vị trí 2",#REF!,9,0)</f>
        <v>#REF!</v>
      </c>
      <c r="S559" s="95" t="e">
        <f>VLOOKUP(H559&amp;"Vị trí 3",#REF!,9,0)</f>
        <v>#REF!</v>
      </c>
      <c r="T559" s="95" t="e">
        <f>VLOOKUP(H559&amp;"Vị trí 4",#REF!,9,0)</f>
        <v>#REF!</v>
      </c>
      <c r="U559" s="253"/>
      <c r="V559" s="253"/>
      <c r="W559" s="253"/>
      <c r="X559" s="253"/>
      <c r="Y559" s="254"/>
      <c r="Z559" s="254"/>
      <c r="AA559" s="254"/>
      <c r="AB559" s="254"/>
      <c r="AC559" s="253"/>
      <c r="AD559" s="253"/>
      <c r="AE559" s="253"/>
      <c r="AF559" s="253"/>
      <c r="AG559" s="254"/>
      <c r="AH559" s="254"/>
      <c r="AI559" s="254"/>
      <c r="AJ559" s="254"/>
      <c r="AK559" s="86">
        <v>7.99</v>
      </c>
      <c r="AL559" s="86"/>
      <c r="AM559" s="255"/>
      <c r="AN559" s="255">
        <f>ROUNDDOWN(AK559*$AN$10/$AK$10,1)</f>
        <v>4.7</v>
      </c>
      <c r="AO559" s="98">
        <f t="shared" si="332"/>
        <v>13160</v>
      </c>
      <c r="AP559" s="98">
        <f t="shared" si="332"/>
        <v>6580</v>
      </c>
      <c r="AQ559" s="98">
        <f t="shared" si="332"/>
        <v>3995</v>
      </c>
      <c r="AR559" s="98">
        <f t="shared" si="332"/>
        <v>3290</v>
      </c>
      <c r="AS559" s="99">
        <f t="shared" si="333"/>
        <v>13200</v>
      </c>
      <c r="AT559" s="99">
        <f t="shared" si="333"/>
        <v>6600</v>
      </c>
      <c r="AU559" s="99">
        <f t="shared" si="333"/>
        <v>4000</v>
      </c>
      <c r="AV559" s="99">
        <f t="shared" si="333"/>
        <v>3300</v>
      </c>
      <c r="AW559" s="100">
        <f>AO559*0.15</f>
        <v>1974</v>
      </c>
      <c r="AX559" s="256" t="s">
        <v>94</v>
      </c>
      <c r="AY559" s="101">
        <v>1260</v>
      </c>
      <c r="AZ559" s="102">
        <v>630</v>
      </c>
      <c r="BA559" s="102">
        <v>560</v>
      </c>
      <c r="BB559" s="102">
        <v>490</v>
      </c>
      <c r="BC559" s="253">
        <v>1080</v>
      </c>
      <c r="BD559" s="253">
        <v>540</v>
      </c>
      <c r="BE559" s="253">
        <v>480</v>
      </c>
      <c r="BF559" s="253">
        <v>420</v>
      </c>
      <c r="BG559" s="103">
        <f>AV559-AW559</f>
        <v>1326</v>
      </c>
      <c r="BJ559" s="251" t="e">
        <f>M559*#REF!</f>
        <v>#REF!</v>
      </c>
      <c r="BK559" s="251" t="e">
        <f>N559*#REF!</f>
        <v>#REF!</v>
      </c>
      <c r="BL559" s="251" t="e">
        <f>O559*#REF!</f>
        <v>#REF!</v>
      </c>
      <c r="BM559" s="251" t="e">
        <f>P559*#REF!</f>
        <v>#REF!</v>
      </c>
    </row>
    <row r="560" spans="1:65" s="107" customFormat="1" ht="35.1" customHeight="1" x14ac:dyDescent="0.25">
      <c r="A560" s="83" t="str">
        <f t="shared" si="300"/>
        <v>XL5DT_D3+1</v>
      </c>
      <c r="B560" s="83" t="str">
        <f t="shared" si="301"/>
        <v>XL5DT_D3+2</v>
      </c>
      <c r="C560" s="83" t="str">
        <f t="shared" si="302"/>
        <v>XL5DT_D3+3</v>
      </c>
      <c r="D560" s="83" t="str">
        <f t="shared" si="303"/>
        <v>XL5DT_D3+4</v>
      </c>
      <c r="E560" s="32" t="s">
        <v>94</v>
      </c>
      <c r="F560" s="85"/>
      <c r="G560" s="85"/>
      <c r="H560" s="93" t="s">
        <v>226</v>
      </c>
      <c r="I560" s="84" t="s">
        <v>5645</v>
      </c>
      <c r="J560" s="94" t="s">
        <v>5646</v>
      </c>
      <c r="K560" s="84" t="str">
        <f t="shared" si="314"/>
        <v>XL5DT_D3</v>
      </c>
      <c r="L560" s="94" t="s">
        <v>210</v>
      </c>
      <c r="M560" s="95">
        <v>3200</v>
      </c>
      <c r="N560" s="95">
        <v>1400</v>
      </c>
      <c r="O560" s="96">
        <v>850</v>
      </c>
      <c r="P560" s="96">
        <v>700</v>
      </c>
      <c r="Q560" s="95" t="e">
        <f>VLOOKUP(H560&amp;"Vị trí 1",#REF!,9,0)</f>
        <v>#REF!</v>
      </c>
      <c r="R560" s="95" t="e">
        <f>VLOOKUP(H560&amp;"Vị trí 2",#REF!,9,0)</f>
        <v>#REF!</v>
      </c>
      <c r="S560" s="95" t="e">
        <f>VLOOKUP(H560&amp;"Vị trí 3",#REF!,9,0)</f>
        <v>#REF!</v>
      </c>
      <c r="T560" s="95" t="e">
        <f>VLOOKUP(H560&amp;"Vị trí 4",#REF!,9,0)</f>
        <v>#REF!</v>
      </c>
      <c r="U560" s="253"/>
      <c r="V560" s="253"/>
      <c r="W560" s="253"/>
      <c r="X560" s="253"/>
      <c r="Y560" s="254"/>
      <c r="Z560" s="254"/>
      <c r="AA560" s="254"/>
      <c r="AB560" s="254"/>
      <c r="AC560" s="253"/>
      <c r="AD560" s="253"/>
      <c r="AE560" s="253"/>
      <c r="AF560" s="253"/>
      <c r="AG560" s="254"/>
      <c r="AH560" s="254"/>
      <c r="AI560" s="254"/>
      <c r="AJ560" s="254"/>
      <c r="AK560" s="86">
        <v>7.99</v>
      </c>
      <c r="AL560" s="86"/>
      <c r="AM560" s="255"/>
      <c r="AN560" s="255">
        <f>ROUNDDOWN(AK560*$AN$10/$AK$10,1)</f>
        <v>4.7</v>
      </c>
      <c r="AO560" s="98">
        <f t="shared" si="332"/>
        <v>15040</v>
      </c>
      <c r="AP560" s="98">
        <f t="shared" si="332"/>
        <v>6580</v>
      </c>
      <c r="AQ560" s="98">
        <f t="shared" si="332"/>
        <v>3995</v>
      </c>
      <c r="AR560" s="98">
        <f t="shared" si="332"/>
        <v>3290</v>
      </c>
      <c r="AS560" s="99">
        <f t="shared" si="333"/>
        <v>15000</v>
      </c>
      <c r="AT560" s="99">
        <f t="shared" si="333"/>
        <v>6600</v>
      </c>
      <c r="AU560" s="99">
        <f t="shared" si="333"/>
        <v>4000</v>
      </c>
      <c r="AV560" s="99">
        <f t="shared" si="333"/>
        <v>3300</v>
      </c>
      <c r="AW560" s="100">
        <f>AO560*0.15</f>
        <v>2256</v>
      </c>
      <c r="AX560" s="256" t="s">
        <v>94</v>
      </c>
      <c r="AY560" s="101"/>
      <c r="AZ560" s="102"/>
      <c r="BA560" s="102"/>
      <c r="BB560" s="102"/>
      <c r="BC560" s="253"/>
      <c r="BD560" s="253"/>
      <c r="BE560" s="253"/>
      <c r="BF560" s="253"/>
      <c r="BG560" s="103">
        <f>AV560-AW560</f>
        <v>1044</v>
      </c>
    </row>
    <row r="561" spans="1:65" s="107" customFormat="1" ht="35.1" customHeight="1" x14ac:dyDescent="0.25">
      <c r="A561" s="83" t="str">
        <f t="shared" si="300"/>
        <v>XL6DT+1</v>
      </c>
      <c r="B561" s="83" t="str">
        <f t="shared" si="301"/>
        <v>XL6DT+2</v>
      </c>
      <c r="C561" s="83" t="str">
        <f t="shared" si="302"/>
        <v>XL6DT+3</v>
      </c>
      <c r="D561" s="83" t="str">
        <f t="shared" si="303"/>
        <v>XL6DT+4</v>
      </c>
      <c r="E561" s="32" t="s">
        <v>94</v>
      </c>
      <c r="F561" s="85">
        <v>6</v>
      </c>
      <c r="G561" s="85"/>
      <c r="H561" s="93" t="s">
        <v>5647</v>
      </c>
      <c r="I561" s="84" t="s">
        <v>92</v>
      </c>
      <c r="J561" s="94" t="s">
        <v>210</v>
      </c>
      <c r="K561" s="84"/>
      <c r="L561" s="94" t="s">
        <v>212</v>
      </c>
      <c r="M561" s="96"/>
      <c r="N561" s="96"/>
      <c r="O561" s="96"/>
      <c r="P561" s="96"/>
      <c r="Q561" s="95"/>
      <c r="R561" s="95"/>
      <c r="S561" s="95"/>
      <c r="T561" s="95"/>
      <c r="U561" s="253"/>
      <c r="V561" s="253"/>
      <c r="W561" s="253"/>
      <c r="X561" s="253"/>
      <c r="Y561" s="254"/>
      <c r="Z561" s="254"/>
      <c r="AA561" s="254"/>
      <c r="AB561" s="254"/>
      <c r="AC561" s="253"/>
      <c r="AD561" s="253"/>
      <c r="AE561" s="253"/>
      <c r="AF561" s="253"/>
      <c r="AG561" s="254"/>
      <c r="AH561" s="254"/>
      <c r="AI561" s="254"/>
      <c r="AJ561" s="254"/>
      <c r="AK561" s="86"/>
      <c r="AL561" s="86"/>
      <c r="AM561" s="255"/>
      <c r="AN561" s="255"/>
      <c r="AO561" s="98"/>
      <c r="AP561" s="98"/>
      <c r="AQ561" s="98"/>
      <c r="AR561" s="98"/>
      <c r="AS561" s="98"/>
      <c r="AT561" s="98"/>
      <c r="AU561" s="98"/>
      <c r="AV561" s="98"/>
      <c r="AW561" s="60"/>
      <c r="AX561" s="256" t="s">
        <v>94</v>
      </c>
      <c r="AY561" s="101">
        <v>1540</v>
      </c>
      <c r="AZ561" s="102">
        <v>840</v>
      </c>
      <c r="BA561" s="102">
        <v>600</v>
      </c>
      <c r="BB561" s="102">
        <v>490</v>
      </c>
      <c r="BC561" s="253">
        <v>1320</v>
      </c>
      <c r="BD561" s="253">
        <v>720</v>
      </c>
      <c r="BE561" s="253">
        <v>510</v>
      </c>
      <c r="BF561" s="253">
        <v>420</v>
      </c>
      <c r="BJ561" s="251" t="e">
        <f>M561*#REF!</f>
        <v>#REF!</v>
      </c>
      <c r="BK561" s="251" t="e">
        <f>N561*#REF!</f>
        <v>#REF!</v>
      </c>
      <c r="BL561" s="251" t="e">
        <f>O561*#REF!</f>
        <v>#REF!</v>
      </c>
      <c r="BM561" s="251" t="e">
        <f>P561*#REF!</f>
        <v>#REF!</v>
      </c>
    </row>
    <row r="562" spans="1:65" s="107" customFormat="1" ht="35.1" customHeight="1" x14ac:dyDescent="0.25">
      <c r="A562" s="83" t="str">
        <f t="shared" si="300"/>
        <v>XL6DT_D1+1</v>
      </c>
      <c r="B562" s="83" t="str">
        <f t="shared" si="301"/>
        <v>XL6DT_D1+2</v>
      </c>
      <c r="C562" s="83" t="str">
        <f t="shared" si="302"/>
        <v>XL6DT_D1+3</v>
      </c>
      <c r="D562" s="83" t="str">
        <f t="shared" si="303"/>
        <v>XL6DT_D1+4</v>
      </c>
      <c r="E562" s="32" t="s">
        <v>94</v>
      </c>
      <c r="F562" s="85"/>
      <c r="G562" s="85"/>
      <c r="H562" s="93" t="s">
        <v>227</v>
      </c>
      <c r="I562" s="84" t="s">
        <v>5648</v>
      </c>
      <c r="J562" s="94" t="s">
        <v>210</v>
      </c>
      <c r="K562" s="84" t="str">
        <f t="shared" si="314"/>
        <v>XL6DT_D1</v>
      </c>
      <c r="L562" s="94" t="s">
        <v>282</v>
      </c>
      <c r="M562" s="95">
        <v>2800</v>
      </c>
      <c r="N562" s="95">
        <v>1400</v>
      </c>
      <c r="O562" s="96">
        <v>850</v>
      </c>
      <c r="P562" s="96">
        <v>700</v>
      </c>
      <c r="Q562" s="95" t="e">
        <f>VLOOKUP(H562&amp;"Vị trí 1",#REF!,9,0)</f>
        <v>#REF!</v>
      </c>
      <c r="R562" s="95" t="e">
        <f>VLOOKUP(H562&amp;"Vị trí 2",#REF!,9,0)</f>
        <v>#REF!</v>
      </c>
      <c r="S562" s="95" t="e">
        <f>VLOOKUP(H562&amp;"Vị trí 3",#REF!,9,0)</f>
        <v>#REF!</v>
      </c>
      <c r="T562" s="95" t="e">
        <f>VLOOKUP(H562&amp;"Vị trí 4",#REF!,9,0)</f>
        <v>#REF!</v>
      </c>
      <c r="U562" s="253"/>
      <c r="V562" s="253"/>
      <c r="W562" s="253"/>
      <c r="X562" s="253"/>
      <c r="Y562" s="254"/>
      <c r="Z562" s="254"/>
      <c r="AA562" s="254"/>
      <c r="AB562" s="254"/>
      <c r="AC562" s="253"/>
      <c r="AD562" s="253"/>
      <c r="AE562" s="253"/>
      <c r="AF562" s="253"/>
      <c r="AG562" s="254"/>
      <c r="AH562" s="254"/>
      <c r="AI562" s="254"/>
      <c r="AJ562" s="254"/>
      <c r="AK562" s="86">
        <v>7.99</v>
      </c>
      <c r="AL562" s="86"/>
      <c r="AM562" s="255"/>
      <c r="AN562" s="255">
        <f>ROUNDDOWN(AK562*$AN$10/$AK$10,1)</f>
        <v>4.7</v>
      </c>
      <c r="AO562" s="98">
        <f t="shared" ref="AO562:AR563" si="334">M562*$AN562</f>
        <v>13160</v>
      </c>
      <c r="AP562" s="98">
        <f t="shared" si="334"/>
        <v>6580</v>
      </c>
      <c r="AQ562" s="98">
        <f t="shared" si="334"/>
        <v>3995</v>
      </c>
      <c r="AR562" s="98">
        <f t="shared" si="334"/>
        <v>3290</v>
      </c>
      <c r="AS562" s="99">
        <f t="shared" ref="AS562:AV563" si="335">IF(AO562&lt;1000,ROUND(AO562,-1),ROUND(AO562,-2))</f>
        <v>13200</v>
      </c>
      <c r="AT562" s="99">
        <f t="shared" si="335"/>
        <v>6600</v>
      </c>
      <c r="AU562" s="99">
        <f t="shared" si="335"/>
        <v>4000</v>
      </c>
      <c r="AV562" s="99">
        <f t="shared" si="335"/>
        <v>3300</v>
      </c>
      <c r="AW562" s="100">
        <f>AO562*0.15</f>
        <v>1974</v>
      </c>
      <c r="AX562" s="256" t="s">
        <v>94</v>
      </c>
      <c r="AY562" s="101">
        <v>1120</v>
      </c>
      <c r="AZ562" s="102">
        <v>560</v>
      </c>
      <c r="BA562" s="102">
        <v>460</v>
      </c>
      <c r="BB562" s="102">
        <v>350</v>
      </c>
      <c r="BC562" s="253">
        <v>960</v>
      </c>
      <c r="BD562" s="253">
        <v>480</v>
      </c>
      <c r="BE562" s="253">
        <v>390</v>
      </c>
      <c r="BF562" s="253">
        <v>300</v>
      </c>
      <c r="BG562" s="103">
        <f>AV562-AW562</f>
        <v>1326</v>
      </c>
      <c r="BJ562" s="251" t="e">
        <f>M562*#REF!</f>
        <v>#REF!</v>
      </c>
      <c r="BK562" s="251" t="e">
        <f>N562*#REF!</f>
        <v>#REF!</v>
      </c>
      <c r="BL562" s="251" t="e">
        <f>O562*#REF!</f>
        <v>#REF!</v>
      </c>
      <c r="BM562" s="251" t="e">
        <f>P562*#REF!</f>
        <v>#REF!</v>
      </c>
    </row>
    <row r="563" spans="1:65" s="107" customFormat="1" ht="35.1" customHeight="1" x14ac:dyDescent="0.25">
      <c r="A563" s="83" t="str">
        <f t="shared" si="300"/>
        <v>XL6DT_D2+1</v>
      </c>
      <c r="B563" s="83" t="str">
        <f t="shared" si="301"/>
        <v>XL6DT_D2+2</v>
      </c>
      <c r="C563" s="83" t="str">
        <f t="shared" si="302"/>
        <v>XL6DT_D2+3</v>
      </c>
      <c r="D563" s="83" t="str">
        <f t="shared" si="303"/>
        <v>XL6DT_D2+4</v>
      </c>
      <c r="E563" s="32" t="s">
        <v>94</v>
      </c>
      <c r="F563" s="85"/>
      <c r="G563" s="85"/>
      <c r="H563" s="93" t="s">
        <v>228</v>
      </c>
      <c r="I563" s="84" t="s">
        <v>5649</v>
      </c>
      <c r="J563" s="94" t="s">
        <v>282</v>
      </c>
      <c r="K563" s="84" t="str">
        <f t="shared" si="314"/>
        <v>XL6DT_D2</v>
      </c>
      <c r="L563" s="94" t="s">
        <v>212</v>
      </c>
      <c r="M563" s="95">
        <v>2600</v>
      </c>
      <c r="N563" s="95">
        <v>1400</v>
      </c>
      <c r="O563" s="96">
        <v>850</v>
      </c>
      <c r="P563" s="96">
        <v>700</v>
      </c>
      <c r="Q563" s="95" t="e">
        <f>VLOOKUP(H563&amp;"Vị trí 1",#REF!,9,0)</f>
        <v>#REF!</v>
      </c>
      <c r="R563" s="95" t="e">
        <f>VLOOKUP(H563&amp;"Vị trí 2",#REF!,9,0)</f>
        <v>#REF!</v>
      </c>
      <c r="S563" s="95" t="e">
        <f>VLOOKUP(H563&amp;"Vị trí 3",#REF!,9,0)</f>
        <v>#REF!</v>
      </c>
      <c r="T563" s="95" t="e">
        <f>VLOOKUP(H563&amp;"Vị trí 4",#REF!,9,0)</f>
        <v>#REF!</v>
      </c>
      <c r="U563" s="253"/>
      <c r="V563" s="253"/>
      <c r="W563" s="253"/>
      <c r="X563" s="253"/>
      <c r="Y563" s="254"/>
      <c r="Z563" s="254"/>
      <c r="AA563" s="254"/>
      <c r="AB563" s="254"/>
      <c r="AC563" s="253"/>
      <c r="AD563" s="253"/>
      <c r="AE563" s="253"/>
      <c r="AF563" s="253"/>
      <c r="AG563" s="254"/>
      <c r="AH563" s="254"/>
      <c r="AI563" s="254"/>
      <c r="AJ563" s="254"/>
      <c r="AK563" s="86">
        <v>7.99</v>
      </c>
      <c r="AL563" s="86"/>
      <c r="AM563" s="255"/>
      <c r="AN563" s="255">
        <f>ROUNDDOWN(AK563*$AN$10/$AK$10,1)</f>
        <v>4.7</v>
      </c>
      <c r="AO563" s="98">
        <f t="shared" si="334"/>
        <v>12220</v>
      </c>
      <c r="AP563" s="98">
        <f t="shared" si="334"/>
        <v>6580</v>
      </c>
      <c r="AQ563" s="98">
        <f t="shared" si="334"/>
        <v>3995</v>
      </c>
      <c r="AR563" s="98">
        <f t="shared" si="334"/>
        <v>3290</v>
      </c>
      <c r="AS563" s="99">
        <f t="shared" si="335"/>
        <v>12200</v>
      </c>
      <c r="AT563" s="99">
        <f t="shared" si="335"/>
        <v>6600</v>
      </c>
      <c r="AU563" s="99">
        <f t="shared" si="335"/>
        <v>4000</v>
      </c>
      <c r="AV563" s="99">
        <f t="shared" si="335"/>
        <v>3300</v>
      </c>
      <c r="AW563" s="100">
        <f>AO563*0.15</f>
        <v>1833</v>
      </c>
      <c r="AX563" s="256" t="s">
        <v>94</v>
      </c>
      <c r="AY563" s="101"/>
      <c r="AZ563" s="102"/>
      <c r="BA563" s="102"/>
      <c r="BB563" s="102"/>
      <c r="BC563" s="253"/>
      <c r="BD563" s="253"/>
      <c r="BE563" s="253"/>
      <c r="BF563" s="253"/>
      <c r="BG563" s="103">
        <f>AV563-AW563</f>
        <v>1467</v>
      </c>
    </row>
    <row r="564" spans="1:65" s="107" customFormat="1" ht="35.1" customHeight="1" x14ac:dyDescent="0.25">
      <c r="A564" s="83" t="str">
        <f t="shared" ref="A564:A627" si="336">$H564&amp;"+1"</f>
        <v>XL7DT+1</v>
      </c>
      <c r="B564" s="83" t="str">
        <f t="shared" ref="B564:B627" si="337">$H564&amp;"+2"</f>
        <v>XL7DT+2</v>
      </c>
      <c r="C564" s="83" t="str">
        <f t="shared" ref="C564:C627" si="338">$H564&amp;"+3"</f>
        <v>XL7DT+3</v>
      </c>
      <c r="D564" s="83" t="str">
        <f t="shared" ref="D564:D627" si="339">$H564&amp;"+4"</f>
        <v>XL7DT+4</v>
      </c>
      <c r="E564" s="32" t="s">
        <v>94</v>
      </c>
      <c r="F564" s="85">
        <v>7</v>
      </c>
      <c r="G564" s="85"/>
      <c r="H564" s="93" t="s">
        <v>5650</v>
      </c>
      <c r="I564" s="84" t="s">
        <v>230</v>
      </c>
      <c r="J564" s="94" t="s">
        <v>210</v>
      </c>
      <c r="K564" s="84"/>
      <c r="L564" s="94" t="s">
        <v>212</v>
      </c>
      <c r="M564" s="96"/>
      <c r="N564" s="96"/>
      <c r="O564" s="96"/>
      <c r="P564" s="96"/>
      <c r="Q564" s="95"/>
      <c r="R564" s="95"/>
      <c r="S564" s="95"/>
      <c r="T564" s="95"/>
      <c r="U564" s="253"/>
      <c r="V564" s="253"/>
      <c r="W564" s="253"/>
      <c r="X564" s="253"/>
      <c r="Y564" s="254"/>
      <c r="Z564" s="254"/>
      <c r="AA564" s="254"/>
      <c r="AB564" s="254"/>
      <c r="AC564" s="253"/>
      <c r="AD564" s="253"/>
      <c r="AE564" s="253"/>
      <c r="AF564" s="253"/>
      <c r="AG564" s="254"/>
      <c r="AH564" s="254"/>
      <c r="AI564" s="254"/>
      <c r="AJ564" s="254"/>
      <c r="AK564" s="86"/>
      <c r="AL564" s="86"/>
      <c r="AM564" s="255"/>
      <c r="AN564" s="255"/>
      <c r="AO564" s="98"/>
      <c r="AP564" s="98"/>
      <c r="AQ564" s="98"/>
      <c r="AR564" s="98"/>
      <c r="AS564" s="98"/>
      <c r="AT564" s="98"/>
      <c r="AU564" s="98"/>
      <c r="AV564" s="98"/>
      <c r="AW564" s="60"/>
      <c r="AX564" s="256" t="s">
        <v>94</v>
      </c>
      <c r="AY564" s="101">
        <v>1260</v>
      </c>
      <c r="AZ564" s="102">
        <v>630</v>
      </c>
      <c r="BA564" s="102">
        <v>560</v>
      </c>
      <c r="BB564" s="102">
        <v>490</v>
      </c>
      <c r="BC564" s="253">
        <v>1080</v>
      </c>
      <c r="BD564" s="253">
        <v>540</v>
      </c>
      <c r="BE564" s="253">
        <v>480</v>
      </c>
      <c r="BF564" s="253">
        <v>420</v>
      </c>
      <c r="BJ564" s="251" t="e">
        <f>M564*#REF!</f>
        <v>#REF!</v>
      </c>
      <c r="BK564" s="251" t="e">
        <f>N564*#REF!</f>
        <v>#REF!</v>
      </c>
      <c r="BL564" s="251" t="e">
        <f>O564*#REF!</f>
        <v>#REF!</v>
      </c>
      <c r="BM564" s="251" t="e">
        <f>P564*#REF!</f>
        <v>#REF!</v>
      </c>
    </row>
    <row r="565" spans="1:65" s="107" customFormat="1" ht="35.1" customHeight="1" x14ac:dyDescent="0.25">
      <c r="A565" s="83" t="str">
        <f t="shared" si="336"/>
        <v>XL7DT_D1+1</v>
      </c>
      <c r="B565" s="83" t="str">
        <f t="shared" si="337"/>
        <v>XL7DT_D1+2</v>
      </c>
      <c r="C565" s="83" t="str">
        <f t="shared" si="338"/>
        <v>XL7DT_D1+3</v>
      </c>
      <c r="D565" s="83" t="str">
        <f t="shared" si="339"/>
        <v>XL7DT_D1+4</v>
      </c>
      <c r="E565" s="32" t="s">
        <v>94</v>
      </c>
      <c r="F565" s="85"/>
      <c r="G565" s="85"/>
      <c r="H565" s="93" t="s">
        <v>229</v>
      </c>
      <c r="I565" s="84" t="s">
        <v>5625</v>
      </c>
      <c r="J565" s="94" t="s">
        <v>210</v>
      </c>
      <c r="K565" s="84" t="str">
        <f t="shared" si="314"/>
        <v>XL7DT_D1</v>
      </c>
      <c r="L565" s="94" t="s">
        <v>93</v>
      </c>
      <c r="M565" s="95">
        <v>2200</v>
      </c>
      <c r="N565" s="95">
        <v>1200</v>
      </c>
      <c r="O565" s="96">
        <v>850</v>
      </c>
      <c r="P565" s="96">
        <v>700</v>
      </c>
      <c r="Q565" s="95" t="e">
        <f>VLOOKUP(H565&amp;"Vị trí 1",#REF!,9,0)</f>
        <v>#REF!</v>
      </c>
      <c r="R565" s="95" t="e">
        <f>VLOOKUP(H565&amp;"Vị trí 2",#REF!,9,0)</f>
        <v>#REF!</v>
      </c>
      <c r="S565" s="95" t="e">
        <f>VLOOKUP(H565&amp;"Vị trí 3",#REF!,9,0)</f>
        <v>#REF!</v>
      </c>
      <c r="T565" s="95" t="e">
        <f>VLOOKUP(H565&amp;"Vị trí 4",#REF!,9,0)</f>
        <v>#REF!</v>
      </c>
      <c r="U565" s="253"/>
      <c r="V565" s="253"/>
      <c r="W565" s="253"/>
      <c r="X565" s="253" t="e">
        <f>VLOOKUP(D565,#REF!,32,0)</f>
        <v>#REF!</v>
      </c>
      <c r="Y565" s="254"/>
      <c r="Z565" s="254"/>
      <c r="AA565" s="254"/>
      <c r="AB565" s="254" t="e">
        <f>X565/P565</f>
        <v>#REF!</v>
      </c>
      <c r="AC565" s="253"/>
      <c r="AD565" s="253"/>
      <c r="AE565" s="253"/>
      <c r="AF565" s="253"/>
      <c r="AG565" s="254"/>
      <c r="AH565" s="254"/>
      <c r="AI565" s="254"/>
      <c r="AJ565" s="254"/>
      <c r="AK565" s="86">
        <v>7.99</v>
      </c>
      <c r="AL565" s="86"/>
      <c r="AM565" s="255"/>
      <c r="AN565" s="255">
        <f>ROUNDDOWN(AK565*$AN$10/$AK$10,1)</f>
        <v>4.7</v>
      </c>
      <c r="AO565" s="98">
        <f t="shared" ref="AO565:AR566" si="340">M565*$AN565</f>
        <v>10340</v>
      </c>
      <c r="AP565" s="98">
        <f t="shared" si="340"/>
        <v>5640</v>
      </c>
      <c r="AQ565" s="98">
        <f t="shared" si="340"/>
        <v>3995</v>
      </c>
      <c r="AR565" s="98">
        <f t="shared" si="340"/>
        <v>3290</v>
      </c>
      <c r="AS565" s="99">
        <f t="shared" ref="AS565:AV566" si="341">IF(AO565&lt;1000,ROUND(AO565,-1),ROUND(AO565,-2))</f>
        <v>10300</v>
      </c>
      <c r="AT565" s="99">
        <f t="shared" si="341"/>
        <v>5600</v>
      </c>
      <c r="AU565" s="99">
        <f t="shared" si="341"/>
        <v>4000</v>
      </c>
      <c r="AV565" s="99">
        <f t="shared" si="341"/>
        <v>3300</v>
      </c>
      <c r="AW565" s="100">
        <f>AO565*0.15</f>
        <v>1551</v>
      </c>
      <c r="AX565" s="256" t="s">
        <v>94</v>
      </c>
      <c r="AY565" s="101">
        <v>1050</v>
      </c>
      <c r="AZ565" s="102">
        <v>490</v>
      </c>
      <c r="BA565" s="102">
        <v>420</v>
      </c>
      <c r="BB565" s="102">
        <v>350</v>
      </c>
      <c r="BC565" s="253">
        <v>900</v>
      </c>
      <c r="BD565" s="253">
        <v>420</v>
      </c>
      <c r="BE565" s="253">
        <v>360</v>
      </c>
      <c r="BF565" s="253">
        <v>300</v>
      </c>
      <c r="BG565" s="103">
        <f>AV565-AW565</f>
        <v>1749</v>
      </c>
      <c r="BJ565" s="251" t="e">
        <f>M565*#REF!</f>
        <v>#REF!</v>
      </c>
      <c r="BK565" s="251" t="e">
        <f>N565*#REF!</f>
        <v>#REF!</v>
      </c>
      <c r="BL565" s="251" t="e">
        <f>O565*#REF!</f>
        <v>#REF!</v>
      </c>
      <c r="BM565" s="251" t="e">
        <f>P565*#REF!</f>
        <v>#REF!</v>
      </c>
    </row>
    <row r="566" spans="1:65" s="107" customFormat="1" ht="35.1" customHeight="1" x14ac:dyDescent="0.25">
      <c r="A566" s="83" t="str">
        <f t="shared" si="336"/>
        <v>XL7DT_D2+1</v>
      </c>
      <c r="B566" s="83" t="str">
        <f t="shared" si="337"/>
        <v>XL7DT_D2+2</v>
      </c>
      <c r="C566" s="83" t="str">
        <f t="shared" si="338"/>
        <v>XL7DT_D2+3</v>
      </c>
      <c r="D566" s="83" t="str">
        <f t="shared" si="339"/>
        <v>XL7DT_D2+4</v>
      </c>
      <c r="E566" s="32" t="s">
        <v>94</v>
      </c>
      <c r="F566" s="85"/>
      <c r="G566" s="85"/>
      <c r="H566" s="93" t="s">
        <v>231</v>
      </c>
      <c r="I566" s="84" t="s">
        <v>5651</v>
      </c>
      <c r="J566" s="94" t="s">
        <v>93</v>
      </c>
      <c r="K566" s="84" t="str">
        <f t="shared" si="314"/>
        <v>XL7DT_D2</v>
      </c>
      <c r="L566" s="94" t="s">
        <v>212</v>
      </c>
      <c r="M566" s="95">
        <v>1800</v>
      </c>
      <c r="N566" s="96">
        <v>900</v>
      </c>
      <c r="O566" s="96">
        <v>800</v>
      </c>
      <c r="P566" s="96">
        <v>700</v>
      </c>
      <c r="Q566" s="95" t="e">
        <f>VLOOKUP(H566&amp;"Vị trí 1",#REF!,9,0)</f>
        <v>#REF!</v>
      </c>
      <c r="R566" s="95" t="e">
        <f>VLOOKUP(H566&amp;"Vị trí 2",#REF!,9,0)</f>
        <v>#REF!</v>
      </c>
      <c r="S566" s="95" t="e">
        <f>VLOOKUP(H566&amp;"Vị trí 3",#REF!,9,0)</f>
        <v>#REF!</v>
      </c>
      <c r="T566" s="95" t="e">
        <f>VLOOKUP(H566&amp;"Vị trí 4",#REF!,9,0)</f>
        <v>#REF!</v>
      </c>
      <c r="U566" s="253"/>
      <c r="V566" s="253"/>
      <c r="W566" s="253"/>
      <c r="X566" s="253"/>
      <c r="Y566" s="254"/>
      <c r="Z566" s="254"/>
      <c r="AA566" s="254"/>
      <c r="AB566" s="254"/>
      <c r="AC566" s="253"/>
      <c r="AD566" s="253"/>
      <c r="AE566" s="253"/>
      <c r="AF566" s="253"/>
      <c r="AG566" s="254"/>
      <c r="AH566" s="254"/>
      <c r="AI566" s="254"/>
      <c r="AJ566" s="254"/>
      <c r="AK566" s="86">
        <v>7.99</v>
      </c>
      <c r="AL566" s="86"/>
      <c r="AM566" s="255"/>
      <c r="AN566" s="255">
        <f>ROUNDDOWN(AK566*$AN$10/$AK$10,1)</f>
        <v>4.7</v>
      </c>
      <c r="AO566" s="98">
        <f t="shared" si="340"/>
        <v>8460</v>
      </c>
      <c r="AP566" s="98">
        <f t="shared" si="340"/>
        <v>4230</v>
      </c>
      <c r="AQ566" s="98">
        <f t="shared" si="340"/>
        <v>3760</v>
      </c>
      <c r="AR566" s="98">
        <f t="shared" si="340"/>
        <v>3290</v>
      </c>
      <c r="AS566" s="99">
        <f t="shared" si="341"/>
        <v>8500</v>
      </c>
      <c r="AT566" s="99">
        <f t="shared" si="341"/>
        <v>4200</v>
      </c>
      <c r="AU566" s="99">
        <f t="shared" si="341"/>
        <v>3800</v>
      </c>
      <c r="AV566" s="99">
        <f t="shared" si="341"/>
        <v>3300</v>
      </c>
      <c r="AW566" s="100">
        <f>AO566*0.15</f>
        <v>1269</v>
      </c>
      <c r="AX566" s="256" t="s">
        <v>94</v>
      </c>
      <c r="AY566" s="101">
        <v>1540</v>
      </c>
      <c r="AZ566" s="102">
        <v>840</v>
      </c>
      <c r="BA566" s="102">
        <v>600</v>
      </c>
      <c r="BB566" s="102">
        <v>490</v>
      </c>
      <c r="BC566" s="253">
        <v>1320</v>
      </c>
      <c r="BD566" s="253">
        <v>720</v>
      </c>
      <c r="BE566" s="253">
        <v>510</v>
      </c>
      <c r="BF566" s="253">
        <v>420</v>
      </c>
      <c r="BG566" s="103">
        <f>AV566-AW566</f>
        <v>2031</v>
      </c>
      <c r="BJ566" s="251" t="e">
        <f>M566*#REF!</f>
        <v>#REF!</v>
      </c>
      <c r="BK566" s="251" t="e">
        <f>N566*#REF!</f>
        <v>#REF!</v>
      </c>
      <c r="BL566" s="251" t="e">
        <f>O566*#REF!</f>
        <v>#REF!</v>
      </c>
      <c r="BM566" s="251" t="e">
        <f>P566*#REF!</f>
        <v>#REF!</v>
      </c>
    </row>
    <row r="567" spans="1:65" s="107" customFormat="1" ht="35.1" customHeight="1" x14ac:dyDescent="0.25">
      <c r="A567" s="83" t="str">
        <f t="shared" si="336"/>
        <v>XL8DT+1</v>
      </c>
      <c r="B567" s="83" t="str">
        <f t="shared" si="337"/>
        <v>XL8DT+2</v>
      </c>
      <c r="C567" s="83" t="str">
        <f t="shared" si="338"/>
        <v>XL8DT+3</v>
      </c>
      <c r="D567" s="83" t="str">
        <f t="shared" si="339"/>
        <v>XL8DT+4</v>
      </c>
      <c r="E567" s="32" t="s">
        <v>94</v>
      </c>
      <c r="F567" s="85">
        <v>8</v>
      </c>
      <c r="G567" s="85"/>
      <c r="H567" s="93" t="s">
        <v>5652</v>
      </c>
      <c r="I567" s="84" t="s">
        <v>233</v>
      </c>
      <c r="J567" s="94" t="s">
        <v>210</v>
      </c>
      <c r="K567" s="84"/>
      <c r="L567" s="94" t="s">
        <v>246</v>
      </c>
      <c r="M567" s="96"/>
      <c r="N567" s="96"/>
      <c r="O567" s="96"/>
      <c r="P567" s="96"/>
      <c r="Q567" s="95"/>
      <c r="R567" s="95"/>
      <c r="S567" s="95"/>
      <c r="T567" s="95"/>
      <c r="U567" s="253"/>
      <c r="V567" s="253"/>
      <c r="W567" s="253"/>
      <c r="X567" s="253"/>
      <c r="Y567" s="254"/>
      <c r="Z567" s="254"/>
      <c r="AA567" s="254"/>
      <c r="AB567" s="254"/>
      <c r="AC567" s="253"/>
      <c r="AD567" s="253"/>
      <c r="AE567" s="253"/>
      <c r="AF567" s="253"/>
      <c r="AG567" s="254"/>
      <c r="AH567" s="254"/>
      <c r="AI567" s="254"/>
      <c r="AJ567" s="254"/>
      <c r="AK567" s="86"/>
      <c r="AL567" s="86"/>
      <c r="AM567" s="255"/>
      <c r="AN567" s="255"/>
      <c r="AO567" s="98"/>
      <c r="AP567" s="98"/>
      <c r="AQ567" s="98"/>
      <c r="AR567" s="98"/>
      <c r="AS567" s="98"/>
      <c r="AT567" s="98"/>
      <c r="AU567" s="98"/>
      <c r="AV567" s="98"/>
      <c r="AW567" s="60"/>
      <c r="AX567" s="256" t="s">
        <v>94</v>
      </c>
      <c r="AY567" s="101"/>
      <c r="AZ567" s="102"/>
      <c r="BA567" s="102"/>
      <c r="BB567" s="102"/>
      <c r="BC567" s="253"/>
      <c r="BD567" s="253"/>
      <c r="BE567" s="253"/>
      <c r="BF567" s="253"/>
    </row>
    <row r="568" spans="1:65" s="107" customFormat="1" ht="35.1" customHeight="1" x14ac:dyDescent="0.25">
      <c r="A568" s="83" t="str">
        <f t="shared" si="336"/>
        <v>XL8DT_D1+1</v>
      </c>
      <c r="B568" s="83" t="str">
        <f t="shared" si="337"/>
        <v>XL8DT_D1+2</v>
      </c>
      <c r="C568" s="83" t="str">
        <f t="shared" si="338"/>
        <v>XL8DT_D1+3</v>
      </c>
      <c r="D568" s="83" t="str">
        <f t="shared" si="339"/>
        <v>XL8DT_D1+4</v>
      </c>
      <c r="E568" s="32" t="s">
        <v>94</v>
      </c>
      <c r="F568" s="85"/>
      <c r="G568" s="85"/>
      <c r="H568" s="93" t="s">
        <v>232</v>
      </c>
      <c r="I568" s="84" t="s">
        <v>5653</v>
      </c>
      <c r="J568" s="94" t="s">
        <v>210</v>
      </c>
      <c r="K568" s="84" t="str">
        <f t="shared" si="314"/>
        <v>XL8DT_D1</v>
      </c>
      <c r="L568" s="94" t="s">
        <v>5119</v>
      </c>
      <c r="M568" s="95">
        <v>2200</v>
      </c>
      <c r="N568" s="95">
        <v>1200</v>
      </c>
      <c r="O568" s="96">
        <v>850</v>
      </c>
      <c r="P568" s="96">
        <v>700</v>
      </c>
      <c r="Q568" s="95" t="e">
        <f>VLOOKUP(H568&amp;"Vị trí 1",#REF!,9,0)</f>
        <v>#REF!</v>
      </c>
      <c r="R568" s="95" t="e">
        <f>VLOOKUP(H568&amp;"Vị trí 2",#REF!,9,0)</f>
        <v>#REF!</v>
      </c>
      <c r="S568" s="95" t="e">
        <f>VLOOKUP(H568&amp;"Vị trí 3",#REF!,9,0)</f>
        <v>#REF!</v>
      </c>
      <c r="T568" s="95" t="e">
        <f>VLOOKUP(H568&amp;"Vị trí 4",#REF!,9,0)</f>
        <v>#REF!</v>
      </c>
      <c r="U568" s="253"/>
      <c r="V568" s="253" t="e">
        <f>VLOOKUP(B568,#REF!,32,0)</f>
        <v>#REF!</v>
      </c>
      <c r="W568" s="253"/>
      <c r="X568" s="253"/>
      <c r="Y568" s="254"/>
      <c r="Z568" s="254" t="e">
        <f>V568/N568</f>
        <v>#REF!</v>
      </c>
      <c r="AA568" s="254"/>
      <c r="AB568" s="254"/>
      <c r="AC568" s="253"/>
      <c r="AD568" s="253"/>
      <c r="AE568" s="253"/>
      <c r="AF568" s="253"/>
      <c r="AG568" s="254"/>
      <c r="AH568" s="254"/>
      <c r="AI568" s="254"/>
      <c r="AJ568" s="254"/>
      <c r="AK568" s="86">
        <v>7.99</v>
      </c>
      <c r="AL568" s="86"/>
      <c r="AM568" s="255"/>
      <c r="AN568" s="255">
        <f>ROUNDDOWN(AK568*$AN$10/$AK$10,1)</f>
        <v>4.7</v>
      </c>
      <c r="AO568" s="98">
        <f t="shared" ref="AO568:AR569" si="342">M568*$AN568</f>
        <v>10340</v>
      </c>
      <c r="AP568" s="98">
        <f t="shared" si="342"/>
        <v>5640</v>
      </c>
      <c r="AQ568" s="98">
        <f t="shared" si="342"/>
        <v>3995</v>
      </c>
      <c r="AR568" s="98">
        <f t="shared" si="342"/>
        <v>3290</v>
      </c>
      <c r="AS568" s="99">
        <f t="shared" ref="AS568:AV569" si="343">IF(AO568&lt;1000,ROUND(AO568,-1),ROUND(AO568,-2))</f>
        <v>10300</v>
      </c>
      <c r="AT568" s="99">
        <f t="shared" si="343"/>
        <v>5600</v>
      </c>
      <c r="AU568" s="99">
        <f t="shared" si="343"/>
        <v>4000</v>
      </c>
      <c r="AV568" s="99">
        <f t="shared" si="343"/>
        <v>3300</v>
      </c>
      <c r="AW568" s="100">
        <f>AO568*0.15</f>
        <v>1551</v>
      </c>
      <c r="AX568" s="256" t="s">
        <v>94</v>
      </c>
      <c r="AY568" s="101">
        <v>1540</v>
      </c>
      <c r="AZ568" s="102">
        <v>840</v>
      </c>
      <c r="BA568" s="102">
        <v>600</v>
      </c>
      <c r="BB568" s="102">
        <v>490</v>
      </c>
      <c r="BC568" s="253">
        <v>1320</v>
      </c>
      <c r="BD568" s="253">
        <v>720</v>
      </c>
      <c r="BE568" s="253">
        <v>510</v>
      </c>
      <c r="BF568" s="253">
        <v>420</v>
      </c>
      <c r="BG568" s="103">
        <f>AV568-AW568</f>
        <v>1749</v>
      </c>
      <c r="BJ568" s="251" t="e">
        <f>M568*#REF!</f>
        <v>#REF!</v>
      </c>
      <c r="BK568" s="251" t="e">
        <f>N568*#REF!</f>
        <v>#REF!</v>
      </c>
      <c r="BL568" s="251" t="e">
        <f>O568*#REF!</f>
        <v>#REF!</v>
      </c>
      <c r="BM568" s="251" t="e">
        <f>P568*#REF!</f>
        <v>#REF!</v>
      </c>
    </row>
    <row r="569" spans="1:65" s="107" customFormat="1" ht="35.1" customHeight="1" x14ac:dyDescent="0.25">
      <c r="A569" s="83" t="str">
        <f t="shared" si="336"/>
        <v>XL8DT_D2+1</v>
      </c>
      <c r="B569" s="83" t="str">
        <f t="shared" si="337"/>
        <v>XL8DT_D2+2</v>
      </c>
      <c r="C569" s="83" t="str">
        <f t="shared" si="338"/>
        <v>XL8DT_D2+3</v>
      </c>
      <c r="D569" s="83" t="str">
        <f t="shared" si="339"/>
        <v>XL8DT_D2+4</v>
      </c>
      <c r="E569" s="32" t="s">
        <v>94</v>
      </c>
      <c r="F569" s="85"/>
      <c r="G569" s="85"/>
      <c r="H569" s="93" t="s">
        <v>234</v>
      </c>
      <c r="I569" s="84" t="s">
        <v>5654</v>
      </c>
      <c r="J569" s="94" t="s">
        <v>5119</v>
      </c>
      <c r="K569" s="84" t="str">
        <f t="shared" si="314"/>
        <v>XL8DT_D2</v>
      </c>
      <c r="L569" s="94" t="s">
        <v>246</v>
      </c>
      <c r="M569" s="95">
        <v>1600</v>
      </c>
      <c r="N569" s="96">
        <v>800</v>
      </c>
      <c r="O569" s="96">
        <v>650</v>
      </c>
      <c r="P569" s="96">
        <v>500</v>
      </c>
      <c r="Q569" s="95" t="e">
        <f>VLOOKUP(H569&amp;"Vị trí 1",#REF!,9,0)</f>
        <v>#REF!</v>
      </c>
      <c r="R569" s="95" t="e">
        <f>VLOOKUP(H569&amp;"Vị trí 2",#REF!,9,0)</f>
        <v>#REF!</v>
      </c>
      <c r="S569" s="95" t="e">
        <f>VLOOKUP(H569&amp;"Vị trí 3",#REF!,9,0)</f>
        <v>#REF!</v>
      </c>
      <c r="T569" s="95" t="e">
        <f>VLOOKUP(H569&amp;"Vị trí 4",#REF!,9,0)</f>
        <v>#REF!</v>
      </c>
      <c r="U569" s="253"/>
      <c r="V569" s="253" t="e">
        <f>VLOOKUP(B569,#REF!,32,0)</f>
        <v>#REF!</v>
      </c>
      <c r="W569" s="253"/>
      <c r="X569" s="253"/>
      <c r="Y569" s="254"/>
      <c r="Z569" s="254" t="e">
        <f>V569/N569</f>
        <v>#REF!</v>
      </c>
      <c r="AA569" s="254"/>
      <c r="AB569" s="254"/>
      <c r="AC569" s="253"/>
      <c r="AD569" s="253"/>
      <c r="AE569" s="253"/>
      <c r="AF569" s="253"/>
      <c r="AG569" s="254"/>
      <c r="AH569" s="254"/>
      <c r="AI569" s="254"/>
      <c r="AJ569" s="254"/>
      <c r="AK569" s="86">
        <v>7.99</v>
      </c>
      <c r="AL569" s="86"/>
      <c r="AM569" s="255"/>
      <c r="AN569" s="255">
        <f>ROUNDDOWN(AK569*$AN$10/$AK$10,1)</f>
        <v>4.7</v>
      </c>
      <c r="AO569" s="98">
        <f t="shared" si="342"/>
        <v>7520</v>
      </c>
      <c r="AP569" s="98">
        <f t="shared" si="342"/>
        <v>3760</v>
      </c>
      <c r="AQ569" s="98">
        <f t="shared" si="342"/>
        <v>3055</v>
      </c>
      <c r="AR569" s="98">
        <f t="shared" si="342"/>
        <v>2350</v>
      </c>
      <c r="AS569" s="99">
        <f t="shared" si="343"/>
        <v>7500</v>
      </c>
      <c r="AT569" s="99">
        <f t="shared" si="343"/>
        <v>3800</v>
      </c>
      <c r="AU569" s="99">
        <f t="shared" si="343"/>
        <v>3100</v>
      </c>
      <c r="AV569" s="99">
        <f t="shared" si="343"/>
        <v>2400</v>
      </c>
      <c r="AW569" s="100">
        <f>AO569*0.15</f>
        <v>1128</v>
      </c>
      <c r="AX569" s="256" t="s">
        <v>94</v>
      </c>
      <c r="AY569" s="101">
        <v>1260</v>
      </c>
      <c r="AZ569" s="102">
        <v>630</v>
      </c>
      <c r="BA569" s="102">
        <v>560</v>
      </c>
      <c r="BB569" s="102">
        <v>490</v>
      </c>
      <c r="BC569" s="253">
        <v>1080</v>
      </c>
      <c r="BD569" s="253">
        <v>540</v>
      </c>
      <c r="BE569" s="253">
        <v>480</v>
      </c>
      <c r="BF569" s="253">
        <v>420</v>
      </c>
      <c r="BG569" s="103">
        <f>AV569-AW569</f>
        <v>1272</v>
      </c>
      <c r="BJ569" s="251" t="e">
        <f>M569*#REF!</f>
        <v>#REF!</v>
      </c>
      <c r="BK569" s="251" t="e">
        <f>N569*#REF!</f>
        <v>#REF!</v>
      </c>
      <c r="BL569" s="251" t="e">
        <f>O569*#REF!</f>
        <v>#REF!</v>
      </c>
      <c r="BM569" s="251" t="e">
        <f>P569*#REF!</f>
        <v>#REF!</v>
      </c>
    </row>
    <row r="570" spans="1:65" s="107" customFormat="1" ht="35.1" customHeight="1" x14ac:dyDescent="0.25">
      <c r="A570" s="83" t="str">
        <f t="shared" si="336"/>
        <v>XL9DT+1</v>
      </c>
      <c r="B570" s="83" t="str">
        <f t="shared" si="337"/>
        <v>XL9DT+2</v>
      </c>
      <c r="C570" s="83" t="str">
        <f t="shared" si="338"/>
        <v>XL9DT+3</v>
      </c>
      <c r="D570" s="83" t="str">
        <f t="shared" si="339"/>
        <v>XL9DT+4</v>
      </c>
      <c r="E570" s="32" t="s">
        <v>94</v>
      </c>
      <c r="F570" s="85">
        <v>9</v>
      </c>
      <c r="G570" s="85"/>
      <c r="H570" s="93" t="s">
        <v>5655</v>
      </c>
      <c r="I570" s="84" t="s">
        <v>236</v>
      </c>
      <c r="J570" s="94" t="s">
        <v>212</v>
      </c>
      <c r="K570" s="84"/>
      <c r="L570" s="94" t="s">
        <v>246</v>
      </c>
      <c r="M570" s="96"/>
      <c r="N570" s="96"/>
      <c r="O570" s="96"/>
      <c r="P570" s="96"/>
      <c r="Q570" s="95"/>
      <c r="R570" s="95"/>
      <c r="S570" s="95"/>
      <c r="T570" s="95"/>
      <c r="U570" s="253"/>
      <c r="V570" s="253"/>
      <c r="W570" s="253"/>
      <c r="X570" s="253"/>
      <c r="Y570" s="254"/>
      <c r="Z570" s="254"/>
      <c r="AA570" s="254"/>
      <c r="AB570" s="254"/>
      <c r="AC570" s="253"/>
      <c r="AD570" s="253"/>
      <c r="AE570" s="253"/>
      <c r="AF570" s="253"/>
      <c r="AG570" s="254"/>
      <c r="AH570" s="254"/>
      <c r="AI570" s="254"/>
      <c r="AJ570" s="254"/>
      <c r="AK570" s="86"/>
      <c r="AL570" s="86"/>
      <c r="AM570" s="255"/>
      <c r="AN570" s="255"/>
      <c r="AO570" s="98"/>
      <c r="AP570" s="98"/>
      <c r="AQ570" s="98"/>
      <c r="AR570" s="98"/>
      <c r="AS570" s="98"/>
      <c r="AT570" s="98"/>
      <c r="AU570" s="98"/>
      <c r="AV570" s="98"/>
      <c r="AW570" s="60"/>
      <c r="AX570" s="256" t="s">
        <v>94</v>
      </c>
      <c r="AY570" s="101">
        <v>1680</v>
      </c>
      <c r="AZ570" s="102">
        <v>840</v>
      </c>
      <c r="BA570" s="102">
        <v>600</v>
      </c>
      <c r="BB570" s="102">
        <v>490</v>
      </c>
      <c r="BC570" s="253">
        <v>1440</v>
      </c>
      <c r="BD570" s="253">
        <v>720</v>
      </c>
      <c r="BE570" s="253">
        <v>510</v>
      </c>
      <c r="BF570" s="253">
        <v>420</v>
      </c>
      <c r="BJ570" s="251" t="e">
        <f>M570*#REF!</f>
        <v>#REF!</v>
      </c>
      <c r="BK570" s="251" t="e">
        <f>N570*#REF!</f>
        <v>#REF!</v>
      </c>
      <c r="BL570" s="251" t="e">
        <f>O570*#REF!</f>
        <v>#REF!</v>
      </c>
      <c r="BM570" s="251" t="e">
        <f>P570*#REF!</f>
        <v>#REF!</v>
      </c>
    </row>
    <row r="571" spans="1:65" s="107" customFormat="1" ht="35.1" customHeight="1" x14ac:dyDescent="0.25">
      <c r="A571" s="83" t="str">
        <f t="shared" si="336"/>
        <v>XL9DT_D1+1</v>
      </c>
      <c r="B571" s="83" t="str">
        <f t="shared" si="337"/>
        <v>XL9DT_D1+2</v>
      </c>
      <c r="C571" s="83" t="str">
        <f t="shared" si="338"/>
        <v>XL9DT_D1+3</v>
      </c>
      <c r="D571" s="83" t="str">
        <f t="shared" si="339"/>
        <v>XL9DT_D1+4</v>
      </c>
      <c r="E571" s="32" t="s">
        <v>94</v>
      </c>
      <c r="F571" s="85"/>
      <c r="G571" s="85"/>
      <c r="H571" s="93" t="s">
        <v>235</v>
      </c>
      <c r="I571" s="84" t="s">
        <v>5656</v>
      </c>
      <c r="J571" s="94" t="s">
        <v>212</v>
      </c>
      <c r="K571" s="84" t="str">
        <f t="shared" si="314"/>
        <v>XL9DT_D1</v>
      </c>
      <c r="L571" s="94" t="s">
        <v>5119</v>
      </c>
      <c r="M571" s="95">
        <v>1800</v>
      </c>
      <c r="N571" s="96">
        <v>900</v>
      </c>
      <c r="O571" s="96">
        <v>800</v>
      </c>
      <c r="P571" s="96">
        <v>700</v>
      </c>
      <c r="Q571" s="95" t="e">
        <f>VLOOKUP(H571&amp;"Vị trí 1",#REF!,9,0)</f>
        <v>#REF!</v>
      </c>
      <c r="R571" s="95" t="e">
        <f>VLOOKUP(H571&amp;"Vị trí 2",#REF!,9,0)</f>
        <v>#REF!</v>
      </c>
      <c r="S571" s="95" t="e">
        <f>VLOOKUP(H571&amp;"Vị trí 3",#REF!,9,0)</f>
        <v>#REF!</v>
      </c>
      <c r="T571" s="95" t="e">
        <f>VLOOKUP(H571&amp;"Vị trí 4",#REF!,9,0)</f>
        <v>#REF!</v>
      </c>
      <c r="U571" s="253"/>
      <c r="V571" s="253"/>
      <c r="W571" s="253"/>
      <c r="X571" s="253"/>
      <c r="Y571" s="254"/>
      <c r="Z571" s="254"/>
      <c r="AA571" s="254"/>
      <c r="AB571" s="254"/>
      <c r="AC571" s="253"/>
      <c r="AD571" s="253"/>
      <c r="AE571" s="253"/>
      <c r="AF571" s="253"/>
      <c r="AG571" s="254"/>
      <c r="AH571" s="254"/>
      <c r="AI571" s="254"/>
      <c r="AJ571" s="254"/>
      <c r="AK571" s="86">
        <v>7.99</v>
      </c>
      <c r="AL571" s="86"/>
      <c r="AM571" s="255"/>
      <c r="AN571" s="255">
        <f>ROUNDDOWN(AK571*$AN$10/$AK$10,1)</f>
        <v>4.7</v>
      </c>
      <c r="AO571" s="98">
        <f t="shared" ref="AO571:AR573" si="344">M571*$AN571</f>
        <v>8460</v>
      </c>
      <c r="AP571" s="98">
        <f t="shared" si="344"/>
        <v>4230</v>
      </c>
      <c r="AQ571" s="98">
        <f t="shared" si="344"/>
        <v>3760</v>
      </c>
      <c r="AR571" s="98">
        <f t="shared" si="344"/>
        <v>3290</v>
      </c>
      <c r="AS571" s="99">
        <f t="shared" ref="AS571:AV573" si="345">IF(AO571&lt;1000,ROUND(AO571,-1),ROUND(AO571,-2))</f>
        <v>8500</v>
      </c>
      <c r="AT571" s="99">
        <f t="shared" si="345"/>
        <v>4200</v>
      </c>
      <c r="AU571" s="99">
        <f t="shared" si="345"/>
        <v>3800</v>
      </c>
      <c r="AV571" s="99">
        <f t="shared" si="345"/>
        <v>3300</v>
      </c>
      <c r="AW571" s="100">
        <f>AO571*0.15</f>
        <v>1269</v>
      </c>
      <c r="AX571" s="256" t="s">
        <v>94</v>
      </c>
      <c r="AY571" s="101">
        <v>1540</v>
      </c>
      <c r="AZ571" s="102">
        <v>840</v>
      </c>
      <c r="BA571" s="102">
        <v>600</v>
      </c>
      <c r="BB571" s="102">
        <v>490</v>
      </c>
      <c r="BC571" s="253">
        <v>1320</v>
      </c>
      <c r="BD571" s="253">
        <v>720</v>
      </c>
      <c r="BE571" s="253">
        <v>510</v>
      </c>
      <c r="BF571" s="253">
        <v>420</v>
      </c>
      <c r="BG571" s="103">
        <f>AV571-AW571</f>
        <v>2031</v>
      </c>
      <c r="BJ571" s="251" t="e">
        <f>M571*#REF!</f>
        <v>#REF!</v>
      </c>
      <c r="BK571" s="251" t="e">
        <f>N571*#REF!</f>
        <v>#REF!</v>
      </c>
      <c r="BL571" s="251" t="e">
        <f>O571*#REF!</f>
        <v>#REF!</v>
      </c>
      <c r="BM571" s="251" t="e">
        <f>P571*#REF!</f>
        <v>#REF!</v>
      </c>
    </row>
    <row r="572" spans="1:65" s="107" customFormat="1" ht="35.1" customHeight="1" x14ac:dyDescent="0.25">
      <c r="A572" s="83" t="str">
        <f t="shared" si="336"/>
        <v>XL9DT_D2+1</v>
      </c>
      <c r="B572" s="83" t="str">
        <f t="shared" si="337"/>
        <v>XL9DT_D2+2</v>
      </c>
      <c r="C572" s="83" t="str">
        <f t="shared" si="338"/>
        <v>XL9DT_D2+3</v>
      </c>
      <c r="D572" s="83" t="str">
        <f t="shared" si="339"/>
        <v>XL9DT_D2+4</v>
      </c>
      <c r="E572" s="32" t="s">
        <v>94</v>
      </c>
      <c r="F572" s="85"/>
      <c r="G572" s="85"/>
      <c r="H572" s="93" t="s">
        <v>237</v>
      </c>
      <c r="I572" s="84" t="s">
        <v>5654</v>
      </c>
      <c r="J572" s="94" t="s">
        <v>5119</v>
      </c>
      <c r="K572" s="84" t="str">
        <f t="shared" si="314"/>
        <v>XL9DT_D2</v>
      </c>
      <c r="L572" s="94" t="s">
        <v>246</v>
      </c>
      <c r="M572" s="95">
        <v>1500</v>
      </c>
      <c r="N572" s="96">
        <v>700</v>
      </c>
      <c r="O572" s="96">
        <v>600</v>
      </c>
      <c r="P572" s="96">
        <v>500</v>
      </c>
      <c r="Q572" s="95" t="e">
        <f>VLOOKUP(H572&amp;"Vị trí 1",#REF!,9,0)</f>
        <v>#REF!</v>
      </c>
      <c r="R572" s="95" t="e">
        <f>VLOOKUP(H572&amp;"Vị trí 2",#REF!,9,0)</f>
        <v>#REF!</v>
      </c>
      <c r="S572" s="95" t="e">
        <f>VLOOKUP(H572&amp;"Vị trí 3",#REF!,9,0)</f>
        <v>#REF!</v>
      </c>
      <c r="T572" s="95" t="e">
        <f>VLOOKUP(H572&amp;"Vị trí 4",#REF!,9,0)</f>
        <v>#REF!</v>
      </c>
      <c r="U572" s="253"/>
      <c r="V572" s="253"/>
      <c r="W572" s="253"/>
      <c r="X572" s="253"/>
      <c r="Y572" s="254"/>
      <c r="Z572" s="254"/>
      <c r="AA572" s="254"/>
      <c r="AB572" s="254"/>
      <c r="AC572" s="253"/>
      <c r="AD572" s="253"/>
      <c r="AE572" s="253"/>
      <c r="AF572" s="253"/>
      <c r="AG572" s="254"/>
      <c r="AH572" s="254"/>
      <c r="AI572" s="254"/>
      <c r="AJ572" s="254"/>
      <c r="AK572" s="86">
        <v>10.1</v>
      </c>
      <c r="AL572" s="86"/>
      <c r="AM572" s="255"/>
      <c r="AN572" s="255">
        <f>ROUNDDOWN(AK572*$AN$10/$AK$10,1)</f>
        <v>5.9</v>
      </c>
      <c r="AO572" s="98">
        <f t="shared" si="344"/>
        <v>8850</v>
      </c>
      <c r="AP572" s="98">
        <f t="shared" si="344"/>
        <v>4130</v>
      </c>
      <c r="AQ572" s="98">
        <f t="shared" si="344"/>
        <v>3540</v>
      </c>
      <c r="AR572" s="98">
        <f t="shared" si="344"/>
        <v>2950</v>
      </c>
      <c r="AS572" s="99">
        <f t="shared" si="345"/>
        <v>8900</v>
      </c>
      <c r="AT572" s="99">
        <f t="shared" si="345"/>
        <v>4100</v>
      </c>
      <c r="AU572" s="99">
        <f t="shared" si="345"/>
        <v>3500</v>
      </c>
      <c r="AV572" s="99">
        <f t="shared" si="345"/>
        <v>3000</v>
      </c>
      <c r="AW572" s="100">
        <f>AO572*0.15</f>
        <v>1327.5</v>
      </c>
      <c r="AX572" s="256" t="s">
        <v>94</v>
      </c>
      <c r="AY572" s="101"/>
      <c r="AZ572" s="102"/>
      <c r="BA572" s="102"/>
      <c r="BB572" s="102"/>
      <c r="BC572" s="97"/>
      <c r="BD572" s="97"/>
      <c r="BE572" s="97"/>
      <c r="BF572" s="97"/>
      <c r="BG572" s="103">
        <f>AV572-AW572</f>
        <v>1672.5</v>
      </c>
    </row>
    <row r="573" spans="1:65" s="107" customFormat="1" ht="35.1" customHeight="1" x14ac:dyDescent="0.25">
      <c r="A573" s="83" t="str">
        <f t="shared" si="336"/>
        <v>XL10DT+1</v>
      </c>
      <c r="B573" s="83" t="str">
        <f t="shared" si="337"/>
        <v>XL10DT+2</v>
      </c>
      <c r="C573" s="83" t="str">
        <f t="shared" si="338"/>
        <v>XL10DT+3</v>
      </c>
      <c r="D573" s="83" t="str">
        <f t="shared" si="339"/>
        <v>XL10DT+4</v>
      </c>
      <c r="E573" s="32" t="s">
        <v>94</v>
      </c>
      <c r="F573" s="85">
        <v>10</v>
      </c>
      <c r="G573" s="85"/>
      <c r="H573" s="93" t="s">
        <v>238</v>
      </c>
      <c r="I573" s="84" t="s">
        <v>239</v>
      </c>
      <c r="J573" s="94" t="s">
        <v>210</v>
      </c>
      <c r="K573" s="84" t="str">
        <f t="shared" si="314"/>
        <v>XL10DT</v>
      </c>
      <c r="L573" s="94" t="s">
        <v>1099</v>
      </c>
      <c r="M573" s="95">
        <v>2200</v>
      </c>
      <c r="N573" s="95">
        <v>1200</v>
      </c>
      <c r="O573" s="96">
        <v>850</v>
      </c>
      <c r="P573" s="96">
        <v>700</v>
      </c>
      <c r="Q573" s="95" t="e">
        <f>VLOOKUP(H573&amp;"Vị trí 1",#REF!,9,0)</f>
        <v>#REF!</v>
      </c>
      <c r="R573" s="95" t="e">
        <f>VLOOKUP(H573&amp;"Vị trí 2",#REF!,9,0)</f>
        <v>#REF!</v>
      </c>
      <c r="S573" s="95" t="e">
        <f>VLOOKUP(H573&amp;"Vị trí 3",#REF!,9,0)</f>
        <v>#REF!</v>
      </c>
      <c r="T573" s="95" t="e">
        <f>VLOOKUP(H573&amp;"Vị trí 4",#REF!,9,0)</f>
        <v>#REF!</v>
      </c>
      <c r="U573" s="253"/>
      <c r="V573" s="253"/>
      <c r="W573" s="253"/>
      <c r="X573" s="253"/>
      <c r="Y573" s="254"/>
      <c r="Z573" s="254"/>
      <c r="AA573" s="254"/>
      <c r="AB573" s="254"/>
      <c r="AC573" s="253"/>
      <c r="AD573" s="253"/>
      <c r="AE573" s="253"/>
      <c r="AF573" s="253"/>
      <c r="AG573" s="254"/>
      <c r="AH573" s="254"/>
      <c r="AI573" s="254"/>
      <c r="AJ573" s="254"/>
      <c r="AK573" s="86">
        <v>7.99</v>
      </c>
      <c r="AL573" s="86"/>
      <c r="AM573" s="255"/>
      <c r="AN573" s="255">
        <f>ROUNDDOWN(AK573*$AN$10/$AK$10,1)</f>
        <v>4.7</v>
      </c>
      <c r="AO573" s="98">
        <f t="shared" si="344"/>
        <v>10340</v>
      </c>
      <c r="AP573" s="98">
        <f t="shared" si="344"/>
        <v>5640</v>
      </c>
      <c r="AQ573" s="98">
        <f t="shared" si="344"/>
        <v>3995</v>
      </c>
      <c r="AR573" s="98">
        <f t="shared" si="344"/>
        <v>3290</v>
      </c>
      <c r="AS573" s="99">
        <f t="shared" si="345"/>
        <v>10300</v>
      </c>
      <c r="AT573" s="99">
        <f t="shared" si="345"/>
        <v>5600</v>
      </c>
      <c r="AU573" s="99">
        <f t="shared" si="345"/>
        <v>4000</v>
      </c>
      <c r="AV573" s="99">
        <f t="shared" si="345"/>
        <v>3300</v>
      </c>
      <c r="AW573" s="100">
        <f>AO573*0.15</f>
        <v>1551</v>
      </c>
      <c r="AX573" s="256" t="s">
        <v>94</v>
      </c>
      <c r="AY573" s="101">
        <v>1680</v>
      </c>
      <c r="AZ573" s="102">
        <v>840</v>
      </c>
      <c r="BA573" s="102">
        <v>600</v>
      </c>
      <c r="BB573" s="102">
        <v>490</v>
      </c>
      <c r="BC573" s="97">
        <v>1440</v>
      </c>
      <c r="BD573" s="97">
        <v>720</v>
      </c>
      <c r="BE573" s="97">
        <v>510</v>
      </c>
      <c r="BF573" s="97">
        <v>420</v>
      </c>
      <c r="BG573" s="103">
        <f>AV573-AW573</f>
        <v>1749</v>
      </c>
      <c r="BJ573" s="251" t="e">
        <f>M573*#REF!</f>
        <v>#REF!</v>
      </c>
      <c r="BK573" s="251" t="e">
        <f>N573*#REF!</f>
        <v>#REF!</v>
      </c>
      <c r="BL573" s="251" t="e">
        <f>O573*#REF!</f>
        <v>#REF!</v>
      </c>
      <c r="BM573" s="251" t="e">
        <f>P573*#REF!</f>
        <v>#REF!</v>
      </c>
    </row>
    <row r="574" spans="1:65" s="107" customFormat="1" ht="35.1" customHeight="1" x14ac:dyDescent="0.25">
      <c r="A574" s="83" t="str">
        <f t="shared" si="336"/>
        <v>XL11DT+1</v>
      </c>
      <c r="B574" s="83" t="str">
        <f t="shared" si="337"/>
        <v>XL11DT+2</v>
      </c>
      <c r="C574" s="83" t="str">
        <f t="shared" si="338"/>
        <v>XL11DT+3</v>
      </c>
      <c r="D574" s="83" t="str">
        <f t="shared" si="339"/>
        <v>XL11DT+4</v>
      </c>
      <c r="E574" s="32" t="s">
        <v>94</v>
      </c>
      <c r="F574" s="85">
        <v>11</v>
      </c>
      <c r="G574" s="85"/>
      <c r="H574" s="93" t="s">
        <v>5657</v>
      </c>
      <c r="I574" s="84" t="s">
        <v>208</v>
      </c>
      <c r="J574" s="94" t="s">
        <v>212</v>
      </c>
      <c r="K574" s="84"/>
      <c r="L574" s="94" t="s">
        <v>1696</v>
      </c>
      <c r="M574" s="96"/>
      <c r="N574" s="96"/>
      <c r="O574" s="96"/>
      <c r="P574" s="96"/>
      <c r="Q574" s="95"/>
      <c r="R574" s="95"/>
      <c r="S574" s="95"/>
      <c r="T574" s="95"/>
      <c r="U574" s="253"/>
      <c r="V574" s="253"/>
      <c r="W574" s="253"/>
      <c r="X574" s="253"/>
      <c r="Y574" s="254"/>
      <c r="Z574" s="254"/>
      <c r="AA574" s="254"/>
      <c r="AB574" s="254"/>
      <c r="AC574" s="253"/>
      <c r="AD574" s="253"/>
      <c r="AE574" s="253"/>
      <c r="AF574" s="253"/>
      <c r="AG574" s="254"/>
      <c r="AH574" s="254"/>
      <c r="AI574" s="254"/>
      <c r="AJ574" s="254"/>
      <c r="AK574" s="86"/>
      <c r="AL574" s="86"/>
      <c r="AM574" s="255"/>
      <c r="AN574" s="255"/>
      <c r="AO574" s="98"/>
      <c r="AP574" s="98"/>
      <c r="AQ574" s="98"/>
      <c r="AR574" s="98"/>
      <c r="AS574" s="98"/>
      <c r="AT574" s="98"/>
      <c r="AU574" s="98"/>
      <c r="AV574" s="98"/>
      <c r="AW574" s="60"/>
      <c r="AX574" s="256" t="s">
        <v>94</v>
      </c>
      <c r="AY574" s="101">
        <v>1820</v>
      </c>
      <c r="AZ574" s="102">
        <v>840</v>
      </c>
      <c r="BA574" s="102">
        <v>600</v>
      </c>
      <c r="BB574" s="102">
        <v>490</v>
      </c>
      <c r="BC574" s="97">
        <v>1560</v>
      </c>
      <c r="BD574" s="97">
        <v>720</v>
      </c>
      <c r="BE574" s="97">
        <v>510</v>
      </c>
      <c r="BF574" s="97">
        <v>420</v>
      </c>
      <c r="BJ574" s="251" t="e">
        <f>M574*#REF!</f>
        <v>#REF!</v>
      </c>
      <c r="BK574" s="251" t="e">
        <f>N574*#REF!</f>
        <v>#REF!</v>
      </c>
      <c r="BL574" s="251" t="e">
        <f>O574*#REF!</f>
        <v>#REF!</v>
      </c>
      <c r="BM574" s="251" t="e">
        <f>P574*#REF!</f>
        <v>#REF!</v>
      </c>
    </row>
    <row r="575" spans="1:65" s="107" customFormat="1" ht="35.1" customHeight="1" x14ac:dyDescent="0.25">
      <c r="A575" s="83" t="str">
        <f t="shared" si="336"/>
        <v>XL11DT_D1+1</v>
      </c>
      <c r="B575" s="83" t="str">
        <f t="shared" si="337"/>
        <v>XL11DT_D1+2</v>
      </c>
      <c r="C575" s="83" t="str">
        <f t="shared" si="338"/>
        <v>XL11DT_D1+3</v>
      </c>
      <c r="D575" s="83" t="str">
        <f t="shared" si="339"/>
        <v>XL11DT_D1+4</v>
      </c>
      <c r="E575" s="32" t="s">
        <v>94</v>
      </c>
      <c r="F575" s="85"/>
      <c r="G575" s="85"/>
      <c r="H575" s="93" t="s">
        <v>240</v>
      </c>
      <c r="I575" s="84" t="s">
        <v>5658</v>
      </c>
      <c r="J575" s="94" t="s">
        <v>212</v>
      </c>
      <c r="K575" s="84" t="str">
        <f t="shared" si="314"/>
        <v>XL11DT_D1</v>
      </c>
      <c r="L575" s="94" t="s">
        <v>5659</v>
      </c>
      <c r="M575" s="95">
        <v>2200</v>
      </c>
      <c r="N575" s="95">
        <v>1200</v>
      </c>
      <c r="O575" s="96">
        <v>850</v>
      </c>
      <c r="P575" s="96">
        <v>700</v>
      </c>
      <c r="Q575" s="95" t="e">
        <f>VLOOKUP(H575&amp;"Vị trí 1",#REF!,9,0)</f>
        <v>#REF!</v>
      </c>
      <c r="R575" s="95" t="e">
        <f>VLOOKUP(H575&amp;"Vị trí 2",#REF!,9,0)</f>
        <v>#REF!</v>
      </c>
      <c r="S575" s="95" t="e">
        <f>VLOOKUP(H575&amp;"Vị trí 3",#REF!,9,0)</f>
        <v>#REF!</v>
      </c>
      <c r="T575" s="95" t="e">
        <f>VLOOKUP(H575&amp;"Vị trí 4",#REF!,9,0)</f>
        <v>#REF!</v>
      </c>
      <c r="U575" s="253"/>
      <c r="V575" s="253"/>
      <c r="W575" s="253"/>
      <c r="X575" s="253"/>
      <c r="Y575" s="254"/>
      <c r="Z575" s="254"/>
      <c r="AA575" s="254"/>
      <c r="AB575" s="254"/>
      <c r="AC575" s="253"/>
      <c r="AD575" s="253"/>
      <c r="AE575" s="253"/>
      <c r="AF575" s="253"/>
      <c r="AG575" s="254"/>
      <c r="AH575" s="254"/>
      <c r="AI575" s="254"/>
      <c r="AJ575" s="254"/>
      <c r="AK575" s="86">
        <v>7</v>
      </c>
      <c r="AL575" s="86"/>
      <c r="AM575" s="255"/>
      <c r="AN575" s="255">
        <f>ROUNDDOWN(AK575*$AN$10/$AK$10,1)</f>
        <v>4.0999999999999996</v>
      </c>
      <c r="AO575" s="98">
        <f t="shared" ref="AO575:AR578" si="346">M575*$AN575</f>
        <v>9020</v>
      </c>
      <c r="AP575" s="98">
        <f t="shared" si="346"/>
        <v>4920</v>
      </c>
      <c r="AQ575" s="98">
        <f t="shared" si="346"/>
        <v>3484.9999999999995</v>
      </c>
      <c r="AR575" s="98">
        <f t="shared" si="346"/>
        <v>2869.9999999999995</v>
      </c>
      <c r="AS575" s="99">
        <f t="shared" ref="AS575:AV578" si="347">IF(AO575&lt;1000,ROUND(AO575,-1),ROUND(AO575,-2))</f>
        <v>9000</v>
      </c>
      <c r="AT575" s="99">
        <f t="shared" si="347"/>
        <v>4900</v>
      </c>
      <c r="AU575" s="99">
        <f t="shared" si="347"/>
        <v>3500</v>
      </c>
      <c r="AV575" s="99">
        <f t="shared" si="347"/>
        <v>2900</v>
      </c>
      <c r="AW575" s="100">
        <f>AO575*0.15</f>
        <v>1353</v>
      </c>
      <c r="AX575" s="256" t="s">
        <v>94</v>
      </c>
      <c r="AY575" s="101">
        <v>1540</v>
      </c>
      <c r="AZ575" s="102">
        <v>840</v>
      </c>
      <c r="BA575" s="102">
        <v>600</v>
      </c>
      <c r="BB575" s="102">
        <v>490</v>
      </c>
      <c r="BC575" s="97">
        <v>1320</v>
      </c>
      <c r="BD575" s="97">
        <v>720</v>
      </c>
      <c r="BE575" s="97">
        <v>510</v>
      </c>
      <c r="BF575" s="97">
        <v>420</v>
      </c>
      <c r="BG575" s="103">
        <f>AV575-AW575</f>
        <v>1547</v>
      </c>
      <c r="BJ575" s="251" t="e">
        <f>M575*#REF!</f>
        <v>#REF!</v>
      </c>
      <c r="BK575" s="251" t="e">
        <f>N575*#REF!</f>
        <v>#REF!</v>
      </c>
      <c r="BL575" s="251" t="e">
        <f>O575*#REF!</f>
        <v>#REF!</v>
      </c>
      <c r="BM575" s="251" t="e">
        <f>P575*#REF!</f>
        <v>#REF!</v>
      </c>
    </row>
    <row r="576" spans="1:65" s="107" customFormat="1" ht="35.1" customHeight="1" x14ac:dyDescent="0.25">
      <c r="A576" s="83" t="str">
        <f t="shared" si="336"/>
        <v>XL11DT_D2+1</v>
      </c>
      <c r="B576" s="83" t="str">
        <f t="shared" si="337"/>
        <v>XL11DT_D2+2</v>
      </c>
      <c r="C576" s="83" t="str">
        <f t="shared" si="338"/>
        <v>XL11DT_D2+3</v>
      </c>
      <c r="D576" s="83" t="str">
        <f t="shared" si="339"/>
        <v>XL11DT_D2+4</v>
      </c>
      <c r="E576" s="32" t="s">
        <v>94</v>
      </c>
      <c r="F576" s="85"/>
      <c r="G576" s="85"/>
      <c r="H576" s="93" t="s">
        <v>241</v>
      </c>
      <c r="I576" s="84" t="s">
        <v>5660</v>
      </c>
      <c r="J576" s="94" t="s">
        <v>5659</v>
      </c>
      <c r="K576" s="84" t="str">
        <f t="shared" si="314"/>
        <v>XL11DT_D2</v>
      </c>
      <c r="L576" s="94" t="s">
        <v>1696</v>
      </c>
      <c r="M576" s="95">
        <v>1800</v>
      </c>
      <c r="N576" s="96">
        <v>900</v>
      </c>
      <c r="O576" s="96">
        <v>800</v>
      </c>
      <c r="P576" s="96">
        <v>700</v>
      </c>
      <c r="Q576" s="95" t="e">
        <f>VLOOKUP(H576&amp;"Vị trí 1",#REF!,9,0)</f>
        <v>#REF!</v>
      </c>
      <c r="R576" s="95" t="e">
        <f>VLOOKUP(H576&amp;"Vị trí 2",#REF!,9,0)</f>
        <v>#REF!</v>
      </c>
      <c r="S576" s="95" t="e">
        <f>VLOOKUP(H576&amp;"Vị trí 3",#REF!,9,0)</f>
        <v>#REF!</v>
      </c>
      <c r="T576" s="95" t="e">
        <f>VLOOKUP(H576&amp;"Vị trí 4",#REF!,9,0)</f>
        <v>#REF!</v>
      </c>
      <c r="U576" s="253"/>
      <c r="V576" s="253"/>
      <c r="W576" s="253"/>
      <c r="X576" s="253"/>
      <c r="Y576" s="254"/>
      <c r="Z576" s="254"/>
      <c r="AA576" s="254"/>
      <c r="AB576" s="254"/>
      <c r="AC576" s="253"/>
      <c r="AD576" s="253"/>
      <c r="AE576" s="253"/>
      <c r="AF576" s="253"/>
      <c r="AG576" s="254"/>
      <c r="AH576" s="254"/>
      <c r="AI576" s="254"/>
      <c r="AJ576" s="254"/>
      <c r="AK576" s="86">
        <v>9.2888888888888896</v>
      </c>
      <c r="AL576" s="86"/>
      <c r="AM576" s="255"/>
      <c r="AN576" s="255">
        <f>ROUNDDOWN(AK576*$AN$10/$AK$10,1)</f>
        <v>5.4</v>
      </c>
      <c r="AO576" s="98">
        <f t="shared" si="346"/>
        <v>9720</v>
      </c>
      <c r="AP576" s="98">
        <f t="shared" si="346"/>
        <v>4860</v>
      </c>
      <c r="AQ576" s="98">
        <f t="shared" si="346"/>
        <v>4320</v>
      </c>
      <c r="AR576" s="98">
        <f t="shared" si="346"/>
        <v>3780.0000000000005</v>
      </c>
      <c r="AS576" s="99">
        <f t="shared" si="347"/>
        <v>9700</v>
      </c>
      <c r="AT576" s="99">
        <f t="shared" si="347"/>
        <v>4900</v>
      </c>
      <c r="AU576" s="99">
        <f t="shared" si="347"/>
        <v>4300</v>
      </c>
      <c r="AV576" s="99">
        <f t="shared" si="347"/>
        <v>3800</v>
      </c>
      <c r="AW576" s="100">
        <f>AO576*0.15</f>
        <v>1458</v>
      </c>
      <c r="AX576" s="256" t="s">
        <v>94</v>
      </c>
      <c r="AY576" s="101"/>
      <c r="AZ576" s="102"/>
      <c r="BA576" s="102"/>
      <c r="BB576" s="102"/>
      <c r="BC576" s="253"/>
      <c r="BD576" s="253"/>
      <c r="BE576" s="253"/>
      <c r="BF576" s="253"/>
      <c r="BG576" s="103">
        <f>AV576-AW576</f>
        <v>2342</v>
      </c>
    </row>
    <row r="577" spans="1:65" s="107" customFormat="1" ht="35.1" customHeight="1" x14ac:dyDescent="0.25">
      <c r="A577" s="83" t="str">
        <f t="shared" si="336"/>
        <v>XL12DT+1</v>
      </c>
      <c r="B577" s="83" t="str">
        <f t="shared" si="337"/>
        <v>XL12DT+2</v>
      </c>
      <c r="C577" s="83" t="str">
        <f t="shared" si="338"/>
        <v>XL12DT+3</v>
      </c>
      <c r="D577" s="83" t="str">
        <f t="shared" si="339"/>
        <v>XL12DT+4</v>
      </c>
      <c r="E577" s="32" t="s">
        <v>94</v>
      </c>
      <c r="F577" s="85">
        <v>12</v>
      </c>
      <c r="G577" s="85"/>
      <c r="H577" s="93" t="s">
        <v>242</v>
      </c>
      <c r="I577" s="84" t="s">
        <v>5661</v>
      </c>
      <c r="J577" s="94" t="s">
        <v>5119</v>
      </c>
      <c r="K577" s="84" t="str">
        <f t="shared" si="314"/>
        <v>XL12DT</v>
      </c>
      <c r="L577" s="94" t="s">
        <v>246</v>
      </c>
      <c r="M577" s="95">
        <v>2400</v>
      </c>
      <c r="N577" s="95">
        <v>1200</v>
      </c>
      <c r="O577" s="96">
        <v>850</v>
      </c>
      <c r="P577" s="96">
        <v>700</v>
      </c>
      <c r="Q577" s="95" t="e">
        <f>VLOOKUP(H577&amp;"Vị trí 1",#REF!,9,0)</f>
        <v>#REF!</v>
      </c>
      <c r="R577" s="95" t="e">
        <f>VLOOKUP(H577&amp;"Vị trí 2",#REF!,9,0)</f>
        <v>#REF!</v>
      </c>
      <c r="S577" s="95" t="e">
        <f>VLOOKUP(H577&amp;"Vị trí 3",#REF!,9,0)</f>
        <v>#REF!</v>
      </c>
      <c r="T577" s="95" t="e">
        <f>VLOOKUP(H577&amp;"Vị trí 4",#REF!,9,0)</f>
        <v>#REF!</v>
      </c>
      <c r="U577" s="253"/>
      <c r="V577" s="253"/>
      <c r="W577" s="253"/>
      <c r="X577" s="253"/>
      <c r="Y577" s="254"/>
      <c r="Z577" s="254"/>
      <c r="AA577" s="254"/>
      <c r="AB577" s="254"/>
      <c r="AC577" s="253"/>
      <c r="AD577" s="253"/>
      <c r="AE577" s="253"/>
      <c r="AF577" s="253"/>
      <c r="AG577" s="254"/>
      <c r="AH577" s="254"/>
      <c r="AI577" s="254"/>
      <c r="AJ577" s="254"/>
      <c r="AK577" s="86">
        <v>7.99</v>
      </c>
      <c r="AL577" s="86"/>
      <c r="AM577" s="255"/>
      <c r="AN577" s="255">
        <f>ROUNDDOWN(AK577*$AN$10/$AK$10,1)</f>
        <v>4.7</v>
      </c>
      <c r="AO577" s="98">
        <f t="shared" si="346"/>
        <v>11280</v>
      </c>
      <c r="AP577" s="98">
        <f t="shared" si="346"/>
        <v>5640</v>
      </c>
      <c r="AQ577" s="98">
        <f t="shared" si="346"/>
        <v>3995</v>
      </c>
      <c r="AR577" s="98">
        <f t="shared" si="346"/>
        <v>3290</v>
      </c>
      <c r="AS577" s="99">
        <f t="shared" si="347"/>
        <v>11300</v>
      </c>
      <c r="AT577" s="99">
        <f t="shared" si="347"/>
        <v>5600</v>
      </c>
      <c r="AU577" s="99">
        <f t="shared" si="347"/>
        <v>4000</v>
      </c>
      <c r="AV577" s="99">
        <f t="shared" si="347"/>
        <v>3300</v>
      </c>
      <c r="AW577" s="100">
        <f>AO577*0.15</f>
        <v>1692</v>
      </c>
      <c r="AX577" s="256" t="s">
        <v>94</v>
      </c>
      <c r="AY577" s="101">
        <v>1540</v>
      </c>
      <c r="AZ577" s="102">
        <v>840</v>
      </c>
      <c r="BA577" s="102">
        <v>600</v>
      </c>
      <c r="BB577" s="102">
        <v>490</v>
      </c>
      <c r="BC577" s="253">
        <v>1320</v>
      </c>
      <c r="BD577" s="253">
        <v>720</v>
      </c>
      <c r="BE577" s="253">
        <v>510</v>
      </c>
      <c r="BF577" s="253">
        <v>420</v>
      </c>
      <c r="BG577" s="103">
        <f>AV577-AW577</f>
        <v>1608</v>
      </c>
      <c r="BJ577" s="251" t="e">
        <f>M577*#REF!</f>
        <v>#REF!</v>
      </c>
      <c r="BK577" s="251" t="e">
        <f>N577*#REF!</f>
        <v>#REF!</v>
      </c>
      <c r="BL577" s="251" t="e">
        <f>O577*#REF!</f>
        <v>#REF!</v>
      </c>
      <c r="BM577" s="251" t="e">
        <f>P577*#REF!</f>
        <v>#REF!</v>
      </c>
    </row>
    <row r="578" spans="1:65" s="107" customFormat="1" ht="35.1" customHeight="1" x14ac:dyDescent="0.25">
      <c r="A578" s="83" t="str">
        <f t="shared" si="336"/>
        <v>XL13DT+1</v>
      </c>
      <c r="B578" s="83" t="str">
        <f t="shared" si="337"/>
        <v>XL13DT+2</v>
      </c>
      <c r="C578" s="83" t="str">
        <f t="shared" si="338"/>
        <v>XL13DT+3</v>
      </c>
      <c r="D578" s="83" t="str">
        <f t="shared" si="339"/>
        <v>XL13DT+4</v>
      </c>
      <c r="E578" s="32" t="s">
        <v>94</v>
      </c>
      <c r="F578" s="85">
        <v>13</v>
      </c>
      <c r="G578" s="85"/>
      <c r="H578" s="93" t="s">
        <v>243</v>
      </c>
      <c r="I578" s="84" t="s">
        <v>244</v>
      </c>
      <c r="J578" s="94" t="s">
        <v>5119</v>
      </c>
      <c r="K578" s="84" t="str">
        <f t="shared" si="314"/>
        <v>XL13DT</v>
      </c>
      <c r="L578" s="94" t="s">
        <v>246</v>
      </c>
      <c r="M578" s="95">
        <v>2200</v>
      </c>
      <c r="N578" s="95">
        <v>1200</v>
      </c>
      <c r="O578" s="96">
        <v>850</v>
      </c>
      <c r="P578" s="96">
        <v>700</v>
      </c>
      <c r="Q578" s="95" t="e">
        <f>VLOOKUP(H578&amp;"Vị trí 1",#REF!,9,0)</f>
        <v>#REF!</v>
      </c>
      <c r="R578" s="95" t="e">
        <f>VLOOKUP(H578&amp;"Vị trí 2",#REF!,9,0)</f>
        <v>#REF!</v>
      </c>
      <c r="S578" s="95" t="e">
        <f>VLOOKUP(H578&amp;"Vị trí 3",#REF!,9,0)</f>
        <v>#REF!</v>
      </c>
      <c r="T578" s="95" t="e">
        <f>VLOOKUP(H578&amp;"Vị trí 4",#REF!,9,0)</f>
        <v>#REF!</v>
      </c>
      <c r="U578" s="253"/>
      <c r="V578" s="253"/>
      <c r="W578" s="253"/>
      <c r="X578" s="253"/>
      <c r="Y578" s="254"/>
      <c r="Z578" s="254"/>
      <c r="AA578" s="254"/>
      <c r="AB578" s="254"/>
      <c r="AC578" s="253"/>
      <c r="AD578" s="253"/>
      <c r="AE578" s="253"/>
      <c r="AF578" s="253"/>
      <c r="AG578" s="254"/>
      <c r="AH578" s="254"/>
      <c r="AI578" s="254"/>
      <c r="AJ578" s="254"/>
      <c r="AK578" s="86">
        <v>7.99</v>
      </c>
      <c r="AL578" s="86"/>
      <c r="AM578" s="255"/>
      <c r="AN578" s="255">
        <f>ROUNDDOWN(AK578*$AN$10/$AK$10,1)</f>
        <v>4.7</v>
      </c>
      <c r="AO578" s="98">
        <f t="shared" si="346"/>
        <v>10340</v>
      </c>
      <c r="AP578" s="98">
        <f t="shared" si="346"/>
        <v>5640</v>
      </c>
      <c r="AQ578" s="98">
        <f t="shared" si="346"/>
        <v>3995</v>
      </c>
      <c r="AR578" s="98">
        <f t="shared" si="346"/>
        <v>3290</v>
      </c>
      <c r="AS578" s="99">
        <f t="shared" si="347"/>
        <v>10300</v>
      </c>
      <c r="AT578" s="99">
        <f t="shared" si="347"/>
        <v>5600</v>
      </c>
      <c r="AU578" s="99">
        <f t="shared" si="347"/>
        <v>4000</v>
      </c>
      <c r="AV578" s="99">
        <f t="shared" si="347"/>
        <v>3300</v>
      </c>
      <c r="AW578" s="100">
        <f>AO578*0.15</f>
        <v>1551</v>
      </c>
      <c r="AX578" s="256" t="s">
        <v>94</v>
      </c>
      <c r="AY578" s="101">
        <v>1260</v>
      </c>
      <c r="AZ578" s="102">
        <v>630</v>
      </c>
      <c r="BA578" s="102">
        <v>560</v>
      </c>
      <c r="BB578" s="102">
        <v>490</v>
      </c>
      <c r="BC578" s="253">
        <v>1080</v>
      </c>
      <c r="BD578" s="253">
        <v>540</v>
      </c>
      <c r="BE578" s="253">
        <v>480</v>
      </c>
      <c r="BF578" s="253">
        <v>420</v>
      </c>
      <c r="BG578" s="103">
        <f>AV578-AW578</f>
        <v>1749</v>
      </c>
      <c r="BJ578" s="251" t="e">
        <f>M578*#REF!</f>
        <v>#REF!</v>
      </c>
      <c r="BK578" s="251" t="e">
        <f>N578*#REF!</f>
        <v>#REF!</v>
      </c>
      <c r="BL578" s="251" t="e">
        <f>O578*#REF!</f>
        <v>#REF!</v>
      </c>
      <c r="BM578" s="251" t="e">
        <f>P578*#REF!</f>
        <v>#REF!</v>
      </c>
    </row>
    <row r="579" spans="1:65" s="107" customFormat="1" ht="35.1" customHeight="1" x14ac:dyDescent="0.25">
      <c r="A579" s="83" t="str">
        <f t="shared" si="336"/>
        <v>XL14DT+1</v>
      </c>
      <c r="B579" s="83" t="str">
        <f t="shared" si="337"/>
        <v>XL14DT+2</v>
      </c>
      <c r="C579" s="83" t="str">
        <f t="shared" si="338"/>
        <v>XL14DT+3</v>
      </c>
      <c r="D579" s="83" t="str">
        <f t="shared" si="339"/>
        <v>XL14DT+4</v>
      </c>
      <c r="E579" s="32" t="s">
        <v>94</v>
      </c>
      <c r="F579" s="85">
        <v>14</v>
      </c>
      <c r="G579" s="85"/>
      <c r="H579" s="93" t="s">
        <v>5662</v>
      </c>
      <c r="I579" s="84" t="s">
        <v>246</v>
      </c>
      <c r="J579" s="94" t="s">
        <v>210</v>
      </c>
      <c r="K579" s="84"/>
      <c r="L579" s="94" t="s">
        <v>144</v>
      </c>
      <c r="M579" s="96"/>
      <c r="N579" s="96"/>
      <c r="O579" s="96"/>
      <c r="P579" s="96"/>
      <c r="Q579" s="95"/>
      <c r="R579" s="95"/>
      <c r="S579" s="95"/>
      <c r="T579" s="95"/>
      <c r="U579" s="253"/>
      <c r="V579" s="253"/>
      <c r="W579" s="253"/>
      <c r="X579" s="253"/>
      <c r="Y579" s="254"/>
      <c r="Z579" s="254"/>
      <c r="AA579" s="254"/>
      <c r="AB579" s="254"/>
      <c r="AC579" s="253"/>
      <c r="AD579" s="253"/>
      <c r="AE579" s="253"/>
      <c r="AF579" s="253"/>
      <c r="AG579" s="254"/>
      <c r="AH579" s="254"/>
      <c r="AI579" s="254"/>
      <c r="AJ579" s="254"/>
      <c r="AK579" s="86"/>
      <c r="AL579" s="86"/>
      <c r="AM579" s="255"/>
      <c r="AN579" s="255"/>
      <c r="AO579" s="98"/>
      <c r="AP579" s="98"/>
      <c r="AQ579" s="98"/>
      <c r="AR579" s="98"/>
      <c r="AS579" s="98"/>
      <c r="AT579" s="98"/>
      <c r="AU579" s="98"/>
      <c r="AV579" s="98"/>
      <c r="AW579" s="60"/>
      <c r="AX579" s="256" t="s">
        <v>94</v>
      </c>
      <c r="AY579" s="101">
        <v>1120</v>
      </c>
      <c r="AZ579" s="102">
        <v>560</v>
      </c>
      <c r="BA579" s="102">
        <v>460</v>
      </c>
      <c r="BB579" s="102">
        <v>350</v>
      </c>
      <c r="BC579" s="253">
        <v>960</v>
      </c>
      <c r="BD579" s="253">
        <v>480</v>
      </c>
      <c r="BE579" s="253">
        <v>390</v>
      </c>
      <c r="BF579" s="253">
        <v>300</v>
      </c>
      <c r="BJ579" s="251" t="e">
        <f>M579*#REF!</f>
        <v>#REF!</v>
      </c>
      <c r="BK579" s="251" t="e">
        <f>N579*#REF!</f>
        <v>#REF!</v>
      </c>
      <c r="BL579" s="251" t="e">
        <f>O579*#REF!</f>
        <v>#REF!</v>
      </c>
      <c r="BM579" s="251" t="e">
        <f>P579*#REF!</f>
        <v>#REF!</v>
      </c>
    </row>
    <row r="580" spans="1:65" s="107" customFormat="1" ht="63" x14ac:dyDescent="0.25">
      <c r="A580" s="83" t="str">
        <f t="shared" si="336"/>
        <v>XL14DT_D1+1</v>
      </c>
      <c r="B580" s="83" t="str">
        <f t="shared" si="337"/>
        <v>XL14DT_D1+2</v>
      </c>
      <c r="C580" s="83" t="str">
        <f t="shared" si="338"/>
        <v>XL14DT_D1+3</v>
      </c>
      <c r="D580" s="83" t="str">
        <f t="shared" si="339"/>
        <v>XL14DT_D1+4</v>
      </c>
      <c r="E580" s="32" t="s">
        <v>94</v>
      </c>
      <c r="F580" s="85"/>
      <c r="G580" s="85"/>
      <c r="H580" s="93" t="s">
        <v>245</v>
      </c>
      <c r="I580" s="84" t="s">
        <v>5653</v>
      </c>
      <c r="J580" s="94" t="s">
        <v>210</v>
      </c>
      <c r="K580" s="84" t="str">
        <f t="shared" si="314"/>
        <v>XL14DT_D1</v>
      </c>
      <c r="L580" s="94" t="s">
        <v>5119</v>
      </c>
      <c r="M580" s="95">
        <v>2400</v>
      </c>
      <c r="N580" s="95">
        <v>1200</v>
      </c>
      <c r="O580" s="96">
        <v>850</v>
      </c>
      <c r="P580" s="96">
        <v>700</v>
      </c>
      <c r="Q580" s="95" t="e">
        <f>VLOOKUP(H580&amp;"Vị trí 1",#REF!,9,0)</f>
        <v>#REF!</v>
      </c>
      <c r="R580" s="95" t="e">
        <f>VLOOKUP(H580&amp;"Vị trí 2",#REF!,9,0)</f>
        <v>#REF!</v>
      </c>
      <c r="S580" s="95" t="e">
        <f>VLOOKUP(H580&amp;"Vị trí 3",#REF!,9,0)</f>
        <v>#REF!</v>
      </c>
      <c r="T580" s="95" t="e">
        <f>VLOOKUP(H580&amp;"Vị trí 4",#REF!,9,0)</f>
        <v>#REF!</v>
      </c>
      <c r="U580" s="253"/>
      <c r="V580" s="253"/>
      <c r="W580" s="253"/>
      <c r="X580" s="253"/>
      <c r="Y580" s="254"/>
      <c r="Z580" s="254"/>
      <c r="AA580" s="254"/>
      <c r="AB580" s="254"/>
      <c r="AC580" s="253"/>
      <c r="AD580" s="253"/>
      <c r="AE580" s="253"/>
      <c r="AF580" s="253"/>
      <c r="AG580" s="254"/>
      <c r="AH580" s="254"/>
      <c r="AI580" s="254"/>
      <c r="AJ580" s="254"/>
      <c r="AK580" s="86">
        <v>7.99</v>
      </c>
      <c r="AL580" s="86"/>
      <c r="AM580" s="255"/>
      <c r="AN580" s="255">
        <f>ROUNDDOWN(AK580*$AN$10/$AK$10,1)</f>
        <v>4.7</v>
      </c>
      <c r="AO580" s="98">
        <f t="shared" ref="AO580:AR581" si="348">M580*$AN580</f>
        <v>11280</v>
      </c>
      <c r="AP580" s="98">
        <f t="shared" si="348"/>
        <v>5640</v>
      </c>
      <c r="AQ580" s="98">
        <f t="shared" si="348"/>
        <v>3995</v>
      </c>
      <c r="AR580" s="98">
        <f t="shared" si="348"/>
        <v>3290</v>
      </c>
      <c r="AS580" s="99">
        <f t="shared" ref="AS580:AV581" si="349">IF(AO580&lt;1000,ROUND(AO580,-1),ROUND(AO580,-2))</f>
        <v>11300</v>
      </c>
      <c r="AT580" s="99">
        <f t="shared" si="349"/>
        <v>5600</v>
      </c>
      <c r="AU580" s="99">
        <f t="shared" si="349"/>
        <v>4000</v>
      </c>
      <c r="AV580" s="99">
        <f t="shared" si="349"/>
        <v>3300</v>
      </c>
      <c r="AW580" s="100">
        <f>AO580*0.15</f>
        <v>1692</v>
      </c>
      <c r="AX580" s="256" t="s">
        <v>94</v>
      </c>
      <c r="AY580" s="101">
        <v>1540</v>
      </c>
      <c r="AZ580" s="102">
        <v>840</v>
      </c>
      <c r="BA580" s="102">
        <v>600</v>
      </c>
      <c r="BB580" s="102">
        <v>490</v>
      </c>
      <c r="BC580" s="253">
        <v>1320</v>
      </c>
      <c r="BD580" s="253">
        <v>720</v>
      </c>
      <c r="BE580" s="253">
        <v>510</v>
      </c>
      <c r="BF580" s="253">
        <v>420</v>
      </c>
      <c r="BG580" s="103">
        <f>AV580-AW580</f>
        <v>1608</v>
      </c>
      <c r="BJ580" s="251" t="e">
        <f>M580*#REF!</f>
        <v>#REF!</v>
      </c>
      <c r="BK580" s="251" t="e">
        <f>N580*#REF!</f>
        <v>#REF!</v>
      </c>
      <c r="BL580" s="251" t="e">
        <f>O580*#REF!</f>
        <v>#REF!</v>
      </c>
      <c r="BM580" s="251" t="e">
        <f>P580*#REF!</f>
        <v>#REF!</v>
      </c>
    </row>
    <row r="581" spans="1:65" s="107" customFormat="1" ht="63" x14ac:dyDescent="0.25">
      <c r="A581" s="83" t="str">
        <f t="shared" si="336"/>
        <v>XL14DT_D2+1</v>
      </c>
      <c r="B581" s="83" t="str">
        <f t="shared" si="337"/>
        <v>XL14DT_D2+2</v>
      </c>
      <c r="C581" s="83" t="str">
        <f t="shared" si="338"/>
        <v>XL14DT_D2+3</v>
      </c>
      <c r="D581" s="83" t="str">
        <f t="shared" si="339"/>
        <v>XL14DT_D2+4</v>
      </c>
      <c r="E581" s="32" t="s">
        <v>94</v>
      </c>
      <c r="F581" s="55"/>
      <c r="G581" s="55"/>
      <c r="H581" s="56" t="s">
        <v>247</v>
      </c>
      <c r="I581" s="87" t="s">
        <v>5663</v>
      </c>
      <c r="J581" s="108" t="s">
        <v>5119</v>
      </c>
      <c r="K581" s="84" t="str">
        <f t="shared" si="314"/>
        <v>XL14DT_D2</v>
      </c>
      <c r="L581" s="108" t="s">
        <v>5664</v>
      </c>
      <c r="M581" s="109">
        <v>3000</v>
      </c>
      <c r="N581" s="109">
        <v>1400</v>
      </c>
      <c r="O581" s="110">
        <v>850</v>
      </c>
      <c r="P581" s="110">
        <v>700</v>
      </c>
      <c r="Q581" s="95" t="e">
        <f>VLOOKUP(H581&amp;"Vị trí 1",#REF!,9,0)</f>
        <v>#REF!</v>
      </c>
      <c r="R581" s="95" t="e">
        <f>VLOOKUP(H581&amp;"Vị trí 2",#REF!,9,0)</f>
        <v>#REF!</v>
      </c>
      <c r="S581" s="95" t="e">
        <f>VLOOKUP(H581&amp;"Vị trí 3",#REF!,9,0)</f>
        <v>#REF!</v>
      </c>
      <c r="T581" s="95" t="e">
        <f>VLOOKUP(H581&amp;"Vị trí 4",#REF!,9,0)</f>
        <v>#REF!</v>
      </c>
      <c r="U581" s="253"/>
      <c r="V581" s="253"/>
      <c r="W581" s="253"/>
      <c r="X581" s="253"/>
      <c r="Y581" s="254"/>
      <c r="Z581" s="254"/>
      <c r="AA581" s="254"/>
      <c r="AB581" s="254"/>
      <c r="AC581" s="253"/>
      <c r="AD581" s="253"/>
      <c r="AE581" s="253"/>
      <c r="AF581" s="253"/>
      <c r="AG581" s="254"/>
      <c r="AH581" s="254"/>
      <c r="AI581" s="254"/>
      <c r="AJ581" s="254"/>
      <c r="AK581" s="86">
        <v>7.99</v>
      </c>
      <c r="AL581" s="86"/>
      <c r="AM581" s="255"/>
      <c r="AN581" s="255">
        <f>ROUNDDOWN(AK581*$AN$10/$AK$10,1)</f>
        <v>4.7</v>
      </c>
      <c r="AO581" s="98">
        <f t="shared" si="348"/>
        <v>14100</v>
      </c>
      <c r="AP581" s="98">
        <f t="shared" si="348"/>
        <v>6580</v>
      </c>
      <c r="AQ581" s="98">
        <f t="shared" si="348"/>
        <v>3995</v>
      </c>
      <c r="AR581" s="98">
        <f t="shared" si="348"/>
        <v>3290</v>
      </c>
      <c r="AS581" s="99">
        <f t="shared" si="349"/>
        <v>14100</v>
      </c>
      <c r="AT581" s="99">
        <f t="shared" si="349"/>
        <v>6600</v>
      </c>
      <c r="AU581" s="99">
        <f t="shared" si="349"/>
        <v>4000</v>
      </c>
      <c r="AV581" s="99">
        <f t="shared" si="349"/>
        <v>3300</v>
      </c>
      <c r="AW581" s="100">
        <f>AO581*0.15</f>
        <v>2115</v>
      </c>
      <c r="AX581" s="256" t="s">
        <v>94</v>
      </c>
      <c r="AY581" s="101"/>
      <c r="AZ581" s="102"/>
      <c r="BA581" s="102"/>
      <c r="BB581" s="102"/>
      <c r="BC581" s="253"/>
      <c r="BD581" s="253"/>
      <c r="BE581" s="253"/>
      <c r="BF581" s="253"/>
      <c r="BG581" s="103">
        <f>AV581-AW581</f>
        <v>1185</v>
      </c>
    </row>
    <row r="582" spans="1:65" s="107" customFormat="1" ht="35.1" customHeight="1" x14ac:dyDescent="0.25">
      <c r="A582" s="83" t="str">
        <f t="shared" si="336"/>
        <v>XL15DT+1</v>
      </c>
      <c r="B582" s="83" t="str">
        <f t="shared" si="337"/>
        <v>XL15DT+2</v>
      </c>
      <c r="C582" s="83" t="str">
        <f t="shared" si="338"/>
        <v>XL15DT+3</v>
      </c>
      <c r="D582" s="83" t="str">
        <f t="shared" si="339"/>
        <v>XL15DT+4</v>
      </c>
      <c r="E582" s="32" t="s">
        <v>94</v>
      </c>
      <c r="F582" s="85">
        <v>15</v>
      </c>
      <c r="G582" s="85"/>
      <c r="H582" s="93" t="s">
        <v>5665</v>
      </c>
      <c r="I582" s="84" t="s">
        <v>202</v>
      </c>
      <c r="J582" s="94" t="s">
        <v>210</v>
      </c>
      <c r="K582" s="84"/>
      <c r="L582" s="94" t="s">
        <v>208</v>
      </c>
      <c r="M582" s="96"/>
      <c r="N582" s="96"/>
      <c r="O582" s="96"/>
      <c r="P582" s="96"/>
      <c r="Q582" s="95"/>
      <c r="R582" s="95"/>
      <c r="S582" s="95"/>
      <c r="T582" s="95"/>
      <c r="U582" s="253"/>
      <c r="V582" s="253"/>
      <c r="W582" s="253"/>
      <c r="X582" s="253"/>
      <c r="Y582" s="254"/>
      <c r="Z582" s="254"/>
      <c r="AA582" s="254"/>
      <c r="AB582" s="254"/>
      <c r="AC582" s="253"/>
      <c r="AD582" s="253"/>
      <c r="AE582" s="253"/>
      <c r="AF582" s="253"/>
      <c r="AG582" s="254"/>
      <c r="AH582" s="254"/>
      <c r="AI582" s="254"/>
      <c r="AJ582" s="254"/>
      <c r="AK582" s="86"/>
      <c r="AL582" s="86"/>
      <c r="AM582" s="255"/>
      <c r="AN582" s="255"/>
      <c r="AO582" s="98"/>
      <c r="AP582" s="98"/>
      <c r="AQ582" s="98"/>
      <c r="AR582" s="98"/>
      <c r="AS582" s="98"/>
      <c r="AT582" s="98"/>
      <c r="AU582" s="98"/>
      <c r="AV582" s="98"/>
      <c r="AW582" s="60"/>
      <c r="AX582" s="256" t="s">
        <v>94</v>
      </c>
      <c r="AY582" s="101">
        <v>1540</v>
      </c>
      <c r="AZ582" s="102">
        <v>840</v>
      </c>
      <c r="BA582" s="102">
        <v>600</v>
      </c>
      <c r="BB582" s="102">
        <v>490</v>
      </c>
      <c r="BC582" s="253">
        <v>1320</v>
      </c>
      <c r="BD582" s="253">
        <v>720</v>
      </c>
      <c r="BE582" s="253">
        <v>510</v>
      </c>
      <c r="BF582" s="253">
        <v>420</v>
      </c>
      <c r="BJ582" s="251" t="e">
        <f>M582*#REF!</f>
        <v>#REF!</v>
      </c>
      <c r="BK582" s="251" t="e">
        <f>N582*#REF!</f>
        <v>#REF!</v>
      </c>
      <c r="BL582" s="251" t="e">
        <f>O582*#REF!</f>
        <v>#REF!</v>
      </c>
      <c r="BM582" s="251" t="e">
        <f>P582*#REF!</f>
        <v>#REF!</v>
      </c>
    </row>
    <row r="583" spans="1:65" s="107" customFormat="1" ht="63" customHeight="1" x14ac:dyDescent="0.25">
      <c r="A583" s="83" t="str">
        <f t="shared" si="336"/>
        <v>XL15DT_D1+1</v>
      </c>
      <c r="B583" s="83" t="str">
        <f t="shared" si="337"/>
        <v>XL15DT_D1+2</v>
      </c>
      <c r="C583" s="83" t="str">
        <f t="shared" si="338"/>
        <v>XL15DT_D1+3</v>
      </c>
      <c r="D583" s="83" t="str">
        <f t="shared" si="339"/>
        <v>XL15DT_D1+4</v>
      </c>
      <c r="E583" s="32" t="s">
        <v>94</v>
      </c>
      <c r="F583" s="85"/>
      <c r="G583" s="85"/>
      <c r="H583" s="93" t="s">
        <v>201</v>
      </c>
      <c r="I583" s="84" t="s">
        <v>5666</v>
      </c>
      <c r="J583" s="94" t="s">
        <v>203</v>
      </c>
      <c r="K583" s="84" t="str">
        <f t="shared" si="314"/>
        <v>XL15DT_D1</v>
      </c>
      <c r="L583" s="94" t="s">
        <v>204</v>
      </c>
      <c r="M583" s="95">
        <v>2200</v>
      </c>
      <c r="N583" s="95">
        <v>1200</v>
      </c>
      <c r="O583" s="96">
        <v>850</v>
      </c>
      <c r="P583" s="96">
        <v>700</v>
      </c>
      <c r="Q583" s="95" t="e">
        <f>VLOOKUP(H583&amp;"Vị trí 1",#REF!,9,0)</f>
        <v>#REF!</v>
      </c>
      <c r="R583" s="95" t="e">
        <f>VLOOKUP(H583&amp;"Vị trí 2",#REF!,9,0)</f>
        <v>#REF!</v>
      </c>
      <c r="S583" s="95" t="e">
        <f>VLOOKUP(H583&amp;"Vị trí 3",#REF!,9,0)</f>
        <v>#REF!</v>
      </c>
      <c r="T583" s="95" t="e">
        <f>VLOOKUP(H583&amp;"Vị trí 4",#REF!,9,0)</f>
        <v>#REF!</v>
      </c>
      <c r="U583" s="253"/>
      <c r="V583" s="253"/>
      <c r="W583" s="253"/>
      <c r="X583" s="253"/>
      <c r="Y583" s="254"/>
      <c r="Z583" s="254"/>
      <c r="AA583" s="254"/>
      <c r="AB583" s="254"/>
      <c r="AC583" s="253"/>
      <c r="AD583" s="253"/>
      <c r="AE583" s="253"/>
      <c r="AF583" s="253"/>
      <c r="AG583" s="254"/>
      <c r="AH583" s="254"/>
      <c r="AI583" s="254"/>
      <c r="AJ583" s="254"/>
      <c r="AK583" s="86">
        <v>7.99</v>
      </c>
      <c r="AL583" s="86"/>
      <c r="AM583" s="255"/>
      <c r="AN583" s="255">
        <f>ROUNDDOWN(AK583*$AN$10/$AK$10,1)</f>
        <v>4.7</v>
      </c>
      <c r="AO583" s="98">
        <f t="shared" ref="AO583:AR586" si="350">M583*$AN583</f>
        <v>10340</v>
      </c>
      <c r="AP583" s="98">
        <f t="shared" si="350"/>
        <v>5640</v>
      </c>
      <c r="AQ583" s="98">
        <f t="shared" si="350"/>
        <v>3995</v>
      </c>
      <c r="AR583" s="98">
        <f t="shared" si="350"/>
        <v>3290</v>
      </c>
      <c r="AS583" s="99">
        <f t="shared" ref="AS583:AV586" si="351">IF(AO583&lt;1000,ROUND(AO583,-1),ROUND(AO583,-2))</f>
        <v>10300</v>
      </c>
      <c r="AT583" s="99">
        <f t="shared" si="351"/>
        <v>5600</v>
      </c>
      <c r="AU583" s="99">
        <f t="shared" si="351"/>
        <v>4000</v>
      </c>
      <c r="AV583" s="99">
        <f t="shared" si="351"/>
        <v>3300</v>
      </c>
      <c r="AW583" s="100">
        <f>AO583*0.15</f>
        <v>1551</v>
      </c>
      <c r="AX583" s="256" t="s">
        <v>94</v>
      </c>
      <c r="AY583" s="101">
        <v>1260</v>
      </c>
      <c r="AZ583" s="102">
        <v>630</v>
      </c>
      <c r="BA583" s="102">
        <v>560</v>
      </c>
      <c r="BB583" s="102">
        <v>490</v>
      </c>
      <c r="BC583" s="253">
        <v>1080</v>
      </c>
      <c r="BD583" s="253">
        <v>540</v>
      </c>
      <c r="BE583" s="253">
        <v>480</v>
      </c>
      <c r="BF583" s="253">
        <v>420</v>
      </c>
      <c r="BG583" s="103">
        <f>AV583-AW583</f>
        <v>1749</v>
      </c>
      <c r="BJ583" s="251" t="e">
        <f>M583*#REF!</f>
        <v>#REF!</v>
      </c>
      <c r="BK583" s="251" t="e">
        <f>N583*#REF!</f>
        <v>#REF!</v>
      </c>
      <c r="BL583" s="251" t="e">
        <f>O583*#REF!</f>
        <v>#REF!</v>
      </c>
      <c r="BM583" s="251" t="e">
        <f>P583*#REF!</f>
        <v>#REF!</v>
      </c>
    </row>
    <row r="584" spans="1:65" s="107" customFormat="1" ht="35.1" customHeight="1" x14ac:dyDescent="0.25">
      <c r="A584" s="83" t="str">
        <f t="shared" si="336"/>
        <v>XL15DT_D2+1</v>
      </c>
      <c r="B584" s="83" t="str">
        <f t="shared" si="337"/>
        <v>XL15DT_D2+2</v>
      </c>
      <c r="C584" s="83" t="str">
        <f t="shared" si="338"/>
        <v>XL15DT_D2+3</v>
      </c>
      <c r="D584" s="83" t="str">
        <f t="shared" si="339"/>
        <v>XL15DT_D2+4</v>
      </c>
      <c r="E584" s="32" t="s">
        <v>94</v>
      </c>
      <c r="F584" s="85"/>
      <c r="G584" s="85"/>
      <c r="H584" s="93" t="s">
        <v>205</v>
      </c>
      <c r="I584" s="84" t="s">
        <v>5667</v>
      </c>
      <c r="J584" s="94" t="s">
        <v>204</v>
      </c>
      <c r="K584" s="84" t="str">
        <f t="shared" si="314"/>
        <v>XL15DT_D2</v>
      </c>
      <c r="L584" s="94" t="s">
        <v>206</v>
      </c>
      <c r="M584" s="95">
        <v>1800</v>
      </c>
      <c r="N584" s="96">
        <v>900</v>
      </c>
      <c r="O584" s="96">
        <v>800</v>
      </c>
      <c r="P584" s="96">
        <v>700</v>
      </c>
      <c r="Q584" s="95" t="e">
        <f>VLOOKUP(H584&amp;"Vị trí 1",#REF!,9,0)</f>
        <v>#REF!</v>
      </c>
      <c r="R584" s="95" t="e">
        <f>VLOOKUP(H584&amp;"Vị trí 2",#REF!,9,0)</f>
        <v>#REF!</v>
      </c>
      <c r="S584" s="95" t="e">
        <f>VLOOKUP(H584&amp;"Vị trí 3",#REF!,9,0)</f>
        <v>#REF!</v>
      </c>
      <c r="T584" s="95" t="e">
        <f>VLOOKUP(H584&amp;"Vị trí 4",#REF!,9,0)</f>
        <v>#REF!</v>
      </c>
      <c r="U584" s="253" t="e">
        <f>VLOOKUP(A584,#REF!,32,0)</f>
        <v>#REF!</v>
      </c>
      <c r="V584" s="253"/>
      <c r="W584" s="253"/>
      <c r="X584" s="253"/>
      <c r="Y584" s="254" t="e">
        <f>U584/M584</f>
        <v>#REF!</v>
      </c>
      <c r="Z584" s="254"/>
      <c r="AA584" s="254"/>
      <c r="AB584" s="254"/>
      <c r="AC584" s="253"/>
      <c r="AD584" s="253"/>
      <c r="AE584" s="253"/>
      <c r="AF584" s="253"/>
      <c r="AG584" s="254"/>
      <c r="AH584" s="254"/>
      <c r="AI584" s="254"/>
      <c r="AJ584" s="254"/>
      <c r="AK584" s="86">
        <v>7.99</v>
      </c>
      <c r="AL584" s="86"/>
      <c r="AM584" s="255"/>
      <c r="AN584" s="255">
        <f>ROUNDDOWN(AK584*$AN$10/$AK$10,1)</f>
        <v>4.7</v>
      </c>
      <c r="AO584" s="98">
        <f t="shared" si="350"/>
        <v>8460</v>
      </c>
      <c r="AP584" s="98">
        <f t="shared" si="350"/>
        <v>4230</v>
      </c>
      <c r="AQ584" s="98">
        <f t="shared" si="350"/>
        <v>3760</v>
      </c>
      <c r="AR584" s="98">
        <f t="shared" si="350"/>
        <v>3290</v>
      </c>
      <c r="AS584" s="99">
        <f t="shared" si="351"/>
        <v>8500</v>
      </c>
      <c r="AT584" s="99">
        <f t="shared" si="351"/>
        <v>4200</v>
      </c>
      <c r="AU584" s="99">
        <f t="shared" si="351"/>
        <v>3800</v>
      </c>
      <c r="AV584" s="99">
        <f t="shared" si="351"/>
        <v>3300</v>
      </c>
      <c r="AW584" s="100">
        <f>AO584*0.15</f>
        <v>1269</v>
      </c>
      <c r="AX584" s="256" t="s">
        <v>94</v>
      </c>
      <c r="AY584" s="101">
        <v>1680</v>
      </c>
      <c r="AZ584" s="102">
        <v>840</v>
      </c>
      <c r="BA584" s="102">
        <v>600</v>
      </c>
      <c r="BB584" s="102">
        <v>490</v>
      </c>
      <c r="BC584" s="253">
        <v>1440</v>
      </c>
      <c r="BD584" s="253">
        <v>720</v>
      </c>
      <c r="BE584" s="253">
        <v>510</v>
      </c>
      <c r="BF584" s="253">
        <v>420</v>
      </c>
      <c r="BG584" s="103">
        <f>AV584-AW584</f>
        <v>2031</v>
      </c>
      <c r="BJ584" s="251" t="e">
        <f>M584*#REF!</f>
        <v>#REF!</v>
      </c>
      <c r="BK584" s="251" t="e">
        <f>N584*#REF!</f>
        <v>#REF!</v>
      </c>
      <c r="BL584" s="251" t="e">
        <f>O584*#REF!</f>
        <v>#REF!</v>
      </c>
      <c r="BM584" s="251" t="e">
        <f>P584*#REF!</f>
        <v>#REF!</v>
      </c>
    </row>
    <row r="585" spans="1:65" s="107" customFormat="1" ht="35.1" customHeight="1" x14ac:dyDescent="0.25">
      <c r="A585" s="83" t="str">
        <f t="shared" si="336"/>
        <v>XL15DT_D3+1</v>
      </c>
      <c r="B585" s="83" t="str">
        <f t="shared" si="337"/>
        <v>XL15DT_D3+2</v>
      </c>
      <c r="C585" s="83" t="str">
        <f t="shared" si="338"/>
        <v>XL15DT_D3+3</v>
      </c>
      <c r="D585" s="83" t="str">
        <f t="shared" si="339"/>
        <v>XL15DT_D3+4</v>
      </c>
      <c r="E585" s="32" t="s">
        <v>94</v>
      </c>
      <c r="F585" s="85"/>
      <c r="G585" s="85"/>
      <c r="H585" s="93" t="s">
        <v>207</v>
      </c>
      <c r="I585" s="84" t="s">
        <v>5668</v>
      </c>
      <c r="J585" s="94" t="s">
        <v>206</v>
      </c>
      <c r="K585" s="84" t="str">
        <f t="shared" si="314"/>
        <v>XL15DT_D3</v>
      </c>
      <c r="L585" s="94" t="s">
        <v>208</v>
      </c>
      <c r="M585" s="95">
        <v>1600</v>
      </c>
      <c r="N585" s="96">
        <v>800</v>
      </c>
      <c r="O585" s="96">
        <v>650</v>
      </c>
      <c r="P585" s="96">
        <v>500</v>
      </c>
      <c r="Q585" s="95" t="e">
        <f>VLOOKUP(H585&amp;"Vị trí 1",#REF!,9,0)</f>
        <v>#REF!</v>
      </c>
      <c r="R585" s="95" t="e">
        <f>VLOOKUP(H585&amp;"Vị trí 2",#REF!,9,0)</f>
        <v>#REF!</v>
      </c>
      <c r="S585" s="95" t="e">
        <f>VLOOKUP(H585&amp;"Vị trí 3",#REF!,9,0)</f>
        <v>#REF!</v>
      </c>
      <c r="T585" s="95" t="e">
        <f>VLOOKUP(H585&amp;"Vị trí 4",#REF!,9,0)</f>
        <v>#REF!</v>
      </c>
      <c r="U585" s="253"/>
      <c r="V585" s="253"/>
      <c r="W585" s="253"/>
      <c r="X585" s="253"/>
      <c r="Y585" s="254"/>
      <c r="Z585" s="254"/>
      <c r="AA585" s="254"/>
      <c r="AB585" s="254"/>
      <c r="AC585" s="253"/>
      <c r="AD585" s="253"/>
      <c r="AE585" s="253"/>
      <c r="AF585" s="253"/>
      <c r="AG585" s="254"/>
      <c r="AH585" s="254"/>
      <c r="AI585" s="254"/>
      <c r="AJ585" s="254"/>
      <c r="AK585" s="86">
        <v>7.99</v>
      </c>
      <c r="AL585" s="86"/>
      <c r="AM585" s="255"/>
      <c r="AN585" s="255">
        <f>ROUNDDOWN(AK585*$AN$10/$AK$10,1)</f>
        <v>4.7</v>
      </c>
      <c r="AO585" s="98">
        <f t="shared" si="350"/>
        <v>7520</v>
      </c>
      <c r="AP585" s="98">
        <f t="shared" si="350"/>
        <v>3760</v>
      </c>
      <c r="AQ585" s="98">
        <f t="shared" si="350"/>
        <v>3055</v>
      </c>
      <c r="AR585" s="98">
        <f t="shared" si="350"/>
        <v>2350</v>
      </c>
      <c r="AS585" s="99">
        <f t="shared" si="351"/>
        <v>7500</v>
      </c>
      <c r="AT585" s="99">
        <f t="shared" si="351"/>
        <v>3800</v>
      </c>
      <c r="AU585" s="99">
        <f t="shared" si="351"/>
        <v>3100</v>
      </c>
      <c r="AV585" s="99">
        <f t="shared" si="351"/>
        <v>2400</v>
      </c>
      <c r="AW585" s="100">
        <f>AO585*0.15</f>
        <v>1128</v>
      </c>
      <c r="AX585" s="256" t="s">
        <v>94</v>
      </c>
      <c r="AY585" s="101"/>
      <c r="AZ585" s="102"/>
      <c r="BA585" s="102"/>
      <c r="BB585" s="102"/>
      <c r="BC585" s="253"/>
      <c r="BD585" s="253"/>
      <c r="BE585" s="253"/>
      <c r="BF585" s="253"/>
      <c r="BG585" s="103">
        <f>AV585-AW585</f>
        <v>1272</v>
      </c>
    </row>
    <row r="586" spans="1:65" s="107" customFormat="1" ht="35.1" customHeight="1" x14ac:dyDescent="0.25">
      <c r="A586" s="83" t="str">
        <f t="shared" si="336"/>
        <v>XL16DT+1</v>
      </c>
      <c r="B586" s="83" t="str">
        <f t="shared" si="337"/>
        <v>XL16DT+2</v>
      </c>
      <c r="C586" s="83" t="str">
        <f t="shared" si="338"/>
        <v>XL16DT+3</v>
      </c>
      <c r="D586" s="83" t="str">
        <f t="shared" si="339"/>
        <v>XL16DT+4</v>
      </c>
      <c r="E586" s="32" t="s">
        <v>94</v>
      </c>
      <c r="F586" s="85">
        <v>16</v>
      </c>
      <c r="G586" s="85"/>
      <c r="H586" s="93" t="s">
        <v>248</v>
      </c>
      <c r="I586" s="84" t="s">
        <v>5669</v>
      </c>
      <c r="J586" s="94" t="s">
        <v>210</v>
      </c>
      <c r="K586" s="84" t="str">
        <f t="shared" si="314"/>
        <v>XL16DT</v>
      </c>
      <c r="L586" s="94" t="s">
        <v>5670</v>
      </c>
      <c r="M586" s="95">
        <v>2200</v>
      </c>
      <c r="N586" s="95">
        <v>1200</v>
      </c>
      <c r="O586" s="96">
        <v>850</v>
      </c>
      <c r="P586" s="96">
        <v>700</v>
      </c>
      <c r="Q586" s="95" t="e">
        <f>VLOOKUP(H586&amp;"Vị trí 1",#REF!,9,0)</f>
        <v>#REF!</v>
      </c>
      <c r="R586" s="95" t="e">
        <f>VLOOKUP(H586&amp;"Vị trí 2",#REF!,9,0)</f>
        <v>#REF!</v>
      </c>
      <c r="S586" s="95" t="e">
        <f>VLOOKUP(H586&amp;"Vị trí 3",#REF!,9,0)</f>
        <v>#REF!</v>
      </c>
      <c r="T586" s="95" t="e">
        <f>VLOOKUP(H586&amp;"Vị trí 4",#REF!,9,0)</f>
        <v>#REF!</v>
      </c>
      <c r="U586" s="253"/>
      <c r="V586" s="253"/>
      <c r="W586" s="253"/>
      <c r="X586" s="253"/>
      <c r="Y586" s="254"/>
      <c r="Z586" s="254"/>
      <c r="AA586" s="254"/>
      <c r="AB586" s="254"/>
      <c r="AC586" s="253"/>
      <c r="AD586" s="253"/>
      <c r="AE586" s="253"/>
      <c r="AF586" s="253"/>
      <c r="AG586" s="254"/>
      <c r="AH586" s="254"/>
      <c r="AI586" s="254"/>
      <c r="AJ586" s="254"/>
      <c r="AK586" s="86">
        <v>7.99</v>
      </c>
      <c r="AL586" s="86"/>
      <c r="AM586" s="255"/>
      <c r="AN586" s="255">
        <f>ROUNDDOWN(AK586*$AN$10/$AK$10,1)</f>
        <v>4.7</v>
      </c>
      <c r="AO586" s="98">
        <f t="shared" si="350"/>
        <v>10340</v>
      </c>
      <c r="AP586" s="98">
        <f t="shared" si="350"/>
        <v>5640</v>
      </c>
      <c r="AQ586" s="98">
        <f t="shared" si="350"/>
        <v>3995</v>
      </c>
      <c r="AR586" s="98">
        <f t="shared" si="350"/>
        <v>3290</v>
      </c>
      <c r="AS586" s="99">
        <f t="shared" si="351"/>
        <v>10300</v>
      </c>
      <c r="AT586" s="99">
        <f t="shared" si="351"/>
        <v>5600</v>
      </c>
      <c r="AU586" s="99">
        <f t="shared" si="351"/>
        <v>4000</v>
      </c>
      <c r="AV586" s="99">
        <f t="shared" si="351"/>
        <v>3300</v>
      </c>
      <c r="AW586" s="100">
        <f>AO586*0.15</f>
        <v>1551</v>
      </c>
      <c r="AX586" s="256" t="s">
        <v>94</v>
      </c>
      <c r="AY586" s="101">
        <v>1260</v>
      </c>
      <c r="AZ586" s="102">
        <v>630</v>
      </c>
      <c r="BA586" s="102">
        <v>560</v>
      </c>
      <c r="BB586" s="102">
        <v>490</v>
      </c>
      <c r="BC586" s="253">
        <v>1080</v>
      </c>
      <c r="BD586" s="253">
        <v>540</v>
      </c>
      <c r="BE586" s="253">
        <v>480</v>
      </c>
      <c r="BF586" s="253">
        <v>420</v>
      </c>
      <c r="BG586" s="103">
        <f>AV586-AW586</f>
        <v>1749</v>
      </c>
      <c r="BJ586" s="251" t="e">
        <f>M586*#REF!</f>
        <v>#REF!</v>
      </c>
      <c r="BK586" s="251" t="e">
        <f>N586*#REF!</f>
        <v>#REF!</v>
      </c>
      <c r="BL586" s="251" t="e">
        <f>O586*#REF!</f>
        <v>#REF!</v>
      </c>
      <c r="BM586" s="251" t="e">
        <f>P586*#REF!</f>
        <v>#REF!</v>
      </c>
    </row>
    <row r="587" spans="1:65" s="107" customFormat="1" ht="35.1" customHeight="1" x14ac:dyDescent="0.25">
      <c r="A587" s="83" t="str">
        <f t="shared" si="336"/>
        <v>XL17DT+1</v>
      </c>
      <c r="B587" s="83" t="str">
        <f t="shared" si="337"/>
        <v>XL17DT+2</v>
      </c>
      <c r="C587" s="83" t="str">
        <f t="shared" si="338"/>
        <v>XL17DT+3</v>
      </c>
      <c r="D587" s="83" t="str">
        <f t="shared" si="339"/>
        <v>XL17DT+4</v>
      </c>
      <c r="E587" s="32" t="s">
        <v>94</v>
      </c>
      <c r="F587" s="85">
        <v>17</v>
      </c>
      <c r="G587" s="85"/>
      <c r="H587" s="93" t="s">
        <v>5671</v>
      </c>
      <c r="I587" s="84" t="s">
        <v>5672</v>
      </c>
      <c r="J587" s="94" t="s">
        <v>210</v>
      </c>
      <c r="K587" s="84"/>
      <c r="L587" s="94" t="s">
        <v>5673</v>
      </c>
      <c r="M587" s="96"/>
      <c r="N587" s="96"/>
      <c r="O587" s="96"/>
      <c r="P587" s="96"/>
      <c r="Q587" s="95"/>
      <c r="R587" s="95"/>
      <c r="S587" s="95"/>
      <c r="T587" s="95"/>
      <c r="U587" s="253"/>
      <c r="V587" s="253"/>
      <c r="W587" s="253"/>
      <c r="X587" s="253"/>
      <c r="Y587" s="254"/>
      <c r="Z587" s="254"/>
      <c r="AA587" s="254"/>
      <c r="AB587" s="254"/>
      <c r="AC587" s="253"/>
      <c r="AD587" s="253"/>
      <c r="AE587" s="253"/>
      <c r="AF587" s="253"/>
      <c r="AG587" s="254"/>
      <c r="AH587" s="254"/>
      <c r="AI587" s="254"/>
      <c r="AJ587" s="254"/>
      <c r="AK587" s="86"/>
      <c r="AL587" s="86"/>
      <c r="AM587" s="255"/>
      <c r="AN587" s="255"/>
      <c r="AO587" s="98"/>
      <c r="AP587" s="98"/>
      <c r="AQ587" s="98"/>
      <c r="AR587" s="98"/>
      <c r="AS587" s="98"/>
      <c r="AT587" s="98"/>
      <c r="AU587" s="98"/>
      <c r="AV587" s="98"/>
      <c r="AW587" s="60"/>
      <c r="AX587" s="256" t="s">
        <v>94</v>
      </c>
      <c r="AY587" s="101">
        <v>1120</v>
      </c>
      <c r="AZ587" s="102">
        <v>560</v>
      </c>
      <c r="BA587" s="102">
        <v>460</v>
      </c>
      <c r="BB587" s="102">
        <v>350</v>
      </c>
      <c r="BC587" s="253">
        <v>960</v>
      </c>
      <c r="BD587" s="253">
        <v>480</v>
      </c>
      <c r="BE587" s="253">
        <v>390</v>
      </c>
      <c r="BF587" s="253">
        <v>300</v>
      </c>
      <c r="BJ587" s="251" t="e">
        <f>M587*#REF!</f>
        <v>#REF!</v>
      </c>
      <c r="BK587" s="251" t="e">
        <f>N587*#REF!</f>
        <v>#REF!</v>
      </c>
      <c r="BL587" s="251" t="e">
        <f>O587*#REF!</f>
        <v>#REF!</v>
      </c>
      <c r="BM587" s="251" t="e">
        <f>P587*#REF!</f>
        <v>#REF!</v>
      </c>
    </row>
    <row r="588" spans="1:65" s="107" customFormat="1" ht="35.1" customHeight="1" x14ac:dyDescent="0.25">
      <c r="A588" s="83" t="str">
        <f t="shared" si="336"/>
        <v>XL17DT_D1+1</v>
      </c>
      <c r="B588" s="83" t="str">
        <f t="shared" si="337"/>
        <v>XL17DT_D1+2</v>
      </c>
      <c r="C588" s="83" t="str">
        <f t="shared" si="338"/>
        <v>XL17DT_D1+3</v>
      </c>
      <c r="D588" s="83" t="str">
        <f t="shared" si="339"/>
        <v>XL17DT_D1+4</v>
      </c>
      <c r="E588" s="32" t="s">
        <v>94</v>
      </c>
      <c r="F588" s="85"/>
      <c r="G588" s="85"/>
      <c r="H588" s="93" t="s">
        <v>249</v>
      </c>
      <c r="I588" s="84" t="s">
        <v>5674</v>
      </c>
      <c r="J588" s="94" t="s">
        <v>210</v>
      </c>
      <c r="K588" s="84" t="str">
        <f t="shared" ref="K588:K651" si="352">H588</f>
        <v>XL17DT_D1</v>
      </c>
      <c r="L588" s="94" t="s">
        <v>1099</v>
      </c>
      <c r="M588" s="95">
        <v>2200</v>
      </c>
      <c r="N588" s="95">
        <v>1200</v>
      </c>
      <c r="O588" s="96">
        <v>850</v>
      </c>
      <c r="P588" s="96">
        <v>700</v>
      </c>
      <c r="Q588" s="95" t="e">
        <f>VLOOKUP(H588&amp;"Vị trí 1",#REF!,9,0)</f>
        <v>#REF!</v>
      </c>
      <c r="R588" s="95" t="e">
        <f>VLOOKUP(H588&amp;"Vị trí 2",#REF!,9,0)</f>
        <v>#REF!</v>
      </c>
      <c r="S588" s="95" t="e">
        <f>VLOOKUP(H588&amp;"Vị trí 3",#REF!,9,0)</f>
        <v>#REF!</v>
      </c>
      <c r="T588" s="95" t="e">
        <f>VLOOKUP(H588&amp;"Vị trí 4",#REF!,9,0)</f>
        <v>#REF!</v>
      </c>
      <c r="U588" s="253"/>
      <c r="V588" s="253"/>
      <c r="W588" s="253"/>
      <c r="X588" s="253"/>
      <c r="Y588" s="254"/>
      <c r="Z588" s="254"/>
      <c r="AA588" s="254"/>
      <c r="AB588" s="254"/>
      <c r="AC588" s="253"/>
      <c r="AD588" s="253"/>
      <c r="AE588" s="253"/>
      <c r="AF588" s="253"/>
      <c r="AG588" s="254"/>
      <c r="AH588" s="254"/>
      <c r="AI588" s="254"/>
      <c r="AJ588" s="254"/>
      <c r="AK588" s="86">
        <v>7.99</v>
      </c>
      <c r="AL588" s="86"/>
      <c r="AM588" s="255"/>
      <c r="AN588" s="255">
        <f>ROUNDDOWN(AK588*$AN$10/$AK$10,1)</f>
        <v>4.7</v>
      </c>
      <c r="AO588" s="98">
        <f t="shared" ref="AO588:AR590" si="353">M588*$AN588</f>
        <v>10340</v>
      </c>
      <c r="AP588" s="98">
        <f t="shared" si="353"/>
        <v>5640</v>
      </c>
      <c r="AQ588" s="98">
        <f t="shared" si="353"/>
        <v>3995</v>
      </c>
      <c r="AR588" s="98">
        <f t="shared" si="353"/>
        <v>3290</v>
      </c>
      <c r="AS588" s="99">
        <f t="shared" ref="AS588:AV590" si="354">IF(AO588&lt;1000,ROUND(AO588,-1),ROUND(AO588,-2))</f>
        <v>10300</v>
      </c>
      <c r="AT588" s="99">
        <f t="shared" si="354"/>
        <v>5600</v>
      </c>
      <c r="AU588" s="99">
        <f t="shared" si="354"/>
        <v>4000</v>
      </c>
      <c r="AV588" s="99">
        <f t="shared" si="354"/>
        <v>3300</v>
      </c>
      <c r="AW588" s="100">
        <f>AO588*0.15</f>
        <v>1551</v>
      </c>
      <c r="AX588" s="256" t="s">
        <v>94</v>
      </c>
      <c r="AY588" s="101">
        <v>1960</v>
      </c>
      <c r="AZ588" s="102">
        <v>980</v>
      </c>
      <c r="BA588" s="102">
        <v>600</v>
      </c>
      <c r="BB588" s="102">
        <v>490</v>
      </c>
      <c r="BC588" s="253">
        <v>1680</v>
      </c>
      <c r="BD588" s="253">
        <v>840</v>
      </c>
      <c r="BE588" s="253">
        <v>510</v>
      </c>
      <c r="BF588" s="253">
        <v>420</v>
      </c>
      <c r="BG588" s="103">
        <f>AV588-AW588</f>
        <v>1749</v>
      </c>
      <c r="BJ588" s="251" t="e">
        <f>M588*#REF!</f>
        <v>#REF!</v>
      </c>
      <c r="BK588" s="251" t="e">
        <f>N588*#REF!</f>
        <v>#REF!</v>
      </c>
      <c r="BL588" s="251" t="e">
        <f>O588*#REF!</f>
        <v>#REF!</v>
      </c>
      <c r="BM588" s="251" t="e">
        <f>P588*#REF!</f>
        <v>#REF!</v>
      </c>
    </row>
    <row r="589" spans="1:65" s="107" customFormat="1" ht="63" x14ac:dyDescent="0.25">
      <c r="A589" s="83" t="str">
        <f t="shared" si="336"/>
        <v>XL17DT_D2+1</v>
      </c>
      <c r="B589" s="83" t="str">
        <f t="shared" si="337"/>
        <v>XL17DT_D2+2</v>
      </c>
      <c r="C589" s="83" t="str">
        <f t="shared" si="338"/>
        <v>XL17DT_D2+3</v>
      </c>
      <c r="D589" s="83" t="str">
        <f t="shared" si="339"/>
        <v>XL17DT_D2+4</v>
      </c>
      <c r="E589" s="32" t="s">
        <v>94</v>
      </c>
      <c r="F589" s="85"/>
      <c r="G589" s="85"/>
      <c r="H589" s="93" t="s">
        <v>251</v>
      </c>
      <c r="I589" s="84" t="s">
        <v>5675</v>
      </c>
      <c r="J589" s="94" t="s">
        <v>1099</v>
      </c>
      <c r="K589" s="84" t="str">
        <f t="shared" si="352"/>
        <v>XL17DT_D2</v>
      </c>
      <c r="L589" s="94" t="s">
        <v>5673</v>
      </c>
      <c r="M589" s="95">
        <v>1800</v>
      </c>
      <c r="N589" s="96">
        <v>900</v>
      </c>
      <c r="O589" s="96">
        <v>800</v>
      </c>
      <c r="P589" s="96">
        <v>700</v>
      </c>
      <c r="Q589" s="95" t="e">
        <f>VLOOKUP(H589&amp;"Vị trí 1",#REF!,9,0)</f>
        <v>#REF!</v>
      </c>
      <c r="R589" s="95" t="e">
        <f>VLOOKUP(H589&amp;"Vị trí 2",#REF!,9,0)</f>
        <v>#REF!</v>
      </c>
      <c r="S589" s="95" t="e">
        <f>VLOOKUP(H589&amp;"Vị trí 3",#REF!,9,0)</f>
        <v>#REF!</v>
      </c>
      <c r="T589" s="95" t="e">
        <f>VLOOKUP(H589&amp;"Vị trí 4",#REF!,9,0)</f>
        <v>#REF!</v>
      </c>
      <c r="U589" s="253"/>
      <c r="V589" s="253"/>
      <c r="W589" s="253"/>
      <c r="X589" s="253"/>
      <c r="Y589" s="254"/>
      <c r="Z589" s="254"/>
      <c r="AA589" s="254"/>
      <c r="AB589" s="254"/>
      <c r="AC589" s="253"/>
      <c r="AD589" s="253"/>
      <c r="AE589" s="253"/>
      <c r="AF589" s="253"/>
      <c r="AG589" s="254"/>
      <c r="AH589" s="254"/>
      <c r="AI589" s="254"/>
      <c r="AJ589" s="254"/>
      <c r="AK589" s="86">
        <v>7.99</v>
      </c>
      <c r="AL589" s="86"/>
      <c r="AM589" s="255"/>
      <c r="AN589" s="255">
        <f>ROUNDDOWN(AK589*$AN$10/$AK$10,1)</f>
        <v>4.7</v>
      </c>
      <c r="AO589" s="98">
        <f t="shared" si="353"/>
        <v>8460</v>
      </c>
      <c r="AP589" s="98">
        <f t="shared" si="353"/>
        <v>4230</v>
      </c>
      <c r="AQ589" s="98">
        <f t="shared" si="353"/>
        <v>3760</v>
      </c>
      <c r="AR589" s="98">
        <f t="shared" si="353"/>
        <v>3290</v>
      </c>
      <c r="AS589" s="99">
        <f t="shared" si="354"/>
        <v>8500</v>
      </c>
      <c r="AT589" s="99">
        <f t="shared" si="354"/>
        <v>4200</v>
      </c>
      <c r="AU589" s="99">
        <f t="shared" si="354"/>
        <v>3800</v>
      </c>
      <c r="AV589" s="99">
        <f t="shared" si="354"/>
        <v>3300</v>
      </c>
      <c r="AW589" s="100">
        <f>AO589*0.15</f>
        <v>1269</v>
      </c>
      <c r="AX589" s="256" t="s">
        <v>94</v>
      </c>
      <c r="AY589" s="101">
        <v>1680</v>
      </c>
      <c r="AZ589" s="102">
        <v>840</v>
      </c>
      <c r="BA589" s="102">
        <v>600</v>
      </c>
      <c r="BB589" s="102">
        <v>490</v>
      </c>
      <c r="BC589" s="253">
        <v>1440</v>
      </c>
      <c r="BD589" s="253">
        <v>720</v>
      </c>
      <c r="BE589" s="253">
        <v>510</v>
      </c>
      <c r="BF589" s="253">
        <v>420</v>
      </c>
      <c r="BG589" s="103">
        <f>AV589-AW589</f>
        <v>2031</v>
      </c>
      <c r="BJ589" s="251" t="e">
        <f>M589*#REF!</f>
        <v>#REF!</v>
      </c>
      <c r="BK589" s="251" t="e">
        <f>N589*#REF!</f>
        <v>#REF!</v>
      </c>
      <c r="BL589" s="251" t="e">
        <f>O589*#REF!</f>
        <v>#REF!</v>
      </c>
      <c r="BM589" s="251" t="e">
        <f>P589*#REF!</f>
        <v>#REF!</v>
      </c>
    </row>
    <row r="590" spans="1:65" s="107" customFormat="1" ht="35.1" customHeight="1" x14ac:dyDescent="0.25">
      <c r="A590" s="83" t="str">
        <f t="shared" si="336"/>
        <v>XL18DT+1</v>
      </c>
      <c r="B590" s="83" t="str">
        <f t="shared" si="337"/>
        <v>XL18DT+2</v>
      </c>
      <c r="C590" s="83" t="str">
        <f t="shared" si="338"/>
        <v>XL18DT+3</v>
      </c>
      <c r="D590" s="83" t="str">
        <f t="shared" si="339"/>
        <v>XL18DT+4</v>
      </c>
      <c r="E590" s="32" t="s">
        <v>94</v>
      </c>
      <c r="F590" s="85">
        <v>18</v>
      </c>
      <c r="G590" s="85"/>
      <c r="H590" s="93" t="s">
        <v>252</v>
      </c>
      <c r="I590" s="84" t="s">
        <v>5676</v>
      </c>
      <c r="J590" s="94" t="s">
        <v>210</v>
      </c>
      <c r="K590" s="84" t="str">
        <f t="shared" si="352"/>
        <v>XL18DT</v>
      </c>
      <c r="L590" s="94" t="s">
        <v>1099</v>
      </c>
      <c r="M590" s="95">
        <v>2400</v>
      </c>
      <c r="N590" s="95">
        <v>1200</v>
      </c>
      <c r="O590" s="96">
        <v>850</v>
      </c>
      <c r="P590" s="96">
        <v>700</v>
      </c>
      <c r="Q590" s="95" t="e">
        <f>VLOOKUP(H590&amp;"Vị trí 1",#REF!,9,0)</f>
        <v>#REF!</v>
      </c>
      <c r="R590" s="95" t="e">
        <f>VLOOKUP(H590&amp;"Vị trí 2",#REF!,9,0)</f>
        <v>#REF!</v>
      </c>
      <c r="S590" s="95" t="e">
        <f>VLOOKUP(H590&amp;"Vị trí 3",#REF!,9,0)</f>
        <v>#REF!</v>
      </c>
      <c r="T590" s="95" t="e">
        <f>VLOOKUP(H590&amp;"Vị trí 4",#REF!,9,0)</f>
        <v>#REF!</v>
      </c>
      <c r="U590" s="253"/>
      <c r="V590" s="253"/>
      <c r="W590" s="253"/>
      <c r="X590" s="253"/>
      <c r="Y590" s="254"/>
      <c r="Z590" s="254"/>
      <c r="AA590" s="254"/>
      <c r="AB590" s="254"/>
      <c r="AC590" s="253"/>
      <c r="AD590" s="253"/>
      <c r="AE590" s="253"/>
      <c r="AF590" s="253"/>
      <c r="AG590" s="254"/>
      <c r="AH590" s="254"/>
      <c r="AI590" s="254"/>
      <c r="AJ590" s="254"/>
      <c r="AK590" s="86">
        <v>4.583333333333333</v>
      </c>
      <c r="AL590" s="86"/>
      <c r="AM590" s="255"/>
      <c r="AN590" s="255">
        <f>ROUNDDOWN(AK590*$AN$10/$AK$10,1)</f>
        <v>2.7</v>
      </c>
      <c r="AO590" s="98">
        <f t="shared" si="353"/>
        <v>6480</v>
      </c>
      <c r="AP590" s="98">
        <f t="shared" si="353"/>
        <v>3240</v>
      </c>
      <c r="AQ590" s="98">
        <f t="shared" si="353"/>
        <v>2295</v>
      </c>
      <c r="AR590" s="98">
        <f t="shared" si="353"/>
        <v>1890.0000000000002</v>
      </c>
      <c r="AS590" s="99">
        <f t="shared" si="354"/>
        <v>6500</v>
      </c>
      <c r="AT590" s="99">
        <f t="shared" si="354"/>
        <v>3200</v>
      </c>
      <c r="AU590" s="99">
        <f t="shared" si="354"/>
        <v>2300</v>
      </c>
      <c r="AV590" s="99">
        <f t="shared" si="354"/>
        <v>1900</v>
      </c>
      <c r="AW590" s="100">
        <f>AO590*0.15</f>
        <v>972</v>
      </c>
      <c r="AX590" s="256" t="s">
        <v>94</v>
      </c>
      <c r="AY590" s="101"/>
      <c r="AZ590" s="102"/>
      <c r="BA590" s="102"/>
      <c r="BB590" s="102"/>
      <c r="BC590" s="253"/>
      <c r="BD590" s="253"/>
      <c r="BE590" s="253"/>
      <c r="BF590" s="253"/>
      <c r="BG590" s="103">
        <f>AV590-AW590</f>
        <v>928</v>
      </c>
    </row>
    <row r="591" spans="1:65" s="107" customFormat="1" ht="35.1" customHeight="1" x14ac:dyDescent="0.25">
      <c r="A591" s="83" t="str">
        <f t="shared" si="336"/>
        <v>XL19DT+1</v>
      </c>
      <c r="B591" s="83" t="str">
        <f t="shared" si="337"/>
        <v>XL19DT+2</v>
      </c>
      <c r="C591" s="83" t="str">
        <f t="shared" si="338"/>
        <v>XL19DT+3</v>
      </c>
      <c r="D591" s="83" t="str">
        <f t="shared" si="339"/>
        <v>XL19DT+4</v>
      </c>
      <c r="E591" s="32" t="s">
        <v>94</v>
      </c>
      <c r="F591" s="85">
        <v>19</v>
      </c>
      <c r="G591" s="85"/>
      <c r="H591" s="93" t="s">
        <v>5677</v>
      </c>
      <c r="I591" s="84" t="s">
        <v>255</v>
      </c>
      <c r="J591" s="94" t="s">
        <v>5153</v>
      </c>
      <c r="K591" s="84"/>
      <c r="L591" s="94" t="s">
        <v>5678</v>
      </c>
      <c r="M591" s="96"/>
      <c r="N591" s="96"/>
      <c r="O591" s="96"/>
      <c r="P591" s="96"/>
      <c r="Q591" s="95"/>
      <c r="R591" s="95"/>
      <c r="S591" s="95"/>
      <c r="T591" s="95"/>
      <c r="U591" s="253"/>
      <c r="V591" s="253"/>
      <c r="W591" s="253"/>
      <c r="X591" s="253"/>
      <c r="Y591" s="254"/>
      <c r="Z591" s="254"/>
      <c r="AA591" s="254"/>
      <c r="AB591" s="254"/>
      <c r="AC591" s="253"/>
      <c r="AD591" s="253"/>
      <c r="AE591" s="253"/>
      <c r="AF591" s="253"/>
      <c r="AG591" s="254"/>
      <c r="AH591" s="254"/>
      <c r="AI591" s="254"/>
      <c r="AJ591" s="254"/>
      <c r="AK591" s="86"/>
      <c r="AL591" s="86"/>
      <c r="AM591" s="255"/>
      <c r="AN591" s="255"/>
      <c r="AO591" s="98"/>
      <c r="AP591" s="98"/>
      <c r="AQ591" s="98"/>
      <c r="AR591" s="98"/>
      <c r="AS591" s="98"/>
      <c r="AT591" s="98"/>
      <c r="AU591" s="98"/>
      <c r="AV591" s="98"/>
      <c r="AW591" s="60"/>
      <c r="AX591" s="256" t="s">
        <v>94</v>
      </c>
      <c r="AY591" s="101">
        <v>1540</v>
      </c>
      <c r="AZ591" s="102">
        <v>840</v>
      </c>
      <c r="BA591" s="102">
        <v>600</v>
      </c>
      <c r="BB591" s="102">
        <v>490</v>
      </c>
      <c r="BC591" s="253">
        <v>1320</v>
      </c>
      <c r="BD591" s="253">
        <v>720</v>
      </c>
      <c r="BE591" s="253">
        <v>510</v>
      </c>
      <c r="BF591" s="253">
        <v>420</v>
      </c>
      <c r="BJ591" s="251" t="e">
        <f>M591*#REF!</f>
        <v>#REF!</v>
      </c>
      <c r="BK591" s="251" t="e">
        <f>N591*#REF!</f>
        <v>#REF!</v>
      </c>
      <c r="BL591" s="251" t="e">
        <f>O591*#REF!</f>
        <v>#REF!</v>
      </c>
      <c r="BM591" s="251" t="e">
        <f>P591*#REF!</f>
        <v>#REF!</v>
      </c>
    </row>
    <row r="592" spans="1:65" s="107" customFormat="1" ht="35.1" customHeight="1" x14ac:dyDescent="0.25">
      <c r="A592" s="83" t="str">
        <f t="shared" si="336"/>
        <v>XL19DT_D1+1</v>
      </c>
      <c r="B592" s="83" t="str">
        <f t="shared" si="337"/>
        <v>XL19DT_D1+2</v>
      </c>
      <c r="C592" s="83" t="str">
        <f t="shared" si="338"/>
        <v>XL19DT_D1+3</v>
      </c>
      <c r="D592" s="83" t="str">
        <f t="shared" si="339"/>
        <v>XL19DT_D1+4</v>
      </c>
      <c r="E592" s="32" t="s">
        <v>94</v>
      </c>
      <c r="F592" s="85"/>
      <c r="G592" s="85"/>
      <c r="H592" s="93" t="s">
        <v>254</v>
      </c>
      <c r="I592" s="84" t="s">
        <v>5679</v>
      </c>
      <c r="J592" s="94" t="s">
        <v>5153</v>
      </c>
      <c r="K592" s="84" t="str">
        <f t="shared" si="352"/>
        <v>XL19DT_D1</v>
      </c>
      <c r="L592" s="94" t="s">
        <v>5680</v>
      </c>
      <c r="M592" s="95">
        <v>1800</v>
      </c>
      <c r="N592" s="96">
        <v>900</v>
      </c>
      <c r="O592" s="96">
        <v>800</v>
      </c>
      <c r="P592" s="96">
        <v>700</v>
      </c>
      <c r="Q592" s="95" t="e">
        <f>VLOOKUP(H592&amp;"Vị trí 1",#REF!,9,0)</f>
        <v>#REF!</v>
      </c>
      <c r="R592" s="95" t="e">
        <f>VLOOKUP(H592&amp;"Vị trí 2",#REF!,9,0)</f>
        <v>#REF!</v>
      </c>
      <c r="S592" s="95" t="e">
        <f>VLOOKUP(H592&amp;"Vị trí 3",#REF!,9,0)</f>
        <v>#REF!</v>
      </c>
      <c r="T592" s="95" t="e">
        <f>VLOOKUP(H592&amp;"Vị trí 4",#REF!,9,0)</f>
        <v>#REF!</v>
      </c>
      <c r="U592" s="253"/>
      <c r="V592" s="253"/>
      <c r="W592" s="253"/>
      <c r="X592" s="253"/>
      <c r="Y592" s="254"/>
      <c r="Z592" s="254"/>
      <c r="AA592" s="254"/>
      <c r="AB592" s="254"/>
      <c r="AC592" s="253"/>
      <c r="AD592" s="253"/>
      <c r="AE592" s="253"/>
      <c r="AF592" s="253"/>
      <c r="AG592" s="254"/>
      <c r="AH592" s="254"/>
      <c r="AI592" s="254"/>
      <c r="AJ592" s="254"/>
      <c r="AK592" s="86">
        <v>7.99</v>
      </c>
      <c r="AL592" s="86"/>
      <c r="AM592" s="255"/>
      <c r="AN592" s="255">
        <f>ROUNDDOWN(AK592*$AN$10/$AK$10,1)</f>
        <v>4.7</v>
      </c>
      <c r="AO592" s="98">
        <f t="shared" ref="AO592:AR595" si="355">M592*$AN592</f>
        <v>8460</v>
      </c>
      <c r="AP592" s="98">
        <f t="shared" si="355"/>
        <v>4230</v>
      </c>
      <c r="AQ592" s="98">
        <f t="shared" si="355"/>
        <v>3760</v>
      </c>
      <c r="AR592" s="98">
        <f t="shared" si="355"/>
        <v>3290</v>
      </c>
      <c r="AS592" s="99">
        <f t="shared" ref="AS592:AV595" si="356">IF(AO592&lt;1000,ROUND(AO592,-1),ROUND(AO592,-2))</f>
        <v>8500</v>
      </c>
      <c r="AT592" s="99">
        <f t="shared" si="356"/>
        <v>4200</v>
      </c>
      <c r="AU592" s="99">
        <f t="shared" si="356"/>
        <v>3800</v>
      </c>
      <c r="AV592" s="99">
        <f t="shared" si="356"/>
        <v>3300</v>
      </c>
      <c r="AW592" s="100">
        <f>AO592*0.15</f>
        <v>1269</v>
      </c>
      <c r="AX592" s="256" t="s">
        <v>94</v>
      </c>
      <c r="AY592" s="101">
        <v>1260</v>
      </c>
      <c r="AZ592" s="102">
        <v>630</v>
      </c>
      <c r="BA592" s="102">
        <v>560</v>
      </c>
      <c r="BB592" s="102">
        <v>490</v>
      </c>
      <c r="BC592" s="253">
        <v>1080</v>
      </c>
      <c r="BD592" s="253">
        <v>540</v>
      </c>
      <c r="BE592" s="253">
        <v>480</v>
      </c>
      <c r="BF592" s="253">
        <v>420</v>
      </c>
      <c r="BG592" s="103">
        <f>AV592-AW592</f>
        <v>2031</v>
      </c>
      <c r="BJ592" s="251" t="e">
        <f>M592*#REF!</f>
        <v>#REF!</v>
      </c>
      <c r="BK592" s="251" t="e">
        <f>N592*#REF!</f>
        <v>#REF!</v>
      </c>
      <c r="BL592" s="251" t="e">
        <f>O592*#REF!</f>
        <v>#REF!</v>
      </c>
      <c r="BM592" s="251" t="e">
        <f>P592*#REF!</f>
        <v>#REF!</v>
      </c>
    </row>
    <row r="593" spans="1:65" s="107" customFormat="1" ht="35.1" customHeight="1" x14ac:dyDescent="0.25">
      <c r="A593" s="83" t="str">
        <f t="shared" si="336"/>
        <v>XL19DT_D2+1</v>
      </c>
      <c r="B593" s="83" t="str">
        <f t="shared" si="337"/>
        <v>XL19DT_D2+2</v>
      </c>
      <c r="C593" s="83" t="str">
        <f t="shared" si="338"/>
        <v>XL19DT_D2+3</v>
      </c>
      <c r="D593" s="83" t="str">
        <f t="shared" si="339"/>
        <v>XL19DT_D2+4</v>
      </c>
      <c r="E593" s="32" t="s">
        <v>94</v>
      </c>
      <c r="F593" s="85"/>
      <c r="G593" s="85"/>
      <c r="H593" s="93" t="s">
        <v>256</v>
      </c>
      <c r="I593" s="84" t="s">
        <v>5681</v>
      </c>
      <c r="J593" s="94" t="s">
        <v>5680</v>
      </c>
      <c r="K593" s="84" t="str">
        <f t="shared" si="352"/>
        <v>XL19DT_D2</v>
      </c>
      <c r="L593" s="94" t="s">
        <v>5678</v>
      </c>
      <c r="M593" s="95">
        <v>1600</v>
      </c>
      <c r="N593" s="96">
        <v>800</v>
      </c>
      <c r="O593" s="96">
        <v>650</v>
      </c>
      <c r="P593" s="96">
        <v>500</v>
      </c>
      <c r="Q593" s="95" t="e">
        <f>VLOOKUP(H593&amp;"Vị trí 1",#REF!,9,0)</f>
        <v>#REF!</v>
      </c>
      <c r="R593" s="95" t="e">
        <f>VLOOKUP(H593&amp;"Vị trí 2",#REF!,9,0)</f>
        <v>#REF!</v>
      </c>
      <c r="S593" s="95" t="e">
        <f>VLOOKUP(H593&amp;"Vị trí 3",#REF!,9,0)</f>
        <v>#REF!</v>
      </c>
      <c r="T593" s="95" t="e">
        <f>VLOOKUP(H593&amp;"Vị trí 4",#REF!,9,0)</f>
        <v>#REF!</v>
      </c>
      <c r="U593" s="253"/>
      <c r="V593" s="253"/>
      <c r="W593" s="253"/>
      <c r="X593" s="253"/>
      <c r="Y593" s="254"/>
      <c r="Z593" s="254"/>
      <c r="AA593" s="254"/>
      <c r="AB593" s="254"/>
      <c r="AC593" s="253"/>
      <c r="AD593" s="253"/>
      <c r="AE593" s="253"/>
      <c r="AF593" s="253"/>
      <c r="AG593" s="254"/>
      <c r="AH593" s="254"/>
      <c r="AI593" s="254"/>
      <c r="AJ593" s="254"/>
      <c r="AK593" s="86">
        <v>7.99</v>
      </c>
      <c r="AL593" s="86"/>
      <c r="AM593" s="255"/>
      <c r="AN593" s="255">
        <f>ROUNDDOWN(AK593*$AN$10/$AK$10,1)</f>
        <v>4.7</v>
      </c>
      <c r="AO593" s="98">
        <f t="shared" si="355"/>
        <v>7520</v>
      </c>
      <c r="AP593" s="98">
        <f t="shared" si="355"/>
        <v>3760</v>
      </c>
      <c r="AQ593" s="98">
        <f t="shared" si="355"/>
        <v>3055</v>
      </c>
      <c r="AR593" s="98">
        <f t="shared" si="355"/>
        <v>2350</v>
      </c>
      <c r="AS593" s="99">
        <f t="shared" si="356"/>
        <v>7500</v>
      </c>
      <c r="AT593" s="99">
        <f t="shared" si="356"/>
        <v>3800</v>
      </c>
      <c r="AU593" s="99">
        <f t="shared" si="356"/>
        <v>3100</v>
      </c>
      <c r="AV593" s="99">
        <f t="shared" si="356"/>
        <v>2400</v>
      </c>
      <c r="AW593" s="100">
        <f>AO593*0.15</f>
        <v>1128</v>
      </c>
      <c r="AX593" s="256" t="s">
        <v>94</v>
      </c>
      <c r="AY593" s="101">
        <v>1540</v>
      </c>
      <c r="AZ593" s="102">
        <v>840</v>
      </c>
      <c r="BA593" s="102">
        <v>600</v>
      </c>
      <c r="BB593" s="102">
        <v>490</v>
      </c>
      <c r="BC593" s="253">
        <v>1320</v>
      </c>
      <c r="BD593" s="253">
        <v>720</v>
      </c>
      <c r="BE593" s="253">
        <v>510</v>
      </c>
      <c r="BF593" s="253">
        <v>420</v>
      </c>
      <c r="BG593" s="103">
        <f>AV593-AW593</f>
        <v>1272</v>
      </c>
      <c r="BJ593" s="251" t="e">
        <f>M593*#REF!</f>
        <v>#REF!</v>
      </c>
      <c r="BK593" s="251" t="e">
        <f>N593*#REF!</f>
        <v>#REF!</v>
      </c>
      <c r="BL593" s="251" t="e">
        <f>O593*#REF!</f>
        <v>#REF!</v>
      </c>
      <c r="BM593" s="251" t="e">
        <f>P593*#REF!</f>
        <v>#REF!</v>
      </c>
    </row>
    <row r="594" spans="1:65" s="107" customFormat="1" ht="47.25" x14ac:dyDescent="0.25">
      <c r="A594" s="83" t="str">
        <f t="shared" si="336"/>
        <v>XL20DT+1</v>
      </c>
      <c r="B594" s="83" t="str">
        <f t="shared" si="337"/>
        <v>XL20DT+2</v>
      </c>
      <c r="C594" s="83" t="str">
        <f t="shared" si="338"/>
        <v>XL20DT+3</v>
      </c>
      <c r="D594" s="83" t="str">
        <f t="shared" si="339"/>
        <v>XL20DT+4</v>
      </c>
      <c r="E594" s="32" t="s">
        <v>94</v>
      </c>
      <c r="F594" s="85">
        <v>20</v>
      </c>
      <c r="G594" s="85"/>
      <c r="H594" s="93" t="s">
        <v>257</v>
      </c>
      <c r="I594" s="84" t="s">
        <v>258</v>
      </c>
      <c r="J594" s="94" t="s">
        <v>272</v>
      </c>
      <c r="K594" s="84" t="str">
        <f t="shared" si="352"/>
        <v>XL20DT</v>
      </c>
      <c r="L594" s="94" t="s">
        <v>210</v>
      </c>
      <c r="M594" s="95">
        <v>2800</v>
      </c>
      <c r="N594" s="95">
        <v>1400</v>
      </c>
      <c r="O594" s="96">
        <v>850</v>
      </c>
      <c r="P594" s="96">
        <v>700</v>
      </c>
      <c r="Q594" s="95" t="e">
        <f>VLOOKUP(H594&amp;"Vị trí 1",#REF!,9,0)</f>
        <v>#REF!</v>
      </c>
      <c r="R594" s="95" t="e">
        <f>VLOOKUP(H594&amp;"Vị trí 2",#REF!,9,0)</f>
        <v>#REF!</v>
      </c>
      <c r="S594" s="95" t="e">
        <f>VLOOKUP(H594&amp;"Vị trí 3",#REF!,9,0)</f>
        <v>#REF!</v>
      </c>
      <c r="T594" s="95" t="e">
        <f>VLOOKUP(H594&amp;"Vị trí 4",#REF!,9,0)</f>
        <v>#REF!</v>
      </c>
      <c r="U594" s="253"/>
      <c r="V594" s="253"/>
      <c r="W594" s="253"/>
      <c r="X594" s="253"/>
      <c r="Y594" s="254"/>
      <c r="Z594" s="254"/>
      <c r="AA594" s="254"/>
      <c r="AB594" s="254"/>
      <c r="AC594" s="253"/>
      <c r="AD594" s="253"/>
      <c r="AE594" s="253"/>
      <c r="AF594" s="253"/>
      <c r="AG594" s="254"/>
      <c r="AH594" s="254"/>
      <c r="AI594" s="254"/>
      <c r="AJ594" s="254"/>
      <c r="AK594" s="86">
        <v>7.99</v>
      </c>
      <c r="AL594" s="86"/>
      <c r="AM594" s="255"/>
      <c r="AN594" s="255">
        <f>ROUNDDOWN(AK594*$AN$10/$AK$10,1)</f>
        <v>4.7</v>
      </c>
      <c r="AO594" s="98">
        <f t="shared" si="355"/>
        <v>13160</v>
      </c>
      <c r="AP594" s="98">
        <f t="shared" si="355"/>
        <v>6580</v>
      </c>
      <c r="AQ594" s="98">
        <f t="shared" si="355"/>
        <v>3995</v>
      </c>
      <c r="AR594" s="98">
        <f t="shared" si="355"/>
        <v>3290</v>
      </c>
      <c r="AS594" s="99">
        <f t="shared" si="356"/>
        <v>13200</v>
      </c>
      <c r="AT594" s="99">
        <f t="shared" si="356"/>
        <v>6600</v>
      </c>
      <c r="AU594" s="99">
        <f t="shared" si="356"/>
        <v>4000</v>
      </c>
      <c r="AV594" s="99">
        <f t="shared" si="356"/>
        <v>3300</v>
      </c>
      <c r="AW594" s="100">
        <f>AO594*0.15</f>
        <v>1974</v>
      </c>
      <c r="AX594" s="256" t="s">
        <v>94</v>
      </c>
      <c r="AY594" s="101">
        <v>1540</v>
      </c>
      <c r="AZ594" s="102">
        <v>840</v>
      </c>
      <c r="BA594" s="102">
        <v>600</v>
      </c>
      <c r="BB594" s="102">
        <v>490</v>
      </c>
      <c r="BC594" s="253">
        <v>1320</v>
      </c>
      <c r="BD594" s="253">
        <v>720</v>
      </c>
      <c r="BE594" s="253">
        <v>510</v>
      </c>
      <c r="BF594" s="253">
        <v>420</v>
      </c>
      <c r="BG594" s="103">
        <f>AV594-AW594</f>
        <v>1326</v>
      </c>
      <c r="BJ594" s="251" t="e">
        <f>M594*#REF!</f>
        <v>#REF!</v>
      </c>
      <c r="BK594" s="251" t="e">
        <f>N594*#REF!</f>
        <v>#REF!</v>
      </c>
      <c r="BL594" s="251" t="e">
        <f>O594*#REF!</f>
        <v>#REF!</v>
      </c>
      <c r="BM594" s="251" t="e">
        <f>P594*#REF!</f>
        <v>#REF!</v>
      </c>
    </row>
    <row r="595" spans="1:65" s="107" customFormat="1" ht="35.1" customHeight="1" x14ac:dyDescent="0.25">
      <c r="A595" s="83" t="str">
        <f t="shared" si="336"/>
        <v>XL21DT+1</v>
      </c>
      <c r="B595" s="83" t="str">
        <f t="shared" si="337"/>
        <v>XL21DT+2</v>
      </c>
      <c r="C595" s="83" t="str">
        <f t="shared" si="338"/>
        <v>XL21DT+3</v>
      </c>
      <c r="D595" s="83" t="str">
        <f t="shared" si="339"/>
        <v>XL21DT+4</v>
      </c>
      <c r="E595" s="32" t="s">
        <v>94</v>
      </c>
      <c r="F595" s="85">
        <v>21</v>
      </c>
      <c r="G595" s="85"/>
      <c r="H595" s="93" t="s">
        <v>259</v>
      </c>
      <c r="I595" s="84" t="s">
        <v>5682</v>
      </c>
      <c r="J595" s="94" t="s">
        <v>210</v>
      </c>
      <c r="K595" s="84" t="str">
        <f t="shared" si="352"/>
        <v>XL21DT</v>
      </c>
      <c r="L595" s="94" t="s">
        <v>5683</v>
      </c>
      <c r="M595" s="95">
        <v>2400</v>
      </c>
      <c r="N595" s="95">
        <v>1200</v>
      </c>
      <c r="O595" s="96">
        <v>850</v>
      </c>
      <c r="P595" s="96">
        <v>700</v>
      </c>
      <c r="Q595" s="95" t="e">
        <f>VLOOKUP(H595&amp;"Vị trí 1",#REF!,9,0)</f>
        <v>#REF!</v>
      </c>
      <c r="R595" s="95" t="e">
        <f>VLOOKUP(H595&amp;"Vị trí 2",#REF!,9,0)</f>
        <v>#REF!</v>
      </c>
      <c r="S595" s="95" t="e">
        <f>VLOOKUP(H595&amp;"Vị trí 3",#REF!,9,0)</f>
        <v>#REF!</v>
      </c>
      <c r="T595" s="95" t="e">
        <f>VLOOKUP(H595&amp;"Vị trí 4",#REF!,9,0)</f>
        <v>#REF!</v>
      </c>
      <c r="U595" s="253"/>
      <c r="V595" s="253"/>
      <c r="W595" s="253"/>
      <c r="X595" s="253"/>
      <c r="Y595" s="254"/>
      <c r="Z595" s="254"/>
      <c r="AA595" s="254"/>
      <c r="AB595" s="254"/>
      <c r="AC595" s="253"/>
      <c r="AD595" s="253"/>
      <c r="AE595" s="253"/>
      <c r="AF595" s="253"/>
      <c r="AG595" s="254"/>
      <c r="AH595" s="254"/>
      <c r="AI595" s="254"/>
      <c r="AJ595" s="254"/>
      <c r="AK595" s="86">
        <v>7.99</v>
      </c>
      <c r="AL595" s="86"/>
      <c r="AM595" s="255"/>
      <c r="AN595" s="255">
        <f>ROUNDDOWN(AK595*$AN$10/$AK$10,1)</f>
        <v>4.7</v>
      </c>
      <c r="AO595" s="98">
        <f t="shared" si="355"/>
        <v>11280</v>
      </c>
      <c r="AP595" s="98">
        <f t="shared" si="355"/>
        <v>5640</v>
      </c>
      <c r="AQ595" s="98">
        <f t="shared" si="355"/>
        <v>3995</v>
      </c>
      <c r="AR595" s="98">
        <f t="shared" si="355"/>
        <v>3290</v>
      </c>
      <c r="AS595" s="99">
        <f t="shared" si="356"/>
        <v>11300</v>
      </c>
      <c r="AT595" s="99">
        <f t="shared" si="356"/>
        <v>5600</v>
      </c>
      <c r="AU595" s="99">
        <f t="shared" si="356"/>
        <v>4000</v>
      </c>
      <c r="AV595" s="99">
        <f t="shared" si="356"/>
        <v>3300</v>
      </c>
      <c r="AW595" s="100">
        <f>AO595*0.15</f>
        <v>1692</v>
      </c>
      <c r="AX595" s="256" t="s">
        <v>94</v>
      </c>
      <c r="AY595" s="101">
        <v>1400</v>
      </c>
      <c r="AZ595" s="102">
        <v>840</v>
      </c>
      <c r="BA595" s="102">
        <v>600</v>
      </c>
      <c r="BB595" s="102">
        <v>490</v>
      </c>
      <c r="BC595" s="253">
        <v>1200</v>
      </c>
      <c r="BD595" s="253">
        <v>720</v>
      </c>
      <c r="BE595" s="253">
        <v>510</v>
      </c>
      <c r="BF595" s="253">
        <v>420</v>
      </c>
      <c r="BG595" s="103">
        <f>AV595-AW595</f>
        <v>1608</v>
      </c>
      <c r="BJ595" s="251" t="e">
        <f>M595*#REF!</f>
        <v>#REF!</v>
      </c>
      <c r="BK595" s="251" t="e">
        <f>N595*#REF!</f>
        <v>#REF!</v>
      </c>
      <c r="BL595" s="251" t="e">
        <f>O595*#REF!</f>
        <v>#REF!</v>
      </c>
      <c r="BM595" s="251" t="e">
        <f>P595*#REF!</f>
        <v>#REF!</v>
      </c>
    </row>
    <row r="596" spans="1:65" s="107" customFormat="1" ht="35.1" customHeight="1" x14ac:dyDescent="0.25">
      <c r="A596" s="83" t="str">
        <f t="shared" si="336"/>
        <v>XL22DT+1</v>
      </c>
      <c r="B596" s="83" t="str">
        <f t="shared" si="337"/>
        <v>XL22DT+2</v>
      </c>
      <c r="C596" s="83" t="str">
        <f t="shared" si="338"/>
        <v>XL22DT+3</v>
      </c>
      <c r="D596" s="83" t="str">
        <f t="shared" si="339"/>
        <v>XL22DT+4</v>
      </c>
      <c r="E596" s="32" t="s">
        <v>94</v>
      </c>
      <c r="F596" s="85">
        <v>22</v>
      </c>
      <c r="G596" s="85"/>
      <c r="H596" s="93" t="s">
        <v>5684</v>
      </c>
      <c r="I596" s="84" t="s">
        <v>261</v>
      </c>
      <c r="J596" s="94" t="s">
        <v>210</v>
      </c>
      <c r="K596" s="84"/>
      <c r="L596" s="94" t="s">
        <v>5680</v>
      </c>
      <c r="M596" s="96"/>
      <c r="N596" s="96"/>
      <c r="O596" s="96"/>
      <c r="P596" s="96"/>
      <c r="Q596" s="95"/>
      <c r="R596" s="95"/>
      <c r="S596" s="95"/>
      <c r="T596" s="95"/>
      <c r="U596" s="253"/>
      <c r="V596" s="253"/>
      <c r="W596" s="253"/>
      <c r="X596" s="253"/>
      <c r="Y596" s="254"/>
      <c r="Z596" s="254"/>
      <c r="AA596" s="254"/>
      <c r="AB596" s="254"/>
      <c r="AC596" s="253"/>
      <c r="AD596" s="253"/>
      <c r="AE596" s="253"/>
      <c r="AF596" s="253"/>
      <c r="AG596" s="254"/>
      <c r="AH596" s="254"/>
      <c r="AI596" s="254"/>
      <c r="AJ596" s="254"/>
      <c r="AK596" s="86"/>
      <c r="AL596" s="86"/>
      <c r="AM596" s="255"/>
      <c r="AN596" s="255"/>
      <c r="AO596" s="98"/>
      <c r="AP596" s="98"/>
      <c r="AQ596" s="98"/>
      <c r="AR596" s="98"/>
      <c r="AS596" s="98"/>
      <c r="AT596" s="98"/>
      <c r="AU596" s="98"/>
      <c r="AV596" s="98"/>
      <c r="AW596" s="60"/>
      <c r="AX596" s="256" t="s">
        <v>94</v>
      </c>
      <c r="AY596" s="101">
        <v>1540</v>
      </c>
      <c r="AZ596" s="102">
        <v>840</v>
      </c>
      <c r="BA596" s="102">
        <v>600</v>
      </c>
      <c r="BB596" s="102">
        <v>490</v>
      </c>
      <c r="BC596" s="253">
        <v>1320</v>
      </c>
      <c r="BD596" s="253">
        <v>720</v>
      </c>
      <c r="BE596" s="253">
        <v>510</v>
      </c>
      <c r="BF596" s="253">
        <v>420</v>
      </c>
      <c r="BJ596" s="251" t="e">
        <f>M596*#REF!</f>
        <v>#REF!</v>
      </c>
      <c r="BK596" s="251" t="e">
        <f>N596*#REF!</f>
        <v>#REF!</v>
      </c>
      <c r="BL596" s="251" t="e">
        <f>O596*#REF!</f>
        <v>#REF!</v>
      </c>
      <c r="BM596" s="251" t="e">
        <f>P596*#REF!</f>
        <v>#REF!</v>
      </c>
    </row>
    <row r="597" spans="1:65" s="107" customFormat="1" ht="35.1" customHeight="1" x14ac:dyDescent="0.25">
      <c r="A597" s="83" t="str">
        <f t="shared" si="336"/>
        <v>XL22DT_D1+1</v>
      </c>
      <c r="B597" s="83" t="str">
        <f t="shared" si="337"/>
        <v>XL22DT_D1+2</v>
      </c>
      <c r="C597" s="83" t="str">
        <f t="shared" si="338"/>
        <v>XL22DT_D1+3</v>
      </c>
      <c r="D597" s="83" t="str">
        <f t="shared" si="339"/>
        <v>XL22DT_D1+4</v>
      </c>
      <c r="E597" s="32" t="s">
        <v>94</v>
      </c>
      <c r="F597" s="85"/>
      <c r="G597" s="85"/>
      <c r="H597" s="93" t="s">
        <v>260</v>
      </c>
      <c r="I597" s="84" t="s">
        <v>5674</v>
      </c>
      <c r="J597" s="94" t="s">
        <v>210</v>
      </c>
      <c r="K597" s="84" t="str">
        <f t="shared" si="352"/>
        <v>XL22DT_D1</v>
      </c>
      <c r="L597" s="94" t="s">
        <v>1099</v>
      </c>
      <c r="M597" s="95">
        <v>2200</v>
      </c>
      <c r="N597" s="95">
        <v>1200</v>
      </c>
      <c r="O597" s="96">
        <v>850</v>
      </c>
      <c r="P597" s="96">
        <v>700</v>
      </c>
      <c r="Q597" s="95" t="e">
        <f>VLOOKUP(H597&amp;"Vị trí 1",#REF!,9,0)</f>
        <v>#REF!</v>
      </c>
      <c r="R597" s="95" t="e">
        <f>VLOOKUP(H597&amp;"Vị trí 2",#REF!,9,0)</f>
        <v>#REF!</v>
      </c>
      <c r="S597" s="95" t="e">
        <f>VLOOKUP(H597&amp;"Vị trí 3",#REF!,9,0)</f>
        <v>#REF!</v>
      </c>
      <c r="T597" s="95" t="e">
        <f>VLOOKUP(H597&amp;"Vị trí 4",#REF!,9,0)</f>
        <v>#REF!</v>
      </c>
      <c r="U597" s="253"/>
      <c r="V597" s="253"/>
      <c r="W597" s="253"/>
      <c r="X597" s="253"/>
      <c r="Y597" s="254"/>
      <c r="Z597" s="254"/>
      <c r="AA597" s="254"/>
      <c r="AB597" s="254"/>
      <c r="AC597" s="253"/>
      <c r="AD597" s="253"/>
      <c r="AE597" s="253"/>
      <c r="AF597" s="253"/>
      <c r="AG597" s="254"/>
      <c r="AH597" s="254"/>
      <c r="AI597" s="254"/>
      <c r="AJ597" s="254"/>
      <c r="AK597" s="86">
        <v>7.99</v>
      </c>
      <c r="AL597" s="86"/>
      <c r="AM597" s="255"/>
      <c r="AN597" s="255">
        <f t="shared" ref="AN597:AN603" si="357">ROUNDDOWN(AK597*$AN$10/$AK$10,1)</f>
        <v>4.7</v>
      </c>
      <c r="AO597" s="98">
        <f t="shared" ref="AO597:AR603" si="358">M597*$AN597</f>
        <v>10340</v>
      </c>
      <c r="AP597" s="98">
        <f t="shared" si="358"/>
        <v>5640</v>
      </c>
      <c r="AQ597" s="98">
        <f t="shared" si="358"/>
        <v>3995</v>
      </c>
      <c r="AR597" s="98">
        <f t="shared" si="358"/>
        <v>3290</v>
      </c>
      <c r="AS597" s="99">
        <f t="shared" ref="AS597:AV603" si="359">IF(AO597&lt;1000,ROUND(AO597,-1),ROUND(AO597,-2))</f>
        <v>10300</v>
      </c>
      <c r="AT597" s="99">
        <f t="shared" si="359"/>
        <v>5600</v>
      </c>
      <c r="AU597" s="99">
        <f t="shared" si="359"/>
        <v>4000</v>
      </c>
      <c r="AV597" s="99">
        <f t="shared" si="359"/>
        <v>3300</v>
      </c>
      <c r="AW597" s="100">
        <f t="shared" ref="AW597:AW603" si="360">AO597*0.15</f>
        <v>1551</v>
      </c>
      <c r="AX597" s="256" t="s">
        <v>94</v>
      </c>
      <c r="AY597" s="101">
        <v>1960</v>
      </c>
      <c r="AZ597" s="102">
        <v>980</v>
      </c>
      <c r="BA597" s="102">
        <v>600</v>
      </c>
      <c r="BB597" s="102">
        <v>490</v>
      </c>
      <c r="BC597" s="253">
        <v>1680</v>
      </c>
      <c r="BD597" s="253">
        <v>840</v>
      </c>
      <c r="BE597" s="253">
        <v>510</v>
      </c>
      <c r="BF597" s="253">
        <v>420</v>
      </c>
      <c r="BG597" s="103">
        <f t="shared" ref="BG597:BG603" si="361">AV597-AW597</f>
        <v>1749</v>
      </c>
      <c r="BJ597" s="251" t="e">
        <f>M597*#REF!</f>
        <v>#REF!</v>
      </c>
      <c r="BK597" s="251" t="e">
        <f>N597*#REF!</f>
        <v>#REF!</v>
      </c>
      <c r="BL597" s="251" t="e">
        <f>O597*#REF!</f>
        <v>#REF!</v>
      </c>
      <c r="BM597" s="251" t="e">
        <f>P597*#REF!</f>
        <v>#REF!</v>
      </c>
    </row>
    <row r="598" spans="1:65" s="107" customFormat="1" ht="35.1" customHeight="1" x14ac:dyDescent="0.25">
      <c r="A598" s="83" t="str">
        <f t="shared" si="336"/>
        <v>XL22DT_D2+1</v>
      </c>
      <c r="B598" s="83" t="str">
        <f t="shared" si="337"/>
        <v>XL22DT_D2+2</v>
      </c>
      <c r="C598" s="83" t="str">
        <f t="shared" si="338"/>
        <v>XL22DT_D2+3</v>
      </c>
      <c r="D598" s="83" t="str">
        <f t="shared" si="339"/>
        <v>XL22DT_D2+4</v>
      </c>
      <c r="E598" s="32" t="s">
        <v>94</v>
      </c>
      <c r="F598" s="85"/>
      <c r="G598" s="85"/>
      <c r="H598" s="93" t="s">
        <v>262</v>
      </c>
      <c r="I598" s="84" t="s">
        <v>5685</v>
      </c>
      <c r="J598" s="94" t="s">
        <v>1099</v>
      </c>
      <c r="K598" s="84" t="str">
        <f t="shared" si="352"/>
        <v>XL22DT_D2</v>
      </c>
      <c r="L598" s="94" t="s">
        <v>5680</v>
      </c>
      <c r="M598" s="95">
        <v>1800</v>
      </c>
      <c r="N598" s="96">
        <v>900</v>
      </c>
      <c r="O598" s="96">
        <v>800</v>
      </c>
      <c r="P598" s="96">
        <v>700</v>
      </c>
      <c r="Q598" s="95" t="e">
        <f>VLOOKUP(H598&amp;"Vị trí 1",#REF!,9,0)</f>
        <v>#REF!</v>
      </c>
      <c r="R598" s="95" t="e">
        <f>VLOOKUP(H598&amp;"Vị trí 2",#REF!,9,0)</f>
        <v>#REF!</v>
      </c>
      <c r="S598" s="95" t="e">
        <f>VLOOKUP(H598&amp;"Vị trí 3",#REF!,9,0)</f>
        <v>#REF!</v>
      </c>
      <c r="T598" s="95" t="e">
        <f>VLOOKUP(H598&amp;"Vị trí 4",#REF!,9,0)</f>
        <v>#REF!</v>
      </c>
      <c r="U598" s="253"/>
      <c r="V598" s="253"/>
      <c r="W598" s="253"/>
      <c r="X598" s="253"/>
      <c r="Y598" s="254"/>
      <c r="Z598" s="254"/>
      <c r="AA598" s="254"/>
      <c r="AB598" s="254"/>
      <c r="AC598" s="253"/>
      <c r="AD598" s="253"/>
      <c r="AE598" s="253"/>
      <c r="AF598" s="253"/>
      <c r="AG598" s="254"/>
      <c r="AH598" s="254"/>
      <c r="AI598" s="254"/>
      <c r="AJ598" s="254"/>
      <c r="AK598" s="86">
        <v>7.99</v>
      </c>
      <c r="AL598" s="86"/>
      <c r="AM598" s="255"/>
      <c r="AN598" s="255">
        <f t="shared" si="357"/>
        <v>4.7</v>
      </c>
      <c r="AO598" s="98">
        <f t="shared" si="358"/>
        <v>8460</v>
      </c>
      <c r="AP598" s="98">
        <f t="shared" si="358"/>
        <v>4230</v>
      </c>
      <c r="AQ598" s="98">
        <f t="shared" si="358"/>
        <v>3760</v>
      </c>
      <c r="AR598" s="98">
        <f t="shared" si="358"/>
        <v>3290</v>
      </c>
      <c r="AS598" s="99">
        <f t="shared" si="359"/>
        <v>8500</v>
      </c>
      <c r="AT598" s="99">
        <f t="shared" si="359"/>
        <v>4200</v>
      </c>
      <c r="AU598" s="99">
        <f t="shared" si="359"/>
        <v>3800</v>
      </c>
      <c r="AV598" s="99">
        <f t="shared" si="359"/>
        <v>3300</v>
      </c>
      <c r="AW598" s="100">
        <f t="shared" si="360"/>
        <v>1269</v>
      </c>
      <c r="AX598" s="256" t="s">
        <v>94</v>
      </c>
      <c r="AY598" s="101"/>
      <c r="AZ598" s="102"/>
      <c r="BA598" s="102"/>
      <c r="BB598" s="102"/>
      <c r="BC598" s="253"/>
      <c r="BD598" s="253"/>
      <c r="BE598" s="253"/>
      <c r="BF598" s="253"/>
      <c r="BG598" s="103">
        <f t="shared" si="361"/>
        <v>2031</v>
      </c>
    </row>
    <row r="599" spans="1:65" s="107" customFormat="1" ht="35.1" customHeight="1" x14ac:dyDescent="0.25">
      <c r="A599" s="83" t="str">
        <f t="shared" si="336"/>
        <v>XL23DT+1</v>
      </c>
      <c r="B599" s="83" t="str">
        <f t="shared" si="337"/>
        <v>XL23DT+2</v>
      </c>
      <c r="C599" s="83" t="str">
        <f t="shared" si="338"/>
        <v>XL23DT+3</v>
      </c>
      <c r="D599" s="83" t="str">
        <f t="shared" si="339"/>
        <v>XL23DT+4</v>
      </c>
      <c r="E599" s="32" t="s">
        <v>94</v>
      </c>
      <c r="F599" s="85">
        <v>23</v>
      </c>
      <c r="G599" s="85"/>
      <c r="H599" s="93" t="s">
        <v>263</v>
      </c>
      <c r="I599" s="84" t="s">
        <v>264</v>
      </c>
      <c r="J599" s="94" t="s">
        <v>212</v>
      </c>
      <c r="K599" s="84" t="str">
        <f t="shared" si="352"/>
        <v>XL23DT</v>
      </c>
      <c r="L599" s="94" t="s">
        <v>5686</v>
      </c>
      <c r="M599" s="95">
        <v>2200</v>
      </c>
      <c r="N599" s="95">
        <v>1200</v>
      </c>
      <c r="O599" s="96">
        <v>850</v>
      </c>
      <c r="P599" s="96">
        <v>700</v>
      </c>
      <c r="Q599" s="95" t="e">
        <f>VLOOKUP(H599&amp;"Vị trí 1",#REF!,9,0)</f>
        <v>#REF!</v>
      </c>
      <c r="R599" s="95" t="e">
        <f>VLOOKUP(H599&amp;"Vị trí 2",#REF!,9,0)</f>
        <v>#REF!</v>
      </c>
      <c r="S599" s="95" t="e">
        <f>VLOOKUP(H599&amp;"Vị trí 3",#REF!,9,0)</f>
        <v>#REF!</v>
      </c>
      <c r="T599" s="95" t="e">
        <f>VLOOKUP(H599&amp;"Vị trí 4",#REF!,9,0)</f>
        <v>#REF!</v>
      </c>
      <c r="U599" s="253"/>
      <c r="V599" s="253"/>
      <c r="W599" s="253"/>
      <c r="X599" s="253"/>
      <c r="Y599" s="254"/>
      <c r="Z599" s="254"/>
      <c r="AA599" s="254"/>
      <c r="AB599" s="254"/>
      <c r="AC599" s="253"/>
      <c r="AD599" s="253"/>
      <c r="AE599" s="253"/>
      <c r="AF599" s="253"/>
      <c r="AG599" s="254"/>
      <c r="AH599" s="254"/>
      <c r="AI599" s="254"/>
      <c r="AJ599" s="254"/>
      <c r="AK599" s="86">
        <v>7.99</v>
      </c>
      <c r="AL599" s="86"/>
      <c r="AM599" s="255"/>
      <c r="AN599" s="255">
        <f t="shared" si="357"/>
        <v>4.7</v>
      </c>
      <c r="AO599" s="98">
        <f t="shared" si="358"/>
        <v>10340</v>
      </c>
      <c r="AP599" s="98">
        <f t="shared" si="358"/>
        <v>5640</v>
      </c>
      <c r="AQ599" s="98">
        <f t="shared" si="358"/>
        <v>3995</v>
      </c>
      <c r="AR599" s="98">
        <f t="shared" si="358"/>
        <v>3290</v>
      </c>
      <c r="AS599" s="99">
        <f t="shared" si="359"/>
        <v>10300</v>
      </c>
      <c r="AT599" s="99">
        <f t="shared" si="359"/>
        <v>5600</v>
      </c>
      <c r="AU599" s="99">
        <f t="shared" si="359"/>
        <v>4000</v>
      </c>
      <c r="AV599" s="99">
        <f t="shared" si="359"/>
        <v>3300</v>
      </c>
      <c r="AW599" s="100">
        <f t="shared" si="360"/>
        <v>1551</v>
      </c>
      <c r="AX599" s="256" t="s">
        <v>94</v>
      </c>
      <c r="AY599" s="101">
        <v>1540</v>
      </c>
      <c r="AZ599" s="102">
        <v>840</v>
      </c>
      <c r="BA599" s="102">
        <v>600</v>
      </c>
      <c r="BB599" s="102">
        <v>490</v>
      </c>
      <c r="BC599" s="253">
        <v>1320</v>
      </c>
      <c r="BD599" s="253">
        <v>720</v>
      </c>
      <c r="BE599" s="253">
        <v>510</v>
      </c>
      <c r="BF599" s="253">
        <v>420</v>
      </c>
      <c r="BG599" s="103">
        <f t="shared" si="361"/>
        <v>1749</v>
      </c>
      <c r="BJ599" s="251" t="e">
        <f>M599*#REF!</f>
        <v>#REF!</v>
      </c>
      <c r="BK599" s="251" t="e">
        <f>N599*#REF!</f>
        <v>#REF!</v>
      </c>
      <c r="BL599" s="251" t="e">
        <f>O599*#REF!</f>
        <v>#REF!</v>
      </c>
      <c r="BM599" s="251" t="e">
        <f>P599*#REF!</f>
        <v>#REF!</v>
      </c>
    </row>
    <row r="600" spans="1:65" s="107" customFormat="1" ht="35.1" customHeight="1" x14ac:dyDescent="0.25">
      <c r="A600" s="83" t="str">
        <f t="shared" si="336"/>
        <v>XL24DT+1</v>
      </c>
      <c r="B600" s="83" t="str">
        <f t="shared" si="337"/>
        <v>XL24DT+2</v>
      </c>
      <c r="C600" s="83" t="str">
        <f t="shared" si="338"/>
        <v>XL24DT+3</v>
      </c>
      <c r="D600" s="83" t="str">
        <f t="shared" si="339"/>
        <v>XL24DT+4</v>
      </c>
      <c r="E600" s="32" t="s">
        <v>94</v>
      </c>
      <c r="F600" s="85">
        <v>24</v>
      </c>
      <c r="G600" s="85"/>
      <c r="H600" s="93" t="s">
        <v>265</v>
      </c>
      <c r="I600" s="84" t="s">
        <v>5687</v>
      </c>
      <c r="J600" s="94" t="s">
        <v>1099</v>
      </c>
      <c r="K600" s="84" t="str">
        <f t="shared" si="352"/>
        <v>XL24DT</v>
      </c>
      <c r="L600" s="94" t="s">
        <v>5688</v>
      </c>
      <c r="M600" s="95">
        <v>3000</v>
      </c>
      <c r="N600" s="95">
        <v>1400</v>
      </c>
      <c r="O600" s="96">
        <v>850</v>
      </c>
      <c r="P600" s="96">
        <v>700</v>
      </c>
      <c r="Q600" s="95" t="e">
        <f>VLOOKUP(H600&amp;"Vị trí 1",#REF!,9,0)</f>
        <v>#REF!</v>
      </c>
      <c r="R600" s="95" t="e">
        <f>VLOOKUP(H600&amp;"Vị trí 2",#REF!,9,0)</f>
        <v>#REF!</v>
      </c>
      <c r="S600" s="95" t="e">
        <f>VLOOKUP(H600&amp;"Vị trí 3",#REF!,9,0)</f>
        <v>#REF!</v>
      </c>
      <c r="T600" s="95" t="e">
        <f>VLOOKUP(H600&amp;"Vị trí 4",#REF!,9,0)</f>
        <v>#REF!</v>
      </c>
      <c r="U600" s="253"/>
      <c r="V600" s="253"/>
      <c r="W600" s="253"/>
      <c r="X600" s="253"/>
      <c r="Y600" s="254"/>
      <c r="Z600" s="254"/>
      <c r="AA600" s="254"/>
      <c r="AB600" s="254"/>
      <c r="AC600" s="253"/>
      <c r="AD600" s="253"/>
      <c r="AE600" s="253"/>
      <c r="AF600" s="253"/>
      <c r="AG600" s="254"/>
      <c r="AH600" s="254"/>
      <c r="AI600" s="254"/>
      <c r="AJ600" s="254"/>
      <c r="AK600" s="86">
        <v>7.99</v>
      </c>
      <c r="AL600" s="86"/>
      <c r="AM600" s="255"/>
      <c r="AN600" s="255">
        <f t="shared" si="357"/>
        <v>4.7</v>
      </c>
      <c r="AO600" s="98">
        <f t="shared" si="358"/>
        <v>14100</v>
      </c>
      <c r="AP600" s="98">
        <f t="shared" si="358"/>
        <v>6580</v>
      </c>
      <c r="AQ600" s="98">
        <f t="shared" si="358"/>
        <v>3995</v>
      </c>
      <c r="AR600" s="98">
        <f t="shared" si="358"/>
        <v>3290</v>
      </c>
      <c r="AS600" s="99">
        <f t="shared" si="359"/>
        <v>14100</v>
      </c>
      <c r="AT600" s="99">
        <f t="shared" si="359"/>
        <v>6600</v>
      </c>
      <c r="AU600" s="99">
        <f t="shared" si="359"/>
        <v>4000</v>
      </c>
      <c r="AV600" s="99">
        <f t="shared" si="359"/>
        <v>3300</v>
      </c>
      <c r="AW600" s="100">
        <f t="shared" si="360"/>
        <v>2115</v>
      </c>
      <c r="AX600" s="256" t="s">
        <v>94</v>
      </c>
      <c r="AY600" s="101">
        <v>1260</v>
      </c>
      <c r="AZ600" s="102">
        <v>630</v>
      </c>
      <c r="BA600" s="102">
        <v>560</v>
      </c>
      <c r="BB600" s="102">
        <v>490</v>
      </c>
      <c r="BC600" s="253">
        <v>1080</v>
      </c>
      <c r="BD600" s="253">
        <v>540</v>
      </c>
      <c r="BE600" s="253">
        <v>480</v>
      </c>
      <c r="BF600" s="253">
        <v>420</v>
      </c>
      <c r="BG600" s="103">
        <f t="shared" si="361"/>
        <v>1185</v>
      </c>
      <c r="BJ600" s="251" t="e">
        <f>M600*#REF!</f>
        <v>#REF!</v>
      </c>
      <c r="BK600" s="251" t="e">
        <f>N600*#REF!</f>
        <v>#REF!</v>
      </c>
      <c r="BL600" s="251" t="e">
        <f>O600*#REF!</f>
        <v>#REF!</v>
      </c>
      <c r="BM600" s="251" t="e">
        <f>P600*#REF!</f>
        <v>#REF!</v>
      </c>
    </row>
    <row r="601" spans="1:65" s="107" customFormat="1" ht="35.1" customHeight="1" x14ac:dyDescent="0.25">
      <c r="A601" s="83" t="str">
        <f t="shared" si="336"/>
        <v>XL25DT+1</v>
      </c>
      <c r="B601" s="83" t="str">
        <f t="shared" si="337"/>
        <v>XL25DT+2</v>
      </c>
      <c r="C601" s="83" t="str">
        <f t="shared" si="338"/>
        <v>XL25DT+3</v>
      </c>
      <c r="D601" s="83" t="str">
        <f t="shared" si="339"/>
        <v>XL25DT+4</v>
      </c>
      <c r="E601" s="32" t="s">
        <v>94</v>
      </c>
      <c r="F601" s="85">
        <v>25</v>
      </c>
      <c r="G601" s="85"/>
      <c r="H601" s="93" t="s">
        <v>267</v>
      </c>
      <c r="I601" s="84" t="s">
        <v>268</v>
      </c>
      <c r="J601" s="94" t="s">
        <v>210</v>
      </c>
      <c r="K601" s="84" t="str">
        <f t="shared" si="352"/>
        <v>XL25DT</v>
      </c>
      <c r="L601" s="94" t="s">
        <v>1099</v>
      </c>
      <c r="M601" s="95">
        <v>2000</v>
      </c>
      <c r="N601" s="95">
        <v>1200</v>
      </c>
      <c r="O601" s="96">
        <v>850</v>
      </c>
      <c r="P601" s="96">
        <v>700</v>
      </c>
      <c r="Q601" s="95" t="e">
        <f>VLOOKUP(H601&amp;"Vị trí 1",#REF!,9,0)</f>
        <v>#REF!</v>
      </c>
      <c r="R601" s="95" t="e">
        <f>VLOOKUP(H601&amp;"Vị trí 2",#REF!,9,0)</f>
        <v>#REF!</v>
      </c>
      <c r="S601" s="95" t="e">
        <f>VLOOKUP(H601&amp;"Vị trí 3",#REF!,9,0)</f>
        <v>#REF!</v>
      </c>
      <c r="T601" s="95" t="e">
        <f>VLOOKUP(H601&amp;"Vị trí 4",#REF!,9,0)</f>
        <v>#REF!</v>
      </c>
      <c r="U601" s="253"/>
      <c r="V601" s="253"/>
      <c r="W601" s="253"/>
      <c r="X601" s="253"/>
      <c r="Y601" s="254"/>
      <c r="Z601" s="254"/>
      <c r="AA601" s="254"/>
      <c r="AB601" s="254"/>
      <c r="AC601" s="253"/>
      <c r="AD601" s="253"/>
      <c r="AE601" s="253"/>
      <c r="AF601" s="253"/>
      <c r="AG601" s="254"/>
      <c r="AH601" s="254"/>
      <c r="AI601" s="254"/>
      <c r="AJ601" s="254"/>
      <c r="AK601" s="86">
        <v>7.99</v>
      </c>
      <c r="AL601" s="86"/>
      <c r="AM601" s="255"/>
      <c r="AN601" s="255">
        <f t="shared" si="357"/>
        <v>4.7</v>
      </c>
      <c r="AO601" s="98">
        <f t="shared" si="358"/>
        <v>9400</v>
      </c>
      <c r="AP601" s="98">
        <f t="shared" si="358"/>
        <v>5640</v>
      </c>
      <c r="AQ601" s="98">
        <f t="shared" si="358"/>
        <v>3995</v>
      </c>
      <c r="AR601" s="98">
        <f t="shared" si="358"/>
        <v>3290</v>
      </c>
      <c r="AS601" s="99">
        <f t="shared" si="359"/>
        <v>9400</v>
      </c>
      <c r="AT601" s="99">
        <f t="shared" si="359"/>
        <v>5600</v>
      </c>
      <c r="AU601" s="99">
        <f t="shared" si="359"/>
        <v>4000</v>
      </c>
      <c r="AV601" s="99">
        <f t="shared" si="359"/>
        <v>3300</v>
      </c>
      <c r="AW601" s="100">
        <f t="shared" si="360"/>
        <v>1410</v>
      </c>
      <c r="AX601" s="256" t="s">
        <v>94</v>
      </c>
      <c r="AY601" s="101">
        <v>1680</v>
      </c>
      <c r="AZ601" s="102">
        <v>840</v>
      </c>
      <c r="BA601" s="102">
        <v>600</v>
      </c>
      <c r="BB601" s="102">
        <v>490</v>
      </c>
      <c r="BC601" s="253">
        <v>1440</v>
      </c>
      <c r="BD601" s="253">
        <v>720</v>
      </c>
      <c r="BE601" s="253">
        <v>510</v>
      </c>
      <c r="BF601" s="253">
        <v>420</v>
      </c>
      <c r="BG601" s="103">
        <f t="shared" si="361"/>
        <v>1890</v>
      </c>
      <c r="BJ601" s="251" t="e">
        <f>M601*#REF!</f>
        <v>#REF!</v>
      </c>
      <c r="BK601" s="251" t="e">
        <f>N601*#REF!</f>
        <v>#REF!</v>
      </c>
      <c r="BL601" s="251" t="e">
        <f>O601*#REF!</f>
        <v>#REF!</v>
      </c>
      <c r="BM601" s="251" t="e">
        <f>P601*#REF!</f>
        <v>#REF!</v>
      </c>
    </row>
    <row r="602" spans="1:65" s="107" customFormat="1" ht="35.1" customHeight="1" x14ac:dyDescent="0.25">
      <c r="A602" s="83" t="str">
        <f t="shared" si="336"/>
        <v>XL26DT+1</v>
      </c>
      <c r="B602" s="83" t="str">
        <f t="shared" si="337"/>
        <v>XL26DT+2</v>
      </c>
      <c r="C602" s="83" t="str">
        <f t="shared" si="338"/>
        <v>XL26DT+3</v>
      </c>
      <c r="D602" s="83" t="str">
        <f t="shared" si="339"/>
        <v>XL26DT+4</v>
      </c>
      <c r="E602" s="32" t="s">
        <v>94</v>
      </c>
      <c r="F602" s="85">
        <v>26</v>
      </c>
      <c r="G602" s="85"/>
      <c r="H602" s="93" t="s">
        <v>269</v>
      </c>
      <c r="I602" s="84" t="s">
        <v>270</v>
      </c>
      <c r="J602" s="94" t="s">
        <v>210</v>
      </c>
      <c r="K602" s="84" t="str">
        <f t="shared" si="352"/>
        <v>XL26DT</v>
      </c>
      <c r="L602" s="94" t="s">
        <v>1099</v>
      </c>
      <c r="M602" s="95">
        <v>2200</v>
      </c>
      <c r="N602" s="95">
        <v>1200</v>
      </c>
      <c r="O602" s="96">
        <v>850</v>
      </c>
      <c r="P602" s="96">
        <v>700</v>
      </c>
      <c r="Q602" s="95" t="e">
        <f>VLOOKUP(H602&amp;"Vị trí 1",#REF!,9,0)</f>
        <v>#REF!</v>
      </c>
      <c r="R602" s="95" t="e">
        <f>VLOOKUP(H602&amp;"Vị trí 2",#REF!,9,0)</f>
        <v>#REF!</v>
      </c>
      <c r="S602" s="95" t="e">
        <f>VLOOKUP(H602&amp;"Vị trí 3",#REF!,9,0)</f>
        <v>#REF!</v>
      </c>
      <c r="T602" s="95" t="e">
        <f>VLOOKUP(H602&amp;"Vị trí 4",#REF!,9,0)</f>
        <v>#REF!</v>
      </c>
      <c r="U602" s="253"/>
      <c r="V602" s="253"/>
      <c r="W602" s="253"/>
      <c r="X602" s="253"/>
      <c r="Y602" s="254"/>
      <c r="Z602" s="254"/>
      <c r="AA602" s="254"/>
      <c r="AB602" s="254"/>
      <c r="AC602" s="253"/>
      <c r="AD602" s="253"/>
      <c r="AE602" s="253"/>
      <c r="AF602" s="253"/>
      <c r="AG602" s="254"/>
      <c r="AH602" s="254"/>
      <c r="AI602" s="254"/>
      <c r="AJ602" s="254"/>
      <c r="AK602" s="86">
        <v>7.99</v>
      </c>
      <c r="AL602" s="86"/>
      <c r="AM602" s="255"/>
      <c r="AN602" s="255">
        <f t="shared" si="357"/>
        <v>4.7</v>
      </c>
      <c r="AO602" s="98">
        <f t="shared" si="358"/>
        <v>10340</v>
      </c>
      <c r="AP602" s="98">
        <f t="shared" si="358"/>
        <v>5640</v>
      </c>
      <c r="AQ602" s="98">
        <f t="shared" si="358"/>
        <v>3995</v>
      </c>
      <c r="AR602" s="98">
        <f t="shared" si="358"/>
        <v>3290</v>
      </c>
      <c r="AS602" s="99">
        <f t="shared" si="359"/>
        <v>10300</v>
      </c>
      <c r="AT602" s="99">
        <f t="shared" si="359"/>
        <v>5600</v>
      </c>
      <c r="AU602" s="99">
        <f t="shared" si="359"/>
        <v>4000</v>
      </c>
      <c r="AV602" s="99">
        <f t="shared" si="359"/>
        <v>3300</v>
      </c>
      <c r="AW602" s="100">
        <f t="shared" si="360"/>
        <v>1551</v>
      </c>
      <c r="AX602" s="256" t="s">
        <v>94</v>
      </c>
      <c r="AY602" s="101">
        <v>1400</v>
      </c>
      <c r="AZ602" s="102">
        <v>840</v>
      </c>
      <c r="BA602" s="102">
        <v>600</v>
      </c>
      <c r="BB602" s="102">
        <v>490</v>
      </c>
      <c r="BC602" s="253">
        <v>1200</v>
      </c>
      <c r="BD602" s="253">
        <v>720</v>
      </c>
      <c r="BE602" s="253">
        <v>510</v>
      </c>
      <c r="BF602" s="253">
        <v>420</v>
      </c>
      <c r="BG602" s="103">
        <f t="shared" si="361"/>
        <v>1749</v>
      </c>
      <c r="BJ602" s="251" t="e">
        <f>M602*#REF!</f>
        <v>#REF!</v>
      </c>
      <c r="BK602" s="251" t="e">
        <f>N602*#REF!</f>
        <v>#REF!</v>
      </c>
      <c r="BL602" s="251" t="e">
        <f>O602*#REF!</f>
        <v>#REF!</v>
      </c>
      <c r="BM602" s="251" t="e">
        <f>P602*#REF!</f>
        <v>#REF!</v>
      </c>
    </row>
    <row r="603" spans="1:65" s="107" customFormat="1" ht="35.1" customHeight="1" x14ac:dyDescent="0.25">
      <c r="A603" s="83" t="str">
        <f t="shared" si="336"/>
        <v>XL27DT+1</v>
      </c>
      <c r="B603" s="83" t="str">
        <f t="shared" si="337"/>
        <v>XL27DT+2</v>
      </c>
      <c r="C603" s="83" t="str">
        <f t="shared" si="338"/>
        <v>XL27DT+3</v>
      </c>
      <c r="D603" s="83" t="str">
        <f t="shared" si="339"/>
        <v>XL27DT+4</v>
      </c>
      <c r="E603" s="32" t="s">
        <v>94</v>
      </c>
      <c r="F603" s="85">
        <v>27</v>
      </c>
      <c r="G603" s="85"/>
      <c r="H603" s="93" t="s">
        <v>271</v>
      </c>
      <c r="I603" s="84" t="s">
        <v>272</v>
      </c>
      <c r="J603" s="94" t="s">
        <v>294</v>
      </c>
      <c r="K603" s="84" t="str">
        <f t="shared" si="352"/>
        <v>XL27DT</v>
      </c>
      <c r="L603" s="94" t="s">
        <v>239</v>
      </c>
      <c r="M603" s="95">
        <v>2800</v>
      </c>
      <c r="N603" s="95">
        <v>1400</v>
      </c>
      <c r="O603" s="96">
        <v>850</v>
      </c>
      <c r="P603" s="96">
        <v>700</v>
      </c>
      <c r="Q603" s="95" t="e">
        <f>VLOOKUP(H603&amp;"Vị trí 1",#REF!,9,0)</f>
        <v>#REF!</v>
      </c>
      <c r="R603" s="95" t="e">
        <f>VLOOKUP(H603&amp;"Vị trí 2",#REF!,9,0)</f>
        <v>#REF!</v>
      </c>
      <c r="S603" s="95" t="e">
        <f>VLOOKUP(H603&amp;"Vị trí 3",#REF!,9,0)</f>
        <v>#REF!</v>
      </c>
      <c r="T603" s="95" t="e">
        <f>VLOOKUP(H603&amp;"Vị trí 4",#REF!,9,0)</f>
        <v>#REF!</v>
      </c>
      <c r="U603" s="253"/>
      <c r="V603" s="253"/>
      <c r="W603" s="253"/>
      <c r="X603" s="253"/>
      <c r="Y603" s="254"/>
      <c r="Z603" s="254"/>
      <c r="AA603" s="254"/>
      <c r="AB603" s="254"/>
      <c r="AC603" s="253"/>
      <c r="AD603" s="253"/>
      <c r="AE603" s="253"/>
      <c r="AF603" s="253"/>
      <c r="AG603" s="254"/>
      <c r="AH603" s="254"/>
      <c r="AI603" s="254"/>
      <c r="AJ603" s="254"/>
      <c r="AK603" s="86">
        <v>7.99</v>
      </c>
      <c r="AL603" s="86"/>
      <c r="AM603" s="255"/>
      <c r="AN603" s="255">
        <f t="shared" si="357"/>
        <v>4.7</v>
      </c>
      <c r="AO603" s="98">
        <f t="shared" si="358"/>
        <v>13160</v>
      </c>
      <c r="AP603" s="98">
        <f t="shared" si="358"/>
        <v>6580</v>
      </c>
      <c r="AQ603" s="98">
        <f t="shared" si="358"/>
        <v>3995</v>
      </c>
      <c r="AR603" s="98">
        <f t="shared" si="358"/>
        <v>3290</v>
      </c>
      <c r="AS603" s="99">
        <f t="shared" si="359"/>
        <v>13200</v>
      </c>
      <c r="AT603" s="99">
        <f t="shared" si="359"/>
        <v>6600</v>
      </c>
      <c r="AU603" s="99">
        <f t="shared" si="359"/>
        <v>4000</v>
      </c>
      <c r="AV603" s="99">
        <f t="shared" si="359"/>
        <v>3300</v>
      </c>
      <c r="AW603" s="100">
        <f t="shared" si="360"/>
        <v>1974</v>
      </c>
      <c r="AX603" s="256" t="s">
        <v>94</v>
      </c>
      <c r="AY603" s="101"/>
      <c r="AZ603" s="102"/>
      <c r="BA603" s="102"/>
      <c r="BB603" s="102"/>
      <c r="BC603" s="253"/>
      <c r="BD603" s="253"/>
      <c r="BE603" s="253"/>
      <c r="BF603" s="253"/>
      <c r="BG603" s="103">
        <f t="shared" si="361"/>
        <v>1326</v>
      </c>
    </row>
    <row r="604" spans="1:65" s="107" customFormat="1" ht="35.1" customHeight="1" x14ac:dyDescent="0.25">
      <c r="A604" s="83" t="str">
        <f t="shared" si="336"/>
        <v>XL28DT+1</v>
      </c>
      <c r="B604" s="83" t="str">
        <f t="shared" si="337"/>
        <v>XL28DT+2</v>
      </c>
      <c r="C604" s="83" t="str">
        <f t="shared" si="338"/>
        <v>XL28DT+3</v>
      </c>
      <c r="D604" s="83" t="str">
        <f t="shared" si="339"/>
        <v>XL28DT+4</v>
      </c>
      <c r="E604" s="32" t="s">
        <v>94</v>
      </c>
      <c r="F604" s="85">
        <v>28</v>
      </c>
      <c r="G604" s="85"/>
      <c r="H604" s="93" t="s">
        <v>5689</v>
      </c>
      <c r="I604" s="84" t="s">
        <v>274</v>
      </c>
      <c r="J604" s="94" t="s">
        <v>210</v>
      </c>
      <c r="K604" s="84"/>
      <c r="L604" s="94" t="s">
        <v>166</v>
      </c>
      <c r="M604" s="96"/>
      <c r="N604" s="96"/>
      <c r="O604" s="96"/>
      <c r="P604" s="96"/>
      <c r="Q604" s="95"/>
      <c r="R604" s="95"/>
      <c r="S604" s="95"/>
      <c r="T604" s="95"/>
      <c r="U604" s="253"/>
      <c r="V604" s="253"/>
      <c r="W604" s="253"/>
      <c r="X604" s="253"/>
      <c r="Y604" s="254"/>
      <c r="Z604" s="254"/>
      <c r="AA604" s="254"/>
      <c r="AB604" s="254"/>
      <c r="AC604" s="253"/>
      <c r="AD604" s="253"/>
      <c r="AE604" s="253"/>
      <c r="AF604" s="253"/>
      <c r="AG604" s="254"/>
      <c r="AH604" s="254"/>
      <c r="AI604" s="254"/>
      <c r="AJ604" s="254"/>
      <c r="AK604" s="86"/>
      <c r="AL604" s="86"/>
      <c r="AM604" s="255"/>
      <c r="AN604" s="255"/>
      <c r="AO604" s="98"/>
      <c r="AP604" s="98"/>
      <c r="AQ604" s="98"/>
      <c r="AR604" s="98"/>
      <c r="AS604" s="98"/>
      <c r="AT604" s="98"/>
      <c r="AU604" s="98"/>
      <c r="AV604" s="98"/>
      <c r="AW604" s="60"/>
      <c r="AX604" s="256" t="s">
        <v>94</v>
      </c>
      <c r="AY604" s="101">
        <v>1540</v>
      </c>
      <c r="AZ604" s="102">
        <v>840</v>
      </c>
      <c r="BA604" s="102">
        <v>600</v>
      </c>
      <c r="BB604" s="102">
        <v>490</v>
      </c>
      <c r="BC604" s="253">
        <v>1320</v>
      </c>
      <c r="BD604" s="253">
        <v>720</v>
      </c>
      <c r="BE604" s="253">
        <v>510</v>
      </c>
      <c r="BF604" s="253">
        <v>420</v>
      </c>
      <c r="BJ604" s="251" t="e">
        <f>M604*#REF!</f>
        <v>#REF!</v>
      </c>
      <c r="BK604" s="251" t="e">
        <f>N604*#REF!</f>
        <v>#REF!</v>
      </c>
      <c r="BL604" s="251" t="e">
        <f>O604*#REF!</f>
        <v>#REF!</v>
      </c>
      <c r="BM604" s="251" t="e">
        <f>P604*#REF!</f>
        <v>#REF!</v>
      </c>
    </row>
    <row r="605" spans="1:65" s="107" customFormat="1" ht="35.1" customHeight="1" x14ac:dyDescent="0.25">
      <c r="A605" s="83" t="str">
        <f t="shared" si="336"/>
        <v>XL28DT_D1+1</v>
      </c>
      <c r="B605" s="83" t="str">
        <f t="shared" si="337"/>
        <v>XL28DT_D1+2</v>
      </c>
      <c r="C605" s="83" t="str">
        <f t="shared" si="338"/>
        <v>XL28DT_D1+3</v>
      </c>
      <c r="D605" s="83" t="str">
        <f t="shared" si="339"/>
        <v>XL28DT_D1+4</v>
      </c>
      <c r="E605" s="32" t="s">
        <v>94</v>
      </c>
      <c r="F605" s="85"/>
      <c r="G605" s="85"/>
      <c r="H605" s="93" t="s">
        <v>273</v>
      </c>
      <c r="I605" s="84" t="s">
        <v>5674</v>
      </c>
      <c r="J605" s="94" t="s">
        <v>210</v>
      </c>
      <c r="K605" s="84" t="str">
        <f t="shared" si="352"/>
        <v>XL28DT_D1</v>
      </c>
      <c r="L605" s="94" t="s">
        <v>1099</v>
      </c>
      <c r="M605" s="95">
        <v>2200</v>
      </c>
      <c r="N605" s="95">
        <v>1200</v>
      </c>
      <c r="O605" s="96">
        <v>850</v>
      </c>
      <c r="P605" s="96">
        <v>700</v>
      </c>
      <c r="Q605" s="95" t="e">
        <f>VLOOKUP(H605&amp;"Vị trí 1",#REF!,9,0)</f>
        <v>#REF!</v>
      </c>
      <c r="R605" s="95" t="e">
        <f>VLOOKUP(H605&amp;"Vị trí 2",#REF!,9,0)</f>
        <v>#REF!</v>
      </c>
      <c r="S605" s="95" t="e">
        <f>VLOOKUP(H605&amp;"Vị trí 3",#REF!,9,0)</f>
        <v>#REF!</v>
      </c>
      <c r="T605" s="95" t="e">
        <f>VLOOKUP(H605&amp;"Vị trí 4",#REF!,9,0)</f>
        <v>#REF!</v>
      </c>
      <c r="U605" s="253"/>
      <c r="V605" s="253"/>
      <c r="W605" s="253"/>
      <c r="X605" s="253"/>
      <c r="Y605" s="254"/>
      <c r="Z605" s="254"/>
      <c r="AA605" s="254"/>
      <c r="AB605" s="254"/>
      <c r="AC605" s="253"/>
      <c r="AD605" s="253"/>
      <c r="AE605" s="253"/>
      <c r="AF605" s="253"/>
      <c r="AG605" s="254"/>
      <c r="AH605" s="254"/>
      <c r="AI605" s="254"/>
      <c r="AJ605" s="254"/>
      <c r="AK605" s="86">
        <v>7.99</v>
      </c>
      <c r="AL605" s="86"/>
      <c r="AM605" s="255"/>
      <c r="AN605" s="255">
        <f>ROUNDDOWN(AK605*$AN$10/$AK$10,1)</f>
        <v>4.7</v>
      </c>
      <c r="AO605" s="98">
        <f t="shared" ref="AO605:AR608" si="362">M605*$AN605</f>
        <v>10340</v>
      </c>
      <c r="AP605" s="98">
        <f t="shared" si="362"/>
        <v>5640</v>
      </c>
      <c r="AQ605" s="98">
        <f t="shared" si="362"/>
        <v>3995</v>
      </c>
      <c r="AR605" s="98">
        <f t="shared" si="362"/>
        <v>3290</v>
      </c>
      <c r="AS605" s="99">
        <f t="shared" ref="AS605:AV608" si="363">IF(AO605&lt;1000,ROUND(AO605,-1),ROUND(AO605,-2))</f>
        <v>10300</v>
      </c>
      <c r="AT605" s="99">
        <f t="shared" si="363"/>
        <v>5600</v>
      </c>
      <c r="AU605" s="99">
        <f t="shared" si="363"/>
        <v>4000</v>
      </c>
      <c r="AV605" s="99">
        <f t="shared" si="363"/>
        <v>3300</v>
      </c>
      <c r="AW605" s="100">
        <f>AO605*0.15</f>
        <v>1551</v>
      </c>
      <c r="AX605" s="256" t="s">
        <v>94</v>
      </c>
      <c r="AY605" s="101">
        <v>1260</v>
      </c>
      <c r="AZ605" s="102">
        <v>630</v>
      </c>
      <c r="BA605" s="102">
        <v>560</v>
      </c>
      <c r="BB605" s="102">
        <v>490</v>
      </c>
      <c r="BC605" s="253">
        <v>1080</v>
      </c>
      <c r="BD605" s="253">
        <v>540</v>
      </c>
      <c r="BE605" s="253">
        <v>480</v>
      </c>
      <c r="BF605" s="253">
        <v>420</v>
      </c>
      <c r="BG605" s="103">
        <f>AV605-AW605</f>
        <v>1749</v>
      </c>
      <c r="BJ605" s="251" t="e">
        <f>M605*#REF!</f>
        <v>#REF!</v>
      </c>
      <c r="BK605" s="251" t="e">
        <f>N605*#REF!</f>
        <v>#REF!</v>
      </c>
      <c r="BL605" s="251" t="e">
        <f>O605*#REF!</f>
        <v>#REF!</v>
      </c>
      <c r="BM605" s="251" t="e">
        <f>P605*#REF!</f>
        <v>#REF!</v>
      </c>
    </row>
    <row r="606" spans="1:65" s="107" customFormat="1" ht="35.1" customHeight="1" x14ac:dyDescent="0.25">
      <c r="A606" s="83" t="str">
        <f t="shared" si="336"/>
        <v>XL28DT_D2+1</v>
      </c>
      <c r="B606" s="83" t="str">
        <f t="shared" si="337"/>
        <v>XL28DT_D2+2</v>
      </c>
      <c r="C606" s="83" t="str">
        <f t="shared" si="338"/>
        <v>XL28DT_D2+3</v>
      </c>
      <c r="D606" s="83" t="str">
        <f t="shared" si="339"/>
        <v>XL28DT_D2+4</v>
      </c>
      <c r="E606" s="32" t="s">
        <v>94</v>
      </c>
      <c r="F606" s="85"/>
      <c r="G606" s="85"/>
      <c r="H606" s="93" t="s">
        <v>275</v>
      </c>
      <c r="I606" s="84" t="s">
        <v>5690</v>
      </c>
      <c r="J606" s="94" t="s">
        <v>1099</v>
      </c>
      <c r="K606" s="84" t="str">
        <f t="shared" si="352"/>
        <v>XL28DT_D2</v>
      </c>
      <c r="L606" s="94" t="s">
        <v>166</v>
      </c>
      <c r="M606" s="95">
        <v>1800</v>
      </c>
      <c r="N606" s="96">
        <v>900</v>
      </c>
      <c r="O606" s="96">
        <v>800</v>
      </c>
      <c r="P606" s="96">
        <v>700</v>
      </c>
      <c r="Q606" s="95" t="e">
        <f>VLOOKUP(H606&amp;"Vị trí 1",#REF!,9,0)</f>
        <v>#REF!</v>
      </c>
      <c r="R606" s="95" t="e">
        <f>VLOOKUP(H606&amp;"Vị trí 2",#REF!,9,0)</f>
        <v>#REF!</v>
      </c>
      <c r="S606" s="95" t="e">
        <f>VLOOKUP(H606&amp;"Vị trí 3",#REF!,9,0)</f>
        <v>#REF!</v>
      </c>
      <c r="T606" s="95" t="e">
        <f>VLOOKUP(H606&amp;"Vị trí 4",#REF!,9,0)</f>
        <v>#REF!</v>
      </c>
      <c r="U606" s="253"/>
      <c r="V606" s="253"/>
      <c r="W606" s="253"/>
      <c r="X606" s="253"/>
      <c r="Y606" s="254"/>
      <c r="Z606" s="254"/>
      <c r="AA606" s="254"/>
      <c r="AB606" s="254"/>
      <c r="AC606" s="253"/>
      <c r="AD606" s="253"/>
      <c r="AE606" s="253"/>
      <c r="AF606" s="253"/>
      <c r="AG606" s="254"/>
      <c r="AH606" s="254"/>
      <c r="AI606" s="254"/>
      <c r="AJ606" s="254"/>
      <c r="AK606" s="86">
        <v>7.99</v>
      </c>
      <c r="AL606" s="86"/>
      <c r="AM606" s="255"/>
      <c r="AN606" s="255">
        <f>ROUNDDOWN(AK606*$AN$10/$AK$10,1)</f>
        <v>4.7</v>
      </c>
      <c r="AO606" s="98">
        <f t="shared" si="362"/>
        <v>8460</v>
      </c>
      <c r="AP606" s="98">
        <f t="shared" si="362"/>
        <v>4230</v>
      </c>
      <c r="AQ606" s="98">
        <f t="shared" si="362"/>
        <v>3760</v>
      </c>
      <c r="AR606" s="98">
        <f t="shared" si="362"/>
        <v>3290</v>
      </c>
      <c r="AS606" s="99">
        <f t="shared" si="363"/>
        <v>8500</v>
      </c>
      <c r="AT606" s="99">
        <f t="shared" si="363"/>
        <v>4200</v>
      </c>
      <c r="AU606" s="99">
        <f t="shared" si="363"/>
        <v>3800</v>
      </c>
      <c r="AV606" s="99">
        <f t="shared" si="363"/>
        <v>3300</v>
      </c>
      <c r="AW606" s="100">
        <f>AO606*0.15</f>
        <v>1269</v>
      </c>
      <c r="AX606" s="256" t="s">
        <v>94</v>
      </c>
      <c r="AY606" s="101"/>
      <c r="AZ606" s="102"/>
      <c r="BA606" s="102"/>
      <c r="BB606" s="102"/>
      <c r="BC606" s="253"/>
      <c r="BD606" s="253"/>
      <c r="BE606" s="253"/>
      <c r="BF606" s="253"/>
      <c r="BG606" s="103">
        <f>AV606-AW606</f>
        <v>2031</v>
      </c>
    </row>
    <row r="607" spans="1:65" s="107" customFormat="1" ht="35.1" customHeight="1" x14ac:dyDescent="0.25">
      <c r="A607" s="83" t="str">
        <f t="shared" si="336"/>
        <v>XL29DT+1</v>
      </c>
      <c r="B607" s="83" t="str">
        <f t="shared" si="337"/>
        <v>XL29DT+2</v>
      </c>
      <c r="C607" s="83" t="str">
        <f t="shared" si="338"/>
        <v>XL29DT+3</v>
      </c>
      <c r="D607" s="83" t="str">
        <f t="shared" si="339"/>
        <v>XL29DT+4</v>
      </c>
      <c r="E607" s="32" t="s">
        <v>94</v>
      </c>
      <c r="F607" s="85">
        <v>29</v>
      </c>
      <c r="G607" s="85"/>
      <c r="H607" s="93" t="s">
        <v>276</v>
      </c>
      <c r="I607" s="84" t="s">
        <v>277</v>
      </c>
      <c r="J607" s="94" t="s">
        <v>212</v>
      </c>
      <c r="K607" s="84" t="str">
        <f t="shared" si="352"/>
        <v>XL29DT</v>
      </c>
      <c r="L607" s="94" t="s">
        <v>5153</v>
      </c>
      <c r="M607" s="95">
        <v>2400</v>
      </c>
      <c r="N607" s="95">
        <v>1200</v>
      </c>
      <c r="O607" s="96">
        <v>850</v>
      </c>
      <c r="P607" s="96">
        <v>700</v>
      </c>
      <c r="Q607" s="95" t="e">
        <f>VLOOKUP(H607&amp;"Vị trí 1",#REF!,9,0)</f>
        <v>#REF!</v>
      </c>
      <c r="R607" s="95" t="e">
        <f>VLOOKUP(H607&amp;"Vị trí 2",#REF!,9,0)</f>
        <v>#REF!</v>
      </c>
      <c r="S607" s="95" t="e">
        <f>VLOOKUP(H607&amp;"Vị trí 3",#REF!,9,0)</f>
        <v>#REF!</v>
      </c>
      <c r="T607" s="95" t="e">
        <f>VLOOKUP(H607&amp;"Vị trí 4",#REF!,9,0)</f>
        <v>#REF!</v>
      </c>
      <c r="U607" s="253" t="e">
        <f>VLOOKUP(A607,#REF!,32,0)</f>
        <v>#REF!</v>
      </c>
      <c r="V607" s="253"/>
      <c r="W607" s="253"/>
      <c r="X607" s="253"/>
      <c r="Y607" s="254" t="e">
        <f>U607/M607</f>
        <v>#REF!</v>
      </c>
      <c r="Z607" s="254"/>
      <c r="AA607" s="254"/>
      <c r="AB607" s="254"/>
      <c r="AC607" s="253"/>
      <c r="AD607" s="253"/>
      <c r="AE607" s="253"/>
      <c r="AF607" s="253"/>
      <c r="AG607" s="254"/>
      <c r="AH607" s="254"/>
      <c r="AI607" s="254"/>
      <c r="AJ607" s="254"/>
      <c r="AK607" s="86">
        <v>7.99</v>
      </c>
      <c r="AL607" s="86"/>
      <c r="AM607" s="255"/>
      <c r="AN607" s="255">
        <f>ROUNDDOWN(AK607*$AN$10/$AK$10,1)</f>
        <v>4.7</v>
      </c>
      <c r="AO607" s="98">
        <f t="shared" si="362"/>
        <v>11280</v>
      </c>
      <c r="AP607" s="98">
        <f t="shared" si="362"/>
        <v>5640</v>
      </c>
      <c r="AQ607" s="98">
        <f t="shared" si="362"/>
        <v>3995</v>
      </c>
      <c r="AR607" s="98">
        <f t="shared" si="362"/>
        <v>3290</v>
      </c>
      <c r="AS607" s="99">
        <f t="shared" si="363"/>
        <v>11300</v>
      </c>
      <c r="AT607" s="99">
        <f t="shared" si="363"/>
        <v>5600</v>
      </c>
      <c r="AU607" s="99">
        <f t="shared" si="363"/>
        <v>4000</v>
      </c>
      <c r="AV607" s="99">
        <f t="shared" si="363"/>
        <v>3300</v>
      </c>
      <c r="AW607" s="100">
        <f>AO607*0.15</f>
        <v>1692</v>
      </c>
      <c r="AX607" s="256" t="s">
        <v>94</v>
      </c>
      <c r="AY607" s="101">
        <v>1540</v>
      </c>
      <c r="AZ607" s="102">
        <v>840</v>
      </c>
      <c r="BA607" s="102">
        <v>600</v>
      </c>
      <c r="BB607" s="102">
        <v>490</v>
      </c>
      <c r="BC607" s="253">
        <v>1320</v>
      </c>
      <c r="BD607" s="253">
        <v>720</v>
      </c>
      <c r="BE607" s="253">
        <v>510</v>
      </c>
      <c r="BF607" s="253">
        <v>420</v>
      </c>
      <c r="BG607" s="103">
        <f>AV607-AW607</f>
        <v>1608</v>
      </c>
      <c r="BJ607" s="251" t="e">
        <f>M607*#REF!</f>
        <v>#REF!</v>
      </c>
      <c r="BK607" s="251" t="e">
        <f>N607*#REF!</f>
        <v>#REF!</v>
      </c>
      <c r="BL607" s="251" t="e">
        <f>O607*#REF!</f>
        <v>#REF!</v>
      </c>
      <c r="BM607" s="251" t="e">
        <f>P607*#REF!</f>
        <v>#REF!</v>
      </c>
    </row>
    <row r="608" spans="1:65" s="107" customFormat="1" ht="35.1" customHeight="1" x14ac:dyDescent="0.25">
      <c r="A608" s="83" t="str">
        <f t="shared" si="336"/>
        <v>XL30DT+1</v>
      </c>
      <c r="B608" s="83" t="str">
        <f t="shared" si="337"/>
        <v>XL30DT+2</v>
      </c>
      <c r="C608" s="83" t="str">
        <f t="shared" si="338"/>
        <v>XL30DT+3</v>
      </c>
      <c r="D608" s="83" t="str">
        <f t="shared" si="339"/>
        <v>XL30DT+4</v>
      </c>
      <c r="E608" s="32" t="s">
        <v>94</v>
      </c>
      <c r="F608" s="85">
        <v>30</v>
      </c>
      <c r="G608" s="85"/>
      <c r="H608" s="93" t="s">
        <v>209</v>
      </c>
      <c r="I608" s="84" t="s">
        <v>167</v>
      </c>
      <c r="J608" s="94" t="s">
        <v>210</v>
      </c>
      <c r="K608" s="84" t="str">
        <f t="shared" si="352"/>
        <v>XL30DT</v>
      </c>
      <c r="L608" s="94" t="s">
        <v>166</v>
      </c>
      <c r="M608" s="95">
        <v>2000</v>
      </c>
      <c r="N608" s="95">
        <v>1200</v>
      </c>
      <c r="O608" s="96">
        <v>850</v>
      </c>
      <c r="P608" s="96">
        <v>700</v>
      </c>
      <c r="Q608" s="95" t="e">
        <f>VLOOKUP(H608&amp;"Vị trí 1",#REF!,9,0)</f>
        <v>#REF!</v>
      </c>
      <c r="R608" s="95" t="e">
        <f>VLOOKUP(H608&amp;"Vị trí 2",#REF!,9,0)</f>
        <v>#REF!</v>
      </c>
      <c r="S608" s="95" t="e">
        <f>VLOOKUP(H608&amp;"Vị trí 3",#REF!,9,0)</f>
        <v>#REF!</v>
      </c>
      <c r="T608" s="95" t="e">
        <f>VLOOKUP(H608&amp;"Vị trí 4",#REF!,9,0)</f>
        <v>#REF!</v>
      </c>
      <c r="U608" s="253"/>
      <c r="V608" s="253"/>
      <c r="W608" s="253"/>
      <c r="X608" s="253"/>
      <c r="Y608" s="254"/>
      <c r="Z608" s="254"/>
      <c r="AA608" s="254"/>
      <c r="AB608" s="254"/>
      <c r="AC608" s="253"/>
      <c r="AD608" s="253"/>
      <c r="AE608" s="253"/>
      <c r="AF608" s="253"/>
      <c r="AG608" s="254"/>
      <c r="AH608" s="254"/>
      <c r="AI608" s="254"/>
      <c r="AJ608" s="254"/>
      <c r="AK608" s="86">
        <v>7.99</v>
      </c>
      <c r="AL608" s="86"/>
      <c r="AM608" s="255"/>
      <c r="AN608" s="255">
        <f>ROUNDDOWN(AK608*$AN$10/$AK$10,1)</f>
        <v>4.7</v>
      </c>
      <c r="AO608" s="98">
        <f t="shared" si="362"/>
        <v>9400</v>
      </c>
      <c r="AP608" s="98">
        <f t="shared" si="362"/>
        <v>5640</v>
      </c>
      <c r="AQ608" s="98">
        <f t="shared" si="362"/>
        <v>3995</v>
      </c>
      <c r="AR608" s="98">
        <f t="shared" si="362"/>
        <v>3290</v>
      </c>
      <c r="AS608" s="99">
        <f t="shared" si="363"/>
        <v>9400</v>
      </c>
      <c r="AT608" s="99">
        <f t="shared" si="363"/>
        <v>5600</v>
      </c>
      <c r="AU608" s="99">
        <f t="shared" si="363"/>
        <v>4000</v>
      </c>
      <c r="AV608" s="99">
        <f t="shared" si="363"/>
        <v>3300</v>
      </c>
      <c r="AW608" s="100">
        <f>AO608*0.15</f>
        <v>1410</v>
      </c>
      <c r="AX608" s="256" t="s">
        <v>94</v>
      </c>
      <c r="AY608" s="101">
        <v>1260</v>
      </c>
      <c r="AZ608" s="102">
        <v>630</v>
      </c>
      <c r="BA608" s="102">
        <v>560</v>
      </c>
      <c r="BB608" s="102">
        <v>490</v>
      </c>
      <c r="BC608" s="253">
        <v>1080</v>
      </c>
      <c r="BD608" s="253">
        <v>540</v>
      </c>
      <c r="BE608" s="253">
        <v>480</v>
      </c>
      <c r="BF608" s="253">
        <v>420</v>
      </c>
      <c r="BG608" s="103">
        <f>AV608-AW608</f>
        <v>1890</v>
      </c>
      <c r="BJ608" s="251" t="e">
        <f>M608*#REF!</f>
        <v>#REF!</v>
      </c>
      <c r="BK608" s="251" t="e">
        <f>N608*#REF!</f>
        <v>#REF!</v>
      </c>
      <c r="BL608" s="251" t="e">
        <f>O608*#REF!</f>
        <v>#REF!</v>
      </c>
      <c r="BM608" s="251" t="e">
        <f>P608*#REF!</f>
        <v>#REF!</v>
      </c>
    </row>
    <row r="609" spans="1:65" s="107" customFormat="1" ht="35.1" customHeight="1" x14ac:dyDescent="0.25">
      <c r="A609" s="83" t="str">
        <f t="shared" si="336"/>
        <v>XL31DT+1</v>
      </c>
      <c r="B609" s="83" t="str">
        <f t="shared" si="337"/>
        <v>XL31DT+2</v>
      </c>
      <c r="C609" s="83" t="str">
        <f t="shared" si="338"/>
        <v>XL31DT+3</v>
      </c>
      <c r="D609" s="83" t="str">
        <f t="shared" si="339"/>
        <v>XL31DT+4</v>
      </c>
      <c r="E609" s="32" t="s">
        <v>94</v>
      </c>
      <c r="F609" s="85">
        <v>31</v>
      </c>
      <c r="G609" s="85"/>
      <c r="H609" s="93" t="s">
        <v>5691</v>
      </c>
      <c r="I609" s="84" t="s">
        <v>279</v>
      </c>
      <c r="J609" s="94" t="s">
        <v>210</v>
      </c>
      <c r="K609" s="84"/>
      <c r="L609" s="94" t="s">
        <v>5680</v>
      </c>
      <c r="M609" s="96"/>
      <c r="N609" s="96"/>
      <c r="O609" s="96"/>
      <c r="P609" s="96"/>
      <c r="Q609" s="95"/>
      <c r="R609" s="95"/>
      <c r="S609" s="95"/>
      <c r="T609" s="95"/>
      <c r="U609" s="253"/>
      <c r="V609" s="253"/>
      <c r="W609" s="253"/>
      <c r="X609" s="253"/>
      <c r="Y609" s="254"/>
      <c r="Z609" s="254"/>
      <c r="AA609" s="254"/>
      <c r="AB609" s="254"/>
      <c r="AC609" s="253"/>
      <c r="AD609" s="253"/>
      <c r="AE609" s="253"/>
      <c r="AF609" s="253"/>
      <c r="AG609" s="254"/>
      <c r="AH609" s="254"/>
      <c r="AI609" s="254"/>
      <c r="AJ609" s="254"/>
      <c r="AK609" s="86"/>
      <c r="AL609" s="86"/>
      <c r="AM609" s="255"/>
      <c r="AN609" s="255"/>
      <c r="AO609" s="98"/>
      <c r="AP609" s="98"/>
      <c r="AQ609" s="98"/>
      <c r="AR609" s="98"/>
      <c r="AS609" s="98"/>
      <c r="AT609" s="98"/>
      <c r="AU609" s="98"/>
      <c r="AV609" s="98"/>
      <c r="AW609" s="60"/>
      <c r="AX609" s="256" t="s">
        <v>94</v>
      </c>
      <c r="AY609" s="101"/>
      <c r="AZ609" s="102"/>
      <c r="BA609" s="102"/>
      <c r="BB609" s="102"/>
      <c r="BC609" s="253"/>
      <c r="BD609" s="253"/>
      <c r="BE609" s="253"/>
      <c r="BF609" s="253"/>
    </row>
    <row r="610" spans="1:65" s="107" customFormat="1" ht="35.1" customHeight="1" x14ac:dyDescent="0.25">
      <c r="A610" s="83" t="str">
        <f t="shared" si="336"/>
        <v>XL31DT_D1+1</v>
      </c>
      <c r="B610" s="83" t="str">
        <f t="shared" si="337"/>
        <v>XL31DT_D1+2</v>
      </c>
      <c r="C610" s="83" t="str">
        <f t="shared" si="338"/>
        <v>XL31DT_D1+3</v>
      </c>
      <c r="D610" s="83" t="str">
        <f t="shared" si="339"/>
        <v>XL31DT_D1+4</v>
      </c>
      <c r="E610" s="32" t="s">
        <v>94</v>
      </c>
      <c r="F610" s="85"/>
      <c r="G610" s="85"/>
      <c r="H610" s="93" t="s">
        <v>278</v>
      </c>
      <c r="I610" s="84" t="s">
        <v>5674</v>
      </c>
      <c r="J610" s="94" t="s">
        <v>210</v>
      </c>
      <c r="K610" s="84" t="str">
        <f t="shared" si="352"/>
        <v>XL31DT_D1</v>
      </c>
      <c r="L610" s="94" t="s">
        <v>1099</v>
      </c>
      <c r="M610" s="95">
        <v>2200</v>
      </c>
      <c r="N610" s="95">
        <v>1200</v>
      </c>
      <c r="O610" s="96">
        <v>850</v>
      </c>
      <c r="P610" s="96">
        <v>700</v>
      </c>
      <c r="Q610" s="95" t="e">
        <f>VLOOKUP(H610&amp;"Vị trí 1",#REF!,9,0)</f>
        <v>#REF!</v>
      </c>
      <c r="R610" s="95" t="e">
        <f>VLOOKUP(H610&amp;"Vị trí 2",#REF!,9,0)</f>
        <v>#REF!</v>
      </c>
      <c r="S610" s="95" t="e">
        <f>VLOOKUP(H610&amp;"Vị trí 3",#REF!,9,0)</f>
        <v>#REF!</v>
      </c>
      <c r="T610" s="95" t="e">
        <f>VLOOKUP(H610&amp;"Vị trí 4",#REF!,9,0)</f>
        <v>#REF!</v>
      </c>
      <c r="U610" s="253"/>
      <c r="V610" s="253"/>
      <c r="W610" s="253"/>
      <c r="X610" s="253"/>
      <c r="Y610" s="254"/>
      <c r="Z610" s="254"/>
      <c r="AA610" s="254"/>
      <c r="AB610" s="254"/>
      <c r="AC610" s="253"/>
      <c r="AD610" s="253"/>
      <c r="AE610" s="253"/>
      <c r="AF610" s="253"/>
      <c r="AG610" s="254"/>
      <c r="AH610" s="254"/>
      <c r="AI610" s="254"/>
      <c r="AJ610" s="254"/>
      <c r="AK610" s="86">
        <v>7.99</v>
      </c>
      <c r="AL610" s="86"/>
      <c r="AM610" s="255"/>
      <c r="AN610" s="255">
        <f>ROUNDDOWN(AK610*$AN$10/$AK$10,1)</f>
        <v>4.7</v>
      </c>
      <c r="AO610" s="98">
        <f t="shared" ref="AO610:AR611" si="364">M610*$AN610</f>
        <v>10340</v>
      </c>
      <c r="AP610" s="98">
        <f t="shared" si="364"/>
        <v>5640</v>
      </c>
      <c r="AQ610" s="98">
        <f t="shared" si="364"/>
        <v>3995</v>
      </c>
      <c r="AR610" s="98">
        <f t="shared" si="364"/>
        <v>3290</v>
      </c>
      <c r="AS610" s="99">
        <f t="shared" ref="AS610:AV611" si="365">IF(AO610&lt;1000,ROUND(AO610,-1),ROUND(AO610,-2))</f>
        <v>10300</v>
      </c>
      <c r="AT610" s="99">
        <f t="shared" si="365"/>
        <v>5600</v>
      </c>
      <c r="AU610" s="99">
        <f t="shared" si="365"/>
        <v>4000</v>
      </c>
      <c r="AV610" s="99">
        <f t="shared" si="365"/>
        <v>3300</v>
      </c>
      <c r="AW610" s="100">
        <f>AO610*0.15</f>
        <v>1551</v>
      </c>
      <c r="AX610" s="256" t="s">
        <v>94</v>
      </c>
      <c r="AY610" s="101">
        <v>1540</v>
      </c>
      <c r="AZ610" s="102">
        <v>840</v>
      </c>
      <c r="BA610" s="102">
        <v>600</v>
      </c>
      <c r="BB610" s="102">
        <v>490</v>
      </c>
      <c r="BC610" s="253">
        <v>1320</v>
      </c>
      <c r="BD610" s="253">
        <v>720</v>
      </c>
      <c r="BE610" s="253">
        <v>510</v>
      </c>
      <c r="BF610" s="253">
        <v>420</v>
      </c>
      <c r="BG610" s="103">
        <f>AV610-AW610</f>
        <v>1749</v>
      </c>
      <c r="BJ610" s="251" t="e">
        <f>M610*#REF!</f>
        <v>#REF!</v>
      </c>
      <c r="BK610" s="251" t="e">
        <f>N610*#REF!</f>
        <v>#REF!</v>
      </c>
      <c r="BL610" s="251" t="e">
        <f>O610*#REF!</f>
        <v>#REF!</v>
      </c>
      <c r="BM610" s="251" t="e">
        <f>P610*#REF!</f>
        <v>#REF!</v>
      </c>
    </row>
    <row r="611" spans="1:65" s="107" customFormat="1" ht="35.1" customHeight="1" x14ac:dyDescent="0.25">
      <c r="A611" s="83" t="str">
        <f t="shared" si="336"/>
        <v>XL31DT_D2+1</v>
      </c>
      <c r="B611" s="83" t="str">
        <f t="shared" si="337"/>
        <v>XL31DT_D2+2</v>
      </c>
      <c r="C611" s="83" t="str">
        <f t="shared" si="338"/>
        <v>XL31DT_D2+3</v>
      </c>
      <c r="D611" s="83" t="str">
        <f t="shared" si="339"/>
        <v>XL31DT_D2+4</v>
      </c>
      <c r="E611" s="32" t="s">
        <v>94</v>
      </c>
      <c r="F611" s="85"/>
      <c r="G611" s="85"/>
      <c r="H611" s="93" t="s">
        <v>280</v>
      </c>
      <c r="I611" s="84" t="s">
        <v>5685</v>
      </c>
      <c r="J611" s="94" t="s">
        <v>1099</v>
      </c>
      <c r="K611" s="84" t="str">
        <f t="shared" si="352"/>
        <v>XL31DT_D2</v>
      </c>
      <c r="L611" s="94" t="s">
        <v>5680</v>
      </c>
      <c r="M611" s="95">
        <v>1800</v>
      </c>
      <c r="N611" s="96">
        <v>900</v>
      </c>
      <c r="O611" s="96">
        <v>800</v>
      </c>
      <c r="P611" s="96">
        <v>700</v>
      </c>
      <c r="Q611" s="95" t="e">
        <f>VLOOKUP(H611&amp;"Vị trí 1",#REF!,9,0)</f>
        <v>#REF!</v>
      </c>
      <c r="R611" s="95" t="e">
        <f>VLOOKUP(H611&amp;"Vị trí 2",#REF!,9,0)</f>
        <v>#REF!</v>
      </c>
      <c r="S611" s="95" t="e">
        <f>VLOOKUP(H611&amp;"Vị trí 3",#REF!,9,0)</f>
        <v>#REF!</v>
      </c>
      <c r="T611" s="95" t="e">
        <f>VLOOKUP(H611&amp;"Vị trí 4",#REF!,9,0)</f>
        <v>#REF!</v>
      </c>
      <c r="U611" s="253"/>
      <c r="V611" s="253"/>
      <c r="W611" s="253"/>
      <c r="X611" s="253"/>
      <c r="Y611" s="254"/>
      <c r="Z611" s="254"/>
      <c r="AA611" s="254"/>
      <c r="AB611" s="254"/>
      <c r="AC611" s="253"/>
      <c r="AD611" s="253"/>
      <c r="AE611" s="253"/>
      <c r="AF611" s="253"/>
      <c r="AG611" s="254"/>
      <c r="AH611" s="254"/>
      <c r="AI611" s="254"/>
      <c r="AJ611" s="254"/>
      <c r="AK611" s="86">
        <v>7.99</v>
      </c>
      <c r="AL611" s="86"/>
      <c r="AM611" s="255"/>
      <c r="AN611" s="255">
        <f>ROUNDDOWN(AK611*$AN$10/$AK$10,1)</f>
        <v>4.7</v>
      </c>
      <c r="AO611" s="98">
        <f t="shared" si="364"/>
        <v>8460</v>
      </c>
      <c r="AP611" s="98">
        <f t="shared" si="364"/>
        <v>4230</v>
      </c>
      <c r="AQ611" s="98">
        <f t="shared" si="364"/>
        <v>3760</v>
      </c>
      <c r="AR611" s="98">
        <f t="shared" si="364"/>
        <v>3290</v>
      </c>
      <c r="AS611" s="99">
        <f t="shared" si="365"/>
        <v>8500</v>
      </c>
      <c r="AT611" s="99">
        <f t="shared" si="365"/>
        <v>4200</v>
      </c>
      <c r="AU611" s="99">
        <f t="shared" si="365"/>
        <v>3800</v>
      </c>
      <c r="AV611" s="99">
        <f t="shared" si="365"/>
        <v>3300</v>
      </c>
      <c r="AW611" s="100">
        <f>AO611*0.15</f>
        <v>1269</v>
      </c>
      <c r="AX611" s="256" t="s">
        <v>94</v>
      </c>
      <c r="AY611" s="101">
        <v>1260</v>
      </c>
      <c r="AZ611" s="102">
        <v>630</v>
      </c>
      <c r="BA611" s="102">
        <v>560</v>
      </c>
      <c r="BB611" s="102">
        <v>490</v>
      </c>
      <c r="BC611" s="253">
        <v>1080</v>
      </c>
      <c r="BD611" s="253">
        <v>540</v>
      </c>
      <c r="BE611" s="253">
        <v>480</v>
      </c>
      <c r="BF611" s="253">
        <v>420</v>
      </c>
      <c r="BG611" s="103">
        <f>AV611-AW611</f>
        <v>2031</v>
      </c>
      <c r="BJ611" s="251" t="e">
        <f>M611*#REF!</f>
        <v>#REF!</v>
      </c>
      <c r="BK611" s="251" t="e">
        <f>N611*#REF!</f>
        <v>#REF!</v>
      </c>
      <c r="BL611" s="251" t="e">
        <f>O611*#REF!</f>
        <v>#REF!</v>
      </c>
      <c r="BM611" s="251" t="e">
        <f>P611*#REF!</f>
        <v>#REF!</v>
      </c>
    </row>
    <row r="612" spans="1:65" s="107" customFormat="1" ht="35.1" customHeight="1" x14ac:dyDescent="0.25">
      <c r="A612" s="83" t="str">
        <f t="shared" si="336"/>
        <v>XL32DT+1</v>
      </c>
      <c r="B612" s="83" t="str">
        <f t="shared" si="337"/>
        <v>XL32DT+2</v>
      </c>
      <c r="C612" s="83" t="str">
        <f t="shared" si="338"/>
        <v>XL32DT+3</v>
      </c>
      <c r="D612" s="83" t="str">
        <f t="shared" si="339"/>
        <v>XL32DT+4</v>
      </c>
      <c r="E612" s="32" t="s">
        <v>94</v>
      </c>
      <c r="F612" s="85">
        <v>32</v>
      </c>
      <c r="G612" s="85"/>
      <c r="H612" s="93" t="s">
        <v>5692</v>
      </c>
      <c r="I612" s="84" t="s">
        <v>282</v>
      </c>
      <c r="J612" s="94" t="s">
        <v>212</v>
      </c>
      <c r="K612" s="84"/>
      <c r="L612" s="94" t="s">
        <v>5693</v>
      </c>
      <c r="M612" s="96"/>
      <c r="N612" s="96"/>
      <c r="O612" s="96"/>
      <c r="P612" s="96"/>
      <c r="Q612" s="95"/>
      <c r="R612" s="95"/>
      <c r="S612" s="95"/>
      <c r="T612" s="95"/>
      <c r="U612" s="253"/>
      <c r="V612" s="253"/>
      <c r="W612" s="253"/>
      <c r="X612" s="253"/>
      <c r="Y612" s="254"/>
      <c r="Z612" s="254"/>
      <c r="AA612" s="254"/>
      <c r="AB612" s="254"/>
      <c r="AC612" s="253"/>
      <c r="AD612" s="253"/>
      <c r="AE612" s="253"/>
      <c r="AF612" s="253"/>
      <c r="AG612" s="254"/>
      <c r="AH612" s="254"/>
      <c r="AI612" s="254"/>
      <c r="AJ612" s="254"/>
      <c r="AK612" s="86"/>
      <c r="AL612" s="86"/>
      <c r="AM612" s="255"/>
      <c r="AN612" s="255"/>
      <c r="AO612" s="98"/>
      <c r="AP612" s="98"/>
      <c r="AQ612" s="98"/>
      <c r="AR612" s="98"/>
      <c r="AS612" s="98"/>
      <c r="AT612" s="98"/>
      <c r="AU612" s="98"/>
      <c r="AV612" s="98"/>
      <c r="AW612" s="60"/>
      <c r="AX612" s="256" t="s">
        <v>94</v>
      </c>
      <c r="AY612" s="101">
        <v>1680</v>
      </c>
      <c r="AZ612" s="102">
        <v>840</v>
      </c>
      <c r="BA612" s="102">
        <v>600</v>
      </c>
      <c r="BB612" s="102">
        <v>490</v>
      </c>
      <c r="BC612" s="253">
        <v>1440</v>
      </c>
      <c r="BD612" s="253">
        <v>720</v>
      </c>
      <c r="BE612" s="253">
        <v>510</v>
      </c>
      <c r="BF612" s="253">
        <v>420</v>
      </c>
      <c r="BJ612" s="251" t="e">
        <f>M612*#REF!</f>
        <v>#REF!</v>
      </c>
      <c r="BK612" s="251" t="e">
        <f>N612*#REF!</f>
        <v>#REF!</v>
      </c>
      <c r="BL612" s="251" t="e">
        <f>O612*#REF!</f>
        <v>#REF!</v>
      </c>
      <c r="BM612" s="251" t="e">
        <f>P612*#REF!</f>
        <v>#REF!</v>
      </c>
    </row>
    <row r="613" spans="1:65" s="107" customFormat="1" ht="35.1" customHeight="1" x14ac:dyDescent="0.25">
      <c r="A613" s="83" t="str">
        <f t="shared" si="336"/>
        <v>XL32DT_D1+1</v>
      </c>
      <c r="B613" s="83" t="str">
        <f t="shared" si="337"/>
        <v>XL32DT_D1+2</v>
      </c>
      <c r="C613" s="83" t="str">
        <f t="shared" si="338"/>
        <v>XL32DT_D1+3</v>
      </c>
      <c r="D613" s="83" t="str">
        <f t="shared" si="339"/>
        <v>XL32DT_D1+4</v>
      </c>
      <c r="E613" s="32" t="s">
        <v>94</v>
      </c>
      <c r="F613" s="85"/>
      <c r="G613" s="85"/>
      <c r="H613" s="93" t="s">
        <v>281</v>
      </c>
      <c r="I613" s="84" t="s">
        <v>5694</v>
      </c>
      <c r="J613" s="94" t="s">
        <v>212</v>
      </c>
      <c r="K613" s="84" t="str">
        <f t="shared" si="352"/>
        <v>XL32DT_D1</v>
      </c>
      <c r="L613" s="94" t="s">
        <v>92</v>
      </c>
      <c r="M613" s="95">
        <v>2200</v>
      </c>
      <c r="N613" s="95">
        <v>1200</v>
      </c>
      <c r="O613" s="96">
        <v>850</v>
      </c>
      <c r="P613" s="96">
        <v>700</v>
      </c>
      <c r="Q613" s="95" t="e">
        <f>VLOOKUP(H613&amp;"Vị trí 1",#REF!,9,0)</f>
        <v>#REF!</v>
      </c>
      <c r="R613" s="95" t="e">
        <f>VLOOKUP(H613&amp;"Vị trí 2",#REF!,9,0)</f>
        <v>#REF!</v>
      </c>
      <c r="S613" s="95" t="e">
        <f>VLOOKUP(H613&amp;"Vị trí 3",#REF!,9,0)</f>
        <v>#REF!</v>
      </c>
      <c r="T613" s="95" t="e">
        <f>VLOOKUP(H613&amp;"Vị trí 4",#REF!,9,0)</f>
        <v>#REF!</v>
      </c>
      <c r="U613" s="253"/>
      <c r="V613" s="253"/>
      <c r="W613" s="253"/>
      <c r="X613" s="253"/>
      <c r="Y613" s="254"/>
      <c r="Z613" s="254"/>
      <c r="AA613" s="254"/>
      <c r="AB613" s="254"/>
      <c r="AC613" s="253"/>
      <c r="AD613" s="253"/>
      <c r="AE613" s="253"/>
      <c r="AF613" s="253"/>
      <c r="AG613" s="254"/>
      <c r="AH613" s="254"/>
      <c r="AI613" s="254"/>
      <c r="AJ613" s="254"/>
      <c r="AK613" s="86">
        <v>5.4545454545454541</v>
      </c>
      <c r="AL613" s="86"/>
      <c r="AM613" s="255"/>
      <c r="AN613" s="255">
        <f>ROUNDDOWN(AK613*$AN$10/$AK$10,1)</f>
        <v>3.2</v>
      </c>
      <c r="AO613" s="98">
        <f t="shared" ref="AO613:AR614" si="366">M613*$AN613</f>
        <v>7040</v>
      </c>
      <c r="AP613" s="98">
        <f t="shared" si="366"/>
        <v>3840</v>
      </c>
      <c r="AQ613" s="98">
        <f t="shared" si="366"/>
        <v>2720</v>
      </c>
      <c r="AR613" s="98">
        <f t="shared" si="366"/>
        <v>2240</v>
      </c>
      <c r="AS613" s="99">
        <f t="shared" ref="AS613:AV614" si="367">IF(AO613&lt;1000,ROUND(AO613,-1),ROUND(AO613,-2))</f>
        <v>7000</v>
      </c>
      <c r="AT613" s="99">
        <f t="shared" si="367"/>
        <v>3800</v>
      </c>
      <c r="AU613" s="99">
        <f t="shared" si="367"/>
        <v>2700</v>
      </c>
      <c r="AV613" s="99">
        <f t="shared" si="367"/>
        <v>2200</v>
      </c>
      <c r="AW613" s="100">
        <f>AO613*0.15</f>
        <v>1056</v>
      </c>
      <c r="AX613" s="256" t="s">
        <v>94</v>
      </c>
      <c r="AY613" s="101">
        <v>1540</v>
      </c>
      <c r="AZ613" s="102">
        <v>840</v>
      </c>
      <c r="BA613" s="102">
        <v>600</v>
      </c>
      <c r="BB613" s="102">
        <v>490</v>
      </c>
      <c r="BC613" s="253">
        <v>1320</v>
      </c>
      <c r="BD613" s="253">
        <v>720</v>
      </c>
      <c r="BE613" s="253">
        <v>510</v>
      </c>
      <c r="BF613" s="253">
        <v>420</v>
      </c>
      <c r="BG613" s="103">
        <f>AV613-AW613</f>
        <v>1144</v>
      </c>
      <c r="BJ613" s="251" t="e">
        <f>M613*#REF!</f>
        <v>#REF!</v>
      </c>
      <c r="BK613" s="251" t="e">
        <f>N613*#REF!</f>
        <v>#REF!</v>
      </c>
      <c r="BL613" s="251" t="e">
        <f>O613*#REF!</f>
        <v>#REF!</v>
      </c>
      <c r="BM613" s="251" t="e">
        <f>P613*#REF!</f>
        <v>#REF!</v>
      </c>
    </row>
    <row r="614" spans="1:65" s="107" customFormat="1" ht="35.1" customHeight="1" x14ac:dyDescent="0.25">
      <c r="A614" s="83" t="str">
        <f t="shared" si="336"/>
        <v>XL32DT_D2+1</v>
      </c>
      <c r="B614" s="83" t="str">
        <f t="shared" si="337"/>
        <v>XL32DT_D2+2</v>
      </c>
      <c r="C614" s="83" t="str">
        <f t="shared" si="338"/>
        <v>XL32DT_D2+3</v>
      </c>
      <c r="D614" s="83" t="str">
        <f t="shared" si="339"/>
        <v>XL32DT_D2+4</v>
      </c>
      <c r="E614" s="32" t="s">
        <v>94</v>
      </c>
      <c r="F614" s="85"/>
      <c r="G614" s="85"/>
      <c r="H614" s="93" t="s">
        <v>283</v>
      </c>
      <c r="I614" s="84" t="s">
        <v>5695</v>
      </c>
      <c r="J614" s="94" t="s">
        <v>212</v>
      </c>
      <c r="K614" s="84" t="str">
        <f t="shared" si="352"/>
        <v>XL32DT_D2</v>
      </c>
      <c r="L614" s="94" t="s">
        <v>5693</v>
      </c>
      <c r="M614" s="95">
        <v>1800</v>
      </c>
      <c r="N614" s="96">
        <v>900</v>
      </c>
      <c r="O614" s="96">
        <v>800</v>
      </c>
      <c r="P614" s="96">
        <v>700</v>
      </c>
      <c r="Q614" s="95" t="e">
        <f>VLOOKUP(H614&amp;"Vị trí 1",#REF!,9,0)</f>
        <v>#REF!</v>
      </c>
      <c r="R614" s="95" t="e">
        <f>VLOOKUP(H614&amp;"Vị trí 2",#REF!,9,0)</f>
        <v>#REF!</v>
      </c>
      <c r="S614" s="95" t="e">
        <f>VLOOKUP(H614&amp;"Vị trí 3",#REF!,9,0)</f>
        <v>#REF!</v>
      </c>
      <c r="T614" s="95" t="e">
        <f>VLOOKUP(H614&amp;"Vị trí 4",#REF!,9,0)</f>
        <v>#REF!</v>
      </c>
      <c r="U614" s="253"/>
      <c r="V614" s="253"/>
      <c r="W614" s="253"/>
      <c r="X614" s="253"/>
      <c r="Y614" s="254"/>
      <c r="Z614" s="254"/>
      <c r="AA614" s="254"/>
      <c r="AB614" s="254"/>
      <c r="AC614" s="253"/>
      <c r="AD614" s="253"/>
      <c r="AE614" s="253"/>
      <c r="AF614" s="253"/>
      <c r="AG614" s="254"/>
      <c r="AH614" s="254"/>
      <c r="AI614" s="254"/>
      <c r="AJ614" s="254"/>
      <c r="AK614" s="86">
        <v>7.99</v>
      </c>
      <c r="AL614" s="86"/>
      <c r="AM614" s="255"/>
      <c r="AN614" s="255">
        <f>ROUNDDOWN(AK614*$AN$10/$AK$10,1)</f>
        <v>4.7</v>
      </c>
      <c r="AO614" s="98">
        <f t="shared" si="366"/>
        <v>8460</v>
      </c>
      <c r="AP614" s="98">
        <f t="shared" si="366"/>
        <v>4230</v>
      </c>
      <c r="AQ614" s="98">
        <f t="shared" si="366"/>
        <v>3760</v>
      </c>
      <c r="AR614" s="98">
        <f t="shared" si="366"/>
        <v>3290</v>
      </c>
      <c r="AS614" s="99">
        <f t="shared" si="367"/>
        <v>8500</v>
      </c>
      <c r="AT614" s="99">
        <f t="shared" si="367"/>
        <v>4200</v>
      </c>
      <c r="AU614" s="99">
        <f t="shared" si="367"/>
        <v>3800</v>
      </c>
      <c r="AV614" s="99">
        <f t="shared" si="367"/>
        <v>3300</v>
      </c>
      <c r="AW614" s="100">
        <f>AO614*0.15</f>
        <v>1269</v>
      </c>
      <c r="AX614" s="256" t="s">
        <v>94</v>
      </c>
      <c r="AY614" s="101">
        <v>1540</v>
      </c>
      <c r="AZ614" s="102">
        <v>840</v>
      </c>
      <c r="BA614" s="102">
        <v>600</v>
      </c>
      <c r="BB614" s="102">
        <v>490</v>
      </c>
      <c r="BC614" s="253">
        <v>1320</v>
      </c>
      <c r="BD614" s="253">
        <v>720</v>
      </c>
      <c r="BE614" s="253">
        <v>510</v>
      </c>
      <c r="BF614" s="253">
        <v>420</v>
      </c>
      <c r="BG614" s="103">
        <f>AV614-AW614</f>
        <v>2031</v>
      </c>
      <c r="BJ614" s="251" t="e">
        <f>M614*#REF!</f>
        <v>#REF!</v>
      </c>
      <c r="BK614" s="251" t="e">
        <f>N614*#REF!</f>
        <v>#REF!</v>
      </c>
      <c r="BL614" s="251" t="e">
        <f>O614*#REF!</f>
        <v>#REF!</v>
      </c>
      <c r="BM614" s="251" t="e">
        <f>P614*#REF!</f>
        <v>#REF!</v>
      </c>
    </row>
    <row r="615" spans="1:65" s="107" customFormat="1" ht="35.1" customHeight="1" x14ac:dyDescent="0.25">
      <c r="A615" s="83" t="str">
        <f t="shared" si="336"/>
        <v>XL33DT+1</v>
      </c>
      <c r="B615" s="83" t="str">
        <f t="shared" si="337"/>
        <v>XL33DT+2</v>
      </c>
      <c r="C615" s="83" t="str">
        <f t="shared" si="338"/>
        <v>XL33DT+3</v>
      </c>
      <c r="D615" s="83" t="str">
        <f t="shared" si="339"/>
        <v>XL33DT+4</v>
      </c>
      <c r="E615" s="32" t="s">
        <v>94</v>
      </c>
      <c r="F615" s="85">
        <v>33</v>
      </c>
      <c r="G615" s="85"/>
      <c r="H615" s="93" t="s">
        <v>5696</v>
      </c>
      <c r="I615" s="84" t="s">
        <v>285</v>
      </c>
      <c r="J615" s="94" t="s">
        <v>210</v>
      </c>
      <c r="K615" s="84"/>
      <c r="L615" s="94" t="s">
        <v>5680</v>
      </c>
      <c r="M615" s="96"/>
      <c r="N615" s="96"/>
      <c r="O615" s="96"/>
      <c r="P615" s="96"/>
      <c r="Q615" s="95"/>
      <c r="R615" s="95"/>
      <c r="S615" s="95"/>
      <c r="T615" s="95"/>
      <c r="U615" s="253"/>
      <c r="V615" s="253"/>
      <c r="W615" s="253"/>
      <c r="X615" s="253"/>
      <c r="Y615" s="254"/>
      <c r="Z615" s="254"/>
      <c r="AA615" s="254"/>
      <c r="AB615" s="254"/>
      <c r="AC615" s="253"/>
      <c r="AD615" s="253"/>
      <c r="AE615" s="253"/>
      <c r="AF615" s="253"/>
      <c r="AG615" s="254"/>
      <c r="AH615" s="254"/>
      <c r="AI615" s="254"/>
      <c r="AJ615" s="254"/>
      <c r="AK615" s="86"/>
      <c r="AL615" s="86"/>
      <c r="AM615" s="255"/>
      <c r="AN615" s="255"/>
      <c r="AO615" s="98"/>
      <c r="AP615" s="98"/>
      <c r="AQ615" s="98"/>
      <c r="AR615" s="98"/>
      <c r="AS615" s="98"/>
      <c r="AT615" s="98"/>
      <c r="AU615" s="98"/>
      <c r="AV615" s="98"/>
      <c r="AW615" s="60"/>
      <c r="AX615" s="256" t="s">
        <v>94</v>
      </c>
      <c r="AY615" s="101">
        <v>1960</v>
      </c>
      <c r="AZ615" s="102">
        <v>980</v>
      </c>
      <c r="BA615" s="102">
        <v>600</v>
      </c>
      <c r="BB615" s="102">
        <v>490</v>
      </c>
      <c r="BC615" s="253">
        <v>1680</v>
      </c>
      <c r="BD615" s="253">
        <v>840</v>
      </c>
      <c r="BE615" s="253">
        <v>510</v>
      </c>
      <c r="BF615" s="253">
        <v>420</v>
      </c>
      <c r="BJ615" s="251" t="e">
        <f>M615*#REF!</f>
        <v>#REF!</v>
      </c>
      <c r="BK615" s="251" t="e">
        <f>N615*#REF!</f>
        <v>#REF!</v>
      </c>
      <c r="BL615" s="251" t="e">
        <f>O615*#REF!</f>
        <v>#REF!</v>
      </c>
      <c r="BM615" s="251" t="e">
        <f>P615*#REF!</f>
        <v>#REF!</v>
      </c>
    </row>
    <row r="616" spans="1:65" s="107" customFormat="1" ht="35.1" customHeight="1" x14ac:dyDescent="0.25">
      <c r="A616" s="83" t="str">
        <f t="shared" si="336"/>
        <v>XL33DT_D1+1</v>
      </c>
      <c r="B616" s="83" t="str">
        <f t="shared" si="337"/>
        <v>XL33DT_D1+2</v>
      </c>
      <c r="C616" s="83" t="str">
        <f t="shared" si="338"/>
        <v>XL33DT_D1+3</v>
      </c>
      <c r="D616" s="83" t="str">
        <f t="shared" si="339"/>
        <v>XL33DT_D1+4</v>
      </c>
      <c r="E616" s="32" t="s">
        <v>94</v>
      </c>
      <c r="F616" s="85"/>
      <c r="G616" s="85"/>
      <c r="H616" s="93" t="s">
        <v>284</v>
      </c>
      <c r="I616" s="84" t="s">
        <v>5674</v>
      </c>
      <c r="J616" s="94" t="s">
        <v>210</v>
      </c>
      <c r="K616" s="84" t="str">
        <f t="shared" si="352"/>
        <v>XL33DT_D1</v>
      </c>
      <c r="L616" s="94" t="s">
        <v>1099</v>
      </c>
      <c r="M616" s="95">
        <v>2200</v>
      </c>
      <c r="N616" s="95">
        <v>1200</v>
      </c>
      <c r="O616" s="96">
        <v>850</v>
      </c>
      <c r="P616" s="96">
        <v>700</v>
      </c>
      <c r="Q616" s="95" t="e">
        <f>VLOOKUP(H616&amp;"Vị trí 1",#REF!,9,0)</f>
        <v>#REF!</v>
      </c>
      <c r="R616" s="95" t="e">
        <f>VLOOKUP(H616&amp;"Vị trí 2",#REF!,9,0)</f>
        <v>#REF!</v>
      </c>
      <c r="S616" s="95" t="e">
        <f>VLOOKUP(H616&amp;"Vị trí 3",#REF!,9,0)</f>
        <v>#REF!</v>
      </c>
      <c r="T616" s="95" t="e">
        <f>VLOOKUP(H616&amp;"Vị trí 4",#REF!,9,0)</f>
        <v>#REF!</v>
      </c>
      <c r="U616" s="253" t="e">
        <f>VLOOKUP(A616,#REF!,32,0)</f>
        <v>#REF!</v>
      </c>
      <c r="V616" s="253"/>
      <c r="W616" s="253"/>
      <c r="X616" s="253"/>
      <c r="Y616" s="254" t="e">
        <f>U616/M616</f>
        <v>#REF!</v>
      </c>
      <c r="Z616" s="254"/>
      <c r="AA616" s="254"/>
      <c r="AB616" s="254"/>
      <c r="AC616" s="253"/>
      <c r="AD616" s="253"/>
      <c r="AE616" s="253"/>
      <c r="AF616" s="253"/>
      <c r="AG616" s="254"/>
      <c r="AH616" s="254"/>
      <c r="AI616" s="254"/>
      <c r="AJ616" s="254"/>
      <c r="AK616" s="86">
        <v>7.99</v>
      </c>
      <c r="AL616" s="86"/>
      <c r="AM616" s="255"/>
      <c r="AN616" s="255">
        <f t="shared" ref="AN616:AN625" si="368">ROUNDDOWN(AK616*$AN$10/$AK$10,1)</f>
        <v>4.7</v>
      </c>
      <c r="AO616" s="98">
        <f t="shared" ref="AO616:AO625" si="369">M616*$AN616</f>
        <v>10340</v>
      </c>
      <c r="AP616" s="98">
        <f t="shared" ref="AP616:AP625" si="370">N616*$AN616</f>
        <v>5640</v>
      </c>
      <c r="AQ616" s="98">
        <f t="shared" ref="AQ616:AQ625" si="371">O616*$AN616</f>
        <v>3995</v>
      </c>
      <c r="AR616" s="98">
        <f t="shared" ref="AR616:AR625" si="372">P616*$AN616</f>
        <v>3290</v>
      </c>
      <c r="AS616" s="99">
        <f t="shared" ref="AS616:AV625" si="373">IF(AO616&lt;1000,ROUND(AO616,-1),ROUND(AO616,-2))</f>
        <v>10300</v>
      </c>
      <c r="AT616" s="99">
        <f t="shared" si="373"/>
        <v>5600</v>
      </c>
      <c r="AU616" s="99">
        <f t="shared" si="373"/>
        <v>4000</v>
      </c>
      <c r="AV616" s="99">
        <f t="shared" si="373"/>
        <v>3300</v>
      </c>
      <c r="AW616" s="100">
        <f t="shared" ref="AW616:AW625" si="374">AO616*0.15</f>
        <v>1551</v>
      </c>
      <c r="AX616" s="256" t="s">
        <v>94</v>
      </c>
      <c r="AY616" s="101">
        <v>1680</v>
      </c>
      <c r="AZ616" s="102">
        <v>840</v>
      </c>
      <c r="BA616" s="102">
        <v>600</v>
      </c>
      <c r="BB616" s="102">
        <v>490</v>
      </c>
      <c r="BC616" s="253">
        <v>1440</v>
      </c>
      <c r="BD616" s="253">
        <v>720</v>
      </c>
      <c r="BE616" s="253">
        <v>510</v>
      </c>
      <c r="BF616" s="253">
        <v>420</v>
      </c>
      <c r="BG616" s="103">
        <f t="shared" ref="BG616:BG625" si="375">AV616-AW616</f>
        <v>1749</v>
      </c>
      <c r="BJ616" s="251" t="e">
        <f>M616*#REF!</f>
        <v>#REF!</v>
      </c>
      <c r="BK616" s="251" t="e">
        <f>N616*#REF!</f>
        <v>#REF!</v>
      </c>
      <c r="BL616" s="251" t="e">
        <f>O616*#REF!</f>
        <v>#REF!</v>
      </c>
      <c r="BM616" s="251" t="e">
        <f>P616*#REF!</f>
        <v>#REF!</v>
      </c>
    </row>
    <row r="617" spans="1:65" s="107" customFormat="1" ht="35.1" customHeight="1" x14ac:dyDescent="0.25">
      <c r="A617" s="83" t="str">
        <f t="shared" si="336"/>
        <v>XL33DT_D2+1</v>
      </c>
      <c r="B617" s="83" t="str">
        <f t="shared" si="337"/>
        <v>XL33DT_D2+2</v>
      </c>
      <c r="C617" s="83" t="str">
        <f t="shared" si="338"/>
        <v>XL33DT_D2+3</v>
      </c>
      <c r="D617" s="83" t="str">
        <f t="shared" si="339"/>
        <v>XL33DT_D2+4</v>
      </c>
      <c r="E617" s="32" t="s">
        <v>94</v>
      </c>
      <c r="F617" s="85"/>
      <c r="G617" s="85"/>
      <c r="H617" s="93" t="s">
        <v>286</v>
      </c>
      <c r="I617" s="84" t="s">
        <v>5685</v>
      </c>
      <c r="J617" s="94" t="s">
        <v>1099</v>
      </c>
      <c r="K617" s="84" t="str">
        <f t="shared" si="352"/>
        <v>XL33DT_D2</v>
      </c>
      <c r="L617" s="94" t="s">
        <v>5680</v>
      </c>
      <c r="M617" s="95">
        <v>1800</v>
      </c>
      <c r="N617" s="96">
        <v>900</v>
      </c>
      <c r="O617" s="96">
        <v>800</v>
      </c>
      <c r="P617" s="96">
        <v>700</v>
      </c>
      <c r="Q617" s="95" t="e">
        <f>VLOOKUP(H617&amp;"Vị trí 1",#REF!,9,0)</f>
        <v>#REF!</v>
      </c>
      <c r="R617" s="95" t="e">
        <f>VLOOKUP(H617&amp;"Vị trí 2",#REF!,9,0)</f>
        <v>#REF!</v>
      </c>
      <c r="S617" s="95" t="e">
        <f>VLOOKUP(H617&amp;"Vị trí 3",#REF!,9,0)</f>
        <v>#REF!</v>
      </c>
      <c r="T617" s="95" t="e">
        <f>VLOOKUP(H617&amp;"Vị trí 4",#REF!,9,0)</f>
        <v>#REF!</v>
      </c>
      <c r="U617" s="253"/>
      <c r="V617" s="253"/>
      <c r="W617" s="253"/>
      <c r="X617" s="253"/>
      <c r="Y617" s="254"/>
      <c r="Z617" s="254"/>
      <c r="AA617" s="254"/>
      <c r="AB617" s="254"/>
      <c r="AC617" s="253"/>
      <c r="AD617" s="253"/>
      <c r="AE617" s="253"/>
      <c r="AF617" s="253"/>
      <c r="AG617" s="254"/>
      <c r="AH617" s="254"/>
      <c r="AI617" s="254"/>
      <c r="AJ617" s="254"/>
      <c r="AK617" s="86">
        <v>7.99</v>
      </c>
      <c r="AL617" s="86"/>
      <c r="AM617" s="255"/>
      <c r="AN617" s="255">
        <f t="shared" si="368"/>
        <v>4.7</v>
      </c>
      <c r="AO617" s="98">
        <f t="shared" si="369"/>
        <v>8460</v>
      </c>
      <c r="AP617" s="98">
        <f t="shared" si="370"/>
        <v>4230</v>
      </c>
      <c r="AQ617" s="98">
        <f t="shared" si="371"/>
        <v>3760</v>
      </c>
      <c r="AR617" s="98">
        <f t="shared" si="372"/>
        <v>3290</v>
      </c>
      <c r="AS617" s="99">
        <f t="shared" si="373"/>
        <v>8500</v>
      </c>
      <c r="AT617" s="99">
        <f t="shared" si="373"/>
        <v>4200</v>
      </c>
      <c r="AU617" s="99">
        <f t="shared" si="373"/>
        <v>3800</v>
      </c>
      <c r="AV617" s="99">
        <f t="shared" si="373"/>
        <v>3300</v>
      </c>
      <c r="AW617" s="100">
        <f t="shared" si="374"/>
        <v>1269</v>
      </c>
      <c r="AX617" s="256" t="s">
        <v>94</v>
      </c>
      <c r="AY617" s="101">
        <v>1540</v>
      </c>
      <c r="AZ617" s="102">
        <v>840</v>
      </c>
      <c r="BA617" s="102">
        <v>600</v>
      </c>
      <c r="BB617" s="102">
        <v>490</v>
      </c>
      <c r="BC617" s="253">
        <v>1320</v>
      </c>
      <c r="BD617" s="253">
        <v>720</v>
      </c>
      <c r="BE617" s="253">
        <v>510</v>
      </c>
      <c r="BF617" s="253">
        <v>420</v>
      </c>
      <c r="BG617" s="103">
        <f t="shared" si="375"/>
        <v>2031</v>
      </c>
      <c r="BJ617" s="251" t="e">
        <f>M617*#REF!</f>
        <v>#REF!</v>
      </c>
      <c r="BK617" s="251" t="e">
        <f>N617*#REF!</f>
        <v>#REF!</v>
      </c>
      <c r="BL617" s="251" t="e">
        <f>O617*#REF!</f>
        <v>#REF!</v>
      </c>
      <c r="BM617" s="251" t="e">
        <f>P617*#REF!</f>
        <v>#REF!</v>
      </c>
    </row>
    <row r="618" spans="1:65" s="107" customFormat="1" ht="35.1" customHeight="1" x14ac:dyDescent="0.25">
      <c r="A618" s="83" t="str">
        <f t="shared" si="336"/>
        <v>XL34DT+1</v>
      </c>
      <c r="B618" s="83" t="str">
        <f t="shared" si="337"/>
        <v>XL34DT+2</v>
      </c>
      <c r="C618" s="83" t="str">
        <f t="shared" si="338"/>
        <v>XL34DT+3</v>
      </c>
      <c r="D618" s="83" t="str">
        <f t="shared" si="339"/>
        <v>XL34DT+4</v>
      </c>
      <c r="E618" s="32" t="s">
        <v>94</v>
      </c>
      <c r="F618" s="85">
        <v>34</v>
      </c>
      <c r="G618" s="85"/>
      <c r="H618" s="93" t="s">
        <v>287</v>
      </c>
      <c r="I618" s="84" t="s">
        <v>288</v>
      </c>
      <c r="J618" s="94" t="s">
        <v>210</v>
      </c>
      <c r="K618" s="84" t="str">
        <f t="shared" si="352"/>
        <v>XL34DT</v>
      </c>
      <c r="L618" s="94" t="s">
        <v>5697</v>
      </c>
      <c r="M618" s="95">
        <v>2400</v>
      </c>
      <c r="N618" s="95">
        <v>1200</v>
      </c>
      <c r="O618" s="96">
        <v>850</v>
      </c>
      <c r="P618" s="96">
        <v>700</v>
      </c>
      <c r="Q618" s="95" t="e">
        <f>VLOOKUP(H618&amp;"Vị trí 1",#REF!,9,0)</f>
        <v>#REF!</v>
      </c>
      <c r="R618" s="95" t="e">
        <f>VLOOKUP(H618&amp;"Vị trí 2",#REF!,9,0)</f>
        <v>#REF!</v>
      </c>
      <c r="S618" s="95" t="e">
        <f>VLOOKUP(H618&amp;"Vị trí 3",#REF!,9,0)</f>
        <v>#REF!</v>
      </c>
      <c r="T618" s="95" t="e">
        <f>VLOOKUP(H618&amp;"Vị trí 4",#REF!,9,0)</f>
        <v>#REF!</v>
      </c>
      <c r="U618" s="253"/>
      <c r="V618" s="253"/>
      <c r="W618" s="253"/>
      <c r="X618" s="253"/>
      <c r="Y618" s="254"/>
      <c r="Z618" s="254"/>
      <c r="AA618" s="254"/>
      <c r="AB618" s="254"/>
      <c r="AC618" s="253"/>
      <c r="AD618" s="253"/>
      <c r="AE618" s="253"/>
      <c r="AF618" s="253"/>
      <c r="AG618" s="254"/>
      <c r="AH618" s="254"/>
      <c r="AI618" s="254"/>
      <c r="AJ618" s="254"/>
      <c r="AK618" s="86">
        <v>7.99</v>
      </c>
      <c r="AL618" s="86"/>
      <c r="AM618" s="255"/>
      <c r="AN618" s="255">
        <f t="shared" si="368"/>
        <v>4.7</v>
      </c>
      <c r="AO618" s="98">
        <f t="shared" si="369"/>
        <v>11280</v>
      </c>
      <c r="AP618" s="98">
        <f t="shared" si="370"/>
        <v>5640</v>
      </c>
      <c r="AQ618" s="98">
        <f t="shared" si="371"/>
        <v>3995</v>
      </c>
      <c r="AR618" s="98">
        <f t="shared" si="372"/>
        <v>3290</v>
      </c>
      <c r="AS618" s="99">
        <f t="shared" si="373"/>
        <v>11300</v>
      </c>
      <c r="AT618" s="99">
        <f t="shared" si="373"/>
        <v>5600</v>
      </c>
      <c r="AU618" s="99">
        <f t="shared" si="373"/>
        <v>4000</v>
      </c>
      <c r="AV618" s="99">
        <f t="shared" si="373"/>
        <v>3300</v>
      </c>
      <c r="AW618" s="100">
        <f t="shared" si="374"/>
        <v>1692</v>
      </c>
      <c r="AX618" s="256" t="s">
        <v>94</v>
      </c>
      <c r="AY618" s="101">
        <v>1680</v>
      </c>
      <c r="AZ618" s="102">
        <v>840</v>
      </c>
      <c r="BA618" s="102">
        <v>600</v>
      </c>
      <c r="BB618" s="102">
        <v>490</v>
      </c>
      <c r="BC618" s="253">
        <v>1440</v>
      </c>
      <c r="BD618" s="253">
        <v>720</v>
      </c>
      <c r="BE618" s="253">
        <v>510</v>
      </c>
      <c r="BF618" s="253">
        <v>420</v>
      </c>
      <c r="BG618" s="103">
        <f t="shared" si="375"/>
        <v>1608</v>
      </c>
      <c r="BJ618" s="251" t="e">
        <f>M618*#REF!</f>
        <v>#REF!</v>
      </c>
      <c r="BK618" s="251" t="e">
        <f>N618*#REF!</f>
        <v>#REF!</v>
      </c>
      <c r="BL618" s="251" t="e">
        <f>O618*#REF!</f>
        <v>#REF!</v>
      </c>
      <c r="BM618" s="251" t="e">
        <f>P618*#REF!</f>
        <v>#REF!</v>
      </c>
    </row>
    <row r="619" spans="1:65" s="107" customFormat="1" ht="47.25" x14ac:dyDescent="0.25">
      <c r="A619" s="83" t="str">
        <f t="shared" si="336"/>
        <v>XL35DT+1</v>
      </c>
      <c r="B619" s="83" t="str">
        <f t="shared" si="337"/>
        <v>XL35DT+2</v>
      </c>
      <c r="C619" s="83" t="str">
        <f t="shared" si="338"/>
        <v>XL35DT+3</v>
      </c>
      <c r="D619" s="83" t="str">
        <f t="shared" si="339"/>
        <v>XL35DT+4</v>
      </c>
      <c r="E619" s="32" t="s">
        <v>94</v>
      </c>
      <c r="F619" s="85">
        <v>35</v>
      </c>
      <c r="G619" s="85"/>
      <c r="H619" s="93" t="s">
        <v>289</v>
      </c>
      <c r="I619" s="84" t="s">
        <v>290</v>
      </c>
      <c r="J619" s="94" t="s">
        <v>212</v>
      </c>
      <c r="K619" s="84" t="str">
        <f t="shared" si="352"/>
        <v>XL35DT</v>
      </c>
      <c r="L619" s="94" t="s">
        <v>5698</v>
      </c>
      <c r="M619" s="95">
        <v>2200</v>
      </c>
      <c r="N619" s="95">
        <v>1200</v>
      </c>
      <c r="O619" s="96">
        <v>850</v>
      </c>
      <c r="P619" s="96">
        <v>700</v>
      </c>
      <c r="Q619" s="95" t="e">
        <f>VLOOKUP(H619&amp;"Vị trí 1",#REF!,9,0)</f>
        <v>#REF!</v>
      </c>
      <c r="R619" s="95" t="e">
        <f>VLOOKUP(H619&amp;"Vị trí 2",#REF!,9,0)</f>
        <v>#REF!</v>
      </c>
      <c r="S619" s="95" t="e">
        <f>VLOOKUP(H619&amp;"Vị trí 3",#REF!,9,0)</f>
        <v>#REF!</v>
      </c>
      <c r="T619" s="95" t="e">
        <f>VLOOKUP(H619&amp;"Vị trí 4",#REF!,9,0)</f>
        <v>#REF!</v>
      </c>
      <c r="U619" s="253"/>
      <c r="V619" s="253"/>
      <c r="W619" s="253"/>
      <c r="X619" s="253"/>
      <c r="Y619" s="254"/>
      <c r="Z619" s="254"/>
      <c r="AA619" s="254"/>
      <c r="AB619" s="254"/>
      <c r="AC619" s="253"/>
      <c r="AD619" s="253"/>
      <c r="AE619" s="253"/>
      <c r="AF619" s="253"/>
      <c r="AG619" s="254"/>
      <c r="AH619" s="254"/>
      <c r="AI619" s="254"/>
      <c r="AJ619" s="254"/>
      <c r="AK619" s="86">
        <v>7.99</v>
      </c>
      <c r="AL619" s="86"/>
      <c r="AM619" s="255"/>
      <c r="AN619" s="255">
        <f t="shared" si="368"/>
        <v>4.7</v>
      </c>
      <c r="AO619" s="98">
        <f t="shared" si="369"/>
        <v>10340</v>
      </c>
      <c r="AP619" s="98">
        <f t="shared" si="370"/>
        <v>5640</v>
      </c>
      <c r="AQ619" s="98">
        <f t="shared" si="371"/>
        <v>3995</v>
      </c>
      <c r="AR619" s="98">
        <f t="shared" si="372"/>
        <v>3290</v>
      </c>
      <c r="AS619" s="99">
        <f t="shared" si="373"/>
        <v>10300</v>
      </c>
      <c r="AT619" s="99">
        <f t="shared" si="373"/>
        <v>5600</v>
      </c>
      <c r="AU619" s="99">
        <f t="shared" si="373"/>
        <v>4000</v>
      </c>
      <c r="AV619" s="99">
        <f t="shared" si="373"/>
        <v>3300</v>
      </c>
      <c r="AW619" s="100">
        <f t="shared" si="374"/>
        <v>1551</v>
      </c>
      <c r="AX619" s="256" t="s">
        <v>94</v>
      </c>
      <c r="AY619" s="101">
        <v>1540</v>
      </c>
      <c r="AZ619" s="102">
        <v>840</v>
      </c>
      <c r="BA619" s="102">
        <v>600</v>
      </c>
      <c r="BB619" s="102">
        <v>490</v>
      </c>
      <c r="BC619" s="253">
        <v>1320</v>
      </c>
      <c r="BD619" s="253">
        <v>720</v>
      </c>
      <c r="BE619" s="253">
        <v>510</v>
      </c>
      <c r="BF619" s="253">
        <v>420</v>
      </c>
      <c r="BG619" s="103">
        <f t="shared" si="375"/>
        <v>1749</v>
      </c>
      <c r="BJ619" s="251" t="e">
        <f>M619*#REF!</f>
        <v>#REF!</v>
      </c>
      <c r="BK619" s="251" t="e">
        <f>N619*#REF!</f>
        <v>#REF!</v>
      </c>
      <c r="BL619" s="251" t="e">
        <f>O619*#REF!</f>
        <v>#REF!</v>
      </c>
      <c r="BM619" s="251" t="e">
        <f>P619*#REF!</f>
        <v>#REF!</v>
      </c>
    </row>
    <row r="620" spans="1:65" s="107" customFormat="1" ht="35.1" customHeight="1" x14ac:dyDescent="0.25">
      <c r="A620" s="83" t="str">
        <f t="shared" si="336"/>
        <v>XL36DT+1</v>
      </c>
      <c r="B620" s="83" t="str">
        <f t="shared" si="337"/>
        <v>XL36DT+2</v>
      </c>
      <c r="C620" s="83" t="str">
        <f t="shared" si="338"/>
        <v>XL36DT+3</v>
      </c>
      <c r="D620" s="83" t="str">
        <f t="shared" si="339"/>
        <v>XL36DT+4</v>
      </c>
      <c r="E620" s="32" t="s">
        <v>94</v>
      </c>
      <c r="F620" s="85">
        <v>36</v>
      </c>
      <c r="G620" s="85"/>
      <c r="H620" s="93" t="s">
        <v>291</v>
      </c>
      <c r="I620" s="84" t="s">
        <v>292</v>
      </c>
      <c r="J620" s="94" t="s">
        <v>212</v>
      </c>
      <c r="K620" s="84" t="str">
        <f t="shared" si="352"/>
        <v>XL36DT</v>
      </c>
      <c r="L620" s="94" t="s">
        <v>848</v>
      </c>
      <c r="M620" s="95">
        <v>2200</v>
      </c>
      <c r="N620" s="95">
        <v>1200</v>
      </c>
      <c r="O620" s="96">
        <v>850</v>
      </c>
      <c r="P620" s="96">
        <v>700</v>
      </c>
      <c r="Q620" s="95" t="e">
        <f>VLOOKUP(H620&amp;"Vị trí 1",#REF!,9,0)</f>
        <v>#REF!</v>
      </c>
      <c r="R620" s="95" t="e">
        <f>VLOOKUP(H620&amp;"Vị trí 2",#REF!,9,0)</f>
        <v>#REF!</v>
      </c>
      <c r="S620" s="95" t="e">
        <f>VLOOKUP(H620&amp;"Vị trí 3",#REF!,9,0)</f>
        <v>#REF!</v>
      </c>
      <c r="T620" s="95" t="e">
        <f>VLOOKUP(H620&amp;"Vị trí 4",#REF!,9,0)</f>
        <v>#REF!</v>
      </c>
      <c r="U620" s="253"/>
      <c r="V620" s="253"/>
      <c r="W620" s="253"/>
      <c r="X620" s="253"/>
      <c r="Y620" s="254"/>
      <c r="Z620" s="254"/>
      <c r="AA620" s="254"/>
      <c r="AB620" s="254"/>
      <c r="AC620" s="253"/>
      <c r="AD620" s="253"/>
      <c r="AE620" s="253"/>
      <c r="AF620" s="253"/>
      <c r="AG620" s="254"/>
      <c r="AH620" s="254"/>
      <c r="AI620" s="254"/>
      <c r="AJ620" s="254"/>
      <c r="AK620" s="86">
        <v>7.99</v>
      </c>
      <c r="AL620" s="86"/>
      <c r="AM620" s="255"/>
      <c r="AN620" s="255">
        <f t="shared" si="368"/>
        <v>4.7</v>
      </c>
      <c r="AO620" s="98">
        <f t="shared" si="369"/>
        <v>10340</v>
      </c>
      <c r="AP620" s="98">
        <f t="shared" si="370"/>
        <v>5640</v>
      </c>
      <c r="AQ620" s="98">
        <f t="shared" si="371"/>
        <v>3995</v>
      </c>
      <c r="AR620" s="98">
        <f t="shared" si="372"/>
        <v>3290</v>
      </c>
      <c r="AS620" s="99">
        <f t="shared" si="373"/>
        <v>10300</v>
      </c>
      <c r="AT620" s="99">
        <f t="shared" si="373"/>
        <v>5600</v>
      </c>
      <c r="AU620" s="99">
        <f t="shared" si="373"/>
        <v>4000</v>
      </c>
      <c r="AV620" s="99">
        <f t="shared" si="373"/>
        <v>3300</v>
      </c>
      <c r="AW620" s="100">
        <f t="shared" si="374"/>
        <v>1551</v>
      </c>
      <c r="AX620" s="256" t="s">
        <v>94</v>
      </c>
      <c r="AY620" s="101"/>
      <c r="AZ620" s="102"/>
      <c r="BA620" s="102"/>
      <c r="BB620" s="102"/>
      <c r="BC620" s="253"/>
      <c r="BD620" s="253"/>
      <c r="BE620" s="253"/>
      <c r="BF620" s="253"/>
      <c r="BG620" s="103">
        <f t="shared" si="375"/>
        <v>1749</v>
      </c>
    </row>
    <row r="621" spans="1:65" s="107" customFormat="1" ht="35.1" customHeight="1" x14ac:dyDescent="0.25">
      <c r="A621" s="83" t="str">
        <f t="shared" si="336"/>
        <v>XL37DT+1</v>
      </c>
      <c r="B621" s="83" t="str">
        <f t="shared" si="337"/>
        <v>XL37DT+2</v>
      </c>
      <c r="C621" s="83" t="str">
        <f t="shared" si="338"/>
        <v>XL37DT+3</v>
      </c>
      <c r="D621" s="83" t="str">
        <f t="shared" si="339"/>
        <v>XL37DT+4</v>
      </c>
      <c r="E621" s="32" t="s">
        <v>94</v>
      </c>
      <c r="F621" s="85">
        <v>37</v>
      </c>
      <c r="G621" s="85"/>
      <c r="H621" s="93" t="s">
        <v>293</v>
      </c>
      <c r="I621" s="84" t="s">
        <v>294</v>
      </c>
      <c r="J621" s="94" t="s">
        <v>210</v>
      </c>
      <c r="K621" s="84" t="str">
        <f t="shared" si="352"/>
        <v>XL37DT</v>
      </c>
      <c r="L621" s="94" t="s">
        <v>1099</v>
      </c>
      <c r="M621" s="95">
        <v>2800</v>
      </c>
      <c r="N621" s="95">
        <v>1400</v>
      </c>
      <c r="O621" s="96">
        <v>850</v>
      </c>
      <c r="P621" s="96">
        <v>700</v>
      </c>
      <c r="Q621" s="95" t="e">
        <f>VLOOKUP(H621&amp;"Vị trí 1",#REF!,9,0)</f>
        <v>#REF!</v>
      </c>
      <c r="R621" s="95" t="e">
        <f>VLOOKUP(H621&amp;"Vị trí 2",#REF!,9,0)</f>
        <v>#REF!</v>
      </c>
      <c r="S621" s="95" t="e">
        <f>VLOOKUP(H621&amp;"Vị trí 3",#REF!,9,0)</f>
        <v>#REF!</v>
      </c>
      <c r="T621" s="95" t="e">
        <f>VLOOKUP(H621&amp;"Vị trí 4",#REF!,9,0)</f>
        <v>#REF!</v>
      </c>
      <c r="U621" s="253"/>
      <c r="V621" s="253"/>
      <c r="W621" s="253"/>
      <c r="X621" s="253"/>
      <c r="Y621" s="254"/>
      <c r="Z621" s="254"/>
      <c r="AA621" s="254"/>
      <c r="AB621" s="254"/>
      <c r="AC621" s="253"/>
      <c r="AD621" s="253"/>
      <c r="AE621" s="253"/>
      <c r="AF621" s="253"/>
      <c r="AG621" s="254"/>
      <c r="AH621" s="254"/>
      <c r="AI621" s="254"/>
      <c r="AJ621" s="254"/>
      <c r="AK621" s="86">
        <v>7.99</v>
      </c>
      <c r="AL621" s="86"/>
      <c r="AM621" s="255"/>
      <c r="AN621" s="255">
        <f t="shared" si="368"/>
        <v>4.7</v>
      </c>
      <c r="AO621" s="98">
        <f t="shared" si="369"/>
        <v>13160</v>
      </c>
      <c r="AP621" s="98">
        <f t="shared" si="370"/>
        <v>6580</v>
      </c>
      <c r="AQ621" s="98">
        <f t="shared" si="371"/>
        <v>3995</v>
      </c>
      <c r="AR621" s="98">
        <f t="shared" si="372"/>
        <v>3290</v>
      </c>
      <c r="AS621" s="99">
        <f t="shared" si="373"/>
        <v>13200</v>
      </c>
      <c r="AT621" s="99">
        <f t="shared" si="373"/>
        <v>6600</v>
      </c>
      <c r="AU621" s="99">
        <f t="shared" si="373"/>
        <v>4000</v>
      </c>
      <c r="AV621" s="99">
        <f t="shared" si="373"/>
        <v>3300</v>
      </c>
      <c r="AW621" s="100">
        <f t="shared" si="374"/>
        <v>1974</v>
      </c>
      <c r="AX621" s="256" t="s">
        <v>94</v>
      </c>
      <c r="AY621" s="101">
        <v>1540</v>
      </c>
      <c r="AZ621" s="102">
        <v>840</v>
      </c>
      <c r="BA621" s="102">
        <v>600</v>
      </c>
      <c r="BB621" s="102">
        <v>490</v>
      </c>
      <c r="BC621" s="253">
        <v>1320</v>
      </c>
      <c r="BD621" s="253">
        <v>720</v>
      </c>
      <c r="BE621" s="253">
        <v>510</v>
      </c>
      <c r="BF621" s="253">
        <v>420</v>
      </c>
      <c r="BG621" s="103">
        <f t="shared" si="375"/>
        <v>1326</v>
      </c>
      <c r="BJ621" s="251" t="e">
        <f>M621*#REF!</f>
        <v>#REF!</v>
      </c>
      <c r="BK621" s="251" t="e">
        <f>N621*#REF!</f>
        <v>#REF!</v>
      </c>
      <c r="BL621" s="251" t="e">
        <f>O621*#REF!</f>
        <v>#REF!</v>
      </c>
      <c r="BM621" s="251" t="e">
        <f>P621*#REF!</f>
        <v>#REF!</v>
      </c>
    </row>
    <row r="622" spans="1:65" s="107" customFormat="1" ht="35.1" customHeight="1" x14ac:dyDescent="0.25">
      <c r="A622" s="83" t="str">
        <f t="shared" si="336"/>
        <v>XL38DT+1</v>
      </c>
      <c r="B622" s="83" t="str">
        <f t="shared" si="337"/>
        <v>XL38DT+2</v>
      </c>
      <c r="C622" s="83" t="str">
        <f t="shared" si="338"/>
        <v>XL38DT+3</v>
      </c>
      <c r="D622" s="83" t="str">
        <f t="shared" si="339"/>
        <v>XL38DT+4</v>
      </c>
      <c r="E622" s="32" t="s">
        <v>94</v>
      </c>
      <c r="F622" s="85">
        <v>38</v>
      </c>
      <c r="G622" s="85"/>
      <c r="H622" s="93" t="s">
        <v>295</v>
      </c>
      <c r="I622" s="84" t="s">
        <v>296</v>
      </c>
      <c r="J622" s="94" t="s">
        <v>210</v>
      </c>
      <c r="K622" s="84" t="str">
        <f t="shared" si="352"/>
        <v>XL38DT</v>
      </c>
      <c r="L622" s="94" t="s">
        <v>255</v>
      </c>
      <c r="M622" s="95">
        <v>2400</v>
      </c>
      <c r="N622" s="95">
        <v>1200</v>
      </c>
      <c r="O622" s="96">
        <v>850</v>
      </c>
      <c r="P622" s="96">
        <v>700</v>
      </c>
      <c r="Q622" s="95" t="e">
        <f>VLOOKUP(H622&amp;"Vị trí 1",#REF!,9,0)</f>
        <v>#REF!</v>
      </c>
      <c r="R622" s="95" t="e">
        <f>VLOOKUP(H622&amp;"Vị trí 2",#REF!,9,0)</f>
        <v>#REF!</v>
      </c>
      <c r="S622" s="95" t="e">
        <f>VLOOKUP(H622&amp;"Vị trí 3",#REF!,9,0)</f>
        <v>#REF!</v>
      </c>
      <c r="T622" s="95" t="e">
        <f>VLOOKUP(H622&amp;"Vị trí 4",#REF!,9,0)</f>
        <v>#REF!</v>
      </c>
      <c r="U622" s="253"/>
      <c r="V622" s="253"/>
      <c r="W622" s="253"/>
      <c r="X622" s="253"/>
      <c r="Y622" s="254"/>
      <c r="Z622" s="254"/>
      <c r="AA622" s="254"/>
      <c r="AB622" s="254"/>
      <c r="AC622" s="253"/>
      <c r="AD622" s="253"/>
      <c r="AE622" s="253"/>
      <c r="AF622" s="253"/>
      <c r="AG622" s="254"/>
      <c r="AH622" s="254"/>
      <c r="AI622" s="254"/>
      <c r="AJ622" s="254"/>
      <c r="AK622" s="86">
        <v>5.208333333333333</v>
      </c>
      <c r="AL622" s="86"/>
      <c r="AM622" s="255"/>
      <c r="AN622" s="255">
        <f t="shared" si="368"/>
        <v>3</v>
      </c>
      <c r="AO622" s="98">
        <f t="shared" si="369"/>
        <v>7200</v>
      </c>
      <c r="AP622" s="98">
        <f t="shared" si="370"/>
        <v>3600</v>
      </c>
      <c r="AQ622" s="98">
        <f t="shared" si="371"/>
        <v>2550</v>
      </c>
      <c r="AR622" s="98">
        <f t="shared" si="372"/>
        <v>2100</v>
      </c>
      <c r="AS622" s="99">
        <f t="shared" si="373"/>
        <v>7200</v>
      </c>
      <c r="AT622" s="99">
        <f t="shared" si="373"/>
        <v>3600</v>
      </c>
      <c r="AU622" s="99">
        <f t="shared" si="373"/>
        <v>2600</v>
      </c>
      <c r="AV622" s="99">
        <f t="shared" si="373"/>
        <v>2100</v>
      </c>
      <c r="AW622" s="100">
        <f t="shared" si="374"/>
        <v>1080</v>
      </c>
      <c r="AX622" s="256" t="s">
        <v>94</v>
      </c>
      <c r="AY622" s="101">
        <v>1260</v>
      </c>
      <c r="AZ622" s="102">
        <v>630</v>
      </c>
      <c r="BA622" s="102">
        <v>560</v>
      </c>
      <c r="BB622" s="102">
        <v>490</v>
      </c>
      <c r="BC622" s="253">
        <v>1080</v>
      </c>
      <c r="BD622" s="253">
        <v>540</v>
      </c>
      <c r="BE622" s="253">
        <v>480</v>
      </c>
      <c r="BF622" s="253">
        <v>420</v>
      </c>
      <c r="BG622" s="103">
        <f t="shared" si="375"/>
        <v>1020</v>
      </c>
      <c r="BJ622" s="251" t="e">
        <f>M622*#REF!</f>
        <v>#REF!</v>
      </c>
      <c r="BK622" s="251" t="e">
        <f>N622*#REF!</f>
        <v>#REF!</v>
      </c>
      <c r="BL622" s="251" t="e">
        <f>O622*#REF!</f>
        <v>#REF!</v>
      </c>
      <c r="BM622" s="251" t="e">
        <f>P622*#REF!</f>
        <v>#REF!</v>
      </c>
    </row>
    <row r="623" spans="1:65" s="18" customFormat="1" ht="35.1" customHeight="1" x14ac:dyDescent="0.25">
      <c r="A623" s="83" t="str">
        <f t="shared" si="336"/>
        <v>XL39DT+1</v>
      </c>
      <c r="B623" s="83" t="str">
        <f t="shared" si="337"/>
        <v>XL39DT+2</v>
      </c>
      <c r="C623" s="83" t="str">
        <f t="shared" si="338"/>
        <v>XL39DT+3</v>
      </c>
      <c r="D623" s="83" t="str">
        <f t="shared" si="339"/>
        <v>XL39DT+4</v>
      </c>
      <c r="E623" s="32" t="s">
        <v>94</v>
      </c>
      <c r="F623" s="85">
        <v>39</v>
      </c>
      <c r="G623" s="85"/>
      <c r="H623" s="93" t="s">
        <v>297</v>
      </c>
      <c r="I623" s="84" t="s">
        <v>206</v>
      </c>
      <c r="J623" s="94" t="s">
        <v>212</v>
      </c>
      <c r="K623" s="84" t="str">
        <f t="shared" si="352"/>
        <v>XL39DT</v>
      </c>
      <c r="L623" s="94" t="s">
        <v>5678</v>
      </c>
      <c r="M623" s="95">
        <v>2200</v>
      </c>
      <c r="N623" s="95">
        <v>1200</v>
      </c>
      <c r="O623" s="96">
        <v>850</v>
      </c>
      <c r="P623" s="96">
        <v>700</v>
      </c>
      <c r="Q623" s="95" t="e">
        <f>VLOOKUP(H623&amp;"Vị trí 1",#REF!,9,0)</f>
        <v>#REF!</v>
      </c>
      <c r="R623" s="95" t="e">
        <f>VLOOKUP(H623&amp;"Vị trí 2",#REF!,9,0)</f>
        <v>#REF!</v>
      </c>
      <c r="S623" s="95" t="e">
        <f>VLOOKUP(H623&amp;"Vị trí 3",#REF!,9,0)</f>
        <v>#REF!</v>
      </c>
      <c r="T623" s="95" t="e">
        <f>VLOOKUP(H623&amp;"Vị trí 4",#REF!,9,0)</f>
        <v>#REF!</v>
      </c>
      <c r="U623" s="253"/>
      <c r="V623" s="253"/>
      <c r="W623" s="253"/>
      <c r="X623" s="253"/>
      <c r="Y623" s="254"/>
      <c r="Z623" s="254"/>
      <c r="AA623" s="254"/>
      <c r="AB623" s="254"/>
      <c r="AC623" s="253"/>
      <c r="AD623" s="253"/>
      <c r="AE623" s="253"/>
      <c r="AF623" s="253"/>
      <c r="AG623" s="254"/>
      <c r="AH623" s="254"/>
      <c r="AI623" s="254"/>
      <c r="AJ623" s="254"/>
      <c r="AK623" s="86">
        <v>7.99</v>
      </c>
      <c r="AL623" s="86"/>
      <c r="AM623" s="255"/>
      <c r="AN623" s="255">
        <f t="shared" si="368"/>
        <v>4.7</v>
      </c>
      <c r="AO623" s="98">
        <f t="shared" si="369"/>
        <v>10340</v>
      </c>
      <c r="AP623" s="98">
        <f t="shared" si="370"/>
        <v>5640</v>
      </c>
      <c r="AQ623" s="98">
        <f t="shared" si="371"/>
        <v>3995</v>
      </c>
      <c r="AR623" s="98">
        <f t="shared" si="372"/>
        <v>3290</v>
      </c>
      <c r="AS623" s="99">
        <f t="shared" si="373"/>
        <v>10300</v>
      </c>
      <c r="AT623" s="99">
        <f t="shared" si="373"/>
        <v>5600</v>
      </c>
      <c r="AU623" s="99">
        <f t="shared" si="373"/>
        <v>4000</v>
      </c>
      <c r="AV623" s="99">
        <f t="shared" si="373"/>
        <v>3300</v>
      </c>
      <c r="AW623" s="100">
        <f t="shared" si="374"/>
        <v>1551</v>
      </c>
      <c r="AX623" s="256" t="s">
        <v>94</v>
      </c>
      <c r="AY623" s="101">
        <v>1120</v>
      </c>
      <c r="AZ623" s="102">
        <v>560</v>
      </c>
      <c r="BA623" s="102">
        <v>460</v>
      </c>
      <c r="BB623" s="102">
        <v>350</v>
      </c>
      <c r="BC623" s="253">
        <v>960</v>
      </c>
      <c r="BD623" s="253">
        <v>480</v>
      </c>
      <c r="BE623" s="253">
        <v>390</v>
      </c>
      <c r="BF623" s="253">
        <v>300</v>
      </c>
      <c r="BG623" s="103">
        <f t="shared" si="375"/>
        <v>1749</v>
      </c>
      <c r="BJ623" s="251" t="e">
        <f>M623*#REF!</f>
        <v>#REF!</v>
      </c>
      <c r="BK623" s="251" t="e">
        <f>N623*#REF!</f>
        <v>#REF!</v>
      </c>
      <c r="BL623" s="251" t="e">
        <f>O623*#REF!</f>
        <v>#REF!</v>
      </c>
      <c r="BM623" s="251" t="e">
        <f>P623*#REF!</f>
        <v>#REF!</v>
      </c>
    </row>
    <row r="624" spans="1:65" s="18" customFormat="1" ht="47.25" x14ac:dyDescent="0.25">
      <c r="A624" s="83" t="str">
        <f t="shared" si="336"/>
        <v>XL40DT+1</v>
      </c>
      <c r="B624" s="83" t="str">
        <f t="shared" si="337"/>
        <v>XL40DT+2</v>
      </c>
      <c r="C624" s="83" t="str">
        <f t="shared" si="338"/>
        <v>XL40DT+3</v>
      </c>
      <c r="D624" s="83" t="str">
        <f t="shared" si="339"/>
        <v>XL40DT+4</v>
      </c>
      <c r="E624" s="32" t="s">
        <v>94</v>
      </c>
      <c r="F624" s="85">
        <v>40</v>
      </c>
      <c r="G624" s="85"/>
      <c r="H624" s="93" t="s">
        <v>298</v>
      </c>
      <c r="I624" s="84" t="s">
        <v>299</v>
      </c>
      <c r="J624" s="94" t="s">
        <v>210</v>
      </c>
      <c r="K624" s="84" t="str">
        <f t="shared" si="352"/>
        <v>XL40DT</v>
      </c>
      <c r="L624" s="94" t="s">
        <v>5153</v>
      </c>
      <c r="M624" s="95">
        <v>2400</v>
      </c>
      <c r="N624" s="95">
        <v>1200</v>
      </c>
      <c r="O624" s="96">
        <v>850</v>
      </c>
      <c r="P624" s="96">
        <v>700</v>
      </c>
      <c r="Q624" s="95" t="e">
        <f>VLOOKUP(H624&amp;"Vị trí 1",#REF!,9,0)</f>
        <v>#REF!</v>
      </c>
      <c r="R624" s="95" t="e">
        <f>VLOOKUP(H624&amp;"Vị trí 2",#REF!,9,0)</f>
        <v>#REF!</v>
      </c>
      <c r="S624" s="95" t="e">
        <f>VLOOKUP(H624&amp;"Vị trí 3",#REF!,9,0)</f>
        <v>#REF!</v>
      </c>
      <c r="T624" s="95" t="e">
        <f>VLOOKUP(H624&amp;"Vị trí 4",#REF!,9,0)</f>
        <v>#REF!</v>
      </c>
      <c r="U624" s="253"/>
      <c r="V624" s="253"/>
      <c r="W624" s="253"/>
      <c r="X624" s="253"/>
      <c r="Y624" s="254"/>
      <c r="Z624" s="254"/>
      <c r="AA624" s="254"/>
      <c r="AB624" s="254"/>
      <c r="AC624" s="253"/>
      <c r="AD624" s="253"/>
      <c r="AE624" s="253"/>
      <c r="AF624" s="253"/>
      <c r="AG624" s="254"/>
      <c r="AH624" s="254"/>
      <c r="AI624" s="254"/>
      <c r="AJ624" s="254"/>
      <c r="AK624" s="86">
        <v>7.99</v>
      </c>
      <c r="AL624" s="86"/>
      <c r="AM624" s="255"/>
      <c r="AN624" s="255">
        <f t="shared" si="368"/>
        <v>4.7</v>
      </c>
      <c r="AO624" s="98">
        <f t="shared" si="369"/>
        <v>11280</v>
      </c>
      <c r="AP624" s="98">
        <f t="shared" si="370"/>
        <v>5640</v>
      </c>
      <c r="AQ624" s="98">
        <f t="shared" si="371"/>
        <v>3995</v>
      </c>
      <c r="AR624" s="98">
        <f t="shared" si="372"/>
        <v>3290</v>
      </c>
      <c r="AS624" s="99">
        <f t="shared" si="373"/>
        <v>11300</v>
      </c>
      <c r="AT624" s="99">
        <f t="shared" si="373"/>
        <v>5600</v>
      </c>
      <c r="AU624" s="99">
        <f t="shared" si="373"/>
        <v>4000</v>
      </c>
      <c r="AV624" s="99">
        <f t="shared" si="373"/>
        <v>3300</v>
      </c>
      <c r="AW624" s="100">
        <f t="shared" si="374"/>
        <v>1692</v>
      </c>
      <c r="AX624" s="256" t="s">
        <v>94</v>
      </c>
      <c r="AY624" s="101">
        <v>1540</v>
      </c>
      <c r="AZ624" s="102">
        <v>840</v>
      </c>
      <c r="BA624" s="102">
        <v>600</v>
      </c>
      <c r="BB624" s="102">
        <v>490</v>
      </c>
      <c r="BC624" s="253">
        <v>1320</v>
      </c>
      <c r="BD624" s="253">
        <v>720</v>
      </c>
      <c r="BE624" s="253">
        <v>510</v>
      </c>
      <c r="BF624" s="253">
        <v>420</v>
      </c>
      <c r="BG624" s="103">
        <f t="shared" si="375"/>
        <v>1608</v>
      </c>
      <c r="BJ624" s="251" t="e">
        <f>M624*#REF!</f>
        <v>#REF!</v>
      </c>
      <c r="BK624" s="251" t="e">
        <f>N624*#REF!</f>
        <v>#REF!</v>
      </c>
      <c r="BL624" s="251" t="e">
        <f>O624*#REF!</f>
        <v>#REF!</v>
      </c>
      <c r="BM624" s="251" t="e">
        <f>P624*#REF!</f>
        <v>#REF!</v>
      </c>
    </row>
    <row r="625" spans="1:65" s="18" customFormat="1" ht="35.1" customHeight="1" x14ac:dyDescent="0.25">
      <c r="A625" s="83" t="str">
        <f t="shared" si="336"/>
        <v>XL41DT+1</v>
      </c>
      <c r="B625" s="83" t="str">
        <f t="shared" si="337"/>
        <v>XL41DT+2</v>
      </c>
      <c r="C625" s="83" t="str">
        <f t="shared" si="338"/>
        <v>XL41DT+3</v>
      </c>
      <c r="D625" s="83" t="str">
        <f t="shared" si="339"/>
        <v>XL41DT+4</v>
      </c>
      <c r="E625" s="32" t="s">
        <v>94</v>
      </c>
      <c r="F625" s="85">
        <v>41</v>
      </c>
      <c r="G625" s="85"/>
      <c r="H625" s="93" t="s">
        <v>300</v>
      </c>
      <c r="I625" s="84" t="s">
        <v>5699</v>
      </c>
      <c r="J625" s="94" t="s">
        <v>206</v>
      </c>
      <c r="K625" s="84" t="str">
        <f t="shared" si="352"/>
        <v>XL41DT</v>
      </c>
      <c r="L625" s="94" t="s">
        <v>5700</v>
      </c>
      <c r="M625" s="95">
        <v>2200</v>
      </c>
      <c r="N625" s="95">
        <v>1200</v>
      </c>
      <c r="O625" s="96">
        <v>850</v>
      </c>
      <c r="P625" s="96">
        <v>700</v>
      </c>
      <c r="Q625" s="95" t="e">
        <f>VLOOKUP(H625&amp;"Vị trí 1",#REF!,9,0)</f>
        <v>#REF!</v>
      </c>
      <c r="R625" s="95" t="e">
        <f>VLOOKUP(H625&amp;"Vị trí 2",#REF!,9,0)</f>
        <v>#REF!</v>
      </c>
      <c r="S625" s="95" t="e">
        <f>VLOOKUP(H625&amp;"Vị trí 3",#REF!,9,0)</f>
        <v>#REF!</v>
      </c>
      <c r="T625" s="95" t="e">
        <f>VLOOKUP(H625&amp;"Vị trí 4",#REF!,9,0)</f>
        <v>#REF!</v>
      </c>
      <c r="U625" s="253"/>
      <c r="V625" s="253"/>
      <c r="W625" s="253"/>
      <c r="X625" s="253"/>
      <c r="Y625" s="254"/>
      <c r="Z625" s="254"/>
      <c r="AA625" s="254"/>
      <c r="AB625" s="254"/>
      <c r="AC625" s="253"/>
      <c r="AD625" s="253"/>
      <c r="AE625" s="253"/>
      <c r="AF625" s="253"/>
      <c r="AG625" s="254"/>
      <c r="AH625" s="254"/>
      <c r="AI625" s="254"/>
      <c r="AJ625" s="254"/>
      <c r="AK625" s="86">
        <v>7.99</v>
      </c>
      <c r="AL625" s="86"/>
      <c r="AM625" s="255"/>
      <c r="AN625" s="255">
        <f t="shared" si="368"/>
        <v>4.7</v>
      </c>
      <c r="AO625" s="98">
        <f t="shared" si="369"/>
        <v>10340</v>
      </c>
      <c r="AP625" s="98">
        <f t="shared" si="370"/>
        <v>5640</v>
      </c>
      <c r="AQ625" s="98">
        <f t="shared" si="371"/>
        <v>3995</v>
      </c>
      <c r="AR625" s="98">
        <f t="shared" si="372"/>
        <v>3290</v>
      </c>
      <c r="AS625" s="99">
        <f t="shared" si="373"/>
        <v>10300</v>
      </c>
      <c r="AT625" s="99">
        <f t="shared" si="373"/>
        <v>5600</v>
      </c>
      <c r="AU625" s="99">
        <f t="shared" si="373"/>
        <v>4000</v>
      </c>
      <c r="AV625" s="99">
        <f t="shared" si="373"/>
        <v>3300</v>
      </c>
      <c r="AW625" s="100">
        <f t="shared" si="374"/>
        <v>1551</v>
      </c>
      <c r="AX625" s="256" t="s">
        <v>94</v>
      </c>
      <c r="AY625" s="101">
        <v>1540</v>
      </c>
      <c r="AZ625" s="102">
        <v>840</v>
      </c>
      <c r="BA625" s="102">
        <v>600</v>
      </c>
      <c r="BB625" s="102">
        <v>490</v>
      </c>
      <c r="BC625" s="253">
        <v>1320</v>
      </c>
      <c r="BD625" s="253">
        <v>720</v>
      </c>
      <c r="BE625" s="253">
        <v>510</v>
      </c>
      <c r="BF625" s="253">
        <v>420</v>
      </c>
      <c r="BG625" s="103">
        <f t="shared" si="375"/>
        <v>1749</v>
      </c>
      <c r="BJ625" s="251" t="e">
        <f>M625*#REF!</f>
        <v>#REF!</v>
      </c>
      <c r="BK625" s="251" t="e">
        <f>N625*#REF!</f>
        <v>#REF!</v>
      </c>
      <c r="BL625" s="251" t="e">
        <f>O625*#REF!</f>
        <v>#REF!</v>
      </c>
      <c r="BM625" s="251" t="e">
        <f>P625*#REF!</f>
        <v>#REF!</v>
      </c>
    </row>
    <row r="626" spans="1:65" s="18" customFormat="1" ht="47.25" x14ac:dyDescent="0.25">
      <c r="A626" s="83" t="str">
        <f t="shared" si="336"/>
        <v>XL42DT+1</v>
      </c>
      <c r="B626" s="83" t="str">
        <f t="shared" si="337"/>
        <v>XL42DT+2</v>
      </c>
      <c r="C626" s="83" t="str">
        <f t="shared" si="338"/>
        <v>XL42DT+3</v>
      </c>
      <c r="D626" s="83" t="str">
        <f t="shared" si="339"/>
        <v>XL42DT+4</v>
      </c>
      <c r="E626" s="32" t="s">
        <v>94</v>
      </c>
      <c r="F626" s="85">
        <v>42</v>
      </c>
      <c r="G626" s="85"/>
      <c r="H626" s="93" t="s">
        <v>5701</v>
      </c>
      <c r="I626" s="84" t="s">
        <v>302</v>
      </c>
      <c r="J626" s="94" t="s">
        <v>212</v>
      </c>
      <c r="K626" s="84"/>
      <c r="L626" s="94" t="s">
        <v>5119</v>
      </c>
      <c r="M626" s="96"/>
      <c r="N626" s="96"/>
      <c r="O626" s="96"/>
      <c r="P626" s="96"/>
      <c r="Q626" s="95"/>
      <c r="R626" s="95"/>
      <c r="S626" s="95"/>
      <c r="T626" s="95"/>
      <c r="U626" s="253"/>
      <c r="V626" s="253"/>
      <c r="W626" s="253"/>
      <c r="X626" s="253"/>
      <c r="Y626" s="254"/>
      <c r="Z626" s="254"/>
      <c r="AA626" s="254"/>
      <c r="AB626" s="254"/>
      <c r="AC626" s="253"/>
      <c r="AD626" s="253"/>
      <c r="AE626" s="253"/>
      <c r="AF626" s="253"/>
      <c r="AG626" s="254"/>
      <c r="AH626" s="254"/>
      <c r="AI626" s="254"/>
      <c r="AJ626" s="254"/>
      <c r="AK626" s="86"/>
      <c r="AL626" s="86"/>
      <c r="AM626" s="255"/>
      <c r="AN626" s="255"/>
      <c r="AO626" s="98"/>
      <c r="AP626" s="98"/>
      <c r="AQ626" s="98"/>
      <c r="AR626" s="98"/>
      <c r="AS626" s="98"/>
      <c r="AT626" s="98"/>
      <c r="AU626" s="98"/>
      <c r="AV626" s="98"/>
      <c r="AW626" s="60"/>
      <c r="AX626" s="256" t="s">
        <v>94</v>
      </c>
      <c r="AY626" s="101">
        <v>1400</v>
      </c>
      <c r="AZ626" s="102">
        <v>840</v>
      </c>
      <c r="BA626" s="102">
        <v>600</v>
      </c>
      <c r="BB626" s="102">
        <v>490</v>
      </c>
      <c r="BC626" s="253">
        <v>1200</v>
      </c>
      <c r="BD626" s="253">
        <v>720</v>
      </c>
      <c r="BE626" s="253">
        <v>510</v>
      </c>
      <c r="BF626" s="253">
        <v>420</v>
      </c>
      <c r="BJ626" s="251" t="e">
        <f>M626*#REF!</f>
        <v>#REF!</v>
      </c>
      <c r="BK626" s="251" t="e">
        <f>N626*#REF!</f>
        <v>#REF!</v>
      </c>
      <c r="BL626" s="251" t="e">
        <f>O626*#REF!</f>
        <v>#REF!</v>
      </c>
      <c r="BM626" s="251" t="e">
        <f>P626*#REF!</f>
        <v>#REF!</v>
      </c>
    </row>
    <row r="627" spans="1:65" s="104" customFormat="1" ht="35.1" customHeight="1" x14ac:dyDescent="0.25">
      <c r="A627" s="83" t="str">
        <f t="shared" si="336"/>
        <v>XL42DT_D1+1</v>
      </c>
      <c r="B627" s="83" t="str">
        <f t="shared" si="337"/>
        <v>XL42DT_D1+2</v>
      </c>
      <c r="C627" s="83" t="str">
        <f t="shared" si="338"/>
        <v>XL42DT_D1+3</v>
      </c>
      <c r="D627" s="83" t="str">
        <f t="shared" si="339"/>
        <v>XL42DT_D1+4</v>
      </c>
      <c r="E627" s="32" t="s">
        <v>94</v>
      </c>
      <c r="F627" s="85"/>
      <c r="G627" s="85"/>
      <c r="H627" s="93" t="s">
        <v>301</v>
      </c>
      <c r="I627" s="84" t="s">
        <v>5702</v>
      </c>
      <c r="J627" s="94" t="s">
        <v>212</v>
      </c>
      <c r="K627" s="84" t="str">
        <f t="shared" si="352"/>
        <v>XL42DT_D1</v>
      </c>
      <c r="L627" s="94" t="s">
        <v>92</v>
      </c>
      <c r="M627" s="95">
        <v>2200</v>
      </c>
      <c r="N627" s="95">
        <v>1200</v>
      </c>
      <c r="O627" s="96">
        <v>850</v>
      </c>
      <c r="P627" s="96">
        <v>700</v>
      </c>
      <c r="Q627" s="95" t="e">
        <f>VLOOKUP(H627&amp;"Vị trí 1",#REF!,9,0)</f>
        <v>#REF!</v>
      </c>
      <c r="R627" s="95" t="e">
        <f>VLOOKUP(H627&amp;"Vị trí 2",#REF!,9,0)</f>
        <v>#REF!</v>
      </c>
      <c r="S627" s="95" t="e">
        <f>VLOOKUP(H627&amp;"Vị trí 3",#REF!,9,0)</f>
        <v>#REF!</v>
      </c>
      <c r="T627" s="95" t="e">
        <f>VLOOKUP(H627&amp;"Vị trí 4",#REF!,9,0)</f>
        <v>#REF!</v>
      </c>
      <c r="U627" s="253"/>
      <c r="V627" s="253"/>
      <c r="W627" s="253"/>
      <c r="X627" s="253"/>
      <c r="Y627" s="254"/>
      <c r="Z627" s="254"/>
      <c r="AA627" s="254"/>
      <c r="AB627" s="254"/>
      <c r="AC627" s="253"/>
      <c r="AD627" s="253"/>
      <c r="AE627" s="253"/>
      <c r="AF627" s="253"/>
      <c r="AG627" s="254"/>
      <c r="AH627" s="254"/>
      <c r="AI627" s="254"/>
      <c r="AJ627" s="254"/>
      <c r="AK627" s="86">
        <v>7.99</v>
      </c>
      <c r="AL627" s="86"/>
      <c r="AM627" s="255"/>
      <c r="AN627" s="255">
        <f t="shared" ref="AN627:AN652" si="376">ROUNDDOWN(AK627*$AN$10/$AK$10,1)</f>
        <v>4.7</v>
      </c>
      <c r="AO627" s="98">
        <f t="shared" ref="AO627:AO652" si="377">M627*$AN627</f>
        <v>10340</v>
      </c>
      <c r="AP627" s="98">
        <f t="shared" ref="AP627:AP652" si="378">N627*$AN627</f>
        <v>5640</v>
      </c>
      <c r="AQ627" s="98">
        <f t="shared" ref="AQ627:AQ652" si="379">O627*$AN627</f>
        <v>3995</v>
      </c>
      <c r="AR627" s="98">
        <f t="shared" ref="AR627:AR652" si="380">P627*$AN627</f>
        <v>3290</v>
      </c>
      <c r="AS627" s="99">
        <f t="shared" ref="AS627:AV652" si="381">IF(AO627&lt;1000,ROUND(AO627,-1),ROUND(AO627,-2))</f>
        <v>10300</v>
      </c>
      <c r="AT627" s="99">
        <f t="shared" si="381"/>
        <v>5600</v>
      </c>
      <c r="AU627" s="99">
        <f t="shared" si="381"/>
        <v>4000</v>
      </c>
      <c r="AV627" s="99">
        <f t="shared" si="381"/>
        <v>3300</v>
      </c>
      <c r="AW627" s="100">
        <f t="shared" ref="AW627:AW652" si="382">AO627*0.15</f>
        <v>1551</v>
      </c>
      <c r="AX627" s="256" t="s">
        <v>94</v>
      </c>
      <c r="AY627" s="101">
        <v>1540</v>
      </c>
      <c r="AZ627" s="102">
        <v>840</v>
      </c>
      <c r="BA627" s="102">
        <v>600</v>
      </c>
      <c r="BB627" s="102">
        <v>490</v>
      </c>
      <c r="BC627" s="253">
        <v>1320</v>
      </c>
      <c r="BD627" s="253">
        <v>720</v>
      </c>
      <c r="BE627" s="253">
        <v>510</v>
      </c>
      <c r="BF627" s="253">
        <v>420</v>
      </c>
      <c r="BG627" s="103">
        <f t="shared" ref="BG627:BG652" si="383">AV627-AW627</f>
        <v>1749</v>
      </c>
      <c r="BJ627" s="251" t="e">
        <f>M627*#REF!</f>
        <v>#REF!</v>
      </c>
      <c r="BK627" s="251" t="e">
        <f>N627*#REF!</f>
        <v>#REF!</v>
      </c>
      <c r="BL627" s="251" t="e">
        <f>O627*#REF!</f>
        <v>#REF!</v>
      </c>
      <c r="BM627" s="251" t="e">
        <f>P627*#REF!</f>
        <v>#REF!</v>
      </c>
    </row>
    <row r="628" spans="1:65" s="104" customFormat="1" ht="35.1" customHeight="1" x14ac:dyDescent="0.25">
      <c r="A628" s="83" t="str">
        <f t="shared" ref="A628:A691" si="384">$H628&amp;"+1"</f>
        <v>XL42DT_D2+1</v>
      </c>
      <c r="B628" s="83" t="str">
        <f t="shared" ref="B628:B691" si="385">$H628&amp;"+2"</f>
        <v>XL42DT_D2+2</v>
      </c>
      <c r="C628" s="83" t="str">
        <f t="shared" ref="C628:C691" si="386">$H628&amp;"+3"</f>
        <v>XL42DT_D2+3</v>
      </c>
      <c r="D628" s="83" t="str">
        <f t="shared" ref="D628:D691" si="387">$H628&amp;"+4"</f>
        <v>XL42DT_D2+4</v>
      </c>
      <c r="E628" s="32" t="s">
        <v>94</v>
      </c>
      <c r="F628" s="85"/>
      <c r="G628" s="85"/>
      <c r="H628" s="93" t="s">
        <v>303</v>
      </c>
      <c r="I628" s="84" t="s">
        <v>5695</v>
      </c>
      <c r="J628" s="94" t="s">
        <v>92</v>
      </c>
      <c r="K628" s="84" t="str">
        <f t="shared" si="352"/>
        <v>XL42DT_D2</v>
      </c>
      <c r="L628" s="94" t="s">
        <v>5693</v>
      </c>
      <c r="M628" s="95">
        <v>1800</v>
      </c>
      <c r="N628" s="96">
        <v>900</v>
      </c>
      <c r="O628" s="96">
        <v>800</v>
      </c>
      <c r="P628" s="96">
        <v>700</v>
      </c>
      <c r="Q628" s="95" t="e">
        <f>VLOOKUP(H628&amp;"Vị trí 1",#REF!,9,0)</f>
        <v>#REF!</v>
      </c>
      <c r="R628" s="95" t="e">
        <f>VLOOKUP(H628&amp;"Vị trí 2",#REF!,9,0)</f>
        <v>#REF!</v>
      </c>
      <c r="S628" s="95" t="e">
        <f>VLOOKUP(H628&amp;"Vị trí 3",#REF!,9,0)</f>
        <v>#REF!</v>
      </c>
      <c r="T628" s="95" t="e">
        <f>VLOOKUP(H628&amp;"Vị trí 4",#REF!,9,0)</f>
        <v>#REF!</v>
      </c>
      <c r="U628" s="253"/>
      <c r="V628" s="253"/>
      <c r="W628" s="253"/>
      <c r="X628" s="253"/>
      <c r="Y628" s="254"/>
      <c r="Z628" s="254"/>
      <c r="AA628" s="254"/>
      <c r="AB628" s="254"/>
      <c r="AC628" s="253"/>
      <c r="AD628" s="253"/>
      <c r="AE628" s="253"/>
      <c r="AF628" s="253"/>
      <c r="AG628" s="254"/>
      <c r="AH628" s="254"/>
      <c r="AI628" s="254"/>
      <c r="AJ628" s="254"/>
      <c r="AK628" s="86">
        <v>7.99</v>
      </c>
      <c r="AL628" s="86"/>
      <c r="AM628" s="255"/>
      <c r="AN628" s="255">
        <f t="shared" si="376"/>
        <v>4.7</v>
      </c>
      <c r="AO628" s="98">
        <f t="shared" si="377"/>
        <v>8460</v>
      </c>
      <c r="AP628" s="98">
        <f t="shared" si="378"/>
        <v>4230</v>
      </c>
      <c r="AQ628" s="98">
        <f t="shared" si="379"/>
        <v>3760</v>
      </c>
      <c r="AR628" s="98">
        <f t="shared" si="380"/>
        <v>3290</v>
      </c>
      <c r="AS628" s="99">
        <f t="shared" si="381"/>
        <v>8500</v>
      </c>
      <c r="AT628" s="99">
        <f t="shared" si="381"/>
        <v>4200</v>
      </c>
      <c r="AU628" s="99">
        <f t="shared" si="381"/>
        <v>3800</v>
      </c>
      <c r="AV628" s="99">
        <f t="shared" si="381"/>
        <v>3300</v>
      </c>
      <c r="AW628" s="100">
        <f t="shared" si="382"/>
        <v>1269</v>
      </c>
      <c r="AX628" s="256" t="s">
        <v>94</v>
      </c>
      <c r="AY628" s="101">
        <v>1400</v>
      </c>
      <c r="AZ628" s="102">
        <v>840</v>
      </c>
      <c r="BA628" s="102">
        <v>600</v>
      </c>
      <c r="BB628" s="102">
        <v>490</v>
      </c>
      <c r="BC628" s="253">
        <v>1200</v>
      </c>
      <c r="BD628" s="253">
        <v>720</v>
      </c>
      <c r="BE628" s="253">
        <v>510</v>
      </c>
      <c r="BF628" s="253">
        <v>420</v>
      </c>
      <c r="BG628" s="103">
        <f t="shared" si="383"/>
        <v>2031</v>
      </c>
      <c r="BJ628" s="251" t="e">
        <f>M628*#REF!</f>
        <v>#REF!</v>
      </c>
      <c r="BK628" s="251" t="e">
        <f>N628*#REF!</f>
        <v>#REF!</v>
      </c>
      <c r="BL628" s="251" t="e">
        <f>O628*#REF!</f>
        <v>#REF!</v>
      </c>
      <c r="BM628" s="251" t="e">
        <f>P628*#REF!</f>
        <v>#REF!</v>
      </c>
    </row>
    <row r="629" spans="1:65" s="104" customFormat="1" ht="63" x14ac:dyDescent="0.25">
      <c r="A629" s="83" t="str">
        <f t="shared" si="384"/>
        <v>XL42DT_D3+1</v>
      </c>
      <c r="B629" s="83" t="str">
        <f t="shared" si="385"/>
        <v>XL42DT_D3+2</v>
      </c>
      <c r="C629" s="83" t="str">
        <f t="shared" si="386"/>
        <v>XL42DT_D3+3</v>
      </c>
      <c r="D629" s="83" t="str">
        <f t="shared" si="387"/>
        <v>XL42DT_D3+4</v>
      </c>
      <c r="E629" s="32" t="s">
        <v>94</v>
      </c>
      <c r="F629" s="85"/>
      <c r="G629" s="85"/>
      <c r="H629" s="93" t="s">
        <v>304</v>
      </c>
      <c r="I629" s="84" t="s">
        <v>5703</v>
      </c>
      <c r="J629" s="94" t="s">
        <v>5693</v>
      </c>
      <c r="K629" s="84" t="str">
        <f t="shared" si="352"/>
        <v>XL42DT_D3</v>
      </c>
      <c r="L629" s="94" t="s">
        <v>5119</v>
      </c>
      <c r="M629" s="95">
        <v>1600</v>
      </c>
      <c r="N629" s="96">
        <v>800</v>
      </c>
      <c r="O629" s="96">
        <v>650</v>
      </c>
      <c r="P629" s="96">
        <v>500</v>
      </c>
      <c r="Q629" s="95" t="e">
        <f>VLOOKUP(H629&amp;"Vị trí 1",#REF!,9,0)</f>
        <v>#REF!</v>
      </c>
      <c r="R629" s="95" t="e">
        <f>VLOOKUP(H629&amp;"Vị trí 2",#REF!,9,0)</f>
        <v>#REF!</v>
      </c>
      <c r="S629" s="95" t="e">
        <f>VLOOKUP(H629&amp;"Vị trí 3",#REF!,9,0)</f>
        <v>#REF!</v>
      </c>
      <c r="T629" s="95" t="e">
        <f>VLOOKUP(H629&amp;"Vị trí 4",#REF!,9,0)</f>
        <v>#REF!</v>
      </c>
      <c r="U629" s="253"/>
      <c r="V629" s="253"/>
      <c r="W629" s="253"/>
      <c r="X629" s="253"/>
      <c r="Y629" s="254"/>
      <c r="Z629" s="254"/>
      <c r="AA629" s="254"/>
      <c r="AB629" s="254"/>
      <c r="AC629" s="253"/>
      <c r="AD629" s="253"/>
      <c r="AE629" s="253"/>
      <c r="AF629" s="253"/>
      <c r="AG629" s="254"/>
      <c r="AH629" s="254"/>
      <c r="AI629" s="254"/>
      <c r="AJ629" s="254"/>
      <c r="AK629" s="86">
        <v>7.99</v>
      </c>
      <c r="AL629" s="86"/>
      <c r="AM629" s="255"/>
      <c r="AN629" s="255">
        <f t="shared" si="376"/>
        <v>4.7</v>
      </c>
      <c r="AO629" s="98">
        <f t="shared" si="377"/>
        <v>7520</v>
      </c>
      <c r="AP629" s="98">
        <f t="shared" si="378"/>
        <v>3760</v>
      </c>
      <c r="AQ629" s="98">
        <f t="shared" si="379"/>
        <v>3055</v>
      </c>
      <c r="AR629" s="98">
        <f t="shared" si="380"/>
        <v>2350</v>
      </c>
      <c r="AS629" s="99">
        <f t="shared" si="381"/>
        <v>7500</v>
      </c>
      <c r="AT629" s="99">
        <f t="shared" si="381"/>
        <v>3800</v>
      </c>
      <c r="AU629" s="99">
        <f t="shared" si="381"/>
        <v>3100</v>
      </c>
      <c r="AV629" s="99">
        <f t="shared" si="381"/>
        <v>2400</v>
      </c>
      <c r="AW629" s="100">
        <f t="shared" si="382"/>
        <v>1128</v>
      </c>
      <c r="AX629" s="256" t="s">
        <v>94</v>
      </c>
      <c r="AY629" s="101">
        <v>1400</v>
      </c>
      <c r="AZ629" s="102">
        <v>840</v>
      </c>
      <c r="BA629" s="102">
        <v>600</v>
      </c>
      <c r="BB629" s="102">
        <v>490</v>
      </c>
      <c r="BC629" s="253">
        <v>1200</v>
      </c>
      <c r="BD629" s="253">
        <v>720</v>
      </c>
      <c r="BE629" s="253">
        <v>510</v>
      </c>
      <c r="BF629" s="253">
        <v>420</v>
      </c>
      <c r="BG629" s="103">
        <f t="shared" si="383"/>
        <v>1272</v>
      </c>
      <c r="BJ629" s="251" t="e">
        <f>M629*#REF!</f>
        <v>#REF!</v>
      </c>
      <c r="BK629" s="251" t="e">
        <f>N629*#REF!</f>
        <v>#REF!</v>
      </c>
      <c r="BL629" s="251" t="e">
        <f>O629*#REF!</f>
        <v>#REF!</v>
      </c>
      <c r="BM629" s="251" t="e">
        <f>P629*#REF!</f>
        <v>#REF!</v>
      </c>
    </row>
    <row r="630" spans="1:65" s="104" customFormat="1" ht="35.1" customHeight="1" x14ac:dyDescent="0.25">
      <c r="A630" s="83" t="str">
        <f t="shared" si="384"/>
        <v>XL43DT+1</v>
      </c>
      <c r="B630" s="83" t="str">
        <f t="shared" si="385"/>
        <v>XL43DT+2</v>
      </c>
      <c r="C630" s="83" t="str">
        <f t="shared" si="386"/>
        <v>XL43DT+3</v>
      </c>
      <c r="D630" s="83" t="str">
        <f t="shared" si="387"/>
        <v>XL43DT+4</v>
      </c>
      <c r="E630" s="32" t="s">
        <v>94</v>
      </c>
      <c r="F630" s="85">
        <v>43</v>
      </c>
      <c r="G630" s="85"/>
      <c r="H630" s="93" t="s">
        <v>305</v>
      </c>
      <c r="I630" s="84" t="s">
        <v>5704</v>
      </c>
      <c r="J630" s="94" t="s">
        <v>210</v>
      </c>
      <c r="K630" s="84" t="str">
        <f t="shared" si="352"/>
        <v>XL43DT</v>
      </c>
      <c r="L630" s="94" t="s">
        <v>5705</v>
      </c>
      <c r="M630" s="95">
        <v>2200</v>
      </c>
      <c r="N630" s="95">
        <v>1200</v>
      </c>
      <c r="O630" s="96">
        <v>850</v>
      </c>
      <c r="P630" s="96">
        <v>700</v>
      </c>
      <c r="Q630" s="95" t="e">
        <f>VLOOKUP(H630&amp;"Vị trí 1",#REF!,9,0)</f>
        <v>#REF!</v>
      </c>
      <c r="R630" s="95" t="e">
        <f>VLOOKUP(H630&amp;"Vị trí 2",#REF!,9,0)</f>
        <v>#REF!</v>
      </c>
      <c r="S630" s="95" t="e">
        <f>VLOOKUP(H630&amp;"Vị trí 3",#REF!,9,0)</f>
        <v>#REF!</v>
      </c>
      <c r="T630" s="95" t="e">
        <f>VLOOKUP(H630&amp;"Vị trí 4",#REF!,9,0)</f>
        <v>#REF!</v>
      </c>
      <c r="U630" s="253"/>
      <c r="V630" s="253"/>
      <c r="W630" s="253"/>
      <c r="X630" s="253"/>
      <c r="Y630" s="254"/>
      <c r="Z630" s="254"/>
      <c r="AA630" s="254"/>
      <c r="AB630" s="254"/>
      <c r="AC630" s="253"/>
      <c r="AD630" s="253"/>
      <c r="AE630" s="253"/>
      <c r="AF630" s="253"/>
      <c r="AG630" s="254"/>
      <c r="AH630" s="254"/>
      <c r="AI630" s="254"/>
      <c r="AJ630" s="254"/>
      <c r="AK630" s="86">
        <v>7.99</v>
      </c>
      <c r="AL630" s="86"/>
      <c r="AM630" s="255"/>
      <c r="AN630" s="255">
        <f t="shared" si="376"/>
        <v>4.7</v>
      </c>
      <c r="AO630" s="98">
        <f t="shared" si="377"/>
        <v>10340</v>
      </c>
      <c r="AP630" s="98">
        <f t="shared" si="378"/>
        <v>5640</v>
      </c>
      <c r="AQ630" s="98">
        <f t="shared" si="379"/>
        <v>3995</v>
      </c>
      <c r="AR630" s="98">
        <f t="shared" si="380"/>
        <v>3290</v>
      </c>
      <c r="AS630" s="99">
        <f t="shared" si="381"/>
        <v>10300</v>
      </c>
      <c r="AT630" s="99">
        <f t="shared" si="381"/>
        <v>5600</v>
      </c>
      <c r="AU630" s="99">
        <f t="shared" si="381"/>
        <v>4000</v>
      </c>
      <c r="AV630" s="99">
        <f t="shared" si="381"/>
        <v>3300</v>
      </c>
      <c r="AW630" s="100">
        <f t="shared" si="382"/>
        <v>1551</v>
      </c>
      <c r="AX630" s="256" t="s">
        <v>94</v>
      </c>
      <c r="AY630" s="101">
        <v>1540</v>
      </c>
      <c r="AZ630" s="102">
        <v>840</v>
      </c>
      <c r="BA630" s="102">
        <v>600</v>
      </c>
      <c r="BB630" s="102">
        <v>490</v>
      </c>
      <c r="BC630" s="253">
        <v>1320</v>
      </c>
      <c r="BD630" s="253">
        <v>720</v>
      </c>
      <c r="BE630" s="253">
        <v>510</v>
      </c>
      <c r="BF630" s="253">
        <v>420</v>
      </c>
      <c r="BG630" s="103">
        <f t="shared" si="383"/>
        <v>1749</v>
      </c>
      <c r="BJ630" s="251" t="e">
        <f>M630*#REF!</f>
        <v>#REF!</v>
      </c>
      <c r="BK630" s="251" t="e">
        <f>N630*#REF!</f>
        <v>#REF!</v>
      </c>
      <c r="BL630" s="251" t="e">
        <f>O630*#REF!</f>
        <v>#REF!</v>
      </c>
      <c r="BM630" s="251" t="e">
        <f>P630*#REF!</f>
        <v>#REF!</v>
      </c>
    </row>
    <row r="631" spans="1:65" s="104" customFormat="1" ht="47.25" x14ac:dyDescent="0.25">
      <c r="A631" s="83" t="str">
        <f t="shared" si="384"/>
        <v>XL44DT+1</v>
      </c>
      <c r="B631" s="83" t="str">
        <f t="shared" si="385"/>
        <v>XL44DT+2</v>
      </c>
      <c r="C631" s="83" t="str">
        <f t="shared" si="386"/>
        <v>XL44DT+3</v>
      </c>
      <c r="D631" s="83" t="str">
        <f t="shared" si="387"/>
        <v>XL44DT+4</v>
      </c>
      <c r="E631" s="32" t="s">
        <v>94</v>
      </c>
      <c r="F631" s="85">
        <v>44</v>
      </c>
      <c r="G631" s="85"/>
      <c r="H631" s="93" t="s">
        <v>307</v>
      </c>
      <c r="I631" s="84" t="s">
        <v>308</v>
      </c>
      <c r="J631" s="94" t="s">
        <v>210</v>
      </c>
      <c r="K631" s="84" t="str">
        <f t="shared" si="352"/>
        <v>XL44DT</v>
      </c>
      <c r="L631" s="94" t="s">
        <v>1099</v>
      </c>
      <c r="M631" s="95">
        <v>2200</v>
      </c>
      <c r="N631" s="95">
        <v>1200</v>
      </c>
      <c r="O631" s="96">
        <v>850</v>
      </c>
      <c r="P631" s="96">
        <v>700</v>
      </c>
      <c r="Q631" s="95" t="e">
        <f>VLOOKUP(H631&amp;"Vị trí 1",#REF!,9,0)</f>
        <v>#REF!</v>
      </c>
      <c r="R631" s="95" t="e">
        <f>VLOOKUP(H631&amp;"Vị trí 2",#REF!,9,0)</f>
        <v>#REF!</v>
      </c>
      <c r="S631" s="95" t="e">
        <f>VLOOKUP(H631&amp;"Vị trí 3",#REF!,9,0)</f>
        <v>#REF!</v>
      </c>
      <c r="T631" s="95" t="e">
        <f>VLOOKUP(H631&amp;"Vị trí 4",#REF!,9,0)</f>
        <v>#REF!</v>
      </c>
      <c r="U631" s="253"/>
      <c r="V631" s="253"/>
      <c r="W631" s="253"/>
      <c r="X631" s="253"/>
      <c r="Y631" s="254"/>
      <c r="Z631" s="254"/>
      <c r="AA631" s="254"/>
      <c r="AB631" s="254"/>
      <c r="AC631" s="253"/>
      <c r="AD631" s="253"/>
      <c r="AE631" s="253"/>
      <c r="AF631" s="253"/>
      <c r="AG631" s="254"/>
      <c r="AH631" s="254"/>
      <c r="AI631" s="254"/>
      <c r="AJ631" s="254"/>
      <c r="AK631" s="86">
        <v>7.99</v>
      </c>
      <c r="AL631" s="86"/>
      <c r="AM631" s="255"/>
      <c r="AN631" s="255">
        <f t="shared" si="376"/>
        <v>4.7</v>
      </c>
      <c r="AO631" s="98">
        <f t="shared" si="377"/>
        <v>10340</v>
      </c>
      <c r="AP631" s="98">
        <f t="shared" si="378"/>
        <v>5640</v>
      </c>
      <c r="AQ631" s="98">
        <f t="shared" si="379"/>
        <v>3995</v>
      </c>
      <c r="AR631" s="98">
        <f t="shared" si="380"/>
        <v>3290</v>
      </c>
      <c r="AS631" s="99">
        <f t="shared" si="381"/>
        <v>10300</v>
      </c>
      <c r="AT631" s="99">
        <f t="shared" si="381"/>
        <v>5600</v>
      </c>
      <c r="AU631" s="99">
        <f t="shared" si="381"/>
        <v>4000</v>
      </c>
      <c r="AV631" s="99">
        <f t="shared" si="381"/>
        <v>3300</v>
      </c>
      <c r="AW631" s="100">
        <f t="shared" si="382"/>
        <v>1551</v>
      </c>
      <c r="AX631" s="256" t="s">
        <v>94</v>
      </c>
      <c r="AY631" s="101">
        <v>1400</v>
      </c>
      <c r="AZ631" s="102">
        <v>840</v>
      </c>
      <c r="BA631" s="102">
        <v>600</v>
      </c>
      <c r="BB631" s="102">
        <v>490</v>
      </c>
      <c r="BC631" s="253">
        <v>1200</v>
      </c>
      <c r="BD631" s="253">
        <v>720</v>
      </c>
      <c r="BE631" s="253">
        <v>510</v>
      </c>
      <c r="BF631" s="253">
        <v>420</v>
      </c>
      <c r="BG631" s="103">
        <f t="shared" si="383"/>
        <v>1749</v>
      </c>
      <c r="BJ631" s="251" t="e">
        <f>M631*#REF!</f>
        <v>#REF!</v>
      </c>
      <c r="BK631" s="251" t="e">
        <f>N631*#REF!</f>
        <v>#REF!</v>
      </c>
      <c r="BL631" s="251" t="e">
        <f>O631*#REF!</f>
        <v>#REF!</v>
      </c>
      <c r="BM631" s="251" t="e">
        <f>P631*#REF!</f>
        <v>#REF!</v>
      </c>
    </row>
    <row r="632" spans="1:65" s="104" customFormat="1" ht="35.1" customHeight="1" x14ac:dyDescent="0.25">
      <c r="A632" s="83" t="str">
        <f t="shared" si="384"/>
        <v>XL45DT+1</v>
      </c>
      <c r="B632" s="83" t="str">
        <f t="shared" si="385"/>
        <v>XL45DT+2</v>
      </c>
      <c r="C632" s="83" t="str">
        <f t="shared" si="386"/>
        <v>XL45DT+3</v>
      </c>
      <c r="D632" s="83" t="str">
        <f t="shared" si="387"/>
        <v>XL45DT+4</v>
      </c>
      <c r="E632" s="32" t="s">
        <v>94</v>
      </c>
      <c r="F632" s="85">
        <v>45</v>
      </c>
      <c r="G632" s="85"/>
      <c r="H632" s="93" t="s">
        <v>309</v>
      </c>
      <c r="I632" s="84" t="s">
        <v>5706</v>
      </c>
      <c r="J632" s="94" t="s">
        <v>210</v>
      </c>
      <c r="K632" s="84" t="str">
        <f t="shared" si="352"/>
        <v>XL45DT</v>
      </c>
      <c r="L632" s="94" t="s">
        <v>5707</v>
      </c>
      <c r="M632" s="95">
        <v>2000</v>
      </c>
      <c r="N632" s="95">
        <v>1200</v>
      </c>
      <c r="O632" s="96">
        <v>850</v>
      </c>
      <c r="P632" s="96">
        <v>700</v>
      </c>
      <c r="Q632" s="95" t="e">
        <f>VLOOKUP(H632&amp;"Vị trí 1",#REF!,9,0)</f>
        <v>#REF!</v>
      </c>
      <c r="R632" s="95" t="e">
        <f>VLOOKUP(H632&amp;"Vị trí 2",#REF!,9,0)</f>
        <v>#REF!</v>
      </c>
      <c r="S632" s="95" t="e">
        <f>VLOOKUP(H632&amp;"Vị trí 3",#REF!,9,0)</f>
        <v>#REF!</v>
      </c>
      <c r="T632" s="95" t="e">
        <f>VLOOKUP(H632&amp;"Vị trí 4",#REF!,9,0)</f>
        <v>#REF!</v>
      </c>
      <c r="U632" s="253" t="e">
        <f>VLOOKUP(A632,#REF!,32,0)</f>
        <v>#REF!</v>
      </c>
      <c r="V632" s="253"/>
      <c r="W632" s="253"/>
      <c r="X632" s="253"/>
      <c r="Y632" s="254" t="e">
        <f>U632/M632</f>
        <v>#REF!</v>
      </c>
      <c r="Z632" s="254"/>
      <c r="AA632" s="254"/>
      <c r="AB632" s="254"/>
      <c r="AC632" s="253"/>
      <c r="AD632" s="253"/>
      <c r="AE632" s="253"/>
      <c r="AF632" s="253"/>
      <c r="AG632" s="254"/>
      <c r="AH632" s="254"/>
      <c r="AI632" s="254"/>
      <c r="AJ632" s="254"/>
      <c r="AK632" s="86">
        <v>7.99</v>
      </c>
      <c r="AL632" s="86"/>
      <c r="AM632" s="255"/>
      <c r="AN632" s="255">
        <f t="shared" si="376"/>
        <v>4.7</v>
      </c>
      <c r="AO632" s="98">
        <f t="shared" si="377"/>
        <v>9400</v>
      </c>
      <c r="AP632" s="98">
        <f t="shared" si="378"/>
        <v>5640</v>
      </c>
      <c r="AQ632" s="98">
        <f t="shared" si="379"/>
        <v>3995</v>
      </c>
      <c r="AR632" s="98">
        <f t="shared" si="380"/>
        <v>3290</v>
      </c>
      <c r="AS632" s="99">
        <f t="shared" si="381"/>
        <v>9400</v>
      </c>
      <c r="AT632" s="99">
        <f t="shared" si="381"/>
        <v>5600</v>
      </c>
      <c r="AU632" s="99">
        <f t="shared" si="381"/>
        <v>4000</v>
      </c>
      <c r="AV632" s="99">
        <f t="shared" si="381"/>
        <v>3300</v>
      </c>
      <c r="AW632" s="100">
        <f t="shared" si="382"/>
        <v>1410</v>
      </c>
      <c r="AX632" s="256" t="s">
        <v>94</v>
      </c>
      <c r="AY632" s="101">
        <v>1260</v>
      </c>
      <c r="AZ632" s="102">
        <v>630</v>
      </c>
      <c r="BA632" s="102">
        <v>560</v>
      </c>
      <c r="BB632" s="102">
        <v>490</v>
      </c>
      <c r="BC632" s="253">
        <v>1080</v>
      </c>
      <c r="BD632" s="253">
        <v>540</v>
      </c>
      <c r="BE632" s="253">
        <v>480</v>
      </c>
      <c r="BF632" s="253">
        <v>420</v>
      </c>
      <c r="BG632" s="103">
        <f t="shared" si="383"/>
        <v>1890</v>
      </c>
      <c r="BJ632" s="251" t="e">
        <f>M632*#REF!</f>
        <v>#REF!</v>
      </c>
      <c r="BK632" s="251" t="e">
        <f>N632*#REF!</f>
        <v>#REF!</v>
      </c>
      <c r="BL632" s="251" t="e">
        <f>O632*#REF!</f>
        <v>#REF!</v>
      </c>
      <c r="BM632" s="251" t="e">
        <f>P632*#REF!</f>
        <v>#REF!</v>
      </c>
    </row>
    <row r="633" spans="1:65" s="104" customFormat="1" ht="47.25" x14ac:dyDescent="0.25">
      <c r="A633" s="83" t="str">
        <f t="shared" si="384"/>
        <v>XL46DT+1</v>
      </c>
      <c r="B633" s="83" t="str">
        <f t="shared" si="385"/>
        <v>XL46DT+2</v>
      </c>
      <c r="C633" s="83" t="str">
        <f t="shared" si="386"/>
        <v>XL46DT+3</v>
      </c>
      <c r="D633" s="83" t="str">
        <f t="shared" si="387"/>
        <v>XL46DT+4</v>
      </c>
      <c r="E633" s="32" t="s">
        <v>94</v>
      </c>
      <c r="F633" s="85">
        <v>46</v>
      </c>
      <c r="G633" s="85"/>
      <c r="H633" s="93" t="s">
        <v>310</v>
      </c>
      <c r="I633" s="84" t="s">
        <v>93</v>
      </c>
      <c r="J633" s="94" t="s">
        <v>5153</v>
      </c>
      <c r="K633" s="84" t="str">
        <f t="shared" si="352"/>
        <v>XL46DT</v>
      </c>
      <c r="L633" s="94" t="s">
        <v>212</v>
      </c>
      <c r="M633" s="95">
        <v>2200</v>
      </c>
      <c r="N633" s="95">
        <v>1200</v>
      </c>
      <c r="O633" s="96">
        <v>850</v>
      </c>
      <c r="P633" s="96">
        <v>700</v>
      </c>
      <c r="Q633" s="95" t="e">
        <f>VLOOKUP(H633&amp;"Vị trí 1",#REF!,9,0)</f>
        <v>#REF!</v>
      </c>
      <c r="R633" s="95" t="e">
        <f>VLOOKUP(H633&amp;"Vị trí 2",#REF!,9,0)</f>
        <v>#REF!</v>
      </c>
      <c r="S633" s="95" t="e">
        <f>VLOOKUP(H633&amp;"Vị trí 3",#REF!,9,0)</f>
        <v>#REF!</v>
      </c>
      <c r="T633" s="95" t="e">
        <f>VLOOKUP(H633&amp;"Vị trí 4",#REF!,9,0)</f>
        <v>#REF!</v>
      </c>
      <c r="U633" s="253"/>
      <c r="V633" s="253" t="e">
        <f>VLOOKUP(B633,#REF!,32,0)</f>
        <v>#REF!</v>
      </c>
      <c r="W633" s="253"/>
      <c r="X633" s="253"/>
      <c r="Y633" s="254"/>
      <c r="Z633" s="254" t="e">
        <f>V633/N633</f>
        <v>#REF!</v>
      </c>
      <c r="AA633" s="254"/>
      <c r="AB633" s="254"/>
      <c r="AC633" s="253"/>
      <c r="AD633" s="253"/>
      <c r="AE633" s="253"/>
      <c r="AF633" s="253"/>
      <c r="AG633" s="254"/>
      <c r="AH633" s="254"/>
      <c r="AI633" s="254"/>
      <c r="AJ633" s="254"/>
      <c r="AK633" s="86">
        <v>7.99</v>
      </c>
      <c r="AL633" s="86"/>
      <c r="AM633" s="255"/>
      <c r="AN633" s="255">
        <f t="shared" si="376"/>
        <v>4.7</v>
      </c>
      <c r="AO633" s="98">
        <f t="shared" si="377"/>
        <v>10340</v>
      </c>
      <c r="AP633" s="98">
        <f t="shared" si="378"/>
        <v>5640</v>
      </c>
      <c r="AQ633" s="98">
        <f t="shared" si="379"/>
        <v>3995</v>
      </c>
      <c r="AR633" s="98">
        <f t="shared" si="380"/>
        <v>3290</v>
      </c>
      <c r="AS633" s="99">
        <f t="shared" si="381"/>
        <v>10300</v>
      </c>
      <c r="AT633" s="99">
        <f t="shared" si="381"/>
        <v>5600</v>
      </c>
      <c r="AU633" s="99">
        <f t="shared" si="381"/>
        <v>4000</v>
      </c>
      <c r="AV633" s="99">
        <f t="shared" si="381"/>
        <v>3300</v>
      </c>
      <c r="AW633" s="100">
        <f t="shared" si="382"/>
        <v>1551</v>
      </c>
      <c r="AX633" s="256" t="s">
        <v>94</v>
      </c>
      <c r="AY633" s="101">
        <v>1260</v>
      </c>
      <c r="AZ633" s="102">
        <v>630</v>
      </c>
      <c r="BA633" s="102">
        <v>560</v>
      </c>
      <c r="BB633" s="102">
        <v>490</v>
      </c>
      <c r="BC633" s="253">
        <v>1080</v>
      </c>
      <c r="BD633" s="253">
        <v>540</v>
      </c>
      <c r="BE633" s="253">
        <v>480</v>
      </c>
      <c r="BF633" s="253">
        <v>420</v>
      </c>
      <c r="BG633" s="103">
        <f t="shared" si="383"/>
        <v>1749</v>
      </c>
      <c r="BJ633" s="251" t="e">
        <f>M633*#REF!</f>
        <v>#REF!</v>
      </c>
      <c r="BK633" s="251" t="e">
        <f>N633*#REF!</f>
        <v>#REF!</v>
      </c>
      <c r="BL633" s="251" t="e">
        <f>O633*#REF!</f>
        <v>#REF!</v>
      </c>
      <c r="BM633" s="251" t="e">
        <f>P633*#REF!</f>
        <v>#REF!</v>
      </c>
    </row>
    <row r="634" spans="1:65" s="104" customFormat="1" ht="35.1" customHeight="1" x14ac:dyDescent="0.25">
      <c r="A634" s="83" t="str">
        <f t="shared" si="384"/>
        <v>XL47DT+1</v>
      </c>
      <c r="B634" s="83" t="str">
        <f t="shared" si="385"/>
        <v>XL47DT+2</v>
      </c>
      <c r="C634" s="83" t="str">
        <f t="shared" si="386"/>
        <v>XL47DT+3</v>
      </c>
      <c r="D634" s="83" t="str">
        <f t="shared" si="387"/>
        <v>XL47DT+4</v>
      </c>
      <c r="E634" s="32" t="s">
        <v>94</v>
      </c>
      <c r="F634" s="85">
        <v>47</v>
      </c>
      <c r="G634" s="85"/>
      <c r="H634" s="93" t="s">
        <v>311</v>
      </c>
      <c r="I634" s="84" t="s">
        <v>312</v>
      </c>
      <c r="J634" s="94" t="s">
        <v>212</v>
      </c>
      <c r="K634" s="84" t="str">
        <f t="shared" si="352"/>
        <v>XL47DT</v>
      </c>
      <c r="L634" s="94" t="s">
        <v>326</v>
      </c>
      <c r="M634" s="95">
        <v>2000</v>
      </c>
      <c r="N634" s="95">
        <v>1200</v>
      </c>
      <c r="O634" s="96">
        <v>850</v>
      </c>
      <c r="P634" s="96">
        <v>700</v>
      </c>
      <c r="Q634" s="95" t="e">
        <f>VLOOKUP(H634&amp;"Vị trí 1",#REF!,9,0)</f>
        <v>#REF!</v>
      </c>
      <c r="R634" s="95" t="e">
        <f>VLOOKUP(H634&amp;"Vị trí 2",#REF!,9,0)</f>
        <v>#REF!</v>
      </c>
      <c r="S634" s="95" t="e">
        <f>VLOOKUP(H634&amp;"Vị trí 3",#REF!,9,0)</f>
        <v>#REF!</v>
      </c>
      <c r="T634" s="95" t="e">
        <f>VLOOKUP(H634&amp;"Vị trí 4",#REF!,9,0)</f>
        <v>#REF!</v>
      </c>
      <c r="U634" s="253"/>
      <c r="V634" s="253"/>
      <c r="W634" s="253"/>
      <c r="X634" s="253"/>
      <c r="Y634" s="254"/>
      <c r="Z634" s="254"/>
      <c r="AA634" s="254"/>
      <c r="AB634" s="254"/>
      <c r="AC634" s="253"/>
      <c r="AD634" s="253"/>
      <c r="AE634" s="253"/>
      <c r="AF634" s="253"/>
      <c r="AG634" s="254"/>
      <c r="AH634" s="254"/>
      <c r="AI634" s="254"/>
      <c r="AJ634" s="254"/>
      <c r="AK634" s="86">
        <v>7.99</v>
      </c>
      <c r="AL634" s="86"/>
      <c r="AM634" s="255"/>
      <c r="AN634" s="255">
        <f t="shared" si="376"/>
        <v>4.7</v>
      </c>
      <c r="AO634" s="98">
        <f t="shared" si="377"/>
        <v>9400</v>
      </c>
      <c r="AP634" s="98">
        <f t="shared" si="378"/>
        <v>5640</v>
      </c>
      <c r="AQ634" s="98">
        <f t="shared" si="379"/>
        <v>3995</v>
      </c>
      <c r="AR634" s="98">
        <f t="shared" si="380"/>
        <v>3290</v>
      </c>
      <c r="AS634" s="99">
        <f t="shared" si="381"/>
        <v>9400</v>
      </c>
      <c r="AT634" s="99">
        <f t="shared" si="381"/>
        <v>5600</v>
      </c>
      <c r="AU634" s="99">
        <f t="shared" si="381"/>
        <v>4000</v>
      </c>
      <c r="AV634" s="99">
        <f t="shared" si="381"/>
        <v>3300</v>
      </c>
      <c r="AW634" s="100">
        <f t="shared" si="382"/>
        <v>1410</v>
      </c>
      <c r="AX634" s="256" t="s">
        <v>94</v>
      </c>
      <c r="AY634" s="101">
        <v>1260</v>
      </c>
      <c r="AZ634" s="102">
        <v>630</v>
      </c>
      <c r="BA634" s="102">
        <v>560</v>
      </c>
      <c r="BB634" s="102">
        <v>490</v>
      </c>
      <c r="BC634" s="253">
        <v>1080</v>
      </c>
      <c r="BD634" s="253">
        <v>540</v>
      </c>
      <c r="BE634" s="253">
        <v>480</v>
      </c>
      <c r="BF634" s="253">
        <v>420</v>
      </c>
      <c r="BG634" s="103">
        <f t="shared" si="383"/>
        <v>1890</v>
      </c>
      <c r="BJ634" s="251" t="e">
        <f>M634*#REF!</f>
        <v>#REF!</v>
      </c>
      <c r="BK634" s="251" t="e">
        <f>N634*#REF!</f>
        <v>#REF!</v>
      </c>
      <c r="BL634" s="251" t="e">
        <f>O634*#REF!</f>
        <v>#REF!</v>
      </c>
      <c r="BM634" s="251" t="e">
        <f>P634*#REF!</f>
        <v>#REF!</v>
      </c>
    </row>
    <row r="635" spans="1:65" s="104" customFormat="1" ht="35.1" customHeight="1" x14ac:dyDescent="0.25">
      <c r="A635" s="83" t="str">
        <f t="shared" si="384"/>
        <v>XL48DT+1</v>
      </c>
      <c r="B635" s="83" t="str">
        <f t="shared" si="385"/>
        <v>XL48DT+2</v>
      </c>
      <c r="C635" s="83" t="str">
        <f t="shared" si="386"/>
        <v>XL48DT+3</v>
      </c>
      <c r="D635" s="83" t="str">
        <f t="shared" si="387"/>
        <v>XL48DT+4</v>
      </c>
      <c r="E635" s="32" t="s">
        <v>94</v>
      </c>
      <c r="F635" s="85">
        <v>48</v>
      </c>
      <c r="G635" s="85"/>
      <c r="H635" s="93" t="s">
        <v>313</v>
      </c>
      <c r="I635" s="84" t="s">
        <v>5708</v>
      </c>
      <c r="J635" s="94" t="s">
        <v>210</v>
      </c>
      <c r="K635" s="84" t="str">
        <f t="shared" si="352"/>
        <v>XL48DT</v>
      </c>
      <c r="L635" s="94" t="s">
        <v>5709</v>
      </c>
      <c r="M635" s="95">
        <v>2000</v>
      </c>
      <c r="N635" s="95">
        <v>1200</v>
      </c>
      <c r="O635" s="96">
        <v>850</v>
      </c>
      <c r="P635" s="96">
        <v>700</v>
      </c>
      <c r="Q635" s="95" t="e">
        <f>VLOOKUP(H635&amp;"Vị trí 1",#REF!,9,0)</f>
        <v>#REF!</v>
      </c>
      <c r="R635" s="95" t="e">
        <f>VLOOKUP(H635&amp;"Vị trí 2",#REF!,9,0)</f>
        <v>#REF!</v>
      </c>
      <c r="S635" s="95" t="e">
        <f>VLOOKUP(H635&amp;"Vị trí 3",#REF!,9,0)</f>
        <v>#REF!</v>
      </c>
      <c r="T635" s="95" t="e">
        <f>VLOOKUP(H635&amp;"Vị trí 4",#REF!,9,0)</f>
        <v>#REF!</v>
      </c>
      <c r="U635" s="253"/>
      <c r="V635" s="253"/>
      <c r="W635" s="253"/>
      <c r="X635" s="253"/>
      <c r="Y635" s="254"/>
      <c r="Z635" s="254"/>
      <c r="AA635" s="254"/>
      <c r="AB635" s="254"/>
      <c r="AC635" s="253"/>
      <c r="AD635" s="253"/>
      <c r="AE635" s="253"/>
      <c r="AF635" s="253"/>
      <c r="AG635" s="254"/>
      <c r="AH635" s="254"/>
      <c r="AI635" s="254"/>
      <c r="AJ635" s="254"/>
      <c r="AK635" s="86">
        <v>7.99</v>
      </c>
      <c r="AL635" s="86"/>
      <c r="AM635" s="255"/>
      <c r="AN635" s="255">
        <f t="shared" si="376"/>
        <v>4.7</v>
      </c>
      <c r="AO635" s="98">
        <f t="shared" si="377"/>
        <v>9400</v>
      </c>
      <c r="AP635" s="98">
        <f t="shared" si="378"/>
        <v>5640</v>
      </c>
      <c r="AQ635" s="98">
        <f t="shared" si="379"/>
        <v>3995</v>
      </c>
      <c r="AR635" s="98">
        <f t="shared" si="380"/>
        <v>3290</v>
      </c>
      <c r="AS635" s="99">
        <f t="shared" si="381"/>
        <v>9400</v>
      </c>
      <c r="AT635" s="99">
        <f t="shared" si="381"/>
        <v>5600</v>
      </c>
      <c r="AU635" s="99">
        <f t="shared" si="381"/>
        <v>4000</v>
      </c>
      <c r="AV635" s="99">
        <f t="shared" si="381"/>
        <v>3300</v>
      </c>
      <c r="AW635" s="100">
        <f t="shared" si="382"/>
        <v>1410</v>
      </c>
      <c r="AX635" s="256" t="s">
        <v>94</v>
      </c>
      <c r="AY635" s="101">
        <v>1260</v>
      </c>
      <c r="AZ635" s="102">
        <v>630</v>
      </c>
      <c r="BA635" s="102">
        <v>560</v>
      </c>
      <c r="BB635" s="102">
        <v>490</v>
      </c>
      <c r="BC635" s="253">
        <v>1080</v>
      </c>
      <c r="BD635" s="253">
        <v>540</v>
      </c>
      <c r="BE635" s="253">
        <v>480</v>
      </c>
      <c r="BF635" s="253">
        <v>420</v>
      </c>
      <c r="BG635" s="103">
        <f t="shared" si="383"/>
        <v>1890</v>
      </c>
      <c r="BJ635" s="251" t="e">
        <f>M635*#REF!</f>
        <v>#REF!</v>
      </c>
      <c r="BK635" s="251" t="e">
        <f>N635*#REF!</f>
        <v>#REF!</v>
      </c>
      <c r="BL635" s="251" t="e">
        <f>O635*#REF!</f>
        <v>#REF!</v>
      </c>
      <c r="BM635" s="251" t="e">
        <f>P635*#REF!</f>
        <v>#REF!</v>
      </c>
    </row>
    <row r="636" spans="1:65" s="104" customFormat="1" ht="35.1" customHeight="1" x14ac:dyDescent="0.25">
      <c r="A636" s="83" t="str">
        <f t="shared" si="384"/>
        <v>XL49DT+1</v>
      </c>
      <c r="B636" s="83" t="str">
        <f t="shared" si="385"/>
        <v>XL49DT+2</v>
      </c>
      <c r="C636" s="83" t="str">
        <f t="shared" si="386"/>
        <v>XL49DT+3</v>
      </c>
      <c r="D636" s="83" t="str">
        <f t="shared" si="387"/>
        <v>XL49DT+4</v>
      </c>
      <c r="E636" s="32" t="s">
        <v>94</v>
      </c>
      <c r="F636" s="85">
        <v>49</v>
      </c>
      <c r="G636" s="85"/>
      <c r="H636" s="93" t="s">
        <v>315</v>
      </c>
      <c r="I636" s="84" t="s">
        <v>126</v>
      </c>
      <c r="J636" s="94" t="s">
        <v>212</v>
      </c>
      <c r="K636" s="84" t="str">
        <f t="shared" si="352"/>
        <v>XL49DT</v>
      </c>
      <c r="L636" s="94" t="s">
        <v>317</v>
      </c>
      <c r="M636" s="95">
        <v>2200</v>
      </c>
      <c r="N636" s="95">
        <v>1200</v>
      </c>
      <c r="O636" s="96">
        <v>850</v>
      </c>
      <c r="P636" s="96">
        <v>700</v>
      </c>
      <c r="Q636" s="95" t="e">
        <f>VLOOKUP(H636&amp;"Vị trí 1",#REF!,9,0)</f>
        <v>#REF!</v>
      </c>
      <c r="R636" s="95" t="e">
        <f>VLOOKUP(H636&amp;"Vị trí 2",#REF!,9,0)</f>
        <v>#REF!</v>
      </c>
      <c r="S636" s="95" t="e">
        <f>VLOOKUP(H636&amp;"Vị trí 3",#REF!,9,0)</f>
        <v>#REF!</v>
      </c>
      <c r="T636" s="95" t="e">
        <f>VLOOKUP(H636&amp;"Vị trí 4",#REF!,9,0)</f>
        <v>#REF!</v>
      </c>
      <c r="U636" s="253"/>
      <c r="V636" s="253"/>
      <c r="W636" s="253"/>
      <c r="X636" s="253"/>
      <c r="Y636" s="254"/>
      <c r="Z636" s="254"/>
      <c r="AA636" s="254"/>
      <c r="AB636" s="254"/>
      <c r="AC636" s="253"/>
      <c r="AD636" s="253"/>
      <c r="AE636" s="253"/>
      <c r="AF636" s="253"/>
      <c r="AG636" s="254"/>
      <c r="AH636" s="254"/>
      <c r="AI636" s="254"/>
      <c r="AJ636" s="254"/>
      <c r="AK636" s="86">
        <v>7.99</v>
      </c>
      <c r="AL636" s="86"/>
      <c r="AM636" s="255"/>
      <c r="AN636" s="255">
        <f t="shared" si="376"/>
        <v>4.7</v>
      </c>
      <c r="AO636" s="98">
        <f t="shared" si="377"/>
        <v>10340</v>
      </c>
      <c r="AP636" s="98">
        <f t="shared" si="378"/>
        <v>5640</v>
      </c>
      <c r="AQ636" s="98">
        <f t="shared" si="379"/>
        <v>3995</v>
      </c>
      <c r="AR636" s="98">
        <f t="shared" si="380"/>
        <v>3290</v>
      </c>
      <c r="AS636" s="99">
        <f t="shared" si="381"/>
        <v>10300</v>
      </c>
      <c r="AT636" s="99">
        <f t="shared" si="381"/>
        <v>5600</v>
      </c>
      <c r="AU636" s="99">
        <f t="shared" si="381"/>
        <v>4000</v>
      </c>
      <c r="AV636" s="99">
        <f t="shared" si="381"/>
        <v>3300</v>
      </c>
      <c r="AW636" s="100">
        <f t="shared" si="382"/>
        <v>1551</v>
      </c>
      <c r="AX636" s="256" t="s">
        <v>94</v>
      </c>
      <c r="AY636" s="101">
        <v>1260</v>
      </c>
      <c r="AZ636" s="102">
        <v>630</v>
      </c>
      <c r="BA636" s="102">
        <v>560</v>
      </c>
      <c r="BB636" s="102">
        <v>490</v>
      </c>
      <c r="BC636" s="253">
        <v>1080</v>
      </c>
      <c r="BD636" s="253">
        <v>540</v>
      </c>
      <c r="BE636" s="253">
        <v>480</v>
      </c>
      <c r="BF636" s="253">
        <v>420</v>
      </c>
      <c r="BG636" s="103">
        <f t="shared" si="383"/>
        <v>1749</v>
      </c>
      <c r="BJ636" s="251" t="e">
        <f>M636*#REF!</f>
        <v>#REF!</v>
      </c>
      <c r="BK636" s="251" t="e">
        <f>N636*#REF!</f>
        <v>#REF!</v>
      </c>
      <c r="BL636" s="251" t="e">
        <f>O636*#REF!</f>
        <v>#REF!</v>
      </c>
      <c r="BM636" s="251" t="e">
        <f>P636*#REF!</f>
        <v>#REF!</v>
      </c>
    </row>
    <row r="637" spans="1:65" s="104" customFormat="1" ht="35.1" customHeight="1" x14ac:dyDescent="0.25">
      <c r="A637" s="83" t="str">
        <f t="shared" si="384"/>
        <v>XL50DT+1</v>
      </c>
      <c r="B637" s="83" t="str">
        <f t="shared" si="385"/>
        <v>XL50DT+2</v>
      </c>
      <c r="C637" s="83" t="str">
        <f t="shared" si="386"/>
        <v>XL50DT+3</v>
      </c>
      <c r="D637" s="83" t="str">
        <f t="shared" si="387"/>
        <v>XL50DT+4</v>
      </c>
      <c r="E637" s="32" t="s">
        <v>94</v>
      </c>
      <c r="F637" s="85">
        <v>50</v>
      </c>
      <c r="G637" s="85"/>
      <c r="H637" s="93" t="s">
        <v>316</v>
      </c>
      <c r="I637" s="84" t="s">
        <v>5710</v>
      </c>
      <c r="J637" s="94" t="s">
        <v>210</v>
      </c>
      <c r="K637" s="84" t="str">
        <f t="shared" si="352"/>
        <v>XL50DT</v>
      </c>
      <c r="L637" s="94" t="s">
        <v>5711</v>
      </c>
      <c r="M637" s="95">
        <v>2000</v>
      </c>
      <c r="N637" s="95">
        <v>1200</v>
      </c>
      <c r="O637" s="96">
        <v>850</v>
      </c>
      <c r="P637" s="96">
        <v>700</v>
      </c>
      <c r="Q637" s="95" t="e">
        <f>VLOOKUP(H637&amp;"Vị trí 1",#REF!,9,0)</f>
        <v>#REF!</v>
      </c>
      <c r="R637" s="95" t="e">
        <f>VLOOKUP(H637&amp;"Vị trí 2",#REF!,9,0)</f>
        <v>#REF!</v>
      </c>
      <c r="S637" s="95" t="e">
        <f>VLOOKUP(H637&amp;"Vị trí 3",#REF!,9,0)</f>
        <v>#REF!</v>
      </c>
      <c r="T637" s="95" t="e">
        <f>VLOOKUP(H637&amp;"Vị trí 4",#REF!,9,0)</f>
        <v>#REF!</v>
      </c>
      <c r="U637" s="253"/>
      <c r="V637" s="253"/>
      <c r="W637" s="253"/>
      <c r="X637" s="253"/>
      <c r="Y637" s="254"/>
      <c r="Z637" s="254"/>
      <c r="AA637" s="254"/>
      <c r="AB637" s="254"/>
      <c r="AC637" s="253"/>
      <c r="AD637" s="253"/>
      <c r="AE637" s="253"/>
      <c r="AF637" s="253"/>
      <c r="AG637" s="254"/>
      <c r="AH637" s="254"/>
      <c r="AI637" s="254"/>
      <c r="AJ637" s="254"/>
      <c r="AK637" s="86">
        <v>7.99</v>
      </c>
      <c r="AL637" s="86"/>
      <c r="AM637" s="255"/>
      <c r="AN637" s="255">
        <f t="shared" si="376"/>
        <v>4.7</v>
      </c>
      <c r="AO637" s="98">
        <f t="shared" si="377"/>
        <v>9400</v>
      </c>
      <c r="AP637" s="98">
        <f t="shared" si="378"/>
        <v>5640</v>
      </c>
      <c r="AQ637" s="98">
        <f t="shared" si="379"/>
        <v>3995</v>
      </c>
      <c r="AR637" s="98">
        <f t="shared" si="380"/>
        <v>3290</v>
      </c>
      <c r="AS637" s="99">
        <f t="shared" si="381"/>
        <v>9400</v>
      </c>
      <c r="AT637" s="99">
        <f t="shared" si="381"/>
        <v>5600</v>
      </c>
      <c r="AU637" s="99">
        <f t="shared" si="381"/>
        <v>4000</v>
      </c>
      <c r="AV637" s="99">
        <f t="shared" si="381"/>
        <v>3300</v>
      </c>
      <c r="AW637" s="100">
        <f t="shared" si="382"/>
        <v>1410</v>
      </c>
      <c r="AX637" s="256" t="s">
        <v>94</v>
      </c>
      <c r="AY637" s="101">
        <v>1260</v>
      </c>
      <c r="AZ637" s="102">
        <v>630</v>
      </c>
      <c r="BA637" s="102">
        <v>560</v>
      </c>
      <c r="BB637" s="102">
        <v>490</v>
      </c>
      <c r="BC637" s="253">
        <v>1080</v>
      </c>
      <c r="BD637" s="253">
        <v>540</v>
      </c>
      <c r="BE637" s="253">
        <v>480</v>
      </c>
      <c r="BF637" s="253">
        <v>420</v>
      </c>
      <c r="BG637" s="103">
        <f t="shared" si="383"/>
        <v>1890</v>
      </c>
      <c r="BJ637" s="251" t="e">
        <f>M637*#REF!</f>
        <v>#REF!</v>
      </c>
      <c r="BK637" s="251" t="e">
        <f>N637*#REF!</f>
        <v>#REF!</v>
      </c>
      <c r="BL637" s="251" t="e">
        <f>O637*#REF!</f>
        <v>#REF!</v>
      </c>
      <c r="BM637" s="251" t="e">
        <f>P637*#REF!</f>
        <v>#REF!</v>
      </c>
    </row>
    <row r="638" spans="1:65" s="104" customFormat="1" ht="35.1" customHeight="1" x14ac:dyDescent="0.25">
      <c r="A638" s="83" t="str">
        <f t="shared" si="384"/>
        <v>XL51DT+1</v>
      </c>
      <c r="B638" s="83" t="str">
        <f t="shared" si="385"/>
        <v>XL51DT+2</v>
      </c>
      <c r="C638" s="83" t="str">
        <f t="shared" si="386"/>
        <v>XL51DT+3</v>
      </c>
      <c r="D638" s="83" t="str">
        <f t="shared" si="387"/>
        <v>XL51DT+4</v>
      </c>
      <c r="E638" s="32" t="s">
        <v>94</v>
      </c>
      <c r="F638" s="85">
        <v>51</v>
      </c>
      <c r="G638" s="85"/>
      <c r="H638" s="93" t="s">
        <v>318</v>
      </c>
      <c r="I638" s="84" t="s">
        <v>319</v>
      </c>
      <c r="J638" s="94" t="s">
        <v>210</v>
      </c>
      <c r="K638" s="84" t="str">
        <f t="shared" si="352"/>
        <v>XL51DT</v>
      </c>
      <c r="L638" s="94" t="s">
        <v>255</v>
      </c>
      <c r="M638" s="95">
        <v>1800</v>
      </c>
      <c r="N638" s="96">
        <v>900</v>
      </c>
      <c r="O638" s="96">
        <v>800</v>
      </c>
      <c r="P638" s="96">
        <v>700</v>
      </c>
      <c r="Q638" s="95" t="e">
        <f>VLOOKUP(H638&amp;"Vị trí 1",#REF!,9,0)</f>
        <v>#REF!</v>
      </c>
      <c r="R638" s="95" t="e">
        <f>VLOOKUP(H638&amp;"Vị trí 2",#REF!,9,0)</f>
        <v>#REF!</v>
      </c>
      <c r="S638" s="95" t="e">
        <f>VLOOKUP(H638&amp;"Vị trí 3",#REF!,9,0)</f>
        <v>#REF!</v>
      </c>
      <c r="T638" s="95" t="e">
        <f>VLOOKUP(H638&amp;"Vị trí 4",#REF!,9,0)</f>
        <v>#REF!</v>
      </c>
      <c r="U638" s="253"/>
      <c r="V638" s="253"/>
      <c r="W638" s="253"/>
      <c r="X638" s="253"/>
      <c r="Y638" s="254"/>
      <c r="Z638" s="254"/>
      <c r="AA638" s="254"/>
      <c r="AB638" s="254"/>
      <c r="AC638" s="253"/>
      <c r="AD638" s="253"/>
      <c r="AE638" s="253"/>
      <c r="AF638" s="253"/>
      <c r="AG638" s="254"/>
      <c r="AH638" s="254"/>
      <c r="AI638" s="254"/>
      <c r="AJ638" s="254"/>
      <c r="AK638" s="86">
        <v>8.3055555555555554</v>
      </c>
      <c r="AL638" s="86"/>
      <c r="AM638" s="255"/>
      <c r="AN638" s="255">
        <f t="shared" si="376"/>
        <v>4.8</v>
      </c>
      <c r="AO638" s="98">
        <f t="shared" si="377"/>
        <v>8640</v>
      </c>
      <c r="AP638" s="98">
        <f t="shared" si="378"/>
        <v>4320</v>
      </c>
      <c r="AQ638" s="98">
        <f t="shared" si="379"/>
        <v>3840</v>
      </c>
      <c r="AR638" s="98">
        <f t="shared" si="380"/>
        <v>3360</v>
      </c>
      <c r="AS638" s="99">
        <f t="shared" si="381"/>
        <v>8600</v>
      </c>
      <c r="AT638" s="99">
        <f t="shared" si="381"/>
        <v>4300</v>
      </c>
      <c r="AU638" s="99">
        <f t="shared" si="381"/>
        <v>3800</v>
      </c>
      <c r="AV638" s="99">
        <f t="shared" si="381"/>
        <v>3400</v>
      </c>
      <c r="AW638" s="100">
        <f t="shared" si="382"/>
        <v>1296</v>
      </c>
      <c r="AX638" s="256" t="s">
        <v>94</v>
      </c>
      <c r="AY638" s="101">
        <v>1260</v>
      </c>
      <c r="AZ638" s="102">
        <v>630</v>
      </c>
      <c r="BA638" s="102">
        <v>560</v>
      </c>
      <c r="BB638" s="102">
        <v>490</v>
      </c>
      <c r="BC638" s="253">
        <v>1080</v>
      </c>
      <c r="BD638" s="253">
        <v>540</v>
      </c>
      <c r="BE638" s="253">
        <v>480</v>
      </c>
      <c r="BF638" s="253">
        <v>420</v>
      </c>
      <c r="BG638" s="103">
        <f t="shared" si="383"/>
        <v>2104</v>
      </c>
      <c r="BJ638" s="251" t="e">
        <f>M638*#REF!</f>
        <v>#REF!</v>
      </c>
      <c r="BK638" s="251" t="e">
        <f>N638*#REF!</f>
        <v>#REF!</v>
      </c>
      <c r="BL638" s="251" t="e">
        <f>O638*#REF!</f>
        <v>#REF!</v>
      </c>
      <c r="BM638" s="251" t="e">
        <f>P638*#REF!</f>
        <v>#REF!</v>
      </c>
    </row>
    <row r="639" spans="1:65" s="104" customFormat="1" ht="35.1" customHeight="1" x14ac:dyDescent="0.25">
      <c r="A639" s="83" t="str">
        <f t="shared" si="384"/>
        <v>XL52DT+1</v>
      </c>
      <c r="B639" s="83" t="str">
        <f t="shared" si="385"/>
        <v>XL52DT+2</v>
      </c>
      <c r="C639" s="83" t="str">
        <f t="shared" si="386"/>
        <v>XL52DT+3</v>
      </c>
      <c r="D639" s="83" t="str">
        <f t="shared" si="387"/>
        <v>XL52DT+4</v>
      </c>
      <c r="E639" s="32" t="s">
        <v>94</v>
      </c>
      <c r="F639" s="85">
        <v>52</v>
      </c>
      <c r="G639" s="85"/>
      <c r="H639" s="93" t="s">
        <v>320</v>
      </c>
      <c r="I639" s="84" t="s">
        <v>5712</v>
      </c>
      <c r="J639" s="94" t="s">
        <v>1099</v>
      </c>
      <c r="K639" s="84" t="str">
        <f t="shared" si="352"/>
        <v>XL52DT</v>
      </c>
      <c r="L639" s="94" t="s">
        <v>5713</v>
      </c>
      <c r="M639" s="95">
        <v>1800</v>
      </c>
      <c r="N639" s="96">
        <v>900</v>
      </c>
      <c r="O639" s="96">
        <v>800</v>
      </c>
      <c r="P639" s="96">
        <v>700</v>
      </c>
      <c r="Q639" s="95" t="e">
        <f>VLOOKUP(H639&amp;"Vị trí 1",#REF!,9,0)</f>
        <v>#REF!</v>
      </c>
      <c r="R639" s="95" t="e">
        <f>VLOOKUP(H639&amp;"Vị trí 2",#REF!,9,0)</f>
        <v>#REF!</v>
      </c>
      <c r="S639" s="95" t="e">
        <f>VLOOKUP(H639&amp;"Vị trí 3",#REF!,9,0)</f>
        <v>#REF!</v>
      </c>
      <c r="T639" s="95" t="e">
        <f>VLOOKUP(H639&amp;"Vị trí 4",#REF!,9,0)</f>
        <v>#REF!</v>
      </c>
      <c r="U639" s="253"/>
      <c r="V639" s="253"/>
      <c r="W639" s="253"/>
      <c r="X639" s="253"/>
      <c r="Y639" s="254"/>
      <c r="Z639" s="254"/>
      <c r="AA639" s="254"/>
      <c r="AB639" s="254"/>
      <c r="AC639" s="253"/>
      <c r="AD639" s="253"/>
      <c r="AE639" s="253"/>
      <c r="AF639" s="253"/>
      <c r="AG639" s="254"/>
      <c r="AH639" s="254"/>
      <c r="AI639" s="254"/>
      <c r="AJ639" s="254"/>
      <c r="AK639" s="86">
        <v>8.8888888888888893</v>
      </c>
      <c r="AL639" s="86"/>
      <c r="AM639" s="255"/>
      <c r="AN639" s="255">
        <f t="shared" si="376"/>
        <v>5.2</v>
      </c>
      <c r="AO639" s="98">
        <f t="shared" si="377"/>
        <v>9360</v>
      </c>
      <c r="AP639" s="98">
        <f t="shared" si="378"/>
        <v>4680</v>
      </c>
      <c r="AQ639" s="98">
        <f t="shared" si="379"/>
        <v>4160</v>
      </c>
      <c r="AR639" s="98">
        <f t="shared" si="380"/>
        <v>3640</v>
      </c>
      <c r="AS639" s="99">
        <f t="shared" si="381"/>
        <v>9400</v>
      </c>
      <c r="AT639" s="99">
        <f t="shared" si="381"/>
        <v>4700</v>
      </c>
      <c r="AU639" s="99">
        <f t="shared" si="381"/>
        <v>4200</v>
      </c>
      <c r="AV639" s="99">
        <f t="shared" si="381"/>
        <v>3600</v>
      </c>
      <c r="AW639" s="100">
        <f t="shared" si="382"/>
        <v>1404</v>
      </c>
      <c r="AX639" s="256" t="s">
        <v>94</v>
      </c>
      <c r="AY639" s="101">
        <v>1260</v>
      </c>
      <c r="AZ639" s="102">
        <v>630</v>
      </c>
      <c r="BA639" s="102">
        <v>560</v>
      </c>
      <c r="BB639" s="102">
        <v>490</v>
      </c>
      <c r="BC639" s="253">
        <v>1080</v>
      </c>
      <c r="BD639" s="253">
        <v>540</v>
      </c>
      <c r="BE639" s="253">
        <v>480</v>
      </c>
      <c r="BF639" s="253">
        <v>420</v>
      </c>
      <c r="BG639" s="103">
        <f t="shared" si="383"/>
        <v>2196</v>
      </c>
      <c r="BJ639" s="251" t="e">
        <f>M639*#REF!</f>
        <v>#REF!</v>
      </c>
      <c r="BK639" s="251" t="e">
        <f>N639*#REF!</f>
        <v>#REF!</v>
      </c>
      <c r="BL639" s="251" t="e">
        <f>O639*#REF!</f>
        <v>#REF!</v>
      </c>
      <c r="BM639" s="251" t="e">
        <f>P639*#REF!</f>
        <v>#REF!</v>
      </c>
    </row>
    <row r="640" spans="1:65" s="104" customFormat="1" ht="35.1" customHeight="1" x14ac:dyDescent="0.25">
      <c r="A640" s="83" t="str">
        <f t="shared" si="384"/>
        <v>XL53DT+1</v>
      </c>
      <c r="B640" s="83" t="str">
        <f t="shared" si="385"/>
        <v>XL53DT+2</v>
      </c>
      <c r="C640" s="83" t="str">
        <f t="shared" si="386"/>
        <v>XL53DT+3</v>
      </c>
      <c r="D640" s="83" t="str">
        <f t="shared" si="387"/>
        <v>XL53DT+4</v>
      </c>
      <c r="E640" s="32" t="s">
        <v>94</v>
      </c>
      <c r="F640" s="85">
        <v>53</v>
      </c>
      <c r="G640" s="85"/>
      <c r="H640" s="93" t="s">
        <v>321</v>
      </c>
      <c r="I640" s="84" t="s">
        <v>5714</v>
      </c>
      <c r="J640" s="94" t="s">
        <v>1099</v>
      </c>
      <c r="K640" s="84" t="str">
        <f t="shared" si="352"/>
        <v>XL53DT</v>
      </c>
      <c r="L640" s="94" t="s">
        <v>5715</v>
      </c>
      <c r="M640" s="95">
        <v>1800</v>
      </c>
      <c r="N640" s="96">
        <v>900</v>
      </c>
      <c r="O640" s="96">
        <v>800</v>
      </c>
      <c r="P640" s="96">
        <v>700</v>
      </c>
      <c r="Q640" s="95" t="e">
        <f>VLOOKUP(H640&amp;"Vị trí 1",#REF!,9,0)</f>
        <v>#REF!</v>
      </c>
      <c r="R640" s="95" t="e">
        <f>VLOOKUP(H640&amp;"Vị trí 2",#REF!,9,0)</f>
        <v>#REF!</v>
      </c>
      <c r="S640" s="95" t="e">
        <f>VLOOKUP(H640&amp;"Vị trí 3",#REF!,9,0)</f>
        <v>#REF!</v>
      </c>
      <c r="T640" s="95" t="e">
        <f>VLOOKUP(H640&amp;"Vị trí 4",#REF!,9,0)</f>
        <v>#REF!</v>
      </c>
      <c r="U640" s="253"/>
      <c r="V640" s="253"/>
      <c r="W640" s="253"/>
      <c r="X640" s="253"/>
      <c r="Y640" s="254"/>
      <c r="Z640" s="254"/>
      <c r="AA640" s="254"/>
      <c r="AB640" s="254"/>
      <c r="AC640" s="253"/>
      <c r="AD640" s="253"/>
      <c r="AE640" s="253"/>
      <c r="AF640" s="253"/>
      <c r="AG640" s="254"/>
      <c r="AH640" s="254"/>
      <c r="AI640" s="254"/>
      <c r="AJ640" s="254"/>
      <c r="AK640" s="86">
        <v>7.99</v>
      </c>
      <c r="AL640" s="86"/>
      <c r="AM640" s="255"/>
      <c r="AN640" s="255">
        <f t="shared" si="376"/>
        <v>4.7</v>
      </c>
      <c r="AO640" s="98">
        <f t="shared" si="377"/>
        <v>8460</v>
      </c>
      <c r="AP640" s="98">
        <f t="shared" si="378"/>
        <v>4230</v>
      </c>
      <c r="AQ640" s="98">
        <f t="shared" si="379"/>
        <v>3760</v>
      </c>
      <c r="AR640" s="98">
        <f t="shared" si="380"/>
        <v>3290</v>
      </c>
      <c r="AS640" s="99">
        <f t="shared" si="381"/>
        <v>8500</v>
      </c>
      <c r="AT640" s="99">
        <f t="shared" si="381"/>
        <v>4200</v>
      </c>
      <c r="AU640" s="99">
        <f t="shared" si="381"/>
        <v>3800</v>
      </c>
      <c r="AV640" s="99">
        <f t="shared" si="381"/>
        <v>3300</v>
      </c>
      <c r="AW640" s="100">
        <f t="shared" si="382"/>
        <v>1269</v>
      </c>
      <c r="AX640" s="256" t="s">
        <v>94</v>
      </c>
      <c r="AY640" s="101">
        <v>1260</v>
      </c>
      <c r="AZ640" s="102">
        <v>630</v>
      </c>
      <c r="BA640" s="102">
        <v>560</v>
      </c>
      <c r="BB640" s="102">
        <v>490</v>
      </c>
      <c r="BC640" s="253">
        <v>1080</v>
      </c>
      <c r="BD640" s="253">
        <v>540</v>
      </c>
      <c r="BE640" s="253">
        <v>480</v>
      </c>
      <c r="BF640" s="253">
        <v>420</v>
      </c>
      <c r="BG640" s="103">
        <f t="shared" si="383"/>
        <v>2031</v>
      </c>
      <c r="BJ640" s="251" t="e">
        <f>M640*#REF!</f>
        <v>#REF!</v>
      </c>
      <c r="BK640" s="251" t="e">
        <f>N640*#REF!</f>
        <v>#REF!</v>
      </c>
      <c r="BL640" s="251" t="e">
        <f>O640*#REF!</f>
        <v>#REF!</v>
      </c>
      <c r="BM640" s="251" t="e">
        <f>P640*#REF!</f>
        <v>#REF!</v>
      </c>
    </row>
    <row r="641" spans="1:65" s="104" customFormat="1" ht="35.1" customHeight="1" x14ac:dyDescent="0.25">
      <c r="A641" s="83" t="str">
        <f t="shared" si="384"/>
        <v>XL54DT+1</v>
      </c>
      <c r="B641" s="83" t="str">
        <f t="shared" si="385"/>
        <v>XL54DT+2</v>
      </c>
      <c r="C641" s="83" t="str">
        <f t="shared" si="386"/>
        <v>XL54DT+3</v>
      </c>
      <c r="D641" s="83" t="str">
        <f t="shared" si="387"/>
        <v>XL54DT+4</v>
      </c>
      <c r="E641" s="32" t="s">
        <v>94</v>
      </c>
      <c r="F641" s="85">
        <v>54</v>
      </c>
      <c r="G641" s="85"/>
      <c r="H641" s="93" t="s">
        <v>322</v>
      </c>
      <c r="I641" s="84" t="s">
        <v>323</v>
      </c>
      <c r="J641" s="94" t="s">
        <v>1099</v>
      </c>
      <c r="K641" s="84" t="str">
        <f t="shared" si="352"/>
        <v>XL54DT</v>
      </c>
      <c r="L641" s="94" t="s">
        <v>5680</v>
      </c>
      <c r="M641" s="95">
        <v>1800</v>
      </c>
      <c r="N641" s="96">
        <v>900</v>
      </c>
      <c r="O641" s="96">
        <v>800</v>
      </c>
      <c r="P641" s="96">
        <v>700</v>
      </c>
      <c r="Q641" s="95" t="e">
        <f>VLOOKUP(H641&amp;"Vị trí 1",#REF!,9,0)</f>
        <v>#REF!</v>
      </c>
      <c r="R641" s="95" t="e">
        <f>VLOOKUP(H641&amp;"Vị trí 2",#REF!,9,0)</f>
        <v>#REF!</v>
      </c>
      <c r="S641" s="95" t="e">
        <f>VLOOKUP(H641&amp;"Vị trí 3",#REF!,9,0)</f>
        <v>#REF!</v>
      </c>
      <c r="T641" s="95" t="e">
        <f>VLOOKUP(H641&amp;"Vị trí 4",#REF!,9,0)</f>
        <v>#REF!</v>
      </c>
      <c r="U641" s="253"/>
      <c r="V641" s="253"/>
      <c r="W641" s="253"/>
      <c r="X641" s="253"/>
      <c r="Y641" s="254"/>
      <c r="Z641" s="254"/>
      <c r="AA641" s="254"/>
      <c r="AB641" s="254"/>
      <c r="AC641" s="253"/>
      <c r="AD641" s="253"/>
      <c r="AE641" s="253"/>
      <c r="AF641" s="253"/>
      <c r="AG641" s="254"/>
      <c r="AH641" s="254"/>
      <c r="AI641" s="254"/>
      <c r="AJ641" s="254"/>
      <c r="AK641" s="86">
        <v>7.99</v>
      </c>
      <c r="AL641" s="86"/>
      <c r="AM641" s="255"/>
      <c r="AN641" s="255">
        <f t="shared" si="376"/>
        <v>4.7</v>
      </c>
      <c r="AO641" s="98">
        <f t="shared" si="377"/>
        <v>8460</v>
      </c>
      <c r="AP641" s="98">
        <f t="shared" si="378"/>
        <v>4230</v>
      </c>
      <c r="AQ641" s="98">
        <f t="shared" si="379"/>
        <v>3760</v>
      </c>
      <c r="AR641" s="98">
        <f t="shared" si="380"/>
        <v>3290</v>
      </c>
      <c r="AS641" s="99">
        <f t="shared" si="381"/>
        <v>8500</v>
      </c>
      <c r="AT641" s="99">
        <f t="shared" si="381"/>
        <v>4200</v>
      </c>
      <c r="AU641" s="99">
        <f t="shared" si="381"/>
        <v>3800</v>
      </c>
      <c r="AV641" s="99">
        <f t="shared" si="381"/>
        <v>3300</v>
      </c>
      <c r="AW641" s="100">
        <f t="shared" si="382"/>
        <v>1269</v>
      </c>
      <c r="AX641" s="256" t="s">
        <v>94</v>
      </c>
      <c r="AY641" s="101">
        <v>1260</v>
      </c>
      <c r="AZ641" s="102">
        <v>630</v>
      </c>
      <c r="BA641" s="102">
        <v>560</v>
      </c>
      <c r="BB641" s="102">
        <v>490</v>
      </c>
      <c r="BC641" s="253">
        <v>1080</v>
      </c>
      <c r="BD641" s="253">
        <v>540</v>
      </c>
      <c r="BE641" s="253">
        <v>480</v>
      </c>
      <c r="BF641" s="253">
        <v>420</v>
      </c>
      <c r="BG641" s="103">
        <f t="shared" si="383"/>
        <v>2031</v>
      </c>
      <c r="BJ641" s="251" t="e">
        <f>M641*#REF!</f>
        <v>#REF!</v>
      </c>
      <c r="BK641" s="251" t="e">
        <f>N641*#REF!</f>
        <v>#REF!</v>
      </c>
      <c r="BL641" s="251" t="e">
        <f>O641*#REF!</f>
        <v>#REF!</v>
      </c>
      <c r="BM641" s="251" t="e">
        <f>P641*#REF!</f>
        <v>#REF!</v>
      </c>
    </row>
    <row r="642" spans="1:65" s="104" customFormat="1" ht="35.1" customHeight="1" x14ac:dyDescent="0.25">
      <c r="A642" s="83" t="str">
        <f t="shared" si="384"/>
        <v>XL55DT+1</v>
      </c>
      <c r="B642" s="83" t="str">
        <f t="shared" si="385"/>
        <v>XL55DT+2</v>
      </c>
      <c r="C642" s="83" t="str">
        <f t="shared" si="386"/>
        <v>XL55DT+3</v>
      </c>
      <c r="D642" s="83" t="str">
        <f t="shared" si="387"/>
        <v>XL55DT+4</v>
      </c>
      <c r="E642" s="32" t="s">
        <v>94</v>
      </c>
      <c r="F642" s="85">
        <v>55</v>
      </c>
      <c r="G642" s="85"/>
      <c r="H642" s="93" t="s">
        <v>324</v>
      </c>
      <c r="I642" s="84" t="s">
        <v>5716</v>
      </c>
      <c r="J642" s="94" t="s">
        <v>1099</v>
      </c>
      <c r="K642" s="84" t="str">
        <f t="shared" si="352"/>
        <v>XL55DT</v>
      </c>
      <c r="L642" s="94" t="s">
        <v>5717</v>
      </c>
      <c r="M642" s="95">
        <v>1800</v>
      </c>
      <c r="N642" s="96">
        <v>900</v>
      </c>
      <c r="O642" s="96">
        <v>800</v>
      </c>
      <c r="P642" s="96">
        <v>700</v>
      </c>
      <c r="Q642" s="95" t="e">
        <f>VLOOKUP(H642&amp;"Vị trí 1",#REF!,9,0)</f>
        <v>#REF!</v>
      </c>
      <c r="R642" s="95" t="e">
        <f>VLOOKUP(H642&amp;"Vị trí 2",#REF!,9,0)</f>
        <v>#REF!</v>
      </c>
      <c r="S642" s="95" t="e">
        <f>VLOOKUP(H642&amp;"Vị trí 3",#REF!,9,0)</f>
        <v>#REF!</v>
      </c>
      <c r="T642" s="95" t="e">
        <f>VLOOKUP(H642&amp;"Vị trí 4",#REF!,9,0)</f>
        <v>#REF!</v>
      </c>
      <c r="U642" s="253"/>
      <c r="V642" s="253"/>
      <c r="W642" s="253"/>
      <c r="X642" s="253"/>
      <c r="Y642" s="254"/>
      <c r="Z642" s="254"/>
      <c r="AA642" s="254"/>
      <c r="AB642" s="254"/>
      <c r="AC642" s="253"/>
      <c r="AD642" s="253"/>
      <c r="AE642" s="253"/>
      <c r="AF642" s="253"/>
      <c r="AG642" s="254"/>
      <c r="AH642" s="254"/>
      <c r="AI642" s="254"/>
      <c r="AJ642" s="254"/>
      <c r="AK642" s="86">
        <v>7.99</v>
      </c>
      <c r="AL642" s="86"/>
      <c r="AM642" s="255"/>
      <c r="AN642" s="255">
        <f t="shared" si="376"/>
        <v>4.7</v>
      </c>
      <c r="AO642" s="98">
        <f t="shared" si="377"/>
        <v>8460</v>
      </c>
      <c r="AP642" s="98">
        <f t="shared" si="378"/>
        <v>4230</v>
      </c>
      <c r="AQ642" s="98">
        <f t="shared" si="379"/>
        <v>3760</v>
      </c>
      <c r="AR642" s="98">
        <f t="shared" si="380"/>
        <v>3290</v>
      </c>
      <c r="AS642" s="99">
        <f t="shared" si="381"/>
        <v>8500</v>
      </c>
      <c r="AT642" s="99">
        <f t="shared" si="381"/>
        <v>4200</v>
      </c>
      <c r="AU642" s="99">
        <f t="shared" si="381"/>
        <v>3800</v>
      </c>
      <c r="AV642" s="99">
        <f t="shared" si="381"/>
        <v>3300</v>
      </c>
      <c r="AW642" s="100">
        <f t="shared" si="382"/>
        <v>1269</v>
      </c>
      <c r="AX642" s="256" t="s">
        <v>94</v>
      </c>
      <c r="AY642" s="101">
        <v>1260</v>
      </c>
      <c r="AZ642" s="102">
        <v>630</v>
      </c>
      <c r="BA642" s="102">
        <v>560</v>
      </c>
      <c r="BB642" s="102">
        <v>490</v>
      </c>
      <c r="BC642" s="253">
        <v>1080</v>
      </c>
      <c r="BD642" s="253">
        <v>540</v>
      </c>
      <c r="BE642" s="253">
        <v>480</v>
      </c>
      <c r="BF642" s="253">
        <v>420</v>
      </c>
      <c r="BG642" s="103">
        <f t="shared" si="383"/>
        <v>2031</v>
      </c>
      <c r="BJ642" s="251" t="e">
        <f>M642*#REF!</f>
        <v>#REF!</v>
      </c>
      <c r="BK642" s="251" t="e">
        <f>N642*#REF!</f>
        <v>#REF!</v>
      </c>
      <c r="BL642" s="251" t="e">
        <f>O642*#REF!</f>
        <v>#REF!</v>
      </c>
      <c r="BM642" s="251" t="e">
        <f>P642*#REF!</f>
        <v>#REF!</v>
      </c>
    </row>
    <row r="643" spans="1:65" s="104" customFormat="1" ht="47.25" x14ac:dyDescent="0.25">
      <c r="A643" s="83" t="str">
        <f t="shared" si="384"/>
        <v>XL56DT+1</v>
      </c>
      <c r="B643" s="83" t="str">
        <f t="shared" si="385"/>
        <v>XL56DT+2</v>
      </c>
      <c r="C643" s="83" t="str">
        <f t="shared" si="386"/>
        <v>XL56DT+3</v>
      </c>
      <c r="D643" s="83" t="str">
        <f t="shared" si="387"/>
        <v>XL56DT+4</v>
      </c>
      <c r="E643" s="32" t="s">
        <v>94</v>
      </c>
      <c r="F643" s="85">
        <v>56</v>
      </c>
      <c r="G643" s="85"/>
      <c r="H643" s="93" t="s">
        <v>325</v>
      </c>
      <c r="I643" s="84" t="s">
        <v>5718</v>
      </c>
      <c r="J643" s="94" t="s">
        <v>92</v>
      </c>
      <c r="K643" s="84" t="str">
        <f t="shared" si="352"/>
        <v>XL56DT</v>
      </c>
      <c r="L643" s="94" t="s">
        <v>5719</v>
      </c>
      <c r="M643" s="95">
        <v>1800</v>
      </c>
      <c r="N643" s="96">
        <v>900</v>
      </c>
      <c r="O643" s="96">
        <v>800</v>
      </c>
      <c r="P643" s="96">
        <v>700</v>
      </c>
      <c r="Q643" s="95" t="e">
        <f>VLOOKUP(H643&amp;"Vị trí 1",#REF!,9,0)</f>
        <v>#REF!</v>
      </c>
      <c r="R643" s="95" t="e">
        <f>VLOOKUP(H643&amp;"Vị trí 2",#REF!,9,0)</f>
        <v>#REF!</v>
      </c>
      <c r="S643" s="95" t="e">
        <f>VLOOKUP(H643&amp;"Vị trí 3",#REF!,9,0)</f>
        <v>#REF!</v>
      </c>
      <c r="T643" s="95" t="e">
        <f>VLOOKUP(H643&amp;"Vị trí 4",#REF!,9,0)</f>
        <v>#REF!</v>
      </c>
      <c r="U643" s="253"/>
      <c r="V643" s="253"/>
      <c r="W643" s="253"/>
      <c r="X643" s="253"/>
      <c r="Y643" s="254"/>
      <c r="Z643" s="254"/>
      <c r="AA643" s="254"/>
      <c r="AB643" s="254"/>
      <c r="AC643" s="253"/>
      <c r="AD643" s="253"/>
      <c r="AE643" s="253"/>
      <c r="AF643" s="253"/>
      <c r="AG643" s="254"/>
      <c r="AH643" s="254"/>
      <c r="AI643" s="254"/>
      <c r="AJ643" s="254"/>
      <c r="AK643" s="86">
        <v>7.99</v>
      </c>
      <c r="AL643" s="86"/>
      <c r="AM643" s="255"/>
      <c r="AN643" s="255">
        <f t="shared" si="376"/>
        <v>4.7</v>
      </c>
      <c r="AO643" s="98">
        <f t="shared" si="377"/>
        <v>8460</v>
      </c>
      <c r="AP643" s="98">
        <f t="shared" si="378"/>
        <v>4230</v>
      </c>
      <c r="AQ643" s="98">
        <f t="shared" si="379"/>
        <v>3760</v>
      </c>
      <c r="AR643" s="98">
        <f t="shared" si="380"/>
        <v>3290</v>
      </c>
      <c r="AS643" s="99">
        <f t="shared" si="381"/>
        <v>8500</v>
      </c>
      <c r="AT643" s="99">
        <f t="shared" si="381"/>
        <v>4200</v>
      </c>
      <c r="AU643" s="99">
        <f t="shared" si="381"/>
        <v>3800</v>
      </c>
      <c r="AV643" s="99">
        <f t="shared" si="381"/>
        <v>3300</v>
      </c>
      <c r="AW643" s="100">
        <f t="shared" si="382"/>
        <v>1269</v>
      </c>
      <c r="AX643" s="256" t="s">
        <v>94</v>
      </c>
      <c r="AY643" s="101">
        <v>2660</v>
      </c>
      <c r="AZ643" s="102">
        <v>980</v>
      </c>
      <c r="BA643" s="102">
        <v>600</v>
      </c>
      <c r="BB643" s="102">
        <v>490</v>
      </c>
      <c r="BC643" s="253">
        <v>2280</v>
      </c>
      <c r="BD643" s="253">
        <v>840</v>
      </c>
      <c r="BE643" s="253">
        <v>510</v>
      </c>
      <c r="BF643" s="253">
        <v>420</v>
      </c>
      <c r="BG643" s="103">
        <f t="shared" si="383"/>
        <v>2031</v>
      </c>
      <c r="BJ643" s="251" t="e">
        <f>M643*#REF!</f>
        <v>#REF!</v>
      </c>
      <c r="BK643" s="251" t="e">
        <f>N643*#REF!</f>
        <v>#REF!</v>
      </c>
      <c r="BL643" s="251" t="e">
        <f>O643*#REF!</f>
        <v>#REF!</v>
      </c>
      <c r="BM643" s="251" t="e">
        <f>P643*#REF!</f>
        <v>#REF!</v>
      </c>
    </row>
    <row r="644" spans="1:65" s="104" customFormat="1" ht="35.1" customHeight="1" x14ac:dyDescent="0.25">
      <c r="A644" s="83" t="str">
        <f t="shared" si="384"/>
        <v>XL57DT+1</v>
      </c>
      <c r="B644" s="83" t="str">
        <f t="shared" si="385"/>
        <v>XL57DT+2</v>
      </c>
      <c r="C644" s="83" t="str">
        <f t="shared" si="386"/>
        <v>XL57DT+3</v>
      </c>
      <c r="D644" s="83" t="str">
        <f t="shared" si="387"/>
        <v>XL57DT+4</v>
      </c>
      <c r="E644" s="32" t="s">
        <v>94</v>
      </c>
      <c r="F644" s="85">
        <v>57</v>
      </c>
      <c r="G644" s="85"/>
      <c r="H644" s="93" t="s">
        <v>327</v>
      </c>
      <c r="I644" s="84" t="s">
        <v>328</v>
      </c>
      <c r="J644" s="94" t="s">
        <v>92</v>
      </c>
      <c r="K644" s="84" t="str">
        <f t="shared" si="352"/>
        <v>XL57DT</v>
      </c>
      <c r="L644" s="94" t="s">
        <v>236</v>
      </c>
      <c r="M644" s="95">
        <v>1800</v>
      </c>
      <c r="N644" s="96">
        <v>900</v>
      </c>
      <c r="O644" s="96">
        <v>800</v>
      </c>
      <c r="P644" s="96">
        <v>700</v>
      </c>
      <c r="Q644" s="95" t="e">
        <f>VLOOKUP(H644&amp;"Vị trí 1",#REF!,9,0)</f>
        <v>#REF!</v>
      </c>
      <c r="R644" s="95" t="e">
        <f>VLOOKUP(H644&amp;"Vị trí 2",#REF!,9,0)</f>
        <v>#REF!</v>
      </c>
      <c r="S644" s="95" t="e">
        <f>VLOOKUP(H644&amp;"Vị trí 3",#REF!,9,0)</f>
        <v>#REF!</v>
      </c>
      <c r="T644" s="95" t="e">
        <f>VLOOKUP(H644&amp;"Vị trí 4",#REF!,9,0)</f>
        <v>#REF!</v>
      </c>
      <c r="U644" s="253"/>
      <c r="V644" s="253"/>
      <c r="W644" s="253"/>
      <c r="X644" s="253"/>
      <c r="Y644" s="254"/>
      <c r="Z644" s="254"/>
      <c r="AA644" s="254"/>
      <c r="AB644" s="254"/>
      <c r="AC644" s="253"/>
      <c r="AD644" s="253"/>
      <c r="AE644" s="253"/>
      <c r="AF644" s="253"/>
      <c r="AG644" s="254"/>
      <c r="AH644" s="254"/>
      <c r="AI644" s="254"/>
      <c r="AJ644" s="254"/>
      <c r="AK644" s="86">
        <v>7.99</v>
      </c>
      <c r="AL644" s="86"/>
      <c r="AM644" s="255"/>
      <c r="AN644" s="255">
        <f t="shared" si="376"/>
        <v>4.7</v>
      </c>
      <c r="AO644" s="98">
        <f t="shared" si="377"/>
        <v>8460</v>
      </c>
      <c r="AP644" s="98">
        <f t="shared" si="378"/>
        <v>4230</v>
      </c>
      <c r="AQ644" s="98">
        <f t="shared" si="379"/>
        <v>3760</v>
      </c>
      <c r="AR644" s="98">
        <f t="shared" si="380"/>
        <v>3290</v>
      </c>
      <c r="AS644" s="99">
        <f t="shared" si="381"/>
        <v>8500</v>
      </c>
      <c r="AT644" s="99">
        <f t="shared" si="381"/>
        <v>4200</v>
      </c>
      <c r="AU644" s="99">
        <f t="shared" si="381"/>
        <v>3800</v>
      </c>
      <c r="AV644" s="99">
        <f t="shared" si="381"/>
        <v>3300</v>
      </c>
      <c r="AW644" s="100">
        <f t="shared" si="382"/>
        <v>1269</v>
      </c>
      <c r="AX644" s="256" t="s">
        <v>94</v>
      </c>
      <c r="AY644" s="101">
        <v>1260</v>
      </c>
      <c r="AZ644" s="102">
        <v>630</v>
      </c>
      <c r="BA644" s="102">
        <v>560</v>
      </c>
      <c r="BB644" s="102">
        <v>490</v>
      </c>
      <c r="BC644" s="253">
        <v>1080</v>
      </c>
      <c r="BD644" s="253">
        <v>540</v>
      </c>
      <c r="BE644" s="253">
        <v>480</v>
      </c>
      <c r="BF644" s="253">
        <v>420</v>
      </c>
      <c r="BG644" s="103">
        <f t="shared" si="383"/>
        <v>2031</v>
      </c>
      <c r="BJ644" s="251" t="e">
        <f>M644*#REF!</f>
        <v>#REF!</v>
      </c>
      <c r="BK644" s="251" t="e">
        <f>N644*#REF!</f>
        <v>#REF!</v>
      </c>
      <c r="BL644" s="251" t="e">
        <f>O644*#REF!</f>
        <v>#REF!</v>
      </c>
      <c r="BM644" s="251" t="e">
        <f>P644*#REF!</f>
        <v>#REF!</v>
      </c>
    </row>
    <row r="645" spans="1:65" s="104" customFormat="1" ht="47.25" x14ac:dyDescent="0.25">
      <c r="A645" s="83" t="str">
        <f t="shared" si="384"/>
        <v>XL58DT+1</v>
      </c>
      <c r="B645" s="83" t="str">
        <f t="shared" si="385"/>
        <v>XL58DT+2</v>
      </c>
      <c r="C645" s="83" t="str">
        <f t="shared" si="386"/>
        <v>XL58DT+3</v>
      </c>
      <c r="D645" s="83" t="str">
        <f t="shared" si="387"/>
        <v>XL58DT+4</v>
      </c>
      <c r="E645" s="32" t="s">
        <v>94</v>
      </c>
      <c r="F645" s="85">
        <v>58</v>
      </c>
      <c r="G645" s="85"/>
      <c r="H645" s="93" t="s">
        <v>329</v>
      </c>
      <c r="I645" s="84" t="s">
        <v>330</v>
      </c>
      <c r="J645" s="94" t="s">
        <v>92</v>
      </c>
      <c r="K645" s="84" t="str">
        <f t="shared" si="352"/>
        <v>XL58DT</v>
      </c>
      <c r="L645" s="94" t="s">
        <v>332</v>
      </c>
      <c r="M645" s="95">
        <v>1800</v>
      </c>
      <c r="N645" s="96">
        <v>900</v>
      </c>
      <c r="O645" s="96">
        <v>800</v>
      </c>
      <c r="P645" s="96">
        <v>700</v>
      </c>
      <c r="Q645" s="95" t="e">
        <f>VLOOKUP(H645&amp;"Vị trí 1",#REF!,9,0)</f>
        <v>#REF!</v>
      </c>
      <c r="R645" s="95" t="e">
        <f>VLOOKUP(H645&amp;"Vị trí 2",#REF!,9,0)</f>
        <v>#REF!</v>
      </c>
      <c r="S645" s="95" t="e">
        <f>VLOOKUP(H645&amp;"Vị trí 3",#REF!,9,0)</f>
        <v>#REF!</v>
      </c>
      <c r="T645" s="95" t="e">
        <f>VLOOKUP(H645&amp;"Vị trí 4",#REF!,9,0)</f>
        <v>#REF!</v>
      </c>
      <c r="U645" s="253"/>
      <c r="V645" s="253"/>
      <c r="W645" s="253"/>
      <c r="X645" s="253"/>
      <c r="Y645" s="254"/>
      <c r="Z645" s="254"/>
      <c r="AA645" s="254"/>
      <c r="AB645" s="254"/>
      <c r="AC645" s="253"/>
      <c r="AD645" s="253"/>
      <c r="AE645" s="253"/>
      <c r="AF645" s="253"/>
      <c r="AG645" s="254"/>
      <c r="AH645" s="254"/>
      <c r="AI645" s="254"/>
      <c r="AJ645" s="254"/>
      <c r="AK645" s="86">
        <v>7.99</v>
      </c>
      <c r="AL645" s="86"/>
      <c r="AM645" s="255"/>
      <c r="AN645" s="255">
        <f t="shared" si="376"/>
        <v>4.7</v>
      </c>
      <c r="AO645" s="98">
        <f t="shared" si="377"/>
        <v>8460</v>
      </c>
      <c r="AP645" s="98">
        <f t="shared" si="378"/>
        <v>4230</v>
      </c>
      <c r="AQ645" s="98">
        <f t="shared" si="379"/>
        <v>3760</v>
      </c>
      <c r="AR645" s="98">
        <f t="shared" si="380"/>
        <v>3290</v>
      </c>
      <c r="AS645" s="99">
        <f t="shared" si="381"/>
        <v>8500</v>
      </c>
      <c r="AT645" s="99">
        <f t="shared" si="381"/>
        <v>4200</v>
      </c>
      <c r="AU645" s="99">
        <f t="shared" si="381"/>
        <v>3800</v>
      </c>
      <c r="AV645" s="99">
        <f t="shared" si="381"/>
        <v>3300</v>
      </c>
      <c r="AW645" s="100">
        <f t="shared" si="382"/>
        <v>1269</v>
      </c>
      <c r="AX645" s="256" t="s">
        <v>94</v>
      </c>
      <c r="AY645" s="101">
        <v>1260</v>
      </c>
      <c r="AZ645" s="102">
        <v>630</v>
      </c>
      <c r="BA645" s="102">
        <v>560</v>
      </c>
      <c r="BB645" s="102">
        <v>490</v>
      </c>
      <c r="BC645" s="253">
        <v>1080</v>
      </c>
      <c r="BD645" s="253">
        <v>540</v>
      </c>
      <c r="BE645" s="253">
        <v>480</v>
      </c>
      <c r="BF645" s="253">
        <v>420</v>
      </c>
      <c r="BG645" s="103">
        <f t="shared" si="383"/>
        <v>2031</v>
      </c>
      <c r="BJ645" s="251" t="e">
        <f>M645*#REF!</f>
        <v>#REF!</v>
      </c>
      <c r="BK645" s="251" t="e">
        <f>N645*#REF!</f>
        <v>#REF!</v>
      </c>
      <c r="BL645" s="251" t="e">
        <f>O645*#REF!</f>
        <v>#REF!</v>
      </c>
      <c r="BM645" s="251" t="e">
        <f>P645*#REF!</f>
        <v>#REF!</v>
      </c>
    </row>
    <row r="646" spans="1:65" s="104" customFormat="1" ht="47.25" x14ac:dyDescent="0.25">
      <c r="A646" s="83" t="str">
        <f t="shared" si="384"/>
        <v>XL59DT+1</v>
      </c>
      <c r="B646" s="83" t="str">
        <f t="shared" si="385"/>
        <v>XL59DT+2</v>
      </c>
      <c r="C646" s="83" t="str">
        <f t="shared" si="386"/>
        <v>XL59DT+3</v>
      </c>
      <c r="D646" s="83" t="str">
        <f t="shared" si="387"/>
        <v>XL59DT+4</v>
      </c>
      <c r="E646" s="32" t="s">
        <v>94</v>
      </c>
      <c r="F646" s="85">
        <v>59</v>
      </c>
      <c r="G646" s="85"/>
      <c r="H646" s="93" t="s">
        <v>331</v>
      </c>
      <c r="I646" s="84" t="s">
        <v>332</v>
      </c>
      <c r="J646" s="94" t="s">
        <v>92</v>
      </c>
      <c r="K646" s="84" t="str">
        <f t="shared" si="352"/>
        <v>XL59DT</v>
      </c>
      <c r="L646" s="94" t="s">
        <v>222</v>
      </c>
      <c r="M646" s="95">
        <v>1800</v>
      </c>
      <c r="N646" s="96">
        <v>900</v>
      </c>
      <c r="O646" s="96">
        <v>800</v>
      </c>
      <c r="P646" s="96">
        <v>700</v>
      </c>
      <c r="Q646" s="95" t="e">
        <f>VLOOKUP(H646&amp;"Vị trí 1",#REF!,9,0)</f>
        <v>#REF!</v>
      </c>
      <c r="R646" s="95" t="e">
        <f>VLOOKUP(H646&amp;"Vị trí 2",#REF!,9,0)</f>
        <v>#REF!</v>
      </c>
      <c r="S646" s="95" t="e">
        <f>VLOOKUP(H646&amp;"Vị trí 3",#REF!,9,0)</f>
        <v>#REF!</v>
      </c>
      <c r="T646" s="95" t="e">
        <f>VLOOKUP(H646&amp;"Vị trí 4",#REF!,9,0)</f>
        <v>#REF!</v>
      </c>
      <c r="U646" s="253"/>
      <c r="V646" s="253"/>
      <c r="W646" s="253"/>
      <c r="X646" s="253"/>
      <c r="Y646" s="254"/>
      <c r="Z646" s="254"/>
      <c r="AA646" s="254"/>
      <c r="AB646" s="254"/>
      <c r="AC646" s="253"/>
      <c r="AD646" s="253"/>
      <c r="AE646" s="253"/>
      <c r="AF646" s="253"/>
      <c r="AG646" s="254"/>
      <c r="AH646" s="254"/>
      <c r="AI646" s="254"/>
      <c r="AJ646" s="254"/>
      <c r="AK646" s="86">
        <v>7.99</v>
      </c>
      <c r="AL646" s="86"/>
      <c r="AM646" s="255"/>
      <c r="AN646" s="255">
        <f t="shared" si="376"/>
        <v>4.7</v>
      </c>
      <c r="AO646" s="98">
        <f t="shared" si="377"/>
        <v>8460</v>
      </c>
      <c r="AP646" s="98">
        <f t="shared" si="378"/>
        <v>4230</v>
      </c>
      <c r="AQ646" s="98">
        <f t="shared" si="379"/>
        <v>3760</v>
      </c>
      <c r="AR646" s="98">
        <f t="shared" si="380"/>
        <v>3290</v>
      </c>
      <c r="AS646" s="99">
        <f t="shared" si="381"/>
        <v>8500</v>
      </c>
      <c r="AT646" s="99">
        <f t="shared" si="381"/>
        <v>4200</v>
      </c>
      <c r="AU646" s="99">
        <f t="shared" si="381"/>
        <v>3800</v>
      </c>
      <c r="AV646" s="99">
        <f t="shared" si="381"/>
        <v>3300</v>
      </c>
      <c r="AW646" s="100">
        <f t="shared" si="382"/>
        <v>1269</v>
      </c>
      <c r="AX646" s="256" t="s">
        <v>94</v>
      </c>
      <c r="AY646" s="101">
        <v>840</v>
      </c>
      <c r="AZ646" s="102">
        <v>420</v>
      </c>
      <c r="BA646" s="102">
        <v>350</v>
      </c>
      <c r="BB646" s="102">
        <v>280</v>
      </c>
      <c r="BC646" s="253">
        <v>720</v>
      </c>
      <c r="BD646" s="253">
        <v>360</v>
      </c>
      <c r="BE646" s="253">
        <v>300</v>
      </c>
      <c r="BF646" s="253">
        <v>240</v>
      </c>
      <c r="BG646" s="103">
        <f t="shared" si="383"/>
        <v>2031</v>
      </c>
      <c r="BJ646" s="251" t="e">
        <f>M646*#REF!</f>
        <v>#REF!</v>
      </c>
      <c r="BK646" s="251" t="e">
        <f>N646*#REF!</f>
        <v>#REF!</v>
      </c>
      <c r="BL646" s="251" t="e">
        <f>O646*#REF!</f>
        <v>#REF!</v>
      </c>
      <c r="BM646" s="251" t="e">
        <f>P646*#REF!</f>
        <v>#REF!</v>
      </c>
    </row>
    <row r="647" spans="1:65" s="305" customFormat="1" ht="47.25" x14ac:dyDescent="0.25">
      <c r="A647" s="230" t="str">
        <f t="shared" si="384"/>
        <v>XL60DT+1</v>
      </c>
      <c r="B647" s="230" t="str">
        <f t="shared" si="385"/>
        <v>XL60DT+2</v>
      </c>
      <c r="C647" s="230" t="str">
        <f t="shared" si="386"/>
        <v>XL60DT+3</v>
      </c>
      <c r="D647" s="230" t="str">
        <f t="shared" si="387"/>
        <v>XL60DT+4</v>
      </c>
      <c r="E647" s="32" t="s">
        <v>94</v>
      </c>
      <c r="F647" s="85">
        <v>60</v>
      </c>
      <c r="G647" s="85"/>
      <c r="H647" s="93" t="s">
        <v>333</v>
      </c>
      <c r="I647" s="84" t="s">
        <v>334</v>
      </c>
      <c r="J647" s="94" t="s">
        <v>5119</v>
      </c>
      <c r="K647" s="84" t="str">
        <f t="shared" si="352"/>
        <v>XL60DT</v>
      </c>
      <c r="L647" s="94" t="s">
        <v>336</v>
      </c>
      <c r="M647" s="95">
        <v>1800</v>
      </c>
      <c r="N647" s="96">
        <v>900</v>
      </c>
      <c r="O647" s="96">
        <v>800</v>
      </c>
      <c r="P647" s="96">
        <v>700</v>
      </c>
      <c r="Q647" s="95" t="e">
        <f>VLOOKUP(H647&amp;"Vị trí 1",#REF!,9,0)</f>
        <v>#REF!</v>
      </c>
      <c r="R647" s="95" t="e">
        <f>VLOOKUP(H647&amp;"Vị trí 2",#REF!,9,0)</f>
        <v>#REF!</v>
      </c>
      <c r="S647" s="95" t="e">
        <f>VLOOKUP(H647&amp;"Vị trí 3",#REF!,9,0)</f>
        <v>#REF!</v>
      </c>
      <c r="T647" s="95" t="e">
        <f>VLOOKUP(H647&amp;"Vị trí 4",#REF!,9,0)</f>
        <v>#REF!</v>
      </c>
      <c r="U647" s="266"/>
      <c r="V647" s="266"/>
      <c r="W647" s="266"/>
      <c r="X647" s="266"/>
      <c r="Y647" s="267"/>
      <c r="Z647" s="267"/>
      <c r="AA647" s="267"/>
      <c r="AB647" s="267"/>
      <c r="AC647" s="266"/>
      <c r="AD647" s="266"/>
      <c r="AE647" s="266"/>
      <c r="AF647" s="266"/>
      <c r="AG647" s="267"/>
      <c r="AH647" s="267"/>
      <c r="AI647" s="267">
        <f>MIN(AK648:AK731)</f>
        <v>1.6923076923076923</v>
      </c>
      <c r="AJ647" s="267">
        <f>MAX(AK648:AK731)</f>
        <v>7.99</v>
      </c>
      <c r="AK647" s="86">
        <v>7.99</v>
      </c>
      <c r="AL647" s="86"/>
      <c r="AM647" s="268"/>
      <c r="AN647" s="255">
        <f t="shared" si="376"/>
        <v>4.7</v>
      </c>
      <c r="AO647" s="98">
        <f t="shared" si="377"/>
        <v>8460</v>
      </c>
      <c r="AP647" s="98">
        <f t="shared" si="378"/>
        <v>4230</v>
      </c>
      <c r="AQ647" s="98">
        <f t="shared" si="379"/>
        <v>3760</v>
      </c>
      <c r="AR647" s="98">
        <f t="shared" si="380"/>
        <v>3290</v>
      </c>
      <c r="AS647" s="99">
        <f t="shared" si="381"/>
        <v>8500</v>
      </c>
      <c r="AT647" s="99">
        <f t="shared" si="381"/>
        <v>4200</v>
      </c>
      <c r="AU647" s="99">
        <f t="shared" si="381"/>
        <v>3800</v>
      </c>
      <c r="AV647" s="99">
        <f t="shared" si="381"/>
        <v>3300</v>
      </c>
      <c r="AW647" s="100">
        <f t="shared" si="382"/>
        <v>1269</v>
      </c>
      <c r="AX647" s="269" t="s">
        <v>168</v>
      </c>
      <c r="AY647" s="292"/>
      <c r="AZ647" s="293"/>
      <c r="BA647" s="293"/>
      <c r="BB647" s="293"/>
      <c r="BC647" s="266"/>
      <c r="BD647" s="266"/>
      <c r="BE647" s="266"/>
      <c r="BF647" s="266"/>
      <c r="BG647" s="103">
        <f t="shared" si="383"/>
        <v>2031</v>
      </c>
    </row>
    <row r="648" spans="1:65" ht="35.1" customHeight="1" x14ac:dyDescent="0.25">
      <c r="A648" s="83" t="str">
        <f t="shared" si="384"/>
        <v>XL61DT+1</v>
      </c>
      <c r="B648" s="83" t="str">
        <f t="shared" si="385"/>
        <v>XL61DT+2</v>
      </c>
      <c r="C648" s="83" t="str">
        <f t="shared" si="386"/>
        <v>XL61DT+3</v>
      </c>
      <c r="D648" s="83" t="str">
        <f t="shared" si="387"/>
        <v>XL61DT+4</v>
      </c>
      <c r="E648" s="32" t="s">
        <v>94</v>
      </c>
      <c r="F648" s="85">
        <v>61</v>
      </c>
      <c r="G648" s="85"/>
      <c r="H648" s="93" t="s">
        <v>335</v>
      </c>
      <c r="I648" s="84" t="s">
        <v>336</v>
      </c>
      <c r="J648" s="94" t="s">
        <v>236</v>
      </c>
      <c r="K648" s="84" t="str">
        <f t="shared" si="352"/>
        <v>XL61DT</v>
      </c>
      <c r="L648" s="94" t="s">
        <v>246</v>
      </c>
      <c r="M648" s="95">
        <v>1800</v>
      </c>
      <c r="N648" s="96">
        <v>900</v>
      </c>
      <c r="O648" s="96">
        <v>800</v>
      </c>
      <c r="P648" s="96">
        <v>700</v>
      </c>
      <c r="Q648" s="95" t="e">
        <f>VLOOKUP(H648&amp;"Vị trí 1",#REF!,9,0)</f>
        <v>#REF!</v>
      </c>
      <c r="R648" s="95" t="e">
        <f>VLOOKUP(H648&amp;"Vị trí 2",#REF!,9,0)</f>
        <v>#REF!</v>
      </c>
      <c r="S648" s="95" t="e">
        <f>VLOOKUP(H648&amp;"Vị trí 3",#REF!,9,0)</f>
        <v>#REF!</v>
      </c>
      <c r="T648" s="95" t="e">
        <f>VLOOKUP(H648&amp;"Vị trí 4",#REF!,9,0)</f>
        <v>#REF!</v>
      </c>
      <c r="U648" s="253"/>
      <c r="V648" s="253" t="e">
        <f>VLOOKUP(B648,#REF!,32,0)</f>
        <v>#REF!</v>
      </c>
      <c r="W648" s="253"/>
      <c r="X648" s="253"/>
      <c r="Y648" s="254"/>
      <c r="Z648" s="254" t="e">
        <f>V648/N648</f>
        <v>#REF!</v>
      </c>
      <c r="AA648" s="254"/>
      <c r="AB648" s="254"/>
      <c r="AC648" s="253" t="e">
        <f>VLOOKUP(H648,#REF!,5,0)</f>
        <v>#REF!</v>
      </c>
      <c r="AD648" s="253"/>
      <c r="AE648" s="253"/>
      <c r="AF648" s="253"/>
      <c r="AG648" s="254" t="e">
        <f>AC648/M648</f>
        <v>#REF!</v>
      </c>
      <c r="AH648" s="254"/>
      <c r="AI648" s="254"/>
      <c r="AJ648" s="254"/>
      <c r="AK648" s="86">
        <v>7.99</v>
      </c>
      <c r="AL648" s="86"/>
      <c r="AM648" s="255" t="e">
        <f>AVERAGE(AG648:AJ648)</f>
        <v>#REF!</v>
      </c>
      <c r="AN648" s="255">
        <f t="shared" si="376"/>
        <v>4.7</v>
      </c>
      <c r="AO648" s="98">
        <f t="shared" si="377"/>
        <v>8460</v>
      </c>
      <c r="AP648" s="98">
        <f t="shared" si="378"/>
        <v>4230</v>
      </c>
      <c r="AQ648" s="98">
        <f t="shared" si="379"/>
        <v>3760</v>
      </c>
      <c r="AR648" s="98">
        <f t="shared" si="380"/>
        <v>3290</v>
      </c>
      <c r="AS648" s="99">
        <f t="shared" si="381"/>
        <v>8500</v>
      </c>
      <c r="AT648" s="99">
        <f t="shared" si="381"/>
        <v>4200</v>
      </c>
      <c r="AU648" s="99">
        <f t="shared" si="381"/>
        <v>3800</v>
      </c>
      <c r="AV648" s="99">
        <f t="shared" si="381"/>
        <v>3300</v>
      </c>
      <c r="AW648" s="100">
        <f t="shared" si="382"/>
        <v>1269</v>
      </c>
      <c r="AX648" s="260" t="s">
        <v>168</v>
      </c>
      <c r="AY648" s="101">
        <v>7000</v>
      </c>
      <c r="AZ648" s="102">
        <v>2940</v>
      </c>
      <c r="BA648" s="102">
        <v>2100</v>
      </c>
      <c r="BB648" s="102">
        <v>1260</v>
      </c>
      <c r="BC648" s="97">
        <v>6000</v>
      </c>
      <c r="BD648" s="97">
        <v>2520</v>
      </c>
      <c r="BE648" s="97">
        <v>1800</v>
      </c>
      <c r="BF648" s="97">
        <v>1080</v>
      </c>
      <c r="BG648" s="103">
        <f t="shared" si="383"/>
        <v>2031</v>
      </c>
      <c r="BJ648" s="251" t="e">
        <f>M648*#REF!</f>
        <v>#REF!</v>
      </c>
      <c r="BK648" s="251" t="e">
        <f>N648*#REF!</f>
        <v>#REF!</v>
      </c>
      <c r="BL648" s="251" t="e">
        <f>O648*#REF!</f>
        <v>#REF!</v>
      </c>
      <c r="BM648" s="251" t="e">
        <f>P648*#REF!</f>
        <v>#REF!</v>
      </c>
    </row>
    <row r="649" spans="1:65" s="104" customFormat="1" ht="35.1" customHeight="1" x14ac:dyDescent="0.25">
      <c r="A649" s="83" t="str">
        <f t="shared" si="384"/>
        <v>XL62DT+1</v>
      </c>
      <c r="B649" s="83" t="str">
        <f t="shared" si="385"/>
        <v>XL62DT+2</v>
      </c>
      <c r="C649" s="83" t="str">
        <f t="shared" si="386"/>
        <v>XL62DT+3</v>
      </c>
      <c r="D649" s="83" t="str">
        <f t="shared" si="387"/>
        <v>XL62DT+4</v>
      </c>
      <c r="E649" s="32" t="s">
        <v>94</v>
      </c>
      <c r="F649" s="85">
        <v>62</v>
      </c>
      <c r="G649" s="85"/>
      <c r="H649" s="93" t="s">
        <v>337</v>
      </c>
      <c r="I649" s="84" t="s">
        <v>5720</v>
      </c>
      <c r="J649" s="94" t="s">
        <v>210</v>
      </c>
      <c r="K649" s="84" t="str">
        <f t="shared" si="352"/>
        <v>XL62DT</v>
      </c>
      <c r="L649" s="94" t="s">
        <v>212</v>
      </c>
      <c r="M649" s="95">
        <v>3800</v>
      </c>
      <c r="N649" s="95">
        <v>1400</v>
      </c>
      <c r="O649" s="96">
        <v>850</v>
      </c>
      <c r="P649" s="96">
        <v>700</v>
      </c>
      <c r="Q649" s="95" t="e">
        <f>VLOOKUP(H649&amp;"Vị trí 1",#REF!,9,0)</f>
        <v>#REF!</v>
      </c>
      <c r="R649" s="95" t="e">
        <f>VLOOKUP(H649&amp;"Vị trí 2",#REF!,9,0)</f>
        <v>#REF!</v>
      </c>
      <c r="S649" s="95" t="e">
        <f>VLOOKUP(H649&amp;"Vị trí 3",#REF!,9,0)</f>
        <v>#REF!</v>
      </c>
      <c r="T649" s="95" t="e">
        <f>VLOOKUP(H649&amp;"Vị trí 4",#REF!,9,0)</f>
        <v>#REF!</v>
      </c>
      <c r="U649" s="253"/>
      <c r="V649" s="253"/>
      <c r="W649" s="253"/>
      <c r="X649" s="253"/>
      <c r="Y649" s="254"/>
      <c r="Z649" s="254"/>
      <c r="AA649" s="254"/>
      <c r="AB649" s="254"/>
      <c r="AC649" s="253"/>
      <c r="AD649" s="253"/>
      <c r="AE649" s="253"/>
      <c r="AF649" s="253"/>
      <c r="AG649" s="254"/>
      <c r="AH649" s="254"/>
      <c r="AI649" s="254"/>
      <c r="AJ649" s="254"/>
      <c r="AK649" s="86">
        <v>7.99</v>
      </c>
      <c r="AL649" s="86"/>
      <c r="AM649" s="255"/>
      <c r="AN649" s="255">
        <f t="shared" si="376"/>
        <v>4.7</v>
      </c>
      <c r="AO649" s="98">
        <f t="shared" si="377"/>
        <v>17860</v>
      </c>
      <c r="AP649" s="98">
        <f t="shared" si="378"/>
        <v>6580</v>
      </c>
      <c r="AQ649" s="98">
        <f t="shared" si="379"/>
        <v>3995</v>
      </c>
      <c r="AR649" s="98">
        <f t="shared" si="380"/>
        <v>3290</v>
      </c>
      <c r="AS649" s="99">
        <f t="shared" si="381"/>
        <v>17900</v>
      </c>
      <c r="AT649" s="99">
        <f t="shared" si="381"/>
        <v>6600</v>
      </c>
      <c r="AU649" s="99">
        <f t="shared" si="381"/>
        <v>4000</v>
      </c>
      <c r="AV649" s="99">
        <f t="shared" si="381"/>
        <v>3300</v>
      </c>
      <c r="AW649" s="100">
        <f t="shared" si="382"/>
        <v>2679</v>
      </c>
      <c r="AX649" s="256" t="s">
        <v>168</v>
      </c>
      <c r="AY649" s="101">
        <v>7700</v>
      </c>
      <c r="AZ649" s="102">
        <v>2940</v>
      </c>
      <c r="BA649" s="102">
        <v>2100</v>
      </c>
      <c r="BB649" s="102">
        <v>1260</v>
      </c>
      <c r="BC649" s="97">
        <v>6600</v>
      </c>
      <c r="BD649" s="97">
        <v>2520</v>
      </c>
      <c r="BE649" s="97">
        <v>1800</v>
      </c>
      <c r="BF649" s="97">
        <v>1080</v>
      </c>
      <c r="BG649" s="103">
        <f t="shared" si="383"/>
        <v>621</v>
      </c>
      <c r="BJ649" s="251" t="e">
        <f>M649*#REF!</f>
        <v>#REF!</v>
      </c>
      <c r="BK649" s="251" t="e">
        <f>N649*#REF!</f>
        <v>#REF!</v>
      </c>
      <c r="BL649" s="251" t="e">
        <f>O649*#REF!</f>
        <v>#REF!</v>
      </c>
      <c r="BM649" s="251" t="e">
        <f>P649*#REF!</f>
        <v>#REF!</v>
      </c>
    </row>
    <row r="650" spans="1:65" s="104" customFormat="1" ht="35.1" customHeight="1" x14ac:dyDescent="0.25">
      <c r="A650" s="83" t="str">
        <f t="shared" si="384"/>
        <v>XL63DT+1</v>
      </c>
      <c r="B650" s="83" t="str">
        <f t="shared" si="385"/>
        <v>XL63DT+2</v>
      </c>
      <c r="C650" s="83" t="str">
        <f t="shared" si="386"/>
        <v>XL63DT+3</v>
      </c>
      <c r="D650" s="83" t="str">
        <f t="shared" si="387"/>
        <v>XL63DT+4</v>
      </c>
      <c r="E650" s="32" t="s">
        <v>94</v>
      </c>
      <c r="F650" s="85">
        <v>63</v>
      </c>
      <c r="G650" s="85"/>
      <c r="H650" s="93" t="s">
        <v>165</v>
      </c>
      <c r="I650" s="84" t="s">
        <v>166</v>
      </c>
      <c r="J650" s="94" t="s">
        <v>167</v>
      </c>
      <c r="K650" s="84" t="str">
        <f t="shared" si="352"/>
        <v>XL63DT</v>
      </c>
      <c r="L650" s="94" t="s">
        <v>1199</v>
      </c>
      <c r="M650" s="95">
        <v>1800</v>
      </c>
      <c r="N650" s="96">
        <v>900</v>
      </c>
      <c r="O650" s="96">
        <v>800</v>
      </c>
      <c r="P650" s="96">
        <v>700</v>
      </c>
      <c r="Q650" s="95" t="e">
        <f>VLOOKUP(H650&amp;"Vị trí 1",#REF!,9,0)</f>
        <v>#REF!</v>
      </c>
      <c r="R650" s="95" t="e">
        <f>VLOOKUP(H650&amp;"Vị trí 2",#REF!,9,0)</f>
        <v>#REF!</v>
      </c>
      <c r="S650" s="95" t="e">
        <f>VLOOKUP(H650&amp;"Vị trí 3",#REF!,9,0)</f>
        <v>#REF!</v>
      </c>
      <c r="T650" s="95" t="e">
        <f>VLOOKUP(H650&amp;"Vị trí 4",#REF!,9,0)</f>
        <v>#REF!</v>
      </c>
      <c r="U650" s="253"/>
      <c r="V650" s="253"/>
      <c r="W650" s="253"/>
      <c r="X650" s="253"/>
      <c r="Y650" s="254"/>
      <c r="Z650" s="254"/>
      <c r="AA650" s="254"/>
      <c r="AB650" s="254"/>
      <c r="AC650" s="253" t="e">
        <f>VLOOKUP(H650,#REF!,5,0)</f>
        <v>#REF!</v>
      </c>
      <c r="AD650" s="253"/>
      <c r="AE650" s="253"/>
      <c r="AF650" s="253"/>
      <c r="AG650" s="254"/>
      <c r="AH650" s="254"/>
      <c r="AI650" s="254"/>
      <c r="AJ650" s="254"/>
      <c r="AK650" s="86">
        <v>7.99</v>
      </c>
      <c r="AL650" s="86"/>
      <c r="AM650" s="255"/>
      <c r="AN650" s="255">
        <f t="shared" si="376"/>
        <v>4.7</v>
      </c>
      <c r="AO650" s="98">
        <f t="shared" si="377"/>
        <v>8460</v>
      </c>
      <c r="AP650" s="98">
        <f t="shared" si="378"/>
        <v>4230</v>
      </c>
      <c r="AQ650" s="98">
        <f t="shared" si="379"/>
        <v>3760</v>
      </c>
      <c r="AR650" s="98">
        <f t="shared" si="380"/>
        <v>3290</v>
      </c>
      <c r="AS650" s="99">
        <f t="shared" si="381"/>
        <v>8500</v>
      </c>
      <c r="AT650" s="99">
        <f t="shared" si="381"/>
        <v>4200</v>
      </c>
      <c r="AU650" s="99">
        <f t="shared" si="381"/>
        <v>3800</v>
      </c>
      <c r="AV650" s="99">
        <f t="shared" si="381"/>
        <v>3300</v>
      </c>
      <c r="AW650" s="100">
        <f t="shared" si="382"/>
        <v>1269</v>
      </c>
      <c r="AX650" s="256" t="s">
        <v>168</v>
      </c>
      <c r="AY650" s="101">
        <v>7700</v>
      </c>
      <c r="AZ650" s="102">
        <v>2940</v>
      </c>
      <c r="BA650" s="102">
        <v>2100</v>
      </c>
      <c r="BB650" s="102">
        <v>1260</v>
      </c>
      <c r="BC650" s="97">
        <v>6600</v>
      </c>
      <c r="BD650" s="97">
        <v>2520</v>
      </c>
      <c r="BE650" s="97">
        <v>1800</v>
      </c>
      <c r="BF650" s="97">
        <v>1080</v>
      </c>
      <c r="BG650" s="103">
        <f t="shared" si="383"/>
        <v>2031</v>
      </c>
      <c r="BJ650" s="251" t="e">
        <f>M650*#REF!</f>
        <v>#REF!</v>
      </c>
      <c r="BK650" s="251" t="e">
        <f>N650*#REF!</f>
        <v>#REF!</v>
      </c>
      <c r="BL650" s="251" t="e">
        <f>O650*#REF!</f>
        <v>#REF!</v>
      </c>
      <c r="BM650" s="251" t="e">
        <f>P650*#REF!</f>
        <v>#REF!</v>
      </c>
    </row>
    <row r="651" spans="1:65" s="104" customFormat="1" ht="35.1" customHeight="1" x14ac:dyDescent="0.25">
      <c r="A651" s="83" t="str">
        <f t="shared" si="384"/>
        <v>XL64DT+1</v>
      </c>
      <c r="B651" s="83" t="str">
        <f t="shared" si="385"/>
        <v>XL64DT+2</v>
      </c>
      <c r="C651" s="83" t="str">
        <f t="shared" si="386"/>
        <v>XL64DT+3</v>
      </c>
      <c r="D651" s="83" t="str">
        <f t="shared" si="387"/>
        <v>XL64DT+4</v>
      </c>
      <c r="E651" s="32" t="s">
        <v>94</v>
      </c>
      <c r="F651" s="85">
        <v>64</v>
      </c>
      <c r="G651" s="85"/>
      <c r="H651" s="93" t="s">
        <v>5721</v>
      </c>
      <c r="I651" s="84" t="s">
        <v>5722</v>
      </c>
      <c r="J651" s="94" t="s">
        <v>5680</v>
      </c>
      <c r="K651" s="84" t="str">
        <f t="shared" si="352"/>
        <v>XL64DT</v>
      </c>
      <c r="L651" s="94" t="s">
        <v>5723</v>
      </c>
      <c r="M651" s="95">
        <v>1800</v>
      </c>
      <c r="N651" s="96">
        <v>900</v>
      </c>
      <c r="O651" s="96">
        <v>800</v>
      </c>
      <c r="P651" s="96">
        <v>700</v>
      </c>
      <c r="Q651" s="95" t="e">
        <f>VLOOKUP(H651&amp;"Vị trí 1",#REF!,9,0)</f>
        <v>#REF!</v>
      </c>
      <c r="R651" s="95" t="e">
        <f>VLOOKUP(H651&amp;"Vị trí 2",#REF!,9,0)</f>
        <v>#REF!</v>
      </c>
      <c r="S651" s="95" t="e">
        <f>VLOOKUP(H651&amp;"Vị trí 3",#REF!,9,0)</f>
        <v>#REF!</v>
      </c>
      <c r="T651" s="95" t="e">
        <f>VLOOKUP(H651&amp;"Vị trí 4",#REF!,9,0)</f>
        <v>#REF!</v>
      </c>
      <c r="U651" s="253"/>
      <c r="V651" s="253"/>
      <c r="W651" s="253"/>
      <c r="X651" s="253"/>
      <c r="Y651" s="254"/>
      <c r="Z651" s="254"/>
      <c r="AA651" s="254"/>
      <c r="AB651" s="254"/>
      <c r="AC651" s="253"/>
      <c r="AD651" s="253"/>
      <c r="AE651" s="253"/>
      <c r="AF651" s="253"/>
      <c r="AG651" s="254"/>
      <c r="AH651" s="254"/>
      <c r="AI651" s="254"/>
      <c r="AJ651" s="254"/>
      <c r="AK651" s="86">
        <v>7.99</v>
      </c>
      <c r="AL651" s="86"/>
      <c r="AM651" s="255"/>
      <c r="AN651" s="255">
        <f t="shared" si="376"/>
        <v>4.7</v>
      </c>
      <c r="AO651" s="98">
        <f t="shared" si="377"/>
        <v>8460</v>
      </c>
      <c r="AP651" s="98">
        <f t="shared" si="378"/>
        <v>4230</v>
      </c>
      <c r="AQ651" s="98">
        <f t="shared" si="379"/>
        <v>3760</v>
      </c>
      <c r="AR651" s="98">
        <f t="shared" si="380"/>
        <v>3290</v>
      </c>
      <c r="AS651" s="99">
        <f t="shared" si="381"/>
        <v>8500</v>
      </c>
      <c r="AT651" s="99">
        <f t="shared" si="381"/>
        <v>4200</v>
      </c>
      <c r="AU651" s="99">
        <f t="shared" si="381"/>
        <v>3800</v>
      </c>
      <c r="AV651" s="99">
        <f t="shared" si="381"/>
        <v>3300</v>
      </c>
      <c r="AW651" s="100">
        <f t="shared" si="382"/>
        <v>1269</v>
      </c>
      <c r="AX651" s="256" t="s">
        <v>168</v>
      </c>
      <c r="AY651" s="101"/>
      <c r="AZ651" s="102"/>
      <c r="BA651" s="102"/>
      <c r="BB651" s="102"/>
      <c r="BC651" s="97"/>
      <c r="BD651" s="97"/>
      <c r="BE651" s="97"/>
      <c r="BF651" s="97"/>
      <c r="BG651" s="103">
        <f t="shared" si="383"/>
        <v>2031</v>
      </c>
    </row>
    <row r="652" spans="1:65" s="104" customFormat="1" ht="35.1" customHeight="1" x14ac:dyDescent="0.25">
      <c r="A652" s="83" t="str">
        <f t="shared" si="384"/>
        <v>XL65DT+1</v>
      </c>
      <c r="B652" s="83" t="str">
        <f t="shared" si="385"/>
        <v>XL65DT+2</v>
      </c>
      <c r="C652" s="83" t="str">
        <f t="shared" si="386"/>
        <v>XL65DT+3</v>
      </c>
      <c r="D652" s="83" t="str">
        <f t="shared" si="387"/>
        <v>XL65DT+4</v>
      </c>
      <c r="E652" s="32" t="s">
        <v>94</v>
      </c>
      <c r="F652" s="85">
        <v>65</v>
      </c>
      <c r="G652" s="85"/>
      <c r="H652" s="93" t="s">
        <v>192</v>
      </c>
      <c r="I652" s="84" t="s">
        <v>5724</v>
      </c>
      <c r="J652" s="94" t="s">
        <v>1632</v>
      </c>
      <c r="K652" s="84" t="str">
        <f t="shared" ref="K652:K715" si="388">H652</f>
        <v>XL65DT</v>
      </c>
      <c r="L652" s="94" t="s">
        <v>1755</v>
      </c>
      <c r="M652" s="95">
        <v>1200</v>
      </c>
      <c r="N652" s="96">
        <v>600</v>
      </c>
      <c r="O652" s="96">
        <v>500</v>
      </c>
      <c r="P652" s="96">
        <v>400</v>
      </c>
      <c r="Q652" s="95" t="e">
        <f>VLOOKUP(H652&amp;"Vị trí 1",#REF!,9,0)</f>
        <v>#REF!</v>
      </c>
      <c r="R652" s="95" t="e">
        <f>VLOOKUP(H652&amp;"Vị trí 2",#REF!,9,0)</f>
        <v>#REF!</v>
      </c>
      <c r="S652" s="95" t="e">
        <f>VLOOKUP(H652&amp;"Vị trí 3",#REF!,9,0)</f>
        <v>#REF!</v>
      </c>
      <c r="T652" s="95" t="e">
        <f>VLOOKUP(H652&amp;"Vị trí 4",#REF!,9,0)</f>
        <v>#REF!</v>
      </c>
      <c r="U652" s="253"/>
      <c r="V652" s="253"/>
      <c r="W652" s="253"/>
      <c r="X652" s="253"/>
      <c r="Y652" s="254"/>
      <c r="Z652" s="254"/>
      <c r="AA652" s="254"/>
      <c r="AB652" s="254"/>
      <c r="AC652" s="253"/>
      <c r="AD652" s="253"/>
      <c r="AE652" s="253"/>
      <c r="AF652" s="253"/>
      <c r="AG652" s="254"/>
      <c r="AH652" s="254"/>
      <c r="AI652" s="254"/>
      <c r="AJ652" s="254"/>
      <c r="AK652" s="86">
        <v>7.99</v>
      </c>
      <c r="AL652" s="86"/>
      <c r="AM652" s="255"/>
      <c r="AN652" s="255">
        <f t="shared" si="376"/>
        <v>4.7</v>
      </c>
      <c r="AO652" s="98">
        <f t="shared" si="377"/>
        <v>5640</v>
      </c>
      <c r="AP652" s="98">
        <f t="shared" si="378"/>
        <v>2820</v>
      </c>
      <c r="AQ652" s="98">
        <f t="shared" si="379"/>
        <v>2350</v>
      </c>
      <c r="AR652" s="98">
        <f t="shared" si="380"/>
        <v>1880</v>
      </c>
      <c r="AS652" s="99">
        <f t="shared" si="381"/>
        <v>5600</v>
      </c>
      <c r="AT652" s="99">
        <f t="shared" si="381"/>
        <v>2800</v>
      </c>
      <c r="AU652" s="99">
        <f t="shared" si="381"/>
        <v>2400</v>
      </c>
      <c r="AV652" s="99">
        <f t="shared" si="381"/>
        <v>1900</v>
      </c>
      <c r="AW652" s="100">
        <f t="shared" si="382"/>
        <v>846</v>
      </c>
      <c r="AX652" s="256" t="s">
        <v>168</v>
      </c>
      <c r="AY652" s="101">
        <v>7700</v>
      </c>
      <c r="AZ652" s="102">
        <v>2940</v>
      </c>
      <c r="BA652" s="102">
        <v>2030</v>
      </c>
      <c r="BB652" s="102">
        <v>1330</v>
      </c>
      <c r="BC652" s="97">
        <v>6600</v>
      </c>
      <c r="BD652" s="97">
        <v>2520</v>
      </c>
      <c r="BE652" s="97">
        <v>1740</v>
      </c>
      <c r="BF652" s="97">
        <v>1140</v>
      </c>
      <c r="BG652" s="103">
        <f t="shared" si="383"/>
        <v>1054</v>
      </c>
      <c r="BJ652" s="251" t="e">
        <f>M652*#REF!</f>
        <v>#REF!</v>
      </c>
      <c r="BK652" s="251" t="e">
        <f>N652*#REF!</f>
        <v>#REF!</v>
      </c>
      <c r="BL652" s="251" t="e">
        <f>O652*#REF!</f>
        <v>#REF!</v>
      </c>
      <c r="BM652" s="251" t="e">
        <f>P652*#REF!</f>
        <v>#REF!</v>
      </c>
    </row>
    <row r="653" spans="1:65" s="306" customFormat="1" ht="35.1" customHeight="1" x14ac:dyDescent="0.25">
      <c r="A653" s="272" t="str">
        <f t="shared" si="384"/>
        <v>TB+1</v>
      </c>
      <c r="B653" s="272" t="str">
        <f t="shared" si="385"/>
        <v>TB+2</v>
      </c>
      <c r="C653" s="272" t="str">
        <f t="shared" si="386"/>
        <v>TB+3</v>
      </c>
      <c r="D653" s="272" t="str">
        <f t="shared" si="387"/>
        <v>TB+4</v>
      </c>
      <c r="E653" s="273" t="s">
        <v>168</v>
      </c>
      <c r="F653" s="200" t="s">
        <v>1898</v>
      </c>
      <c r="G653" s="200"/>
      <c r="H653" s="201" t="s">
        <v>168</v>
      </c>
      <c r="I653" s="274" t="s">
        <v>5725</v>
      </c>
      <c r="J653" s="274"/>
      <c r="K653" s="274"/>
      <c r="L653" s="274"/>
      <c r="M653" s="276"/>
      <c r="N653" s="276"/>
      <c r="O653" s="276"/>
      <c r="P653" s="276"/>
      <c r="Q653" s="277"/>
      <c r="R653" s="277"/>
      <c r="S653" s="277"/>
      <c r="T653" s="277"/>
      <c r="U653" s="275"/>
      <c r="V653" s="275"/>
      <c r="W653" s="275"/>
      <c r="X653" s="275"/>
      <c r="Y653" s="278"/>
      <c r="Z653" s="278"/>
      <c r="AA653" s="278"/>
      <c r="AB653" s="278"/>
      <c r="AC653" s="275" t="e">
        <f>VLOOKUP(H653,#REF!,5,0)</f>
        <v>#REF!</v>
      </c>
      <c r="AD653" s="275"/>
      <c r="AE653" s="275"/>
      <c r="AF653" s="275"/>
      <c r="AG653" s="278"/>
      <c r="AH653" s="278"/>
      <c r="AI653" s="278"/>
      <c r="AJ653" s="278"/>
      <c r="AK653" s="279">
        <f>AVERAGE(AK654:AK737)</f>
        <v>2.5208882992008013</v>
      </c>
      <c r="AL653" s="279"/>
      <c r="AM653" s="280"/>
      <c r="AN653" s="281">
        <f>AK653*AN296/AK296</f>
        <v>1.4698641574489699</v>
      </c>
      <c r="AO653" s="282"/>
      <c r="AP653" s="282"/>
      <c r="AQ653" s="282"/>
      <c r="AR653" s="282"/>
      <c r="AS653" s="282"/>
      <c r="AT653" s="282"/>
      <c r="AU653" s="282"/>
      <c r="AV653" s="282"/>
      <c r="AW653" s="205"/>
      <c r="AX653" s="283" t="s">
        <v>168</v>
      </c>
      <c r="AY653" s="284">
        <v>7000</v>
      </c>
      <c r="AZ653" s="285">
        <v>2800</v>
      </c>
      <c r="BA653" s="285">
        <v>1960</v>
      </c>
      <c r="BB653" s="285">
        <v>1260</v>
      </c>
      <c r="BC653" s="285">
        <v>6000</v>
      </c>
      <c r="BD653" s="285">
        <v>2400</v>
      </c>
      <c r="BE653" s="285">
        <v>1680</v>
      </c>
      <c r="BF653" s="285">
        <v>1080</v>
      </c>
      <c r="BJ653" s="287" t="e">
        <f>M653*#REF!</f>
        <v>#REF!</v>
      </c>
      <c r="BK653" s="287" t="e">
        <f>N653*#REF!</f>
        <v>#REF!</v>
      </c>
      <c r="BL653" s="287" t="e">
        <f>O653*#REF!</f>
        <v>#REF!</v>
      </c>
      <c r="BM653" s="287" t="e">
        <f>P653*#REF!</f>
        <v>#REF!</v>
      </c>
    </row>
    <row r="654" spans="1:65" s="104" customFormat="1" ht="35.1" customHeight="1" x14ac:dyDescent="0.25">
      <c r="A654" s="83" t="str">
        <f t="shared" si="384"/>
        <v>TB1DT+1</v>
      </c>
      <c r="B654" s="83" t="str">
        <f t="shared" si="385"/>
        <v>TB1DT+2</v>
      </c>
      <c r="C654" s="83" t="str">
        <f t="shared" si="386"/>
        <v>TB1DT+3</v>
      </c>
      <c r="D654" s="83" t="str">
        <f t="shared" si="387"/>
        <v>TB1DT+4</v>
      </c>
      <c r="E654" s="18" t="s">
        <v>168</v>
      </c>
      <c r="F654" s="85">
        <v>1</v>
      </c>
      <c r="G654" s="85"/>
      <c r="H654" s="93" t="s">
        <v>5726</v>
      </c>
      <c r="I654" s="84" t="s">
        <v>5727</v>
      </c>
      <c r="J654" s="84" t="s">
        <v>2295</v>
      </c>
      <c r="K654" s="84" t="str">
        <f t="shared" si="388"/>
        <v>TB1DT</v>
      </c>
      <c r="L654" s="84" t="s">
        <v>5728</v>
      </c>
      <c r="M654" s="95">
        <v>10000</v>
      </c>
      <c r="N654" s="95">
        <v>4200</v>
      </c>
      <c r="O654" s="95">
        <v>3000</v>
      </c>
      <c r="P654" s="95">
        <v>1800</v>
      </c>
      <c r="Q654" s="95" t="e">
        <f>VLOOKUP(H654&amp;"Vị trí 1",#REF!,9,0)</f>
        <v>#REF!</v>
      </c>
      <c r="R654" s="95" t="e">
        <f>VLOOKUP(H654&amp;"Vị trí 2",#REF!,9,0)</f>
        <v>#REF!</v>
      </c>
      <c r="S654" s="95" t="e">
        <f>VLOOKUP(H654&amp;"Vị trí 3",#REF!,9,0)</f>
        <v>#REF!</v>
      </c>
      <c r="T654" s="95" t="e">
        <f>VLOOKUP(H654&amp;"Vị trí 4",#REF!,9,0)</f>
        <v>#REF!</v>
      </c>
      <c r="U654" s="253"/>
      <c r="V654" s="253"/>
      <c r="W654" s="253"/>
      <c r="X654" s="253"/>
      <c r="Y654" s="254"/>
      <c r="Z654" s="254"/>
      <c r="AA654" s="254"/>
      <c r="AB654" s="254"/>
      <c r="AC654" s="253"/>
      <c r="AD654" s="253"/>
      <c r="AE654" s="253"/>
      <c r="AF654" s="253"/>
      <c r="AG654" s="254"/>
      <c r="AH654" s="254"/>
      <c r="AI654" s="254"/>
      <c r="AJ654" s="254"/>
      <c r="AK654" s="86">
        <v>6</v>
      </c>
      <c r="AL654" s="86"/>
      <c r="AM654" s="255"/>
      <c r="AN654" s="255">
        <f>ROUNDDOWN(AK654*$AN$10/$AK$10,1)</f>
        <v>3.5</v>
      </c>
      <c r="AO654" s="98">
        <f t="shared" ref="AO654:AR656" si="389">M654*$AN654</f>
        <v>35000</v>
      </c>
      <c r="AP654" s="98">
        <f t="shared" si="389"/>
        <v>14700</v>
      </c>
      <c r="AQ654" s="98">
        <f t="shared" si="389"/>
        <v>10500</v>
      </c>
      <c r="AR654" s="98">
        <f t="shared" si="389"/>
        <v>6300</v>
      </c>
      <c r="AS654" s="99">
        <f t="shared" ref="AS654:AV656" si="390">IF(AO654&lt;1000,ROUND(AO654,-1),ROUND(AO654,-2))</f>
        <v>35000</v>
      </c>
      <c r="AT654" s="99">
        <f t="shared" si="390"/>
        <v>14700</v>
      </c>
      <c r="AU654" s="99">
        <f t="shared" si="390"/>
        <v>10500</v>
      </c>
      <c r="AV654" s="99">
        <f t="shared" si="390"/>
        <v>6300</v>
      </c>
      <c r="AW654" s="100">
        <f>AO654*0.15</f>
        <v>5250</v>
      </c>
      <c r="AX654" s="256" t="s">
        <v>168</v>
      </c>
      <c r="AY654" s="101">
        <v>2940</v>
      </c>
      <c r="AZ654" s="102">
        <v>1470</v>
      </c>
      <c r="BA654" s="102">
        <v>1190</v>
      </c>
      <c r="BB654" s="102">
        <v>980</v>
      </c>
      <c r="BC654" s="97">
        <v>2520</v>
      </c>
      <c r="BD654" s="97">
        <v>1260</v>
      </c>
      <c r="BE654" s="97">
        <v>1020</v>
      </c>
      <c r="BF654" s="97">
        <v>840</v>
      </c>
      <c r="BG654" s="103">
        <f>AV654-AW654</f>
        <v>1050</v>
      </c>
      <c r="BJ654" s="251" t="e">
        <f>M654*#REF!</f>
        <v>#REF!</v>
      </c>
      <c r="BK654" s="251" t="e">
        <f>N654*#REF!</f>
        <v>#REF!</v>
      </c>
      <c r="BL654" s="251" t="e">
        <f>O654*#REF!</f>
        <v>#REF!</v>
      </c>
      <c r="BM654" s="251" t="e">
        <f>P654*#REF!</f>
        <v>#REF!</v>
      </c>
    </row>
    <row r="655" spans="1:65" s="104" customFormat="1" ht="35.1" customHeight="1" x14ac:dyDescent="0.25">
      <c r="A655" s="83" t="str">
        <f t="shared" si="384"/>
        <v>TB2DT+1</v>
      </c>
      <c r="B655" s="83" t="str">
        <f t="shared" si="385"/>
        <v>TB2DT+2</v>
      </c>
      <c r="C655" s="83" t="str">
        <f t="shared" si="386"/>
        <v>TB2DT+3</v>
      </c>
      <c r="D655" s="83" t="str">
        <f t="shared" si="387"/>
        <v>TB2DT+4</v>
      </c>
      <c r="E655" s="18" t="s">
        <v>168</v>
      </c>
      <c r="F655" s="85">
        <v>2</v>
      </c>
      <c r="G655" s="85"/>
      <c r="H655" s="93" t="s">
        <v>5729</v>
      </c>
      <c r="I655" s="84" t="s">
        <v>5730</v>
      </c>
      <c r="J655" s="84" t="s">
        <v>212</v>
      </c>
      <c r="K655" s="84" t="str">
        <f t="shared" si="388"/>
        <v>TB2DT</v>
      </c>
      <c r="L655" s="84" t="s">
        <v>5731</v>
      </c>
      <c r="M655" s="95">
        <v>11000</v>
      </c>
      <c r="N655" s="95">
        <v>4200</v>
      </c>
      <c r="O655" s="95">
        <v>3000</v>
      </c>
      <c r="P655" s="95">
        <v>1800</v>
      </c>
      <c r="Q655" s="95" t="e">
        <f>VLOOKUP(H655&amp;"Vị trí 1",#REF!,9,0)</f>
        <v>#REF!</v>
      </c>
      <c r="R655" s="95" t="e">
        <f>VLOOKUP(H655&amp;"Vị trí 2",#REF!,9,0)</f>
        <v>#REF!</v>
      </c>
      <c r="S655" s="95" t="e">
        <f>VLOOKUP(H655&amp;"Vị trí 3",#REF!,9,0)</f>
        <v>#REF!</v>
      </c>
      <c r="T655" s="95" t="e">
        <f>VLOOKUP(H655&amp;"Vị trí 4",#REF!,9,0)</f>
        <v>#REF!</v>
      </c>
      <c r="U655" s="253"/>
      <c r="V655" s="253"/>
      <c r="W655" s="253"/>
      <c r="X655" s="253"/>
      <c r="Y655" s="254"/>
      <c r="Z655" s="254"/>
      <c r="AA655" s="254"/>
      <c r="AB655" s="254"/>
      <c r="AC655" s="253"/>
      <c r="AD655" s="253"/>
      <c r="AE655" s="253"/>
      <c r="AF655" s="253"/>
      <c r="AG655" s="254"/>
      <c r="AH655" s="254"/>
      <c r="AI655" s="254"/>
      <c r="AJ655" s="254"/>
      <c r="AK655" s="86">
        <v>2.52</v>
      </c>
      <c r="AL655" s="86"/>
      <c r="AM655" s="255"/>
      <c r="AN655" s="255">
        <v>1.45</v>
      </c>
      <c r="AO655" s="98">
        <f t="shared" si="389"/>
        <v>15950</v>
      </c>
      <c r="AP655" s="98">
        <f t="shared" si="389"/>
        <v>6090</v>
      </c>
      <c r="AQ655" s="98">
        <f t="shared" si="389"/>
        <v>4350</v>
      </c>
      <c r="AR655" s="98">
        <f t="shared" si="389"/>
        <v>2610</v>
      </c>
      <c r="AS655" s="99">
        <f t="shared" si="390"/>
        <v>16000</v>
      </c>
      <c r="AT655" s="99">
        <f t="shared" si="390"/>
        <v>6100</v>
      </c>
      <c r="AU655" s="99">
        <f t="shared" si="390"/>
        <v>4400</v>
      </c>
      <c r="AV655" s="99">
        <f t="shared" si="390"/>
        <v>2600</v>
      </c>
      <c r="AW655" s="100">
        <f>AO655*0.15</f>
        <v>2392.5</v>
      </c>
      <c r="AX655" s="256" t="s">
        <v>168</v>
      </c>
      <c r="AY655" s="101">
        <v>5600</v>
      </c>
      <c r="AZ655" s="102">
        <v>2520</v>
      </c>
      <c r="BA655" s="102">
        <v>1820</v>
      </c>
      <c r="BB655" s="102">
        <v>1120</v>
      </c>
      <c r="BC655" s="97">
        <v>4800</v>
      </c>
      <c r="BD655" s="97">
        <v>2160</v>
      </c>
      <c r="BE655" s="97">
        <v>1560</v>
      </c>
      <c r="BF655" s="97">
        <v>960</v>
      </c>
      <c r="BG655" s="103">
        <f>AV655-AW655</f>
        <v>207.5</v>
      </c>
      <c r="BJ655" s="251" t="e">
        <f>M655*#REF!</f>
        <v>#REF!</v>
      </c>
      <c r="BK655" s="251" t="e">
        <f>N655*#REF!</f>
        <v>#REF!</v>
      </c>
      <c r="BL655" s="251" t="e">
        <f>O655*#REF!</f>
        <v>#REF!</v>
      </c>
      <c r="BM655" s="251" t="e">
        <f>P655*#REF!</f>
        <v>#REF!</v>
      </c>
    </row>
    <row r="656" spans="1:65" s="104" customFormat="1" ht="47.25" x14ac:dyDescent="0.25">
      <c r="A656" s="83" t="str">
        <f t="shared" si="384"/>
        <v>TB3DT+1</v>
      </c>
      <c r="B656" s="83" t="str">
        <f t="shared" si="385"/>
        <v>TB3DT+2</v>
      </c>
      <c r="C656" s="83" t="str">
        <f t="shared" si="386"/>
        <v>TB3DT+3</v>
      </c>
      <c r="D656" s="83" t="str">
        <f t="shared" si="387"/>
        <v>TB3DT+4</v>
      </c>
      <c r="E656" s="18" t="s">
        <v>168</v>
      </c>
      <c r="F656" s="85">
        <v>3</v>
      </c>
      <c r="G656" s="85"/>
      <c r="H656" s="93" t="s">
        <v>5732</v>
      </c>
      <c r="I656" s="84" t="s">
        <v>5733</v>
      </c>
      <c r="J656" s="84" t="s">
        <v>212</v>
      </c>
      <c r="K656" s="84" t="str">
        <f t="shared" si="388"/>
        <v>TB3DT</v>
      </c>
      <c r="L656" s="84" t="s">
        <v>4229</v>
      </c>
      <c r="M656" s="95">
        <v>11000</v>
      </c>
      <c r="N656" s="95">
        <v>4200</v>
      </c>
      <c r="O656" s="95">
        <v>3000</v>
      </c>
      <c r="P656" s="95">
        <v>1800</v>
      </c>
      <c r="Q656" s="95" t="e">
        <f>VLOOKUP(H656&amp;"Vị trí 1",#REF!,9,0)</f>
        <v>#REF!</v>
      </c>
      <c r="R656" s="95" t="e">
        <f>VLOOKUP(H656&amp;"Vị trí 2",#REF!,9,0)</f>
        <v>#REF!</v>
      </c>
      <c r="S656" s="95" t="e">
        <f>VLOOKUP(H656&amp;"Vị trí 3",#REF!,9,0)</f>
        <v>#REF!</v>
      </c>
      <c r="T656" s="95" t="e">
        <f>VLOOKUP(H656&amp;"Vị trí 4",#REF!,9,0)</f>
        <v>#REF!</v>
      </c>
      <c r="U656" s="253" t="e">
        <f>VLOOKUP(A656,#REF!,32,0)</f>
        <v>#REF!</v>
      </c>
      <c r="V656" s="253"/>
      <c r="W656" s="253"/>
      <c r="X656" s="253"/>
      <c r="Y656" s="254" t="e">
        <f>U656/M656</f>
        <v>#REF!</v>
      </c>
      <c r="Z656" s="254"/>
      <c r="AA656" s="254"/>
      <c r="AB656" s="254"/>
      <c r="AC656" s="253"/>
      <c r="AD656" s="253"/>
      <c r="AE656" s="253"/>
      <c r="AF656" s="253"/>
      <c r="AG656" s="254"/>
      <c r="AH656" s="254"/>
      <c r="AI656" s="254"/>
      <c r="AJ656" s="254"/>
      <c r="AK656" s="86">
        <v>2.52</v>
      </c>
      <c r="AL656" s="86"/>
      <c r="AM656" s="255"/>
      <c r="AN656" s="255">
        <v>1.45</v>
      </c>
      <c r="AO656" s="98">
        <f t="shared" si="389"/>
        <v>15950</v>
      </c>
      <c r="AP656" s="98">
        <f t="shared" si="389"/>
        <v>6090</v>
      </c>
      <c r="AQ656" s="98">
        <f t="shared" si="389"/>
        <v>4350</v>
      </c>
      <c r="AR656" s="98">
        <f t="shared" si="389"/>
        <v>2610</v>
      </c>
      <c r="AS656" s="99">
        <f t="shared" si="390"/>
        <v>16000</v>
      </c>
      <c r="AT656" s="99">
        <f t="shared" si="390"/>
        <v>6100</v>
      </c>
      <c r="AU656" s="99">
        <f t="shared" si="390"/>
        <v>4400</v>
      </c>
      <c r="AV656" s="99">
        <f t="shared" si="390"/>
        <v>2600</v>
      </c>
      <c r="AW656" s="100">
        <f>AO656*0.15</f>
        <v>2392.5</v>
      </c>
      <c r="AX656" s="256" t="s">
        <v>168</v>
      </c>
      <c r="AY656" s="101">
        <v>4900</v>
      </c>
      <c r="AZ656" s="102">
        <v>2380</v>
      </c>
      <c r="BA656" s="102">
        <v>1610</v>
      </c>
      <c r="BB656" s="102">
        <v>1050</v>
      </c>
      <c r="BC656" s="97">
        <v>4200</v>
      </c>
      <c r="BD656" s="97">
        <v>2040</v>
      </c>
      <c r="BE656" s="97">
        <v>1380</v>
      </c>
      <c r="BF656" s="97">
        <v>900</v>
      </c>
      <c r="BG656" s="103">
        <f>AV656-AW656</f>
        <v>207.5</v>
      </c>
      <c r="BJ656" s="251" t="e">
        <f>M656*#REF!</f>
        <v>#REF!</v>
      </c>
      <c r="BK656" s="251" t="e">
        <f>N656*#REF!</f>
        <v>#REF!</v>
      </c>
      <c r="BL656" s="251" t="e">
        <f>O656*#REF!</f>
        <v>#REF!</v>
      </c>
      <c r="BM656" s="251" t="e">
        <f>P656*#REF!</f>
        <v>#REF!</v>
      </c>
    </row>
    <row r="657" spans="1:65" s="104" customFormat="1" ht="47.25" x14ac:dyDescent="0.25">
      <c r="A657" s="83" t="str">
        <f t="shared" si="384"/>
        <v>TB4DT+1</v>
      </c>
      <c r="B657" s="83" t="str">
        <f t="shared" si="385"/>
        <v>TB4DT+2</v>
      </c>
      <c r="C657" s="83" t="str">
        <f t="shared" si="386"/>
        <v>TB4DT+3</v>
      </c>
      <c r="D657" s="83" t="str">
        <f t="shared" si="387"/>
        <v>TB4DT+4</v>
      </c>
      <c r="E657" s="18" t="s">
        <v>168</v>
      </c>
      <c r="F657" s="85">
        <v>4</v>
      </c>
      <c r="G657" s="85"/>
      <c r="H657" s="93" t="s">
        <v>5734</v>
      </c>
      <c r="I657" s="84" t="s">
        <v>4229</v>
      </c>
      <c r="J657" s="84" t="s">
        <v>144</v>
      </c>
      <c r="K657" s="84"/>
      <c r="L657" s="84" t="s">
        <v>5735</v>
      </c>
      <c r="M657" s="96"/>
      <c r="N657" s="96"/>
      <c r="O657" s="96"/>
      <c r="P657" s="96"/>
      <c r="Q657" s="95"/>
      <c r="R657" s="95"/>
      <c r="S657" s="95"/>
      <c r="T657" s="95"/>
      <c r="U657" s="253"/>
      <c r="V657" s="253"/>
      <c r="W657" s="253"/>
      <c r="X657" s="253"/>
      <c r="Y657" s="254"/>
      <c r="Z657" s="254"/>
      <c r="AA657" s="254"/>
      <c r="AB657" s="254"/>
      <c r="AC657" s="253"/>
      <c r="AD657" s="253"/>
      <c r="AE657" s="253"/>
      <c r="AF657" s="253"/>
      <c r="AG657" s="254"/>
      <c r="AH657" s="254"/>
      <c r="AI657" s="254"/>
      <c r="AJ657" s="254"/>
      <c r="AK657" s="86"/>
      <c r="AL657" s="86"/>
      <c r="AM657" s="255"/>
      <c r="AN657" s="255"/>
      <c r="AO657" s="98"/>
      <c r="AP657" s="98"/>
      <c r="AQ657" s="98"/>
      <c r="AR657" s="98"/>
      <c r="AS657" s="98"/>
      <c r="AT657" s="98"/>
      <c r="AU657" s="98"/>
      <c r="AV657" s="98"/>
      <c r="AW657" s="60"/>
      <c r="AX657" s="256" t="s">
        <v>168</v>
      </c>
      <c r="AY657" s="101">
        <v>4550</v>
      </c>
      <c r="AZ657" s="102">
        <v>2310</v>
      </c>
      <c r="BA657" s="102">
        <v>1540</v>
      </c>
      <c r="BB657" s="102">
        <v>980</v>
      </c>
      <c r="BC657" s="97">
        <v>3900</v>
      </c>
      <c r="BD657" s="97">
        <v>1980</v>
      </c>
      <c r="BE657" s="97">
        <v>1320</v>
      </c>
      <c r="BF657" s="97">
        <v>840</v>
      </c>
      <c r="BJ657" s="251" t="e">
        <f>M657*#REF!</f>
        <v>#REF!</v>
      </c>
      <c r="BK657" s="251" t="e">
        <f>N657*#REF!</f>
        <v>#REF!</v>
      </c>
      <c r="BL657" s="251" t="e">
        <f>O657*#REF!</f>
        <v>#REF!</v>
      </c>
      <c r="BM657" s="251" t="e">
        <f>P657*#REF!</f>
        <v>#REF!</v>
      </c>
    </row>
    <row r="658" spans="1:65" s="104" customFormat="1" ht="63" x14ac:dyDescent="0.25">
      <c r="A658" s="83" t="str">
        <f t="shared" si="384"/>
        <v>TB4DT_D1+1</v>
      </c>
      <c r="B658" s="83" t="str">
        <f t="shared" si="385"/>
        <v>TB4DT_D1+2</v>
      </c>
      <c r="C658" s="83" t="str">
        <f t="shared" si="386"/>
        <v>TB4DT_D1+3</v>
      </c>
      <c r="D658" s="83" t="str">
        <f t="shared" si="387"/>
        <v>TB4DT_D1+4</v>
      </c>
      <c r="E658" s="18" t="s">
        <v>168</v>
      </c>
      <c r="F658" s="85"/>
      <c r="G658" s="85"/>
      <c r="H658" s="93" t="s">
        <v>5736</v>
      </c>
      <c r="I658" s="84" t="s">
        <v>5737</v>
      </c>
      <c r="J658" s="84" t="s">
        <v>144</v>
      </c>
      <c r="K658" s="84" t="str">
        <f t="shared" si="388"/>
        <v>TB4DT_D1</v>
      </c>
      <c r="L658" s="84" t="s">
        <v>5738</v>
      </c>
      <c r="M658" s="95">
        <v>11000</v>
      </c>
      <c r="N658" s="95">
        <v>4200</v>
      </c>
      <c r="O658" s="95">
        <v>2900</v>
      </c>
      <c r="P658" s="95">
        <v>1900</v>
      </c>
      <c r="Q658" s="95" t="e">
        <f>VLOOKUP(H658&amp;"Vị trí 1",#REF!,9,0)</f>
        <v>#REF!</v>
      </c>
      <c r="R658" s="95" t="e">
        <f>VLOOKUP(H658&amp;"Vị trí 2",#REF!,9,0)</f>
        <v>#REF!</v>
      </c>
      <c r="S658" s="95" t="e">
        <f>VLOOKUP(H658&amp;"Vị trí 3",#REF!,9,0)</f>
        <v>#REF!</v>
      </c>
      <c r="T658" s="95" t="e">
        <f>VLOOKUP(H658&amp;"Vị trí 4",#REF!,9,0)</f>
        <v>#REF!</v>
      </c>
      <c r="U658" s="253"/>
      <c r="V658" s="253"/>
      <c r="W658" s="253"/>
      <c r="X658" s="253"/>
      <c r="Y658" s="254"/>
      <c r="Z658" s="254"/>
      <c r="AA658" s="254"/>
      <c r="AB658" s="254"/>
      <c r="AC658" s="253"/>
      <c r="AD658" s="253"/>
      <c r="AE658" s="253"/>
      <c r="AF658" s="253"/>
      <c r="AG658" s="254"/>
      <c r="AH658" s="254"/>
      <c r="AI658" s="254"/>
      <c r="AJ658" s="254"/>
      <c r="AK658" s="86">
        <v>2.52</v>
      </c>
      <c r="AL658" s="86"/>
      <c r="AM658" s="255"/>
      <c r="AN658" s="255">
        <v>1.45</v>
      </c>
      <c r="AO658" s="98">
        <f t="shared" ref="AO658:AR665" si="391">M658*$AN658</f>
        <v>15950</v>
      </c>
      <c r="AP658" s="98">
        <f t="shared" si="391"/>
        <v>6090</v>
      </c>
      <c r="AQ658" s="98">
        <f t="shared" si="391"/>
        <v>4205</v>
      </c>
      <c r="AR658" s="98">
        <f t="shared" si="391"/>
        <v>2755</v>
      </c>
      <c r="AS658" s="99">
        <f t="shared" ref="AS658:AV665" si="392">IF(AO658&lt;1000,ROUND(AO658,-1),ROUND(AO658,-2))</f>
        <v>16000</v>
      </c>
      <c r="AT658" s="99">
        <f t="shared" si="392"/>
        <v>6100</v>
      </c>
      <c r="AU658" s="99">
        <f t="shared" si="392"/>
        <v>4200</v>
      </c>
      <c r="AV658" s="99">
        <f t="shared" si="392"/>
        <v>2800</v>
      </c>
      <c r="AW658" s="100">
        <f t="shared" ref="AW658:AW665" si="393">AO658*0.15</f>
        <v>2392.5</v>
      </c>
      <c r="AX658" s="256" t="s">
        <v>168</v>
      </c>
      <c r="AY658" s="101">
        <v>4550</v>
      </c>
      <c r="AZ658" s="102">
        <v>2380</v>
      </c>
      <c r="BA658" s="102">
        <v>1680</v>
      </c>
      <c r="BB658" s="102">
        <v>980</v>
      </c>
      <c r="BC658" s="97">
        <v>3900</v>
      </c>
      <c r="BD658" s="97">
        <v>2040</v>
      </c>
      <c r="BE658" s="97">
        <v>1440</v>
      </c>
      <c r="BF658" s="97">
        <v>840</v>
      </c>
      <c r="BG658" s="103">
        <f t="shared" ref="BG658:BG665" si="394">AV658-AW658</f>
        <v>407.5</v>
      </c>
      <c r="BJ658" s="251" t="e">
        <f>M658*#REF!</f>
        <v>#REF!</v>
      </c>
      <c r="BK658" s="251" t="e">
        <f>N658*#REF!</f>
        <v>#REF!</v>
      </c>
      <c r="BL658" s="251" t="e">
        <f>O658*#REF!</f>
        <v>#REF!</v>
      </c>
      <c r="BM658" s="251" t="e">
        <f>P658*#REF!</f>
        <v>#REF!</v>
      </c>
    </row>
    <row r="659" spans="1:65" s="104" customFormat="1" ht="35.1" customHeight="1" x14ac:dyDescent="0.25">
      <c r="A659" s="83" t="str">
        <f t="shared" si="384"/>
        <v>TB4DT_D2+1</v>
      </c>
      <c r="B659" s="83" t="str">
        <f t="shared" si="385"/>
        <v>TB4DT_D2+2</v>
      </c>
      <c r="C659" s="83" t="str">
        <f t="shared" si="386"/>
        <v>TB4DT_D2+3</v>
      </c>
      <c r="D659" s="83" t="str">
        <f t="shared" si="387"/>
        <v>TB4DT_D2+4</v>
      </c>
      <c r="E659" s="18" t="s">
        <v>168</v>
      </c>
      <c r="F659" s="85"/>
      <c r="G659" s="85"/>
      <c r="H659" s="93" t="s">
        <v>5739</v>
      </c>
      <c r="I659" s="84" t="s">
        <v>5740</v>
      </c>
      <c r="J659" s="84" t="s">
        <v>144</v>
      </c>
      <c r="K659" s="84" t="str">
        <f t="shared" si="388"/>
        <v>TB4DT_D2</v>
      </c>
      <c r="L659" s="84" t="s">
        <v>5741</v>
      </c>
      <c r="M659" s="95">
        <v>10000</v>
      </c>
      <c r="N659" s="95">
        <v>4000</v>
      </c>
      <c r="O659" s="95">
        <v>2800</v>
      </c>
      <c r="P659" s="95">
        <v>1800</v>
      </c>
      <c r="Q659" s="95" t="e">
        <f>VLOOKUP(H659&amp;"Vị trí 1",#REF!,9,0)</f>
        <v>#REF!</v>
      </c>
      <c r="R659" s="95" t="e">
        <f>VLOOKUP(H659&amp;"Vị trí 2",#REF!,9,0)</f>
        <v>#REF!</v>
      </c>
      <c r="S659" s="95" t="e">
        <f>VLOOKUP(H659&amp;"Vị trí 3",#REF!,9,0)</f>
        <v>#REF!</v>
      </c>
      <c r="T659" s="95" t="e">
        <f>VLOOKUP(H659&amp;"Vị trí 4",#REF!,9,0)</f>
        <v>#REF!</v>
      </c>
      <c r="U659" s="253"/>
      <c r="V659" s="253"/>
      <c r="W659" s="253"/>
      <c r="X659" s="253"/>
      <c r="Y659" s="254"/>
      <c r="Z659" s="254"/>
      <c r="AA659" s="254"/>
      <c r="AB659" s="254"/>
      <c r="AC659" s="253"/>
      <c r="AD659" s="253"/>
      <c r="AE659" s="253"/>
      <c r="AF659" s="253"/>
      <c r="AG659" s="254"/>
      <c r="AH659" s="254"/>
      <c r="AI659" s="254"/>
      <c r="AJ659" s="254"/>
      <c r="AK659" s="86">
        <v>2.52</v>
      </c>
      <c r="AL659" s="86"/>
      <c r="AM659" s="255"/>
      <c r="AN659" s="255">
        <v>1.45</v>
      </c>
      <c r="AO659" s="98">
        <f t="shared" si="391"/>
        <v>14500</v>
      </c>
      <c r="AP659" s="98">
        <f t="shared" si="391"/>
        <v>5800</v>
      </c>
      <c r="AQ659" s="98">
        <f t="shared" si="391"/>
        <v>4060</v>
      </c>
      <c r="AR659" s="98">
        <f t="shared" si="391"/>
        <v>2610</v>
      </c>
      <c r="AS659" s="99">
        <f t="shared" si="392"/>
        <v>14500</v>
      </c>
      <c r="AT659" s="99">
        <f t="shared" si="392"/>
        <v>5800</v>
      </c>
      <c r="AU659" s="99">
        <f t="shared" si="392"/>
        <v>4100</v>
      </c>
      <c r="AV659" s="99">
        <f t="shared" si="392"/>
        <v>2600</v>
      </c>
      <c r="AW659" s="100">
        <f t="shared" si="393"/>
        <v>2175</v>
      </c>
      <c r="AX659" s="256" t="s">
        <v>168</v>
      </c>
      <c r="AY659" s="101">
        <v>3500</v>
      </c>
      <c r="AZ659" s="102">
        <v>2100</v>
      </c>
      <c r="BA659" s="102">
        <v>1540</v>
      </c>
      <c r="BB659" s="102">
        <v>980</v>
      </c>
      <c r="BC659" s="97">
        <v>3000</v>
      </c>
      <c r="BD659" s="97">
        <v>1800</v>
      </c>
      <c r="BE659" s="97">
        <v>1320</v>
      </c>
      <c r="BF659" s="97">
        <v>840</v>
      </c>
      <c r="BG659" s="103">
        <f t="shared" si="394"/>
        <v>425</v>
      </c>
      <c r="BJ659" s="251" t="e">
        <f>M659*#REF!</f>
        <v>#REF!</v>
      </c>
      <c r="BK659" s="251" t="e">
        <f>N659*#REF!</f>
        <v>#REF!</v>
      </c>
      <c r="BL659" s="251" t="e">
        <f>O659*#REF!</f>
        <v>#REF!</v>
      </c>
      <c r="BM659" s="251" t="e">
        <f>P659*#REF!</f>
        <v>#REF!</v>
      </c>
    </row>
    <row r="660" spans="1:65" s="104" customFormat="1" ht="35.1" customHeight="1" x14ac:dyDescent="0.25">
      <c r="A660" s="83" t="str">
        <f t="shared" si="384"/>
        <v>TB5DT+1</v>
      </c>
      <c r="B660" s="83" t="str">
        <f t="shared" si="385"/>
        <v>TB5DT+2</v>
      </c>
      <c r="C660" s="83" t="str">
        <f t="shared" si="386"/>
        <v>TB5DT+3</v>
      </c>
      <c r="D660" s="83" t="str">
        <f t="shared" si="387"/>
        <v>TB5DT+4</v>
      </c>
      <c r="E660" s="18" t="s">
        <v>168</v>
      </c>
      <c r="F660" s="85">
        <v>5</v>
      </c>
      <c r="G660" s="85"/>
      <c r="H660" s="93" t="s">
        <v>5742</v>
      </c>
      <c r="I660" s="84" t="s">
        <v>5743</v>
      </c>
      <c r="J660" s="84" t="s">
        <v>212</v>
      </c>
      <c r="K660" s="84" t="str">
        <f t="shared" si="388"/>
        <v>TB5DT</v>
      </c>
      <c r="L660" s="84" t="s">
        <v>5597</v>
      </c>
      <c r="M660" s="95">
        <v>4200</v>
      </c>
      <c r="N660" s="95">
        <v>2100</v>
      </c>
      <c r="O660" s="95">
        <v>1700</v>
      </c>
      <c r="P660" s="95">
        <v>1400</v>
      </c>
      <c r="Q660" s="95" t="e">
        <f>VLOOKUP(H660&amp;"Vị trí 1",#REF!,9,0)</f>
        <v>#REF!</v>
      </c>
      <c r="R660" s="95" t="e">
        <f>VLOOKUP(H660&amp;"Vị trí 2",#REF!,9,0)</f>
        <v>#REF!</v>
      </c>
      <c r="S660" s="95" t="e">
        <f>VLOOKUP(H660&amp;"Vị trí 3",#REF!,9,0)</f>
        <v>#REF!</v>
      </c>
      <c r="T660" s="95" t="e">
        <f>VLOOKUP(H660&amp;"Vị trí 4",#REF!,9,0)</f>
        <v>#REF!</v>
      </c>
      <c r="U660" s="253"/>
      <c r="V660" s="253"/>
      <c r="W660" s="253"/>
      <c r="X660" s="253"/>
      <c r="Y660" s="254"/>
      <c r="Z660" s="254"/>
      <c r="AA660" s="254"/>
      <c r="AB660" s="254"/>
      <c r="AC660" s="253"/>
      <c r="AD660" s="253"/>
      <c r="AE660" s="253"/>
      <c r="AF660" s="253"/>
      <c r="AG660" s="254"/>
      <c r="AH660" s="254"/>
      <c r="AI660" s="254"/>
      <c r="AJ660" s="254"/>
      <c r="AK660" s="86">
        <v>2.52</v>
      </c>
      <c r="AL660" s="86"/>
      <c r="AM660" s="255"/>
      <c r="AN660" s="255">
        <v>1.45</v>
      </c>
      <c r="AO660" s="98">
        <f t="shared" si="391"/>
        <v>6090</v>
      </c>
      <c r="AP660" s="98">
        <f t="shared" si="391"/>
        <v>3045</v>
      </c>
      <c r="AQ660" s="98">
        <f t="shared" si="391"/>
        <v>2465</v>
      </c>
      <c r="AR660" s="98">
        <f t="shared" si="391"/>
        <v>2030</v>
      </c>
      <c r="AS660" s="99">
        <f t="shared" si="392"/>
        <v>6100</v>
      </c>
      <c r="AT660" s="99">
        <f t="shared" si="392"/>
        <v>3000</v>
      </c>
      <c r="AU660" s="99">
        <f t="shared" si="392"/>
        <v>2500</v>
      </c>
      <c r="AV660" s="99">
        <f t="shared" si="392"/>
        <v>2000</v>
      </c>
      <c r="AW660" s="100">
        <f t="shared" si="393"/>
        <v>913.5</v>
      </c>
      <c r="AX660" s="256" t="s">
        <v>168</v>
      </c>
      <c r="AY660" s="101"/>
      <c r="AZ660" s="102"/>
      <c r="BA660" s="102"/>
      <c r="BB660" s="102"/>
      <c r="BC660" s="97"/>
      <c r="BD660" s="97"/>
      <c r="BE660" s="97"/>
      <c r="BF660" s="97"/>
      <c r="BG660" s="103">
        <f t="shared" si="394"/>
        <v>1086.5</v>
      </c>
    </row>
    <row r="661" spans="1:65" s="104" customFormat="1" ht="35.1" customHeight="1" x14ac:dyDescent="0.25">
      <c r="A661" s="83" t="str">
        <f t="shared" si="384"/>
        <v>TB6DT+1</v>
      </c>
      <c r="B661" s="83" t="str">
        <f t="shared" si="385"/>
        <v>TB6DT+2</v>
      </c>
      <c r="C661" s="83" t="str">
        <f t="shared" si="386"/>
        <v>TB6DT+3</v>
      </c>
      <c r="D661" s="83" t="str">
        <f t="shared" si="387"/>
        <v>TB6DT+4</v>
      </c>
      <c r="E661" s="18" t="s">
        <v>168</v>
      </c>
      <c r="F661" s="85">
        <v>6</v>
      </c>
      <c r="G661" s="85"/>
      <c r="H661" s="93" t="s">
        <v>5744</v>
      </c>
      <c r="I661" s="84" t="s">
        <v>5745</v>
      </c>
      <c r="J661" s="84" t="s">
        <v>865</v>
      </c>
      <c r="K661" s="84" t="str">
        <f t="shared" si="388"/>
        <v>TB6DT</v>
      </c>
      <c r="L661" s="84" t="s">
        <v>5597</v>
      </c>
      <c r="M661" s="95">
        <v>8000</v>
      </c>
      <c r="N661" s="95">
        <v>3600</v>
      </c>
      <c r="O661" s="95">
        <v>2600</v>
      </c>
      <c r="P661" s="95">
        <v>1600</v>
      </c>
      <c r="Q661" s="95" t="e">
        <f>VLOOKUP(H661&amp;"Vị trí 1",#REF!,9,0)</f>
        <v>#REF!</v>
      </c>
      <c r="R661" s="95" t="e">
        <f>VLOOKUP(H661&amp;"Vị trí 2",#REF!,9,0)</f>
        <v>#REF!</v>
      </c>
      <c r="S661" s="95" t="e">
        <f>VLOOKUP(H661&amp;"Vị trí 3",#REF!,9,0)</f>
        <v>#REF!</v>
      </c>
      <c r="T661" s="95" t="e">
        <f>VLOOKUP(H661&amp;"Vị trí 4",#REF!,9,0)</f>
        <v>#REF!</v>
      </c>
      <c r="U661" s="253"/>
      <c r="V661" s="253"/>
      <c r="W661" s="253"/>
      <c r="X661" s="253"/>
      <c r="Y661" s="254"/>
      <c r="Z661" s="254"/>
      <c r="AA661" s="254"/>
      <c r="AB661" s="254"/>
      <c r="AC661" s="253"/>
      <c r="AD661" s="253"/>
      <c r="AE661" s="253"/>
      <c r="AF661" s="253"/>
      <c r="AG661" s="254"/>
      <c r="AH661" s="254"/>
      <c r="AI661" s="254"/>
      <c r="AJ661" s="254"/>
      <c r="AK661" s="86">
        <v>2.52</v>
      </c>
      <c r="AL661" s="86"/>
      <c r="AM661" s="255"/>
      <c r="AN661" s="255">
        <v>1.45</v>
      </c>
      <c r="AO661" s="98">
        <f t="shared" si="391"/>
        <v>11600</v>
      </c>
      <c r="AP661" s="98">
        <f t="shared" si="391"/>
        <v>5220</v>
      </c>
      <c r="AQ661" s="98">
        <f t="shared" si="391"/>
        <v>3770</v>
      </c>
      <c r="AR661" s="98">
        <f t="shared" si="391"/>
        <v>2320</v>
      </c>
      <c r="AS661" s="99">
        <f t="shared" si="392"/>
        <v>11600</v>
      </c>
      <c r="AT661" s="99">
        <f t="shared" si="392"/>
        <v>5200</v>
      </c>
      <c r="AU661" s="99">
        <f t="shared" si="392"/>
        <v>3800</v>
      </c>
      <c r="AV661" s="99">
        <f t="shared" si="392"/>
        <v>2300</v>
      </c>
      <c r="AW661" s="100">
        <f t="shared" si="393"/>
        <v>1740</v>
      </c>
      <c r="AX661" s="256" t="s">
        <v>168</v>
      </c>
      <c r="AY661" s="101">
        <v>5250</v>
      </c>
      <c r="AZ661" s="102">
        <v>2660</v>
      </c>
      <c r="BA661" s="102">
        <v>1750</v>
      </c>
      <c r="BB661" s="102">
        <v>1120</v>
      </c>
      <c r="BC661" s="97">
        <v>4500</v>
      </c>
      <c r="BD661" s="97">
        <v>2280</v>
      </c>
      <c r="BE661" s="97">
        <v>1500</v>
      </c>
      <c r="BF661" s="97">
        <v>960</v>
      </c>
      <c r="BG661" s="103">
        <f t="shared" si="394"/>
        <v>560</v>
      </c>
      <c r="BJ661" s="251" t="e">
        <f>M661*#REF!</f>
        <v>#REF!</v>
      </c>
      <c r="BK661" s="251" t="e">
        <f>N661*#REF!</f>
        <v>#REF!</v>
      </c>
      <c r="BL661" s="251" t="e">
        <f>O661*#REF!</f>
        <v>#REF!</v>
      </c>
      <c r="BM661" s="251" t="e">
        <f>P661*#REF!</f>
        <v>#REF!</v>
      </c>
    </row>
    <row r="662" spans="1:65" s="104" customFormat="1" ht="35.1" customHeight="1" x14ac:dyDescent="0.25">
      <c r="A662" s="83" t="str">
        <f t="shared" si="384"/>
        <v>TB7DT+1</v>
      </c>
      <c r="B662" s="83" t="str">
        <f t="shared" si="385"/>
        <v>TB7DT+2</v>
      </c>
      <c r="C662" s="83" t="str">
        <f t="shared" si="386"/>
        <v>TB7DT+3</v>
      </c>
      <c r="D662" s="83" t="str">
        <f t="shared" si="387"/>
        <v>TB7DT+4</v>
      </c>
      <c r="E662" s="18" t="s">
        <v>168</v>
      </c>
      <c r="F662" s="85">
        <v>7</v>
      </c>
      <c r="G662" s="85"/>
      <c r="H662" s="93" t="s">
        <v>5746</v>
      </c>
      <c r="I662" s="84" t="s">
        <v>5747</v>
      </c>
      <c r="J662" s="84" t="s">
        <v>5264</v>
      </c>
      <c r="K662" s="84" t="str">
        <f t="shared" si="388"/>
        <v>TB7DT</v>
      </c>
      <c r="L662" s="84" t="s">
        <v>1099</v>
      </c>
      <c r="M662" s="95">
        <v>7000</v>
      </c>
      <c r="N662" s="95">
        <v>3400</v>
      </c>
      <c r="O662" s="95">
        <v>2300</v>
      </c>
      <c r="P662" s="95">
        <v>1500</v>
      </c>
      <c r="Q662" s="95" t="e">
        <f>VLOOKUP(H662&amp;"Vị trí 1",#REF!,9,0)</f>
        <v>#REF!</v>
      </c>
      <c r="R662" s="95" t="e">
        <f>VLOOKUP(H662&amp;"Vị trí 2",#REF!,9,0)</f>
        <v>#REF!</v>
      </c>
      <c r="S662" s="95" t="e">
        <f>VLOOKUP(H662&amp;"Vị trí 3",#REF!,9,0)</f>
        <v>#REF!</v>
      </c>
      <c r="T662" s="95" t="e">
        <f>VLOOKUP(H662&amp;"Vị trí 4",#REF!,9,0)</f>
        <v>#REF!</v>
      </c>
      <c r="U662" s="253"/>
      <c r="V662" s="253"/>
      <c r="W662" s="253"/>
      <c r="X662" s="253"/>
      <c r="Y662" s="254"/>
      <c r="Z662" s="254"/>
      <c r="AA662" s="254"/>
      <c r="AB662" s="254"/>
      <c r="AC662" s="253"/>
      <c r="AD662" s="253"/>
      <c r="AE662" s="253"/>
      <c r="AF662" s="253"/>
      <c r="AG662" s="254"/>
      <c r="AH662" s="254"/>
      <c r="AI662" s="254"/>
      <c r="AJ662" s="254"/>
      <c r="AK662" s="86">
        <v>2.1714285714285713</v>
      </c>
      <c r="AL662" s="86"/>
      <c r="AM662" s="255"/>
      <c r="AN662" s="255">
        <v>1.25</v>
      </c>
      <c r="AO662" s="98">
        <f t="shared" si="391"/>
        <v>8750</v>
      </c>
      <c r="AP662" s="98">
        <f t="shared" si="391"/>
        <v>4250</v>
      </c>
      <c r="AQ662" s="98">
        <f t="shared" si="391"/>
        <v>2875</v>
      </c>
      <c r="AR662" s="98">
        <f t="shared" si="391"/>
        <v>1875</v>
      </c>
      <c r="AS662" s="99">
        <f t="shared" si="392"/>
        <v>8800</v>
      </c>
      <c r="AT662" s="99">
        <f t="shared" si="392"/>
        <v>4300</v>
      </c>
      <c r="AU662" s="99">
        <f t="shared" si="392"/>
        <v>2900</v>
      </c>
      <c r="AV662" s="99">
        <f t="shared" si="392"/>
        <v>1900</v>
      </c>
      <c r="AW662" s="100">
        <f t="shared" si="393"/>
        <v>1312.5</v>
      </c>
      <c r="AX662" s="256" t="s">
        <v>168</v>
      </c>
      <c r="AY662" s="101">
        <v>4900</v>
      </c>
      <c r="AZ662" s="102">
        <v>2380</v>
      </c>
      <c r="BA662" s="102">
        <v>1610</v>
      </c>
      <c r="BB662" s="102">
        <v>1050</v>
      </c>
      <c r="BC662" s="97">
        <v>4200</v>
      </c>
      <c r="BD662" s="97">
        <v>2040</v>
      </c>
      <c r="BE662" s="97">
        <v>1380</v>
      </c>
      <c r="BF662" s="97">
        <v>900</v>
      </c>
      <c r="BG662" s="103">
        <f t="shared" si="394"/>
        <v>587.5</v>
      </c>
      <c r="BJ662" s="251" t="e">
        <f>M662*#REF!</f>
        <v>#REF!</v>
      </c>
      <c r="BK662" s="251" t="e">
        <f>N662*#REF!</f>
        <v>#REF!</v>
      </c>
      <c r="BL662" s="251" t="e">
        <f>O662*#REF!</f>
        <v>#REF!</v>
      </c>
      <c r="BM662" s="251" t="e">
        <f>P662*#REF!</f>
        <v>#REF!</v>
      </c>
    </row>
    <row r="663" spans="1:65" s="104" customFormat="1" ht="35.1" customHeight="1" x14ac:dyDescent="0.25">
      <c r="A663" s="83" t="str">
        <f t="shared" si="384"/>
        <v>TB8DT+1</v>
      </c>
      <c r="B663" s="83" t="str">
        <f t="shared" si="385"/>
        <v>TB8DT+2</v>
      </c>
      <c r="C663" s="83" t="str">
        <f t="shared" si="386"/>
        <v>TB8DT+3</v>
      </c>
      <c r="D663" s="83" t="str">
        <f t="shared" si="387"/>
        <v>TB8DT+4</v>
      </c>
      <c r="E663" s="18" t="s">
        <v>168</v>
      </c>
      <c r="F663" s="85">
        <v>8</v>
      </c>
      <c r="G663" s="85"/>
      <c r="H663" s="93" t="s">
        <v>5748</v>
      </c>
      <c r="I663" s="84" t="s">
        <v>5749</v>
      </c>
      <c r="J663" s="84" t="s">
        <v>144</v>
      </c>
      <c r="K663" s="84" t="str">
        <f t="shared" si="388"/>
        <v>TB8DT</v>
      </c>
      <c r="L663" s="84" t="s">
        <v>5750</v>
      </c>
      <c r="M663" s="95">
        <v>6500</v>
      </c>
      <c r="N663" s="95">
        <v>3300</v>
      </c>
      <c r="O663" s="95">
        <v>2200</v>
      </c>
      <c r="P663" s="95">
        <v>1400</v>
      </c>
      <c r="Q663" s="95" t="e">
        <f>VLOOKUP(H663&amp;"Vị trí 1",#REF!,9,0)</f>
        <v>#REF!</v>
      </c>
      <c r="R663" s="95" t="e">
        <f>VLOOKUP(H663&amp;"Vị trí 2",#REF!,9,0)</f>
        <v>#REF!</v>
      </c>
      <c r="S663" s="95" t="e">
        <f>VLOOKUP(H663&amp;"Vị trí 3",#REF!,9,0)</f>
        <v>#REF!</v>
      </c>
      <c r="T663" s="95" t="e">
        <f>VLOOKUP(H663&amp;"Vị trí 4",#REF!,9,0)</f>
        <v>#REF!</v>
      </c>
      <c r="U663" s="253"/>
      <c r="V663" s="253" t="e">
        <f>VLOOKUP(B663,#REF!,32,0)</f>
        <v>#REF!</v>
      </c>
      <c r="W663" s="253"/>
      <c r="X663" s="253"/>
      <c r="Y663" s="254"/>
      <c r="Z663" s="254" t="e">
        <f>V663/N663</f>
        <v>#REF!</v>
      </c>
      <c r="AA663" s="254"/>
      <c r="AB663" s="254"/>
      <c r="AC663" s="253"/>
      <c r="AD663" s="253"/>
      <c r="AE663" s="253"/>
      <c r="AF663" s="253"/>
      <c r="AG663" s="254"/>
      <c r="AH663" s="254"/>
      <c r="AI663" s="254"/>
      <c r="AJ663" s="254"/>
      <c r="AK663" s="86">
        <v>2.52</v>
      </c>
      <c r="AL663" s="86"/>
      <c r="AM663" s="255"/>
      <c r="AN663" s="255">
        <v>1.45</v>
      </c>
      <c r="AO663" s="98">
        <f t="shared" si="391"/>
        <v>9425</v>
      </c>
      <c r="AP663" s="98">
        <f t="shared" si="391"/>
        <v>4785</v>
      </c>
      <c r="AQ663" s="98">
        <f t="shared" si="391"/>
        <v>3190</v>
      </c>
      <c r="AR663" s="98">
        <f t="shared" si="391"/>
        <v>2030</v>
      </c>
      <c r="AS663" s="99">
        <f t="shared" si="392"/>
        <v>9400</v>
      </c>
      <c r="AT663" s="99">
        <f t="shared" si="392"/>
        <v>4800</v>
      </c>
      <c r="AU663" s="99">
        <f t="shared" si="392"/>
        <v>3200</v>
      </c>
      <c r="AV663" s="99">
        <f t="shared" si="392"/>
        <v>2000</v>
      </c>
      <c r="AW663" s="100">
        <f t="shared" si="393"/>
        <v>1413.75</v>
      </c>
      <c r="AX663" s="256" t="s">
        <v>168</v>
      </c>
      <c r="AY663" s="101">
        <v>2590</v>
      </c>
      <c r="AZ663" s="102">
        <v>1260</v>
      </c>
      <c r="BA663" s="102">
        <v>1050</v>
      </c>
      <c r="BB663" s="102">
        <v>840</v>
      </c>
      <c r="BC663" s="97">
        <v>2220</v>
      </c>
      <c r="BD663" s="97">
        <v>1080</v>
      </c>
      <c r="BE663" s="97">
        <v>900</v>
      </c>
      <c r="BF663" s="97">
        <v>720</v>
      </c>
      <c r="BG663" s="103">
        <f t="shared" si="394"/>
        <v>586.25</v>
      </c>
      <c r="BJ663" s="251" t="e">
        <f>M663*#REF!</f>
        <v>#REF!</v>
      </c>
      <c r="BK663" s="251" t="e">
        <f>N663*#REF!</f>
        <v>#REF!</v>
      </c>
      <c r="BL663" s="251" t="e">
        <f>O663*#REF!</f>
        <v>#REF!</v>
      </c>
      <c r="BM663" s="251" t="e">
        <f>P663*#REF!</f>
        <v>#REF!</v>
      </c>
    </row>
    <row r="664" spans="1:65" s="104" customFormat="1" ht="35.1" customHeight="1" x14ac:dyDescent="0.25">
      <c r="A664" s="83" t="str">
        <f t="shared" si="384"/>
        <v>TB9DT+1</v>
      </c>
      <c r="B664" s="83" t="str">
        <f t="shared" si="385"/>
        <v>TB9DT+2</v>
      </c>
      <c r="C664" s="83" t="str">
        <f t="shared" si="386"/>
        <v>TB9DT+3</v>
      </c>
      <c r="D664" s="83" t="str">
        <f t="shared" si="387"/>
        <v>TB9DT+4</v>
      </c>
      <c r="E664" s="18" t="s">
        <v>168</v>
      </c>
      <c r="F664" s="85">
        <v>9</v>
      </c>
      <c r="G664" s="85"/>
      <c r="H664" s="93" t="s">
        <v>5751</v>
      </c>
      <c r="I664" s="84" t="s">
        <v>5752</v>
      </c>
      <c r="J664" s="84" t="s">
        <v>92</v>
      </c>
      <c r="K664" s="84" t="str">
        <f t="shared" si="388"/>
        <v>TB9DT</v>
      </c>
      <c r="L664" s="84" t="s">
        <v>299</v>
      </c>
      <c r="M664" s="95">
        <v>6500</v>
      </c>
      <c r="N664" s="95">
        <v>3400</v>
      </c>
      <c r="O664" s="95">
        <v>2400</v>
      </c>
      <c r="P664" s="95">
        <v>1400</v>
      </c>
      <c r="Q664" s="95" t="e">
        <f>VLOOKUP(H664&amp;"Vị trí 1",#REF!,9,0)</f>
        <v>#REF!</v>
      </c>
      <c r="R664" s="95" t="e">
        <f>VLOOKUP(H664&amp;"Vị trí 2",#REF!,9,0)</f>
        <v>#REF!</v>
      </c>
      <c r="S664" s="95" t="e">
        <f>VLOOKUP(H664&amp;"Vị trí 3",#REF!,9,0)</f>
        <v>#REF!</v>
      </c>
      <c r="T664" s="95" t="e">
        <f>VLOOKUP(H664&amp;"Vị trí 4",#REF!,9,0)</f>
        <v>#REF!</v>
      </c>
      <c r="U664" s="253" t="e">
        <f>VLOOKUP(A664,#REF!,32,0)</f>
        <v>#REF!</v>
      </c>
      <c r="V664" s="253"/>
      <c r="W664" s="253"/>
      <c r="X664" s="253"/>
      <c r="Y664" s="254" t="e">
        <f>U664/M664</f>
        <v>#REF!</v>
      </c>
      <c r="Z664" s="254"/>
      <c r="AA664" s="254"/>
      <c r="AB664" s="254"/>
      <c r="AC664" s="253"/>
      <c r="AD664" s="253"/>
      <c r="AE664" s="253"/>
      <c r="AF664" s="253"/>
      <c r="AG664" s="254"/>
      <c r="AH664" s="254"/>
      <c r="AI664" s="254"/>
      <c r="AJ664" s="254"/>
      <c r="AK664" s="86">
        <v>2.52</v>
      </c>
      <c r="AL664" s="86"/>
      <c r="AM664" s="255"/>
      <c r="AN664" s="255">
        <v>1.45</v>
      </c>
      <c r="AO664" s="98">
        <f t="shared" si="391"/>
        <v>9425</v>
      </c>
      <c r="AP664" s="98">
        <f t="shared" si="391"/>
        <v>4930</v>
      </c>
      <c r="AQ664" s="98">
        <f t="shared" si="391"/>
        <v>3480</v>
      </c>
      <c r="AR664" s="98">
        <f t="shared" si="391"/>
        <v>2030</v>
      </c>
      <c r="AS664" s="99">
        <f t="shared" si="392"/>
        <v>9400</v>
      </c>
      <c r="AT664" s="99">
        <f t="shared" si="392"/>
        <v>4900</v>
      </c>
      <c r="AU664" s="99">
        <f t="shared" si="392"/>
        <v>3500</v>
      </c>
      <c r="AV664" s="99">
        <f t="shared" si="392"/>
        <v>2000</v>
      </c>
      <c r="AW664" s="100">
        <f t="shared" si="393"/>
        <v>1413.75</v>
      </c>
      <c r="AX664" s="256" t="s">
        <v>168</v>
      </c>
      <c r="AY664" s="101">
        <v>4200</v>
      </c>
      <c r="AZ664" s="102">
        <v>2380</v>
      </c>
      <c r="BA664" s="102">
        <v>1610</v>
      </c>
      <c r="BB664" s="102">
        <v>1020</v>
      </c>
      <c r="BC664" s="97">
        <v>3600</v>
      </c>
      <c r="BD664" s="97">
        <v>2040</v>
      </c>
      <c r="BE664" s="97">
        <v>1380</v>
      </c>
      <c r="BF664" s="97">
        <v>870</v>
      </c>
      <c r="BG664" s="103">
        <f t="shared" si="394"/>
        <v>586.25</v>
      </c>
      <c r="BJ664" s="251" t="e">
        <f>M664*#REF!</f>
        <v>#REF!</v>
      </c>
      <c r="BK664" s="251" t="e">
        <f>N664*#REF!</f>
        <v>#REF!</v>
      </c>
      <c r="BL664" s="251" t="e">
        <f>O664*#REF!</f>
        <v>#REF!</v>
      </c>
      <c r="BM664" s="251" t="e">
        <f>P664*#REF!</f>
        <v>#REF!</v>
      </c>
    </row>
    <row r="665" spans="1:65" s="104" customFormat="1" ht="35.1" customHeight="1" x14ac:dyDescent="0.25">
      <c r="A665" s="83" t="str">
        <f t="shared" si="384"/>
        <v>TB10DT+1</v>
      </c>
      <c r="B665" s="83" t="str">
        <f t="shared" si="385"/>
        <v>TB10DT+2</v>
      </c>
      <c r="C665" s="83" t="str">
        <f t="shared" si="386"/>
        <v>TB10DT+3</v>
      </c>
      <c r="D665" s="83" t="str">
        <f t="shared" si="387"/>
        <v>TB10DT+4</v>
      </c>
      <c r="E665" s="18" t="s">
        <v>168</v>
      </c>
      <c r="F665" s="85">
        <v>10</v>
      </c>
      <c r="G665" s="85"/>
      <c r="H665" s="93" t="s">
        <v>5753</v>
      </c>
      <c r="I665" s="84" t="s">
        <v>5754</v>
      </c>
      <c r="J665" s="84" t="s">
        <v>4229</v>
      </c>
      <c r="K665" s="84" t="str">
        <f t="shared" si="388"/>
        <v>TB10DT</v>
      </c>
      <c r="L665" s="84" t="s">
        <v>5597</v>
      </c>
      <c r="M665" s="95">
        <v>5000</v>
      </c>
      <c r="N665" s="95">
        <v>3000</v>
      </c>
      <c r="O665" s="95">
        <v>2200</v>
      </c>
      <c r="P665" s="95">
        <v>1400</v>
      </c>
      <c r="Q665" s="95" t="e">
        <f>VLOOKUP(H665&amp;"Vị trí 1",#REF!,9,0)</f>
        <v>#REF!</v>
      </c>
      <c r="R665" s="95" t="e">
        <f>VLOOKUP(H665&amp;"Vị trí 2",#REF!,9,0)</f>
        <v>#REF!</v>
      </c>
      <c r="S665" s="95" t="e">
        <f>VLOOKUP(H665&amp;"Vị trí 3",#REF!,9,0)</f>
        <v>#REF!</v>
      </c>
      <c r="T665" s="95" t="e">
        <f>VLOOKUP(H665&amp;"Vị trí 4",#REF!,9,0)</f>
        <v>#REF!</v>
      </c>
      <c r="U665" s="253"/>
      <c r="V665" s="253"/>
      <c r="W665" s="253"/>
      <c r="X665" s="253"/>
      <c r="Y665" s="254"/>
      <c r="Z665" s="254"/>
      <c r="AA665" s="254"/>
      <c r="AB665" s="254"/>
      <c r="AC665" s="253"/>
      <c r="AD665" s="253"/>
      <c r="AE665" s="253"/>
      <c r="AF665" s="253"/>
      <c r="AG665" s="254"/>
      <c r="AH665" s="254"/>
      <c r="AI665" s="254"/>
      <c r="AJ665" s="254"/>
      <c r="AK665" s="86">
        <v>2.52</v>
      </c>
      <c r="AL665" s="86"/>
      <c r="AM665" s="255"/>
      <c r="AN665" s="255">
        <v>1.45</v>
      </c>
      <c r="AO665" s="98">
        <f t="shared" si="391"/>
        <v>7250</v>
      </c>
      <c r="AP665" s="98">
        <f t="shared" si="391"/>
        <v>4350</v>
      </c>
      <c r="AQ665" s="98">
        <f t="shared" si="391"/>
        <v>3190</v>
      </c>
      <c r="AR665" s="98">
        <f t="shared" si="391"/>
        <v>2030</v>
      </c>
      <c r="AS665" s="99">
        <f t="shared" si="392"/>
        <v>7300</v>
      </c>
      <c r="AT665" s="99">
        <f t="shared" si="392"/>
        <v>4400</v>
      </c>
      <c r="AU665" s="99">
        <f t="shared" si="392"/>
        <v>3200</v>
      </c>
      <c r="AV665" s="99">
        <f t="shared" si="392"/>
        <v>2000</v>
      </c>
      <c r="AW665" s="100">
        <f t="shared" si="393"/>
        <v>1087.5</v>
      </c>
      <c r="AX665" s="256" t="s">
        <v>168</v>
      </c>
      <c r="AY665" s="101">
        <v>3500</v>
      </c>
      <c r="AZ665" s="102">
        <v>2100</v>
      </c>
      <c r="BA665" s="102">
        <v>1540</v>
      </c>
      <c r="BB665" s="102">
        <v>980</v>
      </c>
      <c r="BC665" s="97">
        <v>3000</v>
      </c>
      <c r="BD665" s="97">
        <v>1800</v>
      </c>
      <c r="BE665" s="97">
        <v>1320</v>
      </c>
      <c r="BF665" s="97">
        <v>840</v>
      </c>
      <c r="BG665" s="103">
        <f t="shared" si="394"/>
        <v>912.5</v>
      </c>
      <c r="BJ665" s="251" t="e">
        <f>M665*#REF!</f>
        <v>#REF!</v>
      </c>
      <c r="BK665" s="251" t="e">
        <f>N665*#REF!</f>
        <v>#REF!</v>
      </c>
      <c r="BL665" s="251" t="e">
        <f>O665*#REF!</f>
        <v>#REF!</v>
      </c>
      <c r="BM665" s="251" t="e">
        <f>P665*#REF!</f>
        <v>#REF!</v>
      </c>
    </row>
    <row r="666" spans="1:65" s="104" customFormat="1" ht="35.1" customHeight="1" x14ac:dyDescent="0.25">
      <c r="A666" s="83" t="str">
        <f t="shared" si="384"/>
        <v>TB11DT+1</v>
      </c>
      <c r="B666" s="83" t="str">
        <f t="shared" si="385"/>
        <v>TB11DT+2</v>
      </c>
      <c r="C666" s="83" t="str">
        <f t="shared" si="386"/>
        <v>TB11DT+3</v>
      </c>
      <c r="D666" s="83" t="str">
        <f t="shared" si="387"/>
        <v>TB11DT+4</v>
      </c>
      <c r="E666" s="18" t="s">
        <v>168</v>
      </c>
      <c r="F666" s="85">
        <v>11</v>
      </c>
      <c r="G666" s="85"/>
      <c r="H666" s="93" t="s">
        <v>5755</v>
      </c>
      <c r="I666" s="84" t="s">
        <v>5264</v>
      </c>
      <c r="J666" s="84" t="s">
        <v>144</v>
      </c>
      <c r="K666" s="84"/>
      <c r="L666" s="84" t="s">
        <v>2488</v>
      </c>
      <c r="M666" s="96"/>
      <c r="N666" s="96"/>
      <c r="O666" s="96"/>
      <c r="P666" s="96"/>
      <c r="Q666" s="95"/>
      <c r="R666" s="95"/>
      <c r="S666" s="95"/>
      <c r="T666" s="95"/>
      <c r="U666" s="253"/>
      <c r="V666" s="253"/>
      <c r="W666" s="253"/>
      <c r="X666" s="253"/>
      <c r="Y666" s="254"/>
      <c r="Z666" s="254"/>
      <c r="AA666" s="254"/>
      <c r="AB666" s="254"/>
      <c r="AC666" s="253" t="e">
        <f>VLOOKUP(H666,#REF!,5,0)</f>
        <v>#REF!</v>
      </c>
      <c r="AD666" s="253"/>
      <c r="AE666" s="253"/>
      <c r="AF666" s="253"/>
      <c r="AG666" s="254"/>
      <c r="AH666" s="254"/>
      <c r="AI666" s="254"/>
      <c r="AJ666" s="254"/>
      <c r="AK666" s="86"/>
      <c r="AL666" s="86"/>
      <c r="AM666" s="255"/>
      <c r="AN666" s="255"/>
      <c r="AO666" s="98"/>
      <c r="AP666" s="98"/>
      <c r="AQ666" s="98"/>
      <c r="AR666" s="98"/>
      <c r="AS666" s="98"/>
      <c r="AT666" s="98"/>
      <c r="AU666" s="98"/>
      <c r="AV666" s="98"/>
      <c r="AW666" s="60"/>
      <c r="AX666" s="256" t="s">
        <v>168</v>
      </c>
      <c r="AY666" s="101">
        <v>3500</v>
      </c>
      <c r="AZ666" s="102">
        <v>2100</v>
      </c>
      <c r="BA666" s="102">
        <v>1540</v>
      </c>
      <c r="BB666" s="102">
        <v>980</v>
      </c>
      <c r="BC666" s="97">
        <v>3000</v>
      </c>
      <c r="BD666" s="97">
        <v>1800</v>
      </c>
      <c r="BE666" s="97">
        <v>1320</v>
      </c>
      <c r="BF666" s="97">
        <v>840</v>
      </c>
      <c r="BJ666" s="251" t="e">
        <f>M666*#REF!</f>
        <v>#REF!</v>
      </c>
      <c r="BK666" s="251" t="e">
        <f>N666*#REF!</f>
        <v>#REF!</v>
      </c>
      <c r="BL666" s="251" t="e">
        <f>O666*#REF!</f>
        <v>#REF!</v>
      </c>
      <c r="BM666" s="251" t="e">
        <f>P666*#REF!</f>
        <v>#REF!</v>
      </c>
    </row>
    <row r="667" spans="1:65" s="104" customFormat="1" ht="35.1" customHeight="1" x14ac:dyDescent="0.25">
      <c r="A667" s="83" t="str">
        <f t="shared" si="384"/>
        <v>TB11DT_D1+1</v>
      </c>
      <c r="B667" s="83" t="str">
        <f t="shared" si="385"/>
        <v>TB11DT_D1+2</v>
      </c>
      <c r="C667" s="83" t="str">
        <f t="shared" si="386"/>
        <v>TB11DT_D1+3</v>
      </c>
      <c r="D667" s="83" t="str">
        <f t="shared" si="387"/>
        <v>TB11DT_D1+4</v>
      </c>
      <c r="E667" s="18" t="s">
        <v>168</v>
      </c>
      <c r="F667" s="85"/>
      <c r="G667" s="85"/>
      <c r="H667" s="93" t="s">
        <v>5756</v>
      </c>
      <c r="I667" s="84" t="s">
        <v>5757</v>
      </c>
      <c r="J667" s="84" t="s">
        <v>144</v>
      </c>
      <c r="K667" s="84" t="str">
        <f t="shared" si="388"/>
        <v>TB11DT_D1</v>
      </c>
      <c r="L667" s="84" t="s">
        <v>210</v>
      </c>
      <c r="M667" s="95">
        <v>7500</v>
      </c>
      <c r="N667" s="95">
        <v>3800</v>
      </c>
      <c r="O667" s="95">
        <v>2500</v>
      </c>
      <c r="P667" s="95">
        <v>1600</v>
      </c>
      <c r="Q667" s="95" t="e">
        <f>VLOOKUP(H667&amp;"Vị trí 1",#REF!,9,0)</f>
        <v>#REF!</v>
      </c>
      <c r="R667" s="95" t="e">
        <f>VLOOKUP(H667&amp;"Vị trí 2",#REF!,9,0)</f>
        <v>#REF!</v>
      </c>
      <c r="S667" s="95" t="e">
        <f>VLOOKUP(H667&amp;"Vị trí 3",#REF!,9,0)</f>
        <v>#REF!</v>
      </c>
      <c r="T667" s="95" t="e">
        <f>VLOOKUP(H667&amp;"Vị trí 4",#REF!,9,0)</f>
        <v>#REF!</v>
      </c>
      <c r="U667" s="253"/>
      <c r="V667" s="253"/>
      <c r="W667" s="253"/>
      <c r="X667" s="253"/>
      <c r="Y667" s="254"/>
      <c r="Z667" s="254"/>
      <c r="AA667" s="254"/>
      <c r="AB667" s="254"/>
      <c r="AC667" s="253"/>
      <c r="AD667" s="253"/>
      <c r="AE667" s="253"/>
      <c r="AF667" s="253"/>
      <c r="AG667" s="254"/>
      <c r="AH667" s="254"/>
      <c r="AI667" s="254"/>
      <c r="AJ667" s="254"/>
      <c r="AK667" s="86">
        <v>2.52</v>
      </c>
      <c r="AL667" s="86"/>
      <c r="AM667" s="255"/>
      <c r="AN667" s="255">
        <v>1.45</v>
      </c>
      <c r="AO667" s="98">
        <f t="shared" ref="AO667:AR672" si="395">M667*$AN667</f>
        <v>10875</v>
      </c>
      <c r="AP667" s="98">
        <f t="shared" si="395"/>
        <v>5510</v>
      </c>
      <c r="AQ667" s="98">
        <f t="shared" si="395"/>
        <v>3625</v>
      </c>
      <c r="AR667" s="98">
        <f t="shared" si="395"/>
        <v>2320</v>
      </c>
      <c r="AS667" s="99">
        <f t="shared" ref="AS667:AV672" si="396">IF(AO667&lt;1000,ROUND(AO667,-1),ROUND(AO667,-2))</f>
        <v>10900</v>
      </c>
      <c r="AT667" s="99">
        <f t="shared" si="396"/>
        <v>5500</v>
      </c>
      <c r="AU667" s="99">
        <f t="shared" si="396"/>
        <v>3600</v>
      </c>
      <c r="AV667" s="99">
        <f t="shared" si="396"/>
        <v>2300</v>
      </c>
      <c r="AW667" s="100">
        <f t="shared" ref="AW667:AW672" si="397">AO667*0.15</f>
        <v>1631.25</v>
      </c>
      <c r="AX667" s="256" t="s">
        <v>168</v>
      </c>
      <c r="AY667" s="101"/>
      <c r="AZ667" s="102"/>
      <c r="BA667" s="102"/>
      <c r="BB667" s="102"/>
      <c r="BC667" s="97"/>
      <c r="BD667" s="97"/>
      <c r="BE667" s="97"/>
      <c r="BF667" s="97"/>
      <c r="BG667" s="103">
        <f t="shared" ref="BG667:BG672" si="398">AV667-AW667</f>
        <v>668.75</v>
      </c>
    </row>
    <row r="668" spans="1:65" s="104" customFormat="1" ht="35.1" customHeight="1" x14ac:dyDescent="0.25">
      <c r="A668" s="83" t="str">
        <f t="shared" si="384"/>
        <v>TB11DT_D2+1</v>
      </c>
      <c r="B668" s="83" t="str">
        <f t="shared" si="385"/>
        <v>TB11DT_D2+2</v>
      </c>
      <c r="C668" s="83" t="str">
        <f t="shared" si="386"/>
        <v>TB11DT_D2+3</v>
      </c>
      <c r="D668" s="83" t="str">
        <f t="shared" si="387"/>
        <v>TB11DT_D2+4</v>
      </c>
      <c r="E668" s="18" t="s">
        <v>168</v>
      </c>
      <c r="F668" s="85"/>
      <c r="G668" s="85"/>
      <c r="H668" s="93" t="s">
        <v>5758</v>
      </c>
      <c r="I668" s="84" t="s">
        <v>5759</v>
      </c>
      <c r="J668" s="84" t="s">
        <v>210</v>
      </c>
      <c r="K668" s="84" t="str">
        <f t="shared" si="388"/>
        <v>TB11DT_D2</v>
      </c>
      <c r="L668" s="84" t="s">
        <v>5760</v>
      </c>
      <c r="M668" s="95">
        <v>7000</v>
      </c>
      <c r="N668" s="95">
        <v>3400</v>
      </c>
      <c r="O668" s="95">
        <v>2300</v>
      </c>
      <c r="P668" s="95">
        <v>1500</v>
      </c>
      <c r="Q668" s="95" t="e">
        <f>VLOOKUP(H668&amp;"Vị trí 1",#REF!,9,0)</f>
        <v>#REF!</v>
      </c>
      <c r="R668" s="95" t="e">
        <f>VLOOKUP(H668&amp;"Vị trí 2",#REF!,9,0)</f>
        <v>#REF!</v>
      </c>
      <c r="S668" s="95" t="e">
        <f>VLOOKUP(H668&amp;"Vị trí 3",#REF!,9,0)</f>
        <v>#REF!</v>
      </c>
      <c r="T668" s="95" t="e">
        <f>VLOOKUP(H668&amp;"Vị trí 4",#REF!,9,0)</f>
        <v>#REF!</v>
      </c>
      <c r="U668" s="253"/>
      <c r="V668" s="253"/>
      <c r="W668" s="253"/>
      <c r="X668" s="253"/>
      <c r="Y668" s="254"/>
      <c r="Z668" s="254"/>
      <c r="AA668" s="254"/>
      <c r="AB668" s="254"/>
      <c r="AC668" s="253"/>
      <c r="AD668" s="253"/>
      <c r="AE668" s="253"/>
      <c r="AF668" s="253"/>
      <c r="AG668" s="254"/>
      <c r="AH668" s="254"/>
      <c r="AI668" s="254"/>
      <c r="AJ668" s="254"/>
      <c r="AK668" s="86">
        <v>2.52</v>
      </c>
      <c r="AL668" s="86"/>
      <c r="AM668" s="255"/>
      <c r="AN668" s="255">
        <v>1.45</v>
      </c>
      <c r="AO668" s="98">
        <f t="shared" si="395"/>
        <v>10150</v>
      </c>
      <c r="AP668" s="98">
        <f t="shared" si="395"/>
        <v>4930</v>
      </c>
      <c r="AQ668" s="98">
        <f t="shared" si="395"/>
        <v>3335</v>
      </c>
      <c r="AR668" s="98">
        <f t="shared" si="395"/>
        <v>2175</v>
      </c>
      <c r="AS668" s="99">
        <f t="shared" si="396"/>
        <v>10200</v>
      </c>
      <c r="AT668" s="99">
        <f t="shared" si="396"/>
        <v>4900</v>
      </c>
      <c r="AU668" s="99">
        <f t="shared" si="396"/>
        <v>3300</v>
      </c>
      <c r="AV668" s="99">
        <f t="shared" si="396"/>
        <v>2200</v>
      </c>
      <c r="AW668" s="100">
        <f t="shared" si="397"/>
        <v>1522.5</v>
      </c>
      <c r="AX668" s="256" t="s">
        <v>168</v>
      </c>
      <c r="AY668" s="101">
        <v>7000</v>
      </c>
      <c r="AZ668" s="102">
        <v>2660</v>
      </c>
      <c r="BA668" s="102">
        <v>1890</v>
      </c>
      <c r="BB668" s="102">
        <v>1190</v>
      </c>
      <c r="BC668" s="97">
        <v>6000</v>
      </c>
      <c r="BD668" s="97">
        <v>2280</v>
      </c>
      <c r="BE668" s="97">
        <v>1620</v>
      </c>
      <c r="BF668" s="97">
        <v>1020</v>
      </c>
      <c r="BG668" s="103">
        <f t="shared" si="398"/>
        <v>677.5</v>
      </c>
      <c r="BJ668" s="251" t="e">
        <f>M668*#REF!</f>
        <v>#REF!</v>
      </c>
      <c r="BK668" s="251" t="e">
        <f>N668*#REF!</f>
        <v>#REF!</v>
      </c>
      <c r="BL668" s="251" t="e">
        <f>O668*#REF!</f>
        <v>#REF!</v>
      </c>
      <c r="BM668" s="251" t="e">
        <f>P668*#REF!</f>
        <v>#REF!</v>
      </c>
    </row>
    <row r="669" spans="1:65" s="104" customFormat="1" ht="35.1" customHeight="1" x14ac:dyDescent="0.25">
      <c r="A669" s="83" t="str">
        <f t="shared" si="384"/>
        <v>TB11DT_D3+1</v>
      </c>
      <c r="B669" s="83" t="str">
        <f t="shared" si="385"/>
        <v>TB11DT_D3+2</v>
      </c>
      <c r="C669" s="83" t="str">
        <f t="shared" si="386"/>
        <v>TB11DT_D3+3</v>
      </c>
      <c r="D669" s="83" t="str">
        <f t="shared" si="387"/>
        <v>TB11DT_D3+4</v>
      </c>
      <c r="E669" s="18" t="s">
        <v>168</v>
      </c>
      <c r="F669" s="85"/>
      <c r="G669" s="85"/>
      <c r="H669" s="93" t="s">
        <v>5761</v>
      </c>
      <c r="I669" s="84" t="s">
        <v>5762</v>
      </c>
      <c r="J669" s="84" t="s">
        <v>5763</v>
      </c>
      <c r="K669" s="84" t="str">
        <f t="shared" si="388"/>
        <v>TB11DT_D3</v>
      </c>
      <c r="L669" s="84" t="s">
        <v>2488</v>
      </c>
      <c r="M669" s="95">
        <v>3700</v>
      </c>
      <c r="N669" s="95">
        <v>1800</v>
      </c>
      <c r="O669" s="95">
        <v>1500</v>
      </c>
      <c r="P669" s="95">
        <v>1200</v>
      </c>
      <c r="Q669" s="95" t="e">
        <f>VLOOKUP(H669&amp;"Vị trí 1",#REF!,9,0)</f>
        <v>#REF!</v>
      </c>
      <c r="R669" s="95" t="e">
        <f>VLOOKUP(H669&amp;"Vị trí 2",#REF!,9,0)</f>
        <v>#REF!</v>
      </c>
      <c r="S669" s="95" t="e">
        <f>VLOOKUP(H669&amp;"Vị trí 3",#REF!,9,0)</f>
        <v>#REF!</v>
      </c>
      <c r="T669" s="95" t="e">
        <f>VLOOKUP(H669&amp;"Vị trí 4",#REF!,9,0)</f>
        <v>#REF!</v>
      </c>
      <c r="U669" s="253" t="e">
        <f>VLOOKUP(A669,#REF!,32,0)</f>
        <v>#REF!</v>
      </c>
      <c r="V669" s="253"/>
      <c r="W669" s="253"/>
      <c r="X669" s="253"/>
      <c r="Y669" s="254" t="e">
        <f>U669/M669</f>
        <v>#REF!</v>
      </c>
      <c r="Z669" s="254"/>
      <c r="AA669" s="254"/>
      <c r="AB669" s="254"/>
      <c r="AC669" s="253"/>
      <c r="AD669" s="253"/>
      <c r="AE669" s="253"/>
      <c r="AF669" s="253"/>
      <c r="AG669" s="254"/>
      <c r="AH669" s="254"/>
      <c r="AI669" s="254"/>
      <c r="AJ669" s="254"/>
      <c r="AK669" s="86">
        <v>5.3</v>
      </c>
      <c r="AL669" s="86"/>
      <c r="AM669" s="255"/>
      <c r="AN669" s="255">
        <f>ROUNDDOWN(AK669*$AN$10/$AK$10,1)</f>
        <v>3.1</v>
      </c>
      <c r="AO669" s="98">
        <f t="shared" si="395"/>
        <v>11470</v>
      </c>
      <c r="AP669" s="98">
        <f t="shared" si="395"/>
        <v>5580</v>
      </c>
      <c r="AQ669" s="98">
        <f t="shared" si="395"/>
        <v>4650</v>
      </c>
      <c r="AR669" s="98">
        <f t="shared" si="395"/>
        <v>3720</v>
      </c>
      <c r="AS669" s="99">
        <f t="shared" si="396"/>
        <v>11500</v>
      </c>
      <c r="AT669" s="99">
        <f t="shared" si="396"/>
        <v>5600</v>
      </c>
      <c r="AU669" s="99">
        <f t="shared" si="396"/>
        <v>4700</v>
      </c>
      <c r="AV669" s="99">
        <f t="shared" si="396"/>
        <v>3700</v>
      </c>
      <c r="AW669" s="100">
        <f t="shared" si="397"/>
        <v>1720.5</v>
      </c>
      <c r="AX669" s="256" t="s">
        <v>168</v>
      </c>
      <c r="AY669" s="101">
        <v>7700</v>
      </c>
      <c r="AZ669" s="102">
        <v>2940</v>
      </c>
      <c r="BA669" s="102">
        <v>2100</v>
      </c>
      <c r="BB669" s="102">
        <v>1260</v>
      </c>
      <c r="BC669" s="97">
        <v>6600</v>
      </c>
      <c r="BD669" s="97">
        <v>2520</v>
      </c>
      <c r="BE669" s="97">
        <v>1800</v>
      </c>
      <c r="BF669" s="97">
        <v>1080</v>
      </c>
      <c r="BG669" s="103">
        <f t="shared" si="398"/>
        <v>1979.5</v>
      </c>
      <c r="BJ669" s="251" t="e">
        <f>M669*#REF!</f>
        <v>#REF!</v>
      </c>
      <c r="BK669" s="251" t="e">
        <f>N669*#REF!</f>
        <v>#REF!</v>
      </c>
      <c r="BL669" s="251" t="e">
        <f>O669*#REF!</f>
        <v>#REF!</v>
      </c>
      <c r="BM669" s="251" t="e">
        <f>P669*#REF!</f>
        <v>#REF!</v>
      </c>
    </row>
    <row r="670" spans="1:65" s="104" customFormat="1" ht="35.1" customHeight="1" x14ac:dyDescent="0.25">
      <c r="A670" s="83" t="str">
        <f t="shared" si="384"/>
        <v>TB12DT+1</v>
      </c>
      <c r="B670" s="83" t="str">
        <f t="shared" si="385"/>
        <v>TB12DT+2</v>
      </c>
      <c r="C670" s="83" t="str">
        <f t="shared" si="386"/>
        <v>TB12DT+3</v>
      </c>
      <c r="D670" s="83" t="str">
        <f t="shared" si="387"/>
        <v>TB12DT+4</v>
      </c>
      <c r="E670" s="18" t="s">
        <v>168</v>
      </c>
      <c r="F670" s="85">
        <v>12</v>
      </c>
      <c r="G670" s="85"/>
      <c r="H670" s="93" t="s">
        <v>5764</v>
      </c>
      <c r="I670" s="84" t="s">
        <v>5765</v>
      </c>
      <c r="J670" s="84" t="s">
        <v>1099</v>
      </c>
      <c r="K670" s="84" t="str">
        <f t="shared" si="388"/>
        <v>TB12DT</v>
      </c>
      <c r="L670" s="84" t="s">
        <v>5738</v>
      </c>
      <c r="M670" s="95">
        <v>6000</v>
      </c>
      <c r="N670" s="95">
        <v>3400</v>
      </c>
      <c r="O670" s="95">
        <v>2300</v>
      </c>
      <c r="P670" s="95">
        <v>1450</v>
      </c>
      <c r="Q670" s="95" t="e">
        <f>VLOOKUP(H670&amp;"Vị trí 1",#REF!,9,0)</f>
        <v>#REF!</v>
      </c>
      <c r="R670" s="95" t="e">
        <f>VLOOKUP(H670&amp;"Vị trí 2",#REF!,9,0)</f>
        <v>#REF!</v>
      </c>
      <c r="S670" s="95" t="e">
        <f>VLOOKUP(H670&amp;"Vị trí 3",#REF!,9,0)</f>
        <v>#REF!</v>
      </c>
      <c r="T670" s="95" t="e">
        <f>VLOOKUP(H670&amp;"Vị trí 4",#REF!,9,0)</f>
        <v>#REF!</v>
      </c>
      <c r="U670" s="253" t="e">
        <f>VLOOKUP(A670,#REF!,32,0)</f>
        <v>#REF!</v>
      </c>
      <c r="V670" s="253"/>
      <c r="W670" s="253"/>
      <c r="X670" s="253"/>
      <c r="Y670" s="254" t="e">
        <f>U670/M670</f>
        <v>#REF!</v>
      </c>
      <c r="Z670" s="254"/>
      <c r="AA670" s="254"/>
      <c r="AB670" s="254"/>
      <c r="AC670" s="253"/>
      <c r="AD670" s="253"/>
      <c r="AE670" s="253"/>
      <c r="AF670" s="253"/>
      <c r="AG670" s="254"/>
      <c r="AH670" s="254"/>
      <c r="AI670" s="254"/>
      <c r="AJ670" s="254"/>
      <c r="AK670" s="86">
        <v>3.0166666666666666</v>
      </c>
      <c r="AL670" s="86"/>
      <c r="AM670" s="255"/>
      <c r="AN670" s="255">
        <v>1.75</v>
      </c>
      <c r="AO670" s="98">
        <f t="shared" si="395"/>
        <v>10500</v>
      </c>
      <c r="AP670" s="98">
        <f t="shared" si="395"/>
        <v>5950</v>
      </c>
      <c r="AQ670" s="98">
        <f t="shared" si="395"/>
        <v>4025</v>
      </c>
      <c r="AR670" s="98">
        <f t="shared" si="395"/>
        <v>2537.5</v>
      </c>
      <c r="AS670" s="99">
        <f t="shared" si="396"/>
        <v>10500</v>
      </c>
      <c r="AT670" s="99">
        <f t="shared" si="396"/>
        <v>6000</v>
      </c>
      <c r="AU670" s="99">
        <f t="shared" si="396"/>
        <v>4000</v>
      </c>
      <c r="AV670" s="99">
        <f t="shared" si="396"/>
        <v>2500</v>
      </c>
      <c r="AW670" s="100">
        <f t="shared" si="397"/>
        <v>1575</v>
      </c>
      <c r="AX670" s="256" t="s">
        <v>168</v>
      </c>
      <c r="AY670" s="101">
        <v>5250</v>
      </c>
      <c r="AZ670" s="102">
        <v>2380</v>
      </c>
      <c r="BA670" s="102">
        <v>1610</v>
      </c>
      <c r="BB670" s="102">
        <v>1020</v>
      </c>
      <c r="BC670" s="97">
        <v>4500</v>
      </c>
      <c r="BD670" s="97">
        <v>2040</v>
      </c>
      <c r="BE670" s="97">
        <v>1380</v>
      </c>
      <c r="BF670" s="97">
        <v>870</v>
      </c>
      <c r="BG670" s="103">
        <f t="shared" si="398"/>
        <v>925</v>
      </c>
      <c r="BJ670" s="251" t="e">
        <f>M670*#REF!</f>
        <v>#REF!</v>
      </c>
      <c r="BK670" s="251" t="e">
        <f>N670*#REF!</f>
        <v>#REF!</v>
      </c>
      <c r="BL670" s="251" t="e">
        <f>O670*#REF!</f>
        <v>#REF!</v>
      </c>
      <c r="BM670" s="251" t="e">
        <f>P670*#REF!</f>
        <v>#REF!</v>
      </c>
    </row>
    <row r="671" spans="1:65" s="104" customFormat="1" ht="35.1" customHeight="1" x14ac:dyDescent="0.25">
      <c r="A671" s="83" t="str">
        <f t="shared" si="384"/>
        <v>TB13DT+1</v>
      </c>
      <c r="B671" s="83" t="str">
        <f t="shared" si="385"/>
        <v>TB13DT+2</v>
      </c>
      <c r="C671" s="83" t="str">
        <f t="shared" si="386"/>
        <v>TB13DT+3</v>
      </c>
      <c r="D671" s="83" t="str">
        <f t="shared" si="387"/>
        <v>TB13DT+4</v>
      </c>
      <c r="E671" s="18" t="s">
        <v>168</v>
      </c>
      <c r="F671" s="85">
        <v>13</v>
      </c>
      <c r="G671" s="85"/>
      <c r="H671" s="93" t="s">
        <v>5766</v>
      </c>
      <c r="I671" s="84" t="s">
        <v>5767</v>
      </c>
      <c r="J671" s="84" t="s">
        <v>5597</v>
      </c>
      <c r="K671" s="84" t="str">
        <f t="shared" si="388"/>
        <v>TB13DT</v>
      </c>
      <c r="L671" s="84" t="s">
        <v>5686</v>
      </c>
      <c r="M671" s="95">
        <v>5000</v>
      </c>
      <c r="N671" s="95">
        <v>3000</v>
      </c>
      <c r="O671" s="95">
        <v>2200</v>
      </c>
      <c r="P671" s="95">
        <v>1400</v>
      </c>
      <c r="Q671" s="95" t="e">
        <f>VLOOKUP(H671&amp;"Vị trí 1",#REF!,9,0)</f>
        <v>#REF!</v>
      </c>
      <c r="R671" s="95" t="e">
        <f>VLOOKUP(H671&amp;"Vị trí 2",#REF!,9,0)</f>
        <v>#REF!</v>
      </c>
      <c r="S671" s="95" t="e">
        <f>VLOOKUP(H671&amp;"Vị trí 3",#REF!,9,0)</f>
        <v>#REF!</v>
      </c>
      <c r="T671" s="95" t="e">
        <f>VLOOKUP(H671&amp;"Vị trí 4",#REF!,9,0)</f>
        <v>#REF!</v>
      </c>
      <c r="U671" s="253" t="e">
        <f>VLOOKUP(A671,#REF!,32,0)</f>
        <v>#REF!</v>
      </c>
      <c r="V671" s="253"/>
      <c r="W671" s="253"/>
      <c r="X671" s="253"/>
      <c r="Y671" s="254" t="e">
        <f>U671/M671</f>
        <v>#REF!</v>
      </c>
      <c r="Z671" s="254"/>
      <c r="AA671" s="254"/>
      <c r="AB671" s="254"/>
      <c r="AC671" s="253"/>
      <c r="AD671" s="253"/>
      <c r="AE671" s="253"/>
      <c r="AF671" s="253"/>
      <c r="AG671" s="254"/>
      <c r="AH671" s="254"/>
      <c r="AI671" s="254"/>
      <c r="AJ671" s="254"/>
      <c r="AK671" s="86">
        <v>2.52</v>
      </c>
      <c r="AL671" s="86"/>
      <c r="AM671" s="255"/>
      <c r="AN671" s="255">
        <v>1.45</v>
      </c>
      <c r="AO671" s="98">
        <f t="shared" si="395"/>
        <v>7250</v>
      </c>
      <c r="AP671" s="98">
        <f t="shared" si="395"/>
        <v>4350</v>
      </c>
      <c r="AQ671" s="98">
        <f t="shared" si="395"/>
        <v>3190</v>
      </c>
      <c r="AR671" s="98">
        <f t="shared" si="395"/>
        <v>2030</v>
      </c>
      <c r="AS671" s="99">
        <f t="shared" si="396"/>
        <v>7300</v>
      </c>
      <c r="AT671" s="99">
        <f t="shared" si="396"/>
        <v>4400</v>
      </c>
      <c r="AU671" s="99">
        <f t="shared" si="396"/>
        <v>3200</v>
      </c>
      <c r="AV671" s="99">
        <f t="shared" si="396"/>
        <v>2000</v>
      </c>
      <c r="AW671" s="100">
        <f t="shared" si="397"/>
        <v>1087.5</v>
      </c>
      <c r="AX671" s="256" t="s">
        <v>168</v>
      </c>
      <c r="AY671" s="101">
        <v>3500</v>
      </c>
      <c r="AZ671" s="102">
        <v>2100</v>
      </c>
      <c r="BA671" s="102">
        <v>1540</v>
      </c>
      <c r="BB671" s="102">
        <v>980</v>
      </c>
      <c r="BC671" s="97">
        <v>3000</v>
      </c>
      <c r="BD671" s="97">
        <v>1800</v>
      </c>
      <c r="BE671" s="97">
        <v>1320</v>
      </c>
      <c r="BF671" s="97">
        <v>840</v>
      </c>
      <c r="BG671" s="103">
        <f t="shared" si="398"/>
        <v>912.5</v>
      </c>
      <c r="BJ671" s="251" t="e">
        <f>M671*#REF!</f>
        <v>#REF!</v>
      </c>
      <c r="BK671" s="251" t="e">
        <f>N671*#REF!</f>
        <v>#REF!</v>
      </c>
      <c r="BL671" s="251" t="e">
        <f>O671*#REF!</f>
        <v>#REF!</v>
      </c>
      <c r="BM671" s="251" t="e">
        <f>P671*#REF!</f>
        <v>#REF!</v>
      </c>
    </row>
    <row r="672" spans="1:65" s="104" customFormat="1" ht="35.1" customHeight="1" x14ac:dyDescent="0.25">
      <c r="A672" s="83" t="str">
        <f t="shared" si="384"/>
        <v>TB14DT+1</v>
      </c>
      <c r="B672" s="83" t="str">
        <f t="shared" si="385"/>
        <v>TB14DT+2</v>
      </c>
      <c r="C672" s="83" t="str">
        <f t="shared" si="386"/>
        <v>TB14DT+3</v>
      </c>
      <c r="D672" s="83" t="str">
        <f t="shared" si="387"/>
        <v>TB14DT+4</v>
      </c>
      <c r="E672" s="18" t="s">
        <v>168</v>
      </c>
      <c r="F672" s="85">
        <v>14</v>
      </c>
      <c r="G672" s="85"/>
      <c r="H672" s="93" t="s">
        <v>5768</v>
      </c>
      <c r="I672" s="84" t="s">
        <v>5769</v>
      </c>
      <c r="J672" s="84" t="s">
        <v>5686</v>
      </c>
      <c r="K672" s="84" t="str">
        <f t="shared" si="388"/>
        <v>TB14DT</v>
      </c>
      <c r="L672" s="84" t="s">
        <v>4229</v>
      </c>
      <c r="M672" s="95">
        <v>5000</v>
      </c>
      <c r="N672" s="95">
        <v>3000</v>
      </c>
      <c r="O672" s="95">
        <v>2200</v>
      </c>
      <c r="P672" s="95">
        <v>1400</v>
      </c>
      <c r="Q672" s="95" t="e">
        <f>VLOOKUP(H672&amp;"Vị trí 1",#REF!,9,0)</f>
        <v>#REF!</v>
      </c>
      <c r="R672" s="95" t="e">
        <f>VLOOKUP(H672&amp;"Vị trí 2",#REF!,9,0)</f>
        <v>#REF!</v>
      </c>
      <c r="S672" s="95" t="e">
        <f>VLOOKUP(H672&amp;"Vị trí 3",#REF!,9,0)</f>
        <v>#REF!</v>
      </c>
      <c r="T672" s="95" t="e">
        <f>VLOOKUP(H672&amp;"Vị trí 4",#REF!,9,0)</f>
        <v>#REF!</v>
      </c>
      <c r="U672" s="253"/>
      <c r="V672" s="253"/>
      <c r="W672" s="253"/>
      <c r="X672" s="253"/>
      <c r="Y672" s="254"/>
      <c r="Z672" s="254"/>
      <c r="AA672" s="254"/>
      <c r="AB672" s="254"/>
      <c r="AC672" s="253"/>
      <c r="AD672" s="253"/>
      <c r="AE672" s="253"/>
      <c r="AF672" s="253"/>
      <c r="AG672" s="254"/>
      <c r="AH672" s="254"/>
      <c r="AI672" s="254"/>
      <c r="AJ672" s="254"/>
      <c r="AK672" s="86">
        <v>2.52</v>
      </c>
      <c r="AL672" s="86"/>
      <c r="AM672" s="255"/>
      <c r="AN672" s="255">
        <v>1.45</v>
      </c>
      <c r="AO672" s="98">
        <f t="shared" si="395"/>
        <v>7250</v>
      </c>
      <c r="AP672" s="98">
        <f t="shared" si="395"/>
        <v>4350</v>
      </c>
      <c r="AQ672" s="98">
        <f t="shared" si="395"/>
        <v>3190</v>
      </c>
      <c r="AR672" s="98">
        <f t="shared" si="395"/>
        <v>2030</v>
      </c>
      <c r="AS672" s="99">
        <f t="shared" si="396"/>
        <v>7300</v>
      </c>
      <c r="AT672" s="99">
        <f t="shared" si="396"/>
        <v>4400</v>
      </c>
      <c r="AU672" s="99">
        <f t="shared" si="396"/>
        <v>3200</v>
      </c>
      <c r="AV672" s="99">
        <f t="shared" si="396"/>
        <v>2000</v>
      </c>
      <c r="AW672" s="100">
        <f t="shared" si="397"/>
        <v>1087.5</v>
      </c>
      <c r="AX672" s="256" t="s">
        <v>168</v>
      </c>
      <c r="AY672" s="101"/>
      <c r="AZ672" s="102"/>
      <c r="BA672" s="102"/>
      <c r="BB672" s="102"/>
      <c r="BC672" s="97"/>
      <c r="BD672" s="97"/>
      <c r="BE672" s="97"/>
      <c r="BF672" s="97"/>
      <c r="BG672" s="103">
        <f t="shared" si="398"/>
        <v>912.5</v>
      </c>
    </row>
    <row r="673" spans="1:65" s="104" customFormat="1" ht="35.1" customHeight="1" x14ac:dyDescent="0.25">
      <c r="A673" s="83" t="str">
        <f t="shared" si="384"/>
        <v>TB15DT+1</v>
      </c>
      <c r="B673" s="83" t="str">
        <f t="shared" si="385"/>
        <v>TB15DT+2</v>
      </c>
      <c r="C673" s="83" t="str">
        <f t="shared" si="386"/>
        <v>TB15DT+3</v>
      </c>
      <c r="D673" s="83" t="str">
        <f t="shared" si="387"/>
        <v>TB15DT+4</v>
      </c>
      <c r="E673" s="18" t="s">
        <v>168</v>
      </c>
      <c r="F673" s="85">
        <v>15</v>
      </c>
      <c r="G673" s="85"/>
      <c r="H673" s="93" t="s">
        <v>5770</v>
      </c>
      <c r="I673" s="84" t="s">
        <v>210</v>
      </c>
      <c r="J673" s="84" t="s">
        <v>5771</v>
      </c>
      <c r="K673" s="84"/>
      <c r="L673" s="84" t="s">
        <v>5772</v>
      </c>
      <c r="M673" s="96"/>
      <c r="N673" s="96"/>
      <c r="O673" s="96"/>
      <c r="P673" s="96"/>
      <c r="Q673" s="95"/>
      <c r="R673" s="95"/>
      <c r="S673" s="95"/>
      <c r="T673" s="95"/>
      <c r="U673" s="253" t="e">
        <f>VLOOKUP(A673,#REF!,32,0)</f>
        <v>#REF!</v>
      </c>
      <c r="V673" s="253"/>
      <c r="W673" s="253"/>
      <c r="X673" s="253"/>
      <c r="Y673" s="254" t="e">
        <f>U673/M673</f>
        <v>#REF!</v>
      </c>
      <c r="Z673" s="254"/>
      <c r="AA673" s="254"/>
      <c r="AB673" s="254"/>
      <c r="AC673" s="253"/>
      <c r="AD673" s="253"/>
      <c r="AE673" s="253"/>
      <c r="AF673" s="253"/>
      <c r="AG673" s="254"/>
      <c r="AH673" s="254"/>
      <c r="AI673" s="254"/>
      <c r="AJ673" s="254"/>
      <c r="AK673" s="86"/>
      <c r="AL673" s="86"/>
      <c r="AM673" s="255"/>
      <c r="AN673" s="255"/>
      <c r="AO673" s="98"/>
      <c r="AP673" s="98"/>
      <c r="AQ673" s="98"/>
      <c r="AR673" s="98"/>
      <c r="AS673" s="98"/>
      <c r="AT673" s="98"/>
      <c r="AU673" s="98"/>
      <c r="AV673" s="98"/>
      <c r="AW673" s="60"/>
      <c r="AX673" s="256" t="s">
        <v>168</v>
      </c>
      <c r="AY673" s="101">
        <v>4550</v>
      </c>
      <c r="AZ673" s="102">
        <v>2310</v>
      </c>
      <c r="BA673" s="102">
        <v>1540</v>
      </c>
      <c r="BB673" s="102">
        <v>980</v>
      </c>
      <c r="BC673" s="97">
        <v>3900</v>
      </c>
      <c r="BD673" s="97">
        <v>1980</v>
      </c>
      <c r="BE673" s="97">
        <v>1320</v>
      </c>
      <c r="BF673" s="97">
        <v>840</v>
      </c>
      <c r="BJ673" s="251" t="e">
        <f>M673*#REF!</f>
        <v>#REF!</v>
      </c>
      <c r="BK673" s="251" t="e">
        <f>N673*#REF!</f>
        <v>#REF!</v>
      </c>
      <c r="BL673" s="251" t="e">
        <f>O673*#REF!</f>
        <v>#REF!</v>
      </c>
      <c r="BM673" s="251" t="e">
        <f>P673*#REF!</f>
        <v>#REF!</v>
      </c>
    </row>
    <row r="674" spans="1:65" s="104" customFormat="1" ht="63" x14ac:dyDescent="0.25">
      <c r="A674" s="83" t="str">
        <f t="shared" si="384"/>
        <v>TB15DT_D1+1</v>
      </c>
      <c r="B674" s="83" t="str">
        <f t="shared" si="385"/>
        <v>TB15DT_D1+2</v>
      </c>
      <c r="C674" s="83" t="str">
        <f t="shared" si="386"/>
        <v>TB15DT_D1+3</v>
      </c>
      <c r="D674" s="83" t="str">
        <f t="shared" si="387"/>
        <v>TB15DT_D1+4</v>
      </c>
      <c r="E674" s="18" t="s">
        <v>168</v>
      </c>
      <c r="F674" s="85"/>
      <c r="G674" s="85"/>
      <c r="H674" s="93" t="s">
        <v>5773</v>
      </c>
      <c r="I674" s="84" t="s">
        <v>5774</v>
      </c>
      <c r="J674" s="84" t="s">
        <v>5771</v>
      </c>
      <c r="K674" s="84" t="str">
        <f t="shared" si="388"/>
        <v>TB15DT_D1</v>
      </c>
      <c r="L674" s="84" t="s">
        <v>5775</v>
      </c>
      <c r="M674" s="95">
        <v>10000</v>
      </c>
      <c r="N674" s="95">
        <v>3800</v>
      </c>
      <c r="O674" s="95">
        <v>2700</v>
      </c>
      <c r="P674" s="95">
        <v>1700</v>
      </c>
      <c r="Q674" s="95" t="e">
        <f>VLOOKUP(H674&amp;"Vị trí 1",#REF!,9,0)</f>
        <v>#REF!</v>
      </c>
      <c r="R674" s="95" t="e">
        <f>VLOOKUP(H674&amp;"Vị trí 2",#REF!,9,0)</f>
        <v>#REF!</v>
      </c>
      <c r="S674" s="95" t="e">
        <f>VLOOKUP(H674&amp;"Vị trí 3",#REF!,9,0)</f>
        <v>#REF!</v>
      </c>
      <c r="T674" s="95" t="e">
        <f>VLOOKUP(H674&amp;"Vị trí 4",#REF!,9,0)</f>
        <v>#REF!</v>
      </c>
      <c r="U674" s="253"/>
      <c r="V674" s="253"/>
      <c r="W674" s="253"/>
      <c r="X674" s="253"/>
      <c r="Y674" s="254"/>
      <c r="Z674" s="254"/>
      <c r="AA674" s="254"/>
      <c r="AB674" s="254"/>
      <c r="AC674" s="253"/>
      <c r="AD674" s="253"/>
      <c r="AE674" s="253"/>
      <c r="AF674" s="253"/>
      <c r="AG674" s="254"/>
      <c r="AH674" s="254"/>
      <c r="AI674" s="254"/>
      <c r="AJ674" s="254"/>
      <c r="AK674" s="86">
        <v>2.52</v>
      </c>
      <c r="AL674" s="86"/>
      <c r="AM674" s="255"/>
      <c r="AN674" s="255">
        <v>1.45</v>
      </c>
      <c r="AO674" s="98">
        <f t="shared" ref="AO674:AR677" si="399">M674*$AN674</f>
        <v>14500</v>
      </c>
      <c r="AP674" s="98">
        <f t="shared" si="399"/>
        <v>5510</v>
      </c>
      <c r="AQ674" s="98">
        <f t="shared" si="399"/>
        <v>3915</v>
      </c>
      <c r="AR674" s="98">
        <f t="shared" si="399"/>
        <v>2465</v>
      </c>
      <c r="AS674" s="99">
        <f t="shared" ref="AS674:AV677" si="400">IF(AO674&lt;1000,ROUND(AO674,-1),ROUND(AO674,-2))</f>
        <v>14500</v>
      </c>
      <c r="AT674" s="99">
        <f t="shared" si="400"/>
        <v>5500</v>
      </c>
      <c r="AU674" s="99">
        <f t="shared" si="400"/>
        <v>3900</v>
      </c>
      <c r="AV674" s="99">
        <f t="shared" si="400"/>
        <v>2500</v>
      </c>
      <c r="AW674" s="100">
        <f>AO674*0.15</f>
        <v>2175</v>
      </c>
      <c r="AX674" s="256" t="s">
        <v>168</v>
      </c>
      <c r="AY674" s="101">
        <v>2450</v>
      </c>
      <c r="AZ674" s="102">
        <v>1190</v>
      </c>
      <c r="BA674" s="102">
        <v>980</v>
      </c>
      <c r="BB674" s="102">
        <v>770</v>
      </c>
      <c r="BC674" s="97">
        <v>2100</v>
      </c>
      <c r="BD674" s="97">
        <v>1020</v>
      </c>
      <c r="BE674" s="97">
        <v>840</v>
      </c>
      <c r="BF674" s="97">
        <v>660</v>
      </c>
      <c r="BG674" s="103">
        <f>AV674-AW674</f>
        <v>325</v>
      </c>
      <c r="BJ674" s="251" t="e">
        <f>M674*#REF!</f>
        <v>#REF!</v>
      </c>
      <c r="BK674" s="251" t="e">
        <f>N674*#REF!</f>
        <v>#REF!</v>
      </c>
      <c r="BL674" s="251" t="e">
        <f>O674*#REF!</f>
        <v>#REF!</v>
      </c>
      <c r="BM674" s="251" t="e">
        <f>P674*#REF!</f>
        <v>#REF!</v>
      </c>
    </row>
    <row r="675" spans="1:65" s="104" customFormat="1" ht="35.1" customHeight="1" x14ac:dyDescent="0.25">
      <c r="A675" s="83" t="str">
        <f t="shared" si="384"/>
        <v>TB15DT_D2+1</v>
      </c>
      <c r="B675" s="83" t="str">
        <f t="shared" si="385"/>
        <v>TB15DT_D2+2</v>
      </c>
      <c r="C675" s="83" t="str">
        <f t="shared" si="386"/>
        <v>TB15DT_D2+3</v>
      </c>
      <c r="D675" s="83" t="str">
        <f t="shared" si="387"/>
        <v>TB15DT_D2+4</v>
      </c>
      <c r="E675" s="18" t="s">
        <v>168</v>
      </c>
      <c r="F675" s="85"/>
      <c r="G675" s="85"/>
      <c r="H675" s="93" t="s">
        <v>5776</v>
      </c>
      <c r="I675" s="84" t="s">
        <v>5777</v>
      </c>
      <c r="J675" s="84" t="s">
        <v>4953</v>
      </c>
      <c r="K675" s="84" t="str">
        <f t="shared" si="388"/>
        <v>TB15DT_D2</v>
      </c>
      <c r="L675" s="84" t="s">
        <v>1099</v>
      </c>
      <c r="M675" s="95">
        <v>11000</v>
      </c>
      <c r="N675" s="95">
        <v>4200</v>
      </c>
      <c r="O675" s="95">
        <v>3000</v>
      </c>
      <c r="P675" s="95">
        <v>1800</v>
      </c>
      <c r="Q675" s="95" t="e">
        <f>VLOOKUP(H675&amp;"Vị trí 1",#REF!,9,0)</f>
        <v>#REF!</v>
      </c>
      <c r="R675" s="95" t="e">
        <f>VLOOKUP(H675&amp;"Vị trí 2",#REF!,9,0)</f>
        <v>#REF!</v>
      </c>
      <c r="S675" s="95" t="e">
        <f>VLOOKUP(H675&amp;"Vị trí 3",#REF!,9,0)</f>
        <v>#REF!</v>
      </c>
      <c r="T675" s="95" t="e">
        <f>VLOOKUP(H675&amp;"Vị trí 4",#REF!,9,0)</f>
        <v>#REF!</v>
      </c>
      <c r="U675" s="253"/>
      <c r="V675" s="253"/>
      <c r="W675" s="253"/>
      <c r="X675" s="253"/>
      <c r="Y675" s="254"/>
      <c r="Z675" s="254"/>
      <c r="AA675" s="254"/>
      <c r="AB675" s="254"/>
      <c r="AC675" s="253"/>
      <c r="AD675" s="253"/>
      <c r="AE675" s="253"/>
      <c r="AF675" s="253"/>
      <c r="AG675" s="254"/>
      <c r="AH675" s="254"/>
      <c r="AI675" s="254"/>
      <c r="AJ675" s="254"/>
      <c r="AK675" s="86">
        <v>1.8909090909090909</v>
      </c>
      <c r="AL675" s="86"/>
      <c r="AM675" s="255"/>
      <c r="AN675" s="255">
        <v>1.1000000000000001</v>
      </c>
      <c r="AO675" s="98">
        <f t="shared" si="399"/>
        <v>12100.000000000002</v>
      </c>
      <c r="AP675" s="98">
        <f t="shared" si="399"/>
        <v>4620</v>
      </c>
      <c r="AQ675" s="98">
        <f t="shared" si="399"/>
        <v>3300.0000000000005</v>
      </c>
      <c r="AR675" s="98">
        <f t="shared" si="399"/>
        <v>1980.0000000000002</v>
      </c>
      <c r="AS675" s="99">
        <f t="shared" si="400"/>
        <v>12100</v>
      </c>
      <c r="AT675" s="99">
        <f t="shared" si="400"/>
        <v>4600</v>
      </c>
      <c r="AU675" s="99">
        <f t="shared" si="400"/>
        <v>3300</v>
      </c>
      <c r="AV675" s="99">
        <f t="shared" si="400"/>
        <v>2000</v>
      </c>
      <c r="AW675" s="100">
        <f>AO675*0.15</f>
        <v>1815.0000000000002</v>
      </c>
      <c r="AX675" s="256" t="s">
        <v>168</v>
      </c>
      <c r="AY675" s="101">
        <v>5250</v>
      </c>
      <c r="AZ675" s="102">
        <v>2380</v>
      </c>
      <c r="BA675" s="102">
        <v>1680</v>
      </c>
      <c r="BB675" s="102">
        <v>980</v>
      </c>
      <c r="BC675" s="97">
        <v>4500</v>
      </c>
      <c r="BD675" s="97">
        <v>2040</v>
      </c>
      <c r="BE675" s="97">
        <v>1440</v>
      </c>
      <c r="BF675" s="97">
        <v>840</v>
      </c>
      <c r="BG675" s="103">
        <f>AV675-AW675</f>
        <v>184.99999999999977</v>
      </c>
      <c r="BJ675" s="251" t="e">
        <f>M675*#REF!</f>
        <v>#REF!</v>
      </c>
      <c r="BK675" s="251" t="e">
        <f>N675*#REF!</f>
        <v>#REF!</v>
      </c>
      <c r="BL675" s="251" t="e">
        <f>O675*#REF!</f>
        <v>#REF!</v>
      </c>
      <c r="BM675" s="251" t="e">
        <f>P675*#REF!</f>
        <v>#REF!</v>
      </c>
    </row>
    <row r="676" spans="1:65" s="104" customFormat="1" ht="35.1" customHeight="1" x14ac:dyDescent="0.25">
      <c r="A676" s="83" t="str">
        <f t="shared" si="384"/>
        <v>TB15DT_D3+1</v>
      </c>
      <c r="B676" s="83" t="str">
        <f t="shared" si="385"/>
        <v>TB15DT_D3+2</v>
      </c>
      <c r="C676" s="83" t="str">
        <f t="shared" si="386"/>
        <v>TB15DT_D3+3</v>
      </c>
      <c r="D676" s="83" t="str">
        <f t="shared" si="387"/>
        <v>TB15DT_D3+4</v>
      </c>
      <c r="E676" s="18" t="s">
        <v>168</v>
      </c>
      <c r="F676" s="85"/>
      <c r="G676" s="85"/>
      <c r="H676" s="93" t="s">
        <v>5778</v>
      </c>
      <c r="I676" s="84" t="s">
        <v>5779</v>
      </c>
      <c r="J676" s="84" t="s">
        <v>1099</v>
      </c>
      <c r="K676" s="84" t="str">
        <f t="shared" si="388"/>
        <v>TB15DT_D3</v>
      </c>
      <c r="L676" s="84" t="s">
        <v>5772</v>
      </c>
      <c r="M676" s="95">
        <v>7500</v>
      </c>
      <c r="N676" s="95">
        <v>3400</v>
      </c>
      <c r="O676" s="95">
        <v>2300</v>
      </c>
      <c r="P676" s="95">
        <v>1450</v>
      </c>
      <c r="Q676" s="95" t="e">
        <f>VLOOKUP(H676&amp;"Vị trí 1",#REF!,9,0)</f>
        <v>#REF!</v>
      </c>
      <c r="R676" s="95" t="e">
        <f>VLOOKUP(H676&amp;"Vị trí 2",#REF!,9,0)</f>
        <v>#REF!</v>
      </c>
      <c r="S676" s="95" t="e">
        <f>VLOOKUP(H676&amp;"Vị trí 3",#REF!,9,0)</f>
        <v>#REF!</v>
      </c>
      <c r="T676" s="95" t="e">
        <f>VLOOKUP(H676&amp;"Vị trí 4",#REF!,9,0)</f>
        <v>#REF!</v>
      </c>
      <c r="U676" s="253"/>
      <c r="V676" s="253"/>
      <c r="W676" s="253"/>
      <c r="X676" s="253"/>
      <c r="Y676" s="254"/>
      <c r="Z676" s="254"/>
      <c r="AA676" s="254"/>
      <c r="AB676" s="254"/>
      <c r="AC676" s="253"/>
      <c r="AD676" s="253"/>
      <c r="AE676" s="253"/>
      <c r="AF676" s="253"/>
      <c r="AG676" s="254"/>
      <c r="AH676" s="254"/>
      <c r="AI676" s="254"/>
      <c r="AJ676" s="254"/>
      <c r="AK676" s="86">
        <v>2.0640000000000001</v>
      </c>
      <c r="AL676" s="86"/>
      <c r="AM676" s="255"/>
      <c r="AN676" s="255">
        <v>1.2</v>
      </c>
      <c r="AO676" s="98">
        <f t="shared" si="399"/>
        <v>9000</v>
      </c>
      <c r="AP676" s="98">
        <f t="shared" si="399"/>
        <v>4080</v>
      </c>
      <c r="AQ676" s="98">
        <f t="shared" si="399"/>
        <v>2760</v>
      </c>
      <c r="AR676" s="98">
        <f t="shared" si="399"/>
        <v>1740</v>
      </c>
      <c r="AS676" s="99">
        <f t="shared" si="400"/>
        <v>9000</v>
      </c>
      <c r="AT676" s="99">
        <f t="shared" si="400"/>
        <v>4100</v>
      </c>
      <c r="AU676" s="99">
        <f t="shared" si="400"/>
        <v>2800</v>
      </c>
      <c r="AV676" s="99">
        <f t="shared" si="400"/>
        <v>1700</v>
      </c>
      <c r="AW676" s="100">
        <f>AO676*0.15</f>
        <v>1350</v>
      </c>
      <c r="AX676" s="256" t="s">
        <v>168</v>
      </c>
      <c r="AY676" s="101"/>
      <c r="AZ676" s="102"/>
      <c r="BA676" s="102"/>
      <c r="BB676" s="102"/>
      <c r="BC676" s="97"/>
      <c r="BD676" s="97"/>
      <c r="BE676" s="97"/>
      <c r="BF676" s="97"/>
      <c r="BG676" s="103">
        <f>AV676-AW676</f>
        <v>350</v>
      </c>
    </row>
    <row r="677" spans="1:65" s="104" customFormat="1" ht="35.1" customHeight="1" x14ac:dyDescent="0.25">
      <c r="A677" s="83" t="str">
        <f t="shared" si="384"/>
        <v>TB16DT+1</v>
      </c>
      <c r="B677" s="83" t="str">
        <f t="shared" si="385"/>
        <v>TB16DT+2</v>
      </c>
      <c r="C677" s="83" t="str">
        <f t="shared" si="386"/>
        <v>TB16DT+3</v>
      </c>
      <c r="D677" s="83" t="str">
        <f t="shared" si="387"/>
        <v>TB16DT+4</v>
      </c>
      <c r="E677" s="18" t="s">
        <v>168</v>
      </c>
      <c r="F677" s="85">
        <v>16</v>
      </c>
      <c r="G677" s="85"/>
      <c r="H677" s="93" t="s">
        <v>5780</v>
      </c>
      <c r="I677" s="84" t="s">
        <v>208</v>
      </c>
      <c r="J677" s="84" t="s">
        <v>92</v>
      </c>
      <c r="K677" s="84" t="str">
        <f t="shared" si="388"/>
        <v>TB16DT</v>
      </c>
      <c r="L677" s="84" t="s">
        <v>299</v>
      </c>
      <c r="M677" s="95">
        <v>5000</v>
      </c>
      <c r="N677" s="95">
        <v>3000</v>
      </c>
      <c r="O677" s="95">
        <v>2200</v>
      </c>
      <c r="P677" s="95">
        <v>1400</v>
      </c>
      <c r="Q677" s="95" t="e">
        <f>VLOOKUP(H677&amp;"Vị trí 1",#REF!,9,0)</f>
        <v>#REF!</v>
      </c>
      <c r="R677" s="95" t="e">
        <f>VLOOKUP(H677&amp;"Vị trí 2",#REF!,9,0)</f>
        <v>#REF!</v>
      </c>
      <c r="S677" s="95" t="e">
        <f>VLOOKUP(H677&amp;"Vị trí 3",#REF!,9,0)</f>
        <v>#REF!</v>
      </c>
      <c r="T677" s="95" t="e">
        <f>VLOOKUP(H677&amp;"Vị trí 4",#REF!,9,0)</f>
        <v>#REF!</v>
      </c>
      <c r="U677" s="253"/>
      <c r="V677" s="253"/>
      <c r="W677" s="253"/>
      <c r="X677" s="253"/>
      <c r="Y677" s="254"/>
      <c r="Z677" s="254"/>
      <c r="AA677" s="254"/>
      <c r="AB677" s="254"/>
      <c r="AC677" s="253"/>
      <c r="AD677" s="253"/>
      <c r="AE677" s="253"/>
      <c r="AF677" s="253"/>
      <c r="AG677" s="254"/>
      <c r="AH677" s="254"/>
      <c r="AI677" s="254"/>
      <c r="AJ677" s="254"/>
      <c r="AK677" s="86">
        <v>2.12</v>
      </c>
      <c r="AL677" s="86"/>
      <c r="AM677" s="255"/>
      <c r="AN677" s="255">
        <f>AK677*$AN$10/$AK$10</f>
        <v>1.2506934345110821</v>
      </c>
      <c r="AO677" s="98">
        <f t="shared" si="399"/>
        <v>6253.4671725554099</v>
      </c>
      <c r="AP677" s="98">
        <f t="shared" si="399"/>
        <v>3752.080303533246</v>
      </c>
      <c r="AQ677" s="98">
        <f t="shared" si="399"/>
        <v>2751.5255559243806</v>
      </c>
      <c r="AR677" s="98">
        <f t="shared" si="399"/>
        <v>1750.9708083155149</v>
      </c>
      <c r="AS677" s="99">
        <f t="shared" si="400"/>
        <v>6300</v>
      </c>
      <c r="AT677" s="99">
        <f t="shared" si="400"/>
        <v>3800</v>
      </c>
      <c r="AU677" s="99">
        <f t="shared" si="400"/>
        <v>2800</v>
      </c>
      <c r="AV677" s="99">
        <f t="shared" si="400"/>
        <v>1800</v>
      </c>
      <c r="AW677" s="100">
        <f>AO677*0.15</f>
        <v>938.02007588331139</v>
      </c>
      <c r="AX677" s="256" t="s">
        <v>168</v>
      </c>
      <c r="AY677" s="101">
        <v>3850</v>
      </c>
      <c r="AZ677" s="102">
        <v>2240</v>
      </c>
      <c r="BA677" s="102">
        <v>1540</v>
      </c>
      <c r="BB677" s="102">
        <v>980</v>
      </c>
      <c r="BC677" s="97">
        <v>3300</v>
      </c>
      <c r="BD677" s="97">
        <v>1920</v>
      </c>
      <c r="BE677" s="97">
        <v>1320</v>
      </c>
      <c r="BF677" s="97">
        <v>840</v>
      </c>
      <c r="BG677" s="103">
        <f>AV677-AW677</f>
        <v>861.97992411668861</v>
      </c>
      <c r="BJ677" s="251" t="e">
        <f>M677*#REF!</f>
        <v>#REF!</v>
      </c>
      <c r="BK677" s="251" t="e">
        <f>N677*#REF!</f>
        <v>#REF!</v>
      </c>
      <c r="BL677" s="251" t="e">
        <f>O677*#REF!</f>
        <v>#REF!</v>
      </c>
      <c r="BM677" s="251" t="e">
        <f>P677*#REF!</f>
        <v>#REF!</v>
      </c>
    </row>
    <row r="678" spans="1:65" s="104" customFormat="1" ht="35.1" customHeight="1" x14ac:dyDescent="0.25">
      <c r="A678" s="83" t="str">
        <f t="shared" si="384"/>
        <v>TB17DT+1</v>
      </c>
      <c r="B678" s="83" t="str">
        <f t="shared" si="385"/>
        <v>TB17DT+2</v>
      </c>
      <c r="C678" s="83" t="str">
        <f t="shared" si="386"/>
        <v>TB17DT+3</v>
      </c>
      <c r="D678" s="83" t="str">
        <f t="shared" si="387"/>
        <v>TB17DT+4</v>
      </c>
      <c r="E678" s="18" t="s">
        <v>168</v>
      </c>
      <c r="F678" s="85">
        <v>17</v>
      </c>
      <c r="G678" s="85"/>
      <c r="H678" s="93" t="s">
        <v>5781</v>
      </c>
      <c r="I678" s="84" t="s">
        <v>4528</v>
      </c>
      <c r="J678" s="84" t="s">
        <v>5782</v>
      </c>
      <c r="K678" s="84"/>
      <c r="L678" s="84" t="s">
        <v>5783</v>
      </c>
      <c r="M678" s="96"/>
      <c r="N678" s="96"/>
      <c r="O678" s="96"/>
      <c r="P678" s="96"/>
      <c r="Q678" s="95"/>
      <c r="R678" s="95"/>
      <c r="S678" s="95"/>
      <c r="T678" s="95"/>
      <c r="U678" s="253"/>
      <c r="V678" s="253"/>
      <c r="W678" s="253"/>
      <c r="X678" s="253"/>
      <c r="Y678" s="254"/>
      <c r="Z678" s="254"/>
      <c r="AA678" s="254"/>
      <c r="AB678" s="254"/>
      <c r="AC678" s="253"/>
      <c r="AD678" s="253"/>
      <c r="AE678" s="253"/>
      <c r="AF678" s="253"/>
      <c r="AG678" s="254"/>
      <c r="AH678" s="254"/>
      <c r="AI678" s="254"/>
      <c r="AJ678" s="254"/>
      <c r="AK678" s="86"/>
      <c r="AL678" s="86"/>
      <c r="AM678" s="255"/>
      <c r="AN678" s="255"/>
      <c r="AO678" s="98"/>
      <c r="AP678" s="98"/>
      <c r="AQ678" s="98"/>
      <c r="AR678" s="98"/>
      <c r="AS678" s="98"/>
      <c r="AT678" s="98"/>
      <c r="AU678" s="98"/>
      <c r="AV678" s="98"/>
      <c r="AW678" s="60"/>
      <c r="AX678" s="256" t="s">
        <v>168</v>
      </c>
      <c r="AY678" s="101">
        <v>3150</v>
      </c>
      <c r="AZ678" s="102">
        <v>1540</v>
      </c>
      <c r="BA678" s="102">
        <v>1260</v>
      </c>
      <c r="BB678" s="102">
        <v>980</v>
      </c>
      <c r="BC678" s="97">
        <v>2700</v>
      </c>
      <c r="BD678" s="97">
        <v>1320</v>
      </c>
      <c r="BE678" s="97">
        <v>1080</v>
      </c>
      <c r="BF678" s="97">
        <v>840</v>
      </c>
      <c r="BJ678" s="251" t="e">
        <f>M678*#REF!</f>
        <v>#REF!</v>
      </c>
      <c r="BK678" s="251" t="e">
        <f>N678*#REF!</f>
        <v>#REF!</v>
      </c>
      <c r="BL678" s="251" t="e">
        <f>O678*#REF!</f>
        <v>#REF!</v>
      </c>
      <c r="BM678" s="251" t="e">
        <f>P678*#REF!</f>
        <v>#REF!</v>
      </c>
    </row>
    <row r="679" spans="1:65" s="104" customFormat="1" ht="35.1" customHeight="1" x14ac:dyDescent="0.25">
      <c r="A679" s="83" t="str">
        <f t="shared" si="384"/>
        <v>TB17DT_D1+1</v>
      </c>
      <c r="B679" s="83" t="str">
        <f t="shared" si="385"/>
        <v>TB17DT_D1+2</v>
      </c>
      <c r="C679" s="83" t="str">
        <f t="shared" si="386"/>
        <v>TB17DT_D1+3</v>
      </c>
      <c r="D679" s="83" t="str">
        <f t="shared" si="387"/>
        <v>TB17DT_D1+4</v>
      </c>
      <c r="E679" s="18" t="s">
        <v>168</v>
      </c>
      <c r="F679" s="85"/>
      <c r="G679" s="85"/>
      <c r="H679" s="93" t="s">
        <v>5784</v>
      </c>
      <c r="I679" s="84" t="s">
        <v>5785</v>
      </c>
      <c r="J679" s="84" t="s">
        <v>282</v>
      </c>
      <c r="K679" s="84" t="str">
        <f t="shared" si="388"/>
        <v>TB17DT_D1</v>
      </c>
      <c r="L679" s="84" t="s">
        <v>5786</v>
      </c>
      <c r="M679" s="95">
        <v>6500</v>
      </c>
      <c r="N679" s="95">
        <v>3300</v>
      </c>
      <c r="O679" s="95">
        <v>2200</v>
      </c>
      <c r="P679" s="95">
        <v>1400</v>
      </c>
      <c r="Q679" s="95" t="e">
        <f>VLOOKUP(H679&amp;"Vị trí 1",#REF!,9,0)</f>
        <v>#REF!</v>
      </c>
      <c r="R679" s="95" t="e">
        <f>VLOOKUP(H679&amp;"Vị trí 2",#REF!,9,0)</f>
        <v>#REF!</v>
      </c>
      <c r="S679" s="95" t="e">
        <f>VLOOKUP(H679&amp;"Vị trí 3",#REF!,9,0)</f>
        <v>#REF!</v>
      </c>
      <c r="T679" s="95" t="e">
        <f>VLOOKUP(H679&amp;"Vị trí 4",#REF!,9,0)</f>
        <v>#REF!</v>
      </c>
      <c r="U679" s="253"/>
      <c r="V679" s="253"/>
      <c r="W679" s="253"/>
      <c r="X679" s="253"/>
      <c r="Y679" s="254"/>
      <c r="Z679" s="254"/>
      <c r="AA679" s="254"/>
      <c r="AB679" s="254"/>
      <c r="AC679" s="253"/>
      <c r="AD679" s="253"/>
      <c r="AE679" s="253"/>
      <c r="AF679" s="253"/>
      <c r="AG679" s="254"/>
      <c r="AH679" s="254"/>
      <c r="AI679" s="254"/>
      <c r="AJ679" s="254"/>
      <c r="AK679" s="86">
        <v>1.6923076923076923</v>
      </c>
      <c r="AL679" s="86"/>
      <c r="AM679" s="255"/>
      <c r="AN679" s="255">
        <v>1.1000000000000001</v>
      </c>
      <c r="AO679" s="98">
        <f t="shared" ref="AO679:AR681" si="401">M679*$AN679</f>
        <v>7150.0000000000009</v>
      </c>
      <c r="AP679" s="98">
        <f t="shared" si="401"/>
        <v>3630.0000000000005</v>
      </c>
      <c r="AQ679" s="98">
        <f t="shared" si="401"/>
        <v>2420</v>
      </c>
      <c r="AR679" s="98">
        <f t="shared" si="401"/>
        <v>1540.0000000000002</v>
      </c>
      <c r="AS679" s="99">
        <f t="shared" ref="AS679:AV681" si="402">IF(AO679&lt;1000,ROUND(AO679,-1),ROUND(AO679,-2))</f>
        <v>7200</v>
      </c>
      <c r="AT679" s="99">
        <f t="shared" si="402"/>
        <v>3600</v>
      </c>
      <c r="AU679" s="99">
        <f t="shared" si="402"/>
        <v>2400</v>
      </c>
      <c r="AV679" s="99">
        <f t="shared" si="402"/>
        <v>1500</v>
      </c>
      <c r="AW679" s="100">
        <f>AO679*0.15</f>
        <v>1072.5</v>
      </c>
      <c r="AX679" s="256" t="s">
        <v>168</v>
      </c>
      <c r="AY679" s="101">
        <v>4550</v>
      </c>
      <c r="AZ679" s="102">
        <v>2380</v>
      </c>
      <c r="BA679" s="102">
        <v>1610</v>
      </c>
      <c r="BB679" s="102">
        <v>1020</v>
      </c>
      <c r="BC679" s="97">
        <v>3900</v>
      </c>
      <c r="BD679" s="97">
        <v>2040</v>
      </c>
      <c r="BE679" s="97">
        <v>1380</v>
      </c>
      <c r="BF679" s="97">
        <v>870</v>
      </c>
      <c r="BG679" s="103">
        <f>AV679-AW679</f>
        <v>427.5</v>
      </c>
      <c r="BJ679" s="251" t="e">
        <f>M679*#REF!</f>
        <v>#REF!</v>
      </c>
      <c r="BK679" s="251" t="e">
        <f>N679*#REF!</f>
        <v>#REF!</v>
      </c>
      <c r="BL679" s="251" t="e">
        <f>O679*#REF!</f>
        <v>#REF!</v>
      </c>
      <c r="BM679" s="251" t="e">
        <f>P679*#REF!</f>
        <v>#REF!</v>
      </c>
    </row>
    <row r="680" spans="1:65" s="104" customFormat="1" ht="35.1" customHeight="1" x14ac:dyDescent="0.25">
      <c r="A680" s="83" t="str">
        <f t="shared" si="384"/>
        <v>TB17DT_D2+1</v>
      </c>
      <c r="B680" s="83" t="str">
        <f t="shared" si="385"/>
        <v>TB17DT_D2+2</v>
      </c>
      <c r="C680" s="83" t="str">
        <f t="shared" si="386"/>
        <v>TB17DT_D2+3</v>
      </c>
      <c r="D680" s="83" t="str">
        <f t="shared" si="387"/>
        <v>TB17DT_D2+4</v>
      </c>
      <c r="E680" s="18" t="s">
        <v>168</v>
      </c>
      <c r="F680" s="85"/>
      <c r="G680" s="85"/>
      <c r="H680" s="93" t="s">
        <v>5787</v>
      </c>
      <c r="I680" s="84" t="s">
        <v>5788</v>
      </c>
      <c r="J680" s="84" t="s">
        <v>5763</v>
      </c>
      <c r="K680" s="84" t="str">
        <f t="shared" si="388"/>
        <v>TB17DT_D2</v>
      </c>
      <c r="L680" s="84" t="s">
        <v>5783</v>
      </c>
      <c r="M680" s="95">
        <v>3500</v>
      </c>
      <c r="N680" s="95">
        <v>1700</v>
      </c>
      <c r="O680" s="95">
        <v>1400</v>
      </c>
      <c r="P680" s="95">
        <v>1100</v>
      </c>
      <c r="Q680" s="95" t="e">
        <f>VLOOKUP(H680&amp;"Vị trí 1",#REF!,9,0)</f>
        <v>#REF!</v>
      </c>
      <c r="R680" s="95" t="e">
        <f>VLOOKUP(H680&amp;"Vị trí 2",#REF!,9,0)</f>
        <v>#REF!</v>
      </c>
      <c r="S680" s="95" t="e">
        <f>VLOOKUP(H680&amp;"Vị trí 3",#REF!,9,0)</f>
        <v>#REF!</v>
      </c>
      <c r="T680" s="95" t="e">
        <f>VLOOKUP(H680&amp;"Vị trí 4",#REF!,9,0)</f>
        <v>#REF!</v>
      </c>
      <c r="U680" s="253" t="e">
        <f>VLOOKUP(A680,#REF!,32,0)</f>
        <v>#REF!</v>
      </c>
      <c r="V680" s="253"/>
      <c r="W680" s="253"/>
      <c r="X680" s="253"/>
      <c r="Y680" s="254" t="e">
        <f>U680/M680</f>
        <v>#REF!</v>
      </c>
      <c r="Z680" s="254"/>
      <c r="AA680" s="254"/>
      <c r="AB680" s="254"/>
      <c r="AC680" s="253"/>
      <c r="AD680" s="253"/>
      <c r="AE680" s="253"/>
      <c r="AF680" s="253"/>
      <c r="AG680" s="254"/>
      <c r="AH680" s="254"/>
      <c r="AI680" s="254"/>
      <c r="AJ680" s="254"/>
      <c r="AK680" s="86">
        <v>2.52</v>
      </c>
      <c r="AL680" s="86"/>
      <c r="AM680" s="255"/>
      <c r="AN680" s="255">
        <v>1.45</v>
      </c>
      <c r="AO680" s="98">
        <f t="shared" si="401"/>
        <v>5075</v>
      </c>
      <c r="AP680" s="98">
        <f t="shared" si="401"/>
        <v>2465</v>
      </c>
      <c r="AQ680" s="98">
        <f t="shared" si="401"/>
        <v>2030</v>
      </c>
      <c r="AR680" s="98">
        <f t="shared" si="401"/>
        <v>1595</v>
      </c>
      <c r="AS680" s="99">
        <f t="shared" si="402"/>
        <v>5100</v>
      </c>
      <c r="AT680" s="99">
        <f t="shared" si="402"/>
        <v>2500</v>
      </c>
      <c r="AU680" s="99">
        <f t="shared" si="402"/>
        <v>2000</v>
      </c>
      <c r="AV680" s="99">
        <f t="shared" si="402"/>
        <v>1600</v>
      </c>
      <c r="AW680" s="100">
        <f>AO680*0.15</f>
        <v>761.25</v>
      </c>
      <c r="AX680" s="256" t="s">
        <v>168</v>
      </c>
      <c r="AY680" s="101">
        <v>5250</v>
      </c>
      <c r="AZ680" s="102">
        <v>2520</v>
      </c>
      <c r="BA680" s="102">
        <v>1680</v>
      </c>
      <c r="BB680" s="102">
        <v>1050</v>
      </c>
      <c r="BC680" s="97">
        <v>4500</v>
      </c>
      <c r="BD680" s="97">
        <v>2160</v>
      </c>
      <c r="BE680" s="97">
        <v>1440</v>
      </c>
      <c r="BF680" s="97">
        <v>900</v>
      </c>
      <c r="BG680" s="103">
        <f>AV680-AW680</f>
        <v>838.75</v>
      </c>
      <c r="BJ680" s="251" t="e">
        <f>M680*#REF!</f>
        <v>#REF!</v>
      </c>
      <c r="BK680" s="251" t="e">
        <f>N680*#REF!</f>
        <v>#REF!</v>
      </c>
      <c r="BL680" s="251" t="e">
        <f>O680*#REF!</f>
        <v>#REF!</v>
      </c>
      <c r="BM680" s="251" t="e">
        <f>P680*#REF!</f>
        <v>#REF!</v>
      </c>
    </row>
    <row r="681" spans="1:65" s="104" customFormat="1" ht="35.1" customHeight="1" x14ac:dyDescent="0.25">
      <c r="A681" s="83" t="str">
        <f t="shared" si="384"/>
        <v>TB18DT+1</v>
      </c>
      <c r="B681" s="83" t="str">
        <f t="shared" si="385"/>
        <v>TB18DT+2</v>
      </c>
      <c r="C681" s="83" t="str">
        <f t="shared" si="386"/>
        <v>TB18DT+3</v>
      </c>
      <c r="D681" s="83" t="str">
        <f t="shared" si="387"/>
        <v>TB18DT+4</v>
      </c>
      <c r="E681" s="18" t="s">
        <v>168</v>
      </c>
      <c r="F681" s="85">
        <v>18</v>
      </c>
      <c r="G681" s="85"/>
      <c r="H681" s="93" t="s">
        <v>5789</v>
      </c>
      <c r="I681" s="84" t="s">
        <v>92</v>
      </c>
      <c r="J681" s="84" t="s">
        <v>144</v>
      </c>
      <c r="K681" s="84" t="str">
        <f t="shared" si="388"/>
        <v>TB18DT</v>
      </c>
      <c r="L681" s="84" t="s">
        <v>1123</v>
      </c>
      <c r="M681" s="95">
        <v>7500</v>
      </c>
      <c r="N681" s="95">
        <v>3400</v>
      </c>
      <c r="O681" s="95">
        <v>2400</v>
      </c>
      <c r="P681" s="95">
        <v>1400</v>
      </c>
      <c r="Q681" s="95" t="e">
        <f>VLOOKUP(H681&amp;"Vị trí 1",#REF!,9,0)</f>
        <v>#REF!</v>
      </c>
      <c r="R681" s="95" t="e">
        <f>VLOOKUP(H681&amp;"Vị trí 2",#REF!,9,0)</f>
        <v>#REF!</v>
      </c>
      <c r="S681" s="95" t="e">
        <f>VLOOKUP(H681&amp;"Vị trí 3",#REF!,9,0)</f>
        <v>#REF!</v>
      </c>
      <c r="T681" s="95" t="e">
        <f>VLOOKUP(H681&amp;"Vị trí 4",#REF!,9,0)</f>
        <v>#REF!</v>
      </c>
      <c r="U681" s="253" t="e">
        <f>VLOOKUP(A681,#REF!,32,0)</f>
        <v>#REF!</v>
      </c>
      <c r="V681" s="253"/>
      <c r="W681" s="253"/>
      <c r="X681" s="253"/>
      <c r="Y681" s="254" t="e">
        <f>U681/M681</f>
        <v>#REF!</v>
      </c>
      <c r="Z681" s="254"/>
      <c r="AA681" s="254"/>
      <c r="AB681" s="254"/>
      <c r="AC681" s="253"/>
      <c r="AD681" s="253"/>
      <c r="AE681" s="253"/>
      <c r="AF681" s="253"/>
      <c r="AG681" s="254"/>
      <c r="AH681" s="254"/>
      <c r="AI681" s="254"/>
      <c r="AJ681" s="254"/>
      <c r="AK681" s="86">
        <v>2.52</v>
      </c>
      <c r="AL681" s="86"/>
      <c r="AM681" s="255"/>
      <c r="AN681" s="255">
        <v>1.45</v>
      </c>
      <c r="AO681" s="98">
        <f t="shared" si="401"/>
        <v>10875</v>
      </c>
      <c r="AP681" s="98">
        <f t="shared" si="401"/>
        <v>4930</v>
      </c>
      <c r="AQ681" s="98">
        <f t="shared" si="401"/>
        <v>3480</v>
      </c>
      <c r="AR681" s="98">
        <f t="shared" si="401"/>
        <v>2030</v>
      </c>
      <c r="AS681" s="99">
        <f t="shared" si="402"/>
        <v>10900</v>
      </c>
      <c r="AT681" s="99">
        <f t="shared" si="402"/>
        <v>4900</v>
      </c>
      <c r="AU681" s="99">
        <f t="shared" si="402"/>
        <v>3500</v>
      </c>
      <c r="AV681" s="99">
        <f t="shared" si="402"/>
        <v>2000</v>
      </c>
      <c r="AW681" s="100">
        <f>AO681*0.15</f>
        <v>1631.25</v>
      </c>
      <c r="AX681" s="256" t="s">
        <v>168</v>
      </c>
      <c r="AY681" s="101">
        <v>3150</v>
      </c>
      <c r="AZ681" s="102">
        <v>1580</v>
      </c>
      <c r="BA681" s="102">
        <v>1260</v>
      </c>
      <c r="BB681" s="102">
        <v>980</v>
      </c>
      <c r="BC681" s="97">
        <v>2700</v>
      </c>
      <c r="BD681" s="97">
        <v>1350</v>
      </c>
      <c r="BE681" s="97">
        <v>1080</v>
      </c>
      <c r="BF681" s="97">
        <v>840</v>
      </c>
      <c r="BG681" s="103">
        <f>AV681-AW681</f>
        <v>368.75</v>
      </c>
      <c r="BJ681" s="251" t="e">
        <f>M681*#REF!</f>
        <v>#REF!</v>
      </c>
      <c r="BK681" s="251" t="e">
        <f>N681*#REF!</f>
        <v>#REF!</v>
      </c>
      <c r="BL681" s="251" t="e">
        <f>O681*#REF!</f>
        <v>#REF!</v>
      </c>
      <c r="BM681" s="251" t="e">
        <f>P681*#REF!</f>
        <v>#REF!</v>
      </c>
    </row>
    <row r="682" spans="1:65" s="104" customFormat="1" ht="35.1" customHeight="1" x14ac:dyDescent="0.25">
      <c r="A682" s="83" t="str">
        <f t="shared" si="384"/>
        <v>TB19DT+1</v>
      </c>
      <c r="B682" s="83" t="str">
        <f t="shared" si="385"/>
        <v>TB19DT+2</v>
      </c>
      <c r="C682" s="83" t="str">
        <f t="shared" si="386"/>
        <v>TB19DT+3</v>
      </c>
      <c r="D682" s="83" t="str">
        <f t="shared" si="387"/>
        <v>TB19DT+4</v>
      </c>
      <c r="E682" s="18" t="s">
        <v>168</v>
      </c>
      <c r="F682" s="85">
        <v>19</v>
      </c>
      <c r="G682" s="85"/>
      <c r="H682" s="93" t="s">
        <v>5790</v>
      </c>
      <c r="I682" s="84" t="s">
        <v>5597</v>
      </c>
      <c r="J682" s="84" t="s">
        <v>5791</v>
      </c>
      <c r="K682" s="84"/>
      <c r="L682" s="84" t="s">
        <v>5745</v>
      </c>
      <c r="M682" s="96"/>
      <c r="N682" s="96"/>
      <c r="O682" s="96"/>
      <c r="P682" s="96"/>
      <c r="Q682" s="95"/>
      <c r="R682" s="95"/>
      <c r="S682" s="95"/>
      <c r="T682" s="95"/>
      <c r="U682" s="253"/>
      <c r="V682" s="253"/>
      <c r="W682" s="253"/>
      <c r="X682" s="253"/>
      <c r="Y682" s="254"/>
      <c r="Z682" s="254"/>
      <c r="AA682" s="254"/>
      <c r="AB682" s="254"/>
      <c r="AC682" s="253"/>
      <c r="AD682" s="253"/>
      <c r="AE682" s="253"/>
      <c r="AF682" s="253"/>
      <c r="AG682" s="254"/>
      <c r="AH682" s="254"/>
      <c r="AI682" s="254"/>
      <c r="AJ682" s="254"/>
      <c r="AK682" s="86"/>
      <c r="AL682" s="86"/>
      <c r="AM682" s="255"/>
      <c r="AN682" s="255"/>
      <c r="AO682" s="98"/>
      <c r="AP682" s="98"/>
      <c r="AQ682" s="98"/>
      <c r="AR682" s="98"/>
      <c r="AS682" s="98"/>
      <c r="AT682" s="98"/>
      <c r="AU682" s="98"/>
      <c r="AV682" s="98"/>
      <c r="AW682" s="60"/>
      <c r="AX682" s="256" t="s">
        <v>168</v>
      </c>
      <c r="AY682" s="101">
        <v>3500</v>
      </c>
      <c r="AZ682" s="102">
        <v>1750</v>
      </c>
      <c r="BA682" s="102">
        <v>1330</v>
      </c>
      <c r="BB682" s="102">
        <v>980</v>
      </c>
      <c r="BC682" s="97">
        <v>3000</v>
      </c>
      <c r="BD682" s="97">
        <v>1500</v>
      </c>
      <c r="BE682" s="97">
        <v>1140</v>
      </c>
      <c r="BF682" s="97">
        <v>840</v>
      </c>
      <c r="BJ682" s="251" t="e">
        <f>M682*#REF!</f>
        <v>#REF!</v>
      </c>
      <c r="BK682" s="251" t="e">
        <f>N682*#REF!</f>
        <v>#REF!</v>
      </c>
      <c r="BL682" s="251" t="e">
        <f>O682*#REF!</f>
        <v>#REF!</v>
      </c>
      <c r="BM682" s="251" t="e">
        <f>P682*#REF!</f>
        <v>#REF!</v>
      </c>
    </row>
    <row r="683" spans="1:65" s="104" customFormat="1" ht="35.1" customHeight="1" x14ac:dyDescent="0.25">
      <c r="A683" s="83" t="str">
        <f t="shared" si="384"/>
        <v>TB19DT_D1+1</v>
      </c>
      <c r="B683" s="83" t="str">
        <f t="shared" si="385"/>
        <v>TB19DT_D1+2</v>
      </c>
      <c r="C683" s="83" t="str">
        <f t="shared" si="386"/>
        <v>TB19DT_D1+3</v>
      </c>
      <c r="D683" s="83" t="str">
        <f t="shared" si="387"/>
        <v>TB19DT_D1+4</v>
      </c>
      <c r="E683" s="18" t="s">
        <v>168</v>
      </c>
      <c r="F683" s="85"/>
      <c r="G683" s="85"/>
      <c r="H683" s="93" t="s">
        <v>5792</v>
      </c>
      <c r="I683" s="84" t="s">
        <v>5793</v>
      </c>
      <c r="J683" s="84" t="s">
        <v>5791</v>
      </c>
      <c r="K683" s="84" t="str">
        <f t="shared" si="388"/>
        <v>TB19DT_D1</v>
      </c>
      <c r="L683" s="84" t="s">
        <v>2418</v>
      </c>
      <c r="M683" s="95">
        <v>5500</v>
      </c>
      <c r="N683" s="95">
        <v>3200</v>
      </c>
      <c r="O683" s="95">
        <v>2200</v>
      </c>
      <c r="P683" s="95">
        <v>1400</v>
      </c>
      <c r="Q683" s="95" t="e">
        <f>VLOOKUP(H683&amp;"Vị trí 1",#REF!,9,0)</f>
        <v>#REF!</v>
      </c>
      <c r="R683" s="95" t="e">
        <f>VLOOKUP(H683&amp;"Vị trí 2",#REF!,9,0)</f>
        <v>#REF!</v>
      </c>
      <c r="S683" s="95" t="e">
        <f>VLOOKUP(H683&amp;"Vị trí 3",#REF!,9,0)</f>
        <v>#REF!</v>
      </c>
      <c r="T683" s="95" t="e">
        <f>VLOOKUP(H683&amp;"Vị trí 4",#REF!,9,0)</f>
        <v>#REF!</v>
      </c>
      <c r="U683" s="253" t="e">
        <f>VLOOKUP(A683,#REF!,32,0)</f>
        <v>#REF!</v>
      </c>
      <c r="V683" s="253"/>
      <c r="W683" s="253"/>
      <c r="X683" s="253"/>
      <c r="Y683" s="254" t="e">
        <f>U683/M683</f>
        <v>#REF!</v>
      </c>
      <c r="Z683" s="254"/>
      <c r="AA683" s="254"/>
      <c r="AB683" s="254"/>
      <c r="AC683" s="253"/>
      <c r="AD683" s="253"/>
      <c r="AE683" s="253"/>
      <c r="AF683" s="253"/>
      <c r="AG683" s="254"/>
      <c r="AH683" s="254"/>
      <c r="AI683" s="254"/>
      <c r="AJ683" s="254"/>
      <c r="AK683" s="86">
        <v>2.52</v>
      </c>
      <c r="AL683" s="86"/>
      <c r="AM683" s="255"/>
      <c r="AN683" s="255">
        <v>1.45</v>
      </c>
      <c r="AO683" s="98">
        <f t="shared" ref="AO683:AO694" si="403">M683*$AN683</f>
        <v>7975</v>
      </c>
      <c r="AP683" s="98">
        <f t="shared" ref="AP683:AP694" si="404">N683*$AN683</f>
        <v>4640</v>
      </c>
      <c r="AQ683" s="98">
        <f t="shared" ref="AQ683:AQ694" si="405">O683*$AN683</f>
        <v>3190</v>
      </c>
      <c r="AR683" s="98">
        <f t="shared" ref="AR683:AR694" si="406">P683*$AN683</f>
        <v>2030</v>
      </c>
      <c r="AS683" s="99">
        <f t="shared" ref="AS683:AV694" si="407">IF(AO683&lt;1000,ROUND(AO683,-1),ROUND(AO683,-2))</f>
        <v>8000</v>
      </c>
      <c r="AT683" s="99">
        <f t="shared" si="407"/>
        <v>4600</v>
      </c>
      <c r="AU683" s="99">
        <f t="shared" si="407"/>
        <v>3200</v>
      </c>
      <c r="AV683" s="99">
        <f t="shared" si="407"/>
        <v>2000</v>
      </c>
      <c r="AW683" s="100">
        <f t="shared" ref="AW683:AW694" si="408">AO683*0.15</f>
        <v>1196.25</v>
      </c>
      <c r="AX683" s="256" t="s">
        <v>168</v>
      </c>
      <c r="AY683" s="101">
        <v>4550</v>
      </c>
      <c r="AZ683" s="102">
        <v>2380</v>
      </c>
      <c r="BA683" s="102">
        <v>1610</v>
      </c>
      <c r="BB683" s="102">
        <v>1020</v>
      </c>
      <c r="BC683" s="97">
        <v>3900</v>
      </c>
      <c r="BD683" s="97">
        <v>2040</v>
      </c>
      <c r="BE683" s="97">
        <v>1380</v>
      </c>
      <c r="BF683" s="97">
        <v>870</v>
      </c>
      <c r="BG683" s="103">
        <f t="shared" ref="BG683:BG694" si="409">AV683-AW683</f>
        <v>803.75</v>
      </c>
      <c r="BJ683" s="251" t="e">
        <f>M683*#REF!</f>
        <v>#REF!</v>
      </c>
      <c r="BK683" s="251" t="e">
        <f>N683*#REF!</f>
        <v>#REF!</v>
      </c>
      <c r="BL683" s="251" t="e">
        <f>O683*#REF!</f>
        <v>#REF!</v>
      </c>
      <c r="BM683" s="251" t="e">
        <f>P683*#REF!</f>
        <v>#REF!</v>
      </c>
    </row>
    <row r="684" spans="1:65" s="104" customFormat="1" ht="35.1" customHeight="1" x14ac:dyDescent="0.25">
      <c r="A684" s="83" t="str">
        <f t="shared" si="384"/>
        <v>TB19DT_D2+1</v>
      </c>
      <c r="B684" s="83" t="str">
        <f t="shared" si="385"/>
        <v>TB19DT_D2+2</v>
      </c>
      <c r="C684" s="83" t="str">
        <f t="shared" si="386"/>
        <v>TB19DT_D2+3</v>
      </c>
      <c r="D684" s="83" t="str">
        <f t="shared" si="387"/>
        <v>TB19DT_D2+4</v>
      </c>
      <c r="E684" s="18" t="s">
        <v>168</v>
      </c>
      <c r="F684" s="85"/>
      <c r="G684" s="85"/>
      <c r="H684" s="93" t="s">
        <v>5794</v>
      </c>
      <c r="I684" s="84" t="s">
        <v>5795</v>
      </c>
      <c r="J684" s="84" t="s">
        <v>2418</v>
      </c>
      <c r="K684" s="84" t="str">
        <f t="shared" si="388"/>
        <v>TB19DT_D2</v>
      </c>
      <c r="L684" s="84" t="s">
        <v>5745</v>
      </c>
      <c r="M684" s="95">
        <v>4500</v>
      </c>
      <c r="N684" s="95">
        <v>2200</v>
      </c>
      <c r="O684" s="95">
        <v>1800</v>
      </c>
      <c r="P684" s="95">
        <v>1400</v>
      </c>
      <c r="Q684" s="95" t="e">
        <f>VLOOKUP(H684&amp;"Vị trí 1",#REF!,9,0)</f>
        <v>#REF!</v>
      </c>
      <c r="R684" s="95" t="e">
        <f>VLOOKUP(H684&amp;"Vị trí 2",#REF!,9,0)</f>
        <v>#REF!</v>
      </c>
      <c r="S684" s="95" t="e">
        <f>VLOOKUP(H684&amp;"Vị trí 3",#REF!,9,0)</f>
        <v>#REF!</v>
      </c>
      <c r="T684" s="95" t="e">
        <f>VLOOKUP(H684&amp;"Vị trí 4",#REF!,9,0)</f>
        <v>#REF!</v>
      </c>
      <c r="U684" s="253"/>
      <c r="V684" s="253"/>
      <c r="W684" s="253"/>
      <c r="X684" s="253"/>
      <c r="Y684" s="254"/>
      <c r="Z684" s="254"/>
      <c r="AA684" s="254"/>
      <c r="AB684" s="254"/>
      <c r="AC684" s="253"/>
      <c r="AD684" s="253"/>
      <c r="AE684" s="253"/>
      <c r="AF684" s="253"/>
      <c r="AG684" s="254"/>
      <c r="AH684" s="254"/>
      <c r="AI684" s="254"/>
      <c r="AJ684" s="254"/>
      <c r="AK684" s="86">
        <v>2.52</v>
      </c>
      <c r="AL684" s="86"/>
      <c r="AM684" s="255"/>
      <c r="AN684" s="255">
        <v>1.45</v>
      </c>
      <c r="AO684" s="98">
        <f t="shared" si="403"/>
        <v>6525</v>
      </c>
      <c r="AP684" s="98">
        <f t="shared" si="404"/>
        <v>3190</v>
      </c>
      <c r="AQ684" s="98">
        <f t="shared" si="405"/>
        <v>2610</v>
      </c>
      <c r="AR684" s="98">
        <f t="shared" si="406"/>
        <v>2030</v>
      </c>
      <c r="AS684" s="99">
        <f t="shared" si="407"/>
        <v>6500</v>
      </c>
      <c r="AT684" s="99">
        <f t="shared" si="407"/>
        <v>3200</v>
      </c>
      <c r="AU684" s="99">
        <f t="shared" si="407"/>
        <v>2600</v>
      </c>
      <c r="AV684" s="99">
        <f t="shared" si="407"/>
        <v>2000</v>
      </c>
      <c r="AW684" s="100">
        <f t="shared" si="408"/>
        <v>978.75</v>
      </c>
      <c r="AX684" s="256" t="s">
        <v>168</v>
      </c>
      <c r="AY684" s="101">
        <v>4550</v>
      </c>
      <c r="AZ684" s="102">
        <v>2310</v>
      </c>
      <c r="BA684" s="102">
        <v>1540</v>
      </c>
      <c r="BB684" s="102">
        <v>980</v>
      </c>
      <c r="BC684" s="97">
        <v>3900</v>
      </c>
      <c r="BD684" s="97">
        <v>1980</v>
      </c>
      <c r="BE684" s="97">
        <v>1320</v>
      </c>
      <c r="BF684" s="97">
        <v>840</v>
      </c>
      <c r="BG684" s="103">
        <f t="shared" si="409"/>
        <v>1021.25</v>
      </c>
      <c r="BJ684" s="251" t="e">
        <f>M684*#REF!</f>
        <v>#REF!</v>
      </c>
      <c r="BK684" s="251" t="e">
        <f>N684*#REF!</f>
        <v>#REF!</v>
      </c>
      <c r="BL684" s="251" t="e">
        <f>O684*#REF!</f>
        <v>#REF!</v>
      </c>
      <c r="BM684" s="251" t="e">
        <f>P684*#REF!</f>
        <v>#REF!</v>
      </c>
    </row>
    <row r="685" spans="1:65" s="104" customFormat="1" ht="35.1" customHeight="1" x14ac:dyDescent="0.25">
      <c r="A685" s="83" t="str">
        <f t="shared" si="384"/>
        <v>TB20DT+1</v>
      </c>
      <c r="B685" s="83" t="str">
        <f t="shared" si="385"/>
        <v>TB20DT+2</v>
      </c>
      <c r="C685" s="83" t="str">
        <f t="shared" si="386"/>
        <v>TB20DT+3</v>
      </c>
      <c r="D685" s="83" t="str">
        <f t="shared" si="387"/>
        <v>TB20DT+4</v>
      </c>
      <c r="E685" s="18" t="s">
        <v>168</v>
      </c>
      <c r="F685" s="85">
        <v>20</v>
      </c>
      <c r="G685" s="85"/>
      <c r="H685" s="93" t="s">
        <v>5796</v>
      </c>
      <c r="I685" s="84" t="s">
        <v>5797</v>
      </c>
      <c r="J685" s="84" t="s">
        <v>282</v>
      </c>
      <c r="K685" s="84" t="str">
        <f t="shared" si="388"/>
        <v>TB20DT</v>
      </c>
      <c r="L685" s="84" t="s">
        <v>4953</v>
      </c>
      <c r="M685" s="95">
        <v>6500</v>
      </c>
      <c r="N685" s="95">
        <v>3400</v>
      </c>
      <c r="O685" s="95">
        <v>2300</v>
      </c>
      <c r="P685" s="95">
        <v>1450</v>
      </c>
      <c r="Q685" s="95" t="e">
        <f>VLOOKUP(H685&amp;"Vị trí 1",#REF!,9,0)</f>
        <v>#REF!</v>
      </c>
      <c r="R685" s="95" t="e">
        <f>VLOOKUP(H685&amp;"Vị trí 2",#REF!,9,0)</f>
        <v>#REF!</v>
      </c>
      <c r="S685" s="95" t="e">
        <f>VLOOKUP(H685&amp;"Vị trí 3",#REF!,9,0)</f>
        <v>#REF!</v>
      </c>
      <c r="T685" s="95" t="e">
        <f>VLOOKUP(H685&amp;"Vị trí 4",#REF!,9,0)</f>
        <v>#REF!</v>
      </c>
      <c r="U685" s="253"/>
      <c r="V685" s="253"/>
      <c r="W685" s="253"/>
      <c r="X685" s="253"/>
      <c r="Y685" s="254"/>
      <c r="Z685" s="254"/>
      <c r="AA685" s="254"/>
      <c r="AB685" s="254"/>
      <c r="AC685" s="253"/>
      <c r="AD685" s="253"/>
      <c r="AE685" s="253"/>
      <c r="AF685" s="253"/>
      <c r="AG685" s="254"/>
      <c r="AH685" s="254"/>
      <c r="AI685" s="254"/>
      <c r="AJ685" s="254"/>
      <c r="AK685" s="86">
        <v>2.52</v>
      </c>
      <c r="AL685" s="86"/>
      <c r="AM685" s="255"/>
      <c r="AN685" s="255">
        <v>1.45</v>
      </c>
      <c r="AO685" s="98">
        <f t="shared" si="403"/>
        <v>9425</v>
      </c>
      <c r="AP685" s="98">
        <f t="shared" si="404"/>
        <v>4930</v>
      </c>
      <c r="AQ685" s="98">
        <f t="shared" si="405"/>
        <v>3335</v>
      </c>
      <c r="AR685" s="98">
        <f t="shared" si="406"/>
        <v>2102.5</v>
      </c>
      <c r="AS685" s="99">
        <f t="shared" si="407"/>
        <v>9400</v>
      </c>
      <c r="AT685" s="99">
        <f t="shared" si="407"/>
        <v>4900</v>
      </c>
      <c r="AU685" s="99">
        <f t="shared" si="407"/>
        <v>3300</v>
      </c>
      <c r="AV685" s="99">
        <f t="shared" si="407"/>
        <v>2100</v>
      </c>
      <c r="AW685" s="100">
        <f t="shared" si="408"/>
        <v>1413.75</v>
      </c>
      <c r="AX685" s="256" t="s">
        <v>168</v>
      </c>
      <c r="AY685" s="101">
        <v>4550</v>
      </c>
      <c r="AZ685" s="102">
        <v>2310</v>
      </c>
      <c r="BA685" s="102">
        <v>1540</v>
      </c>
      <c r="BB685" s="102">
        <v>980</v>
      </c>
      <c r="BC685" s="97">
        <v>3900</v>
      </c>
      <c r="BD685" s="97">
        <v>1980</v>
      </c>
      <c r="BE685" s="97">
        <v>1320</v>
      </c>
      <c r="BF685" s="97">
        <v>840</v>
      </c>
      <c r="BG685" s="103">
        <f t="shared" si="409"/>
        <v>686.25</v>
      </c>
      <c r="BJ685" s="251" t="e">
        <f>M685*#REF!</f>
        <v>#REF!</v>
      </c>
      <c r="BK685" s="251" t="e">
        <f>N685*#REF!</f>
        <v>#REF!</v>
      </c>
      <c r="BL685" s="251" t="e">
        <f>O685*#REF!</f>
        <v>#REF!</v>
      </c>
      <c r="BM685" s="251" t="e">
        <f>P685*#REF!</f>
        <v>#REF!</v>
      </c>
    </row>
    <row r="686" spans="1:65" s="104" customFormat="1" ht="35.1" customHeight="1" x14ac:dyDescent="0.25">
      <c r="A686" s="83" t="str">
        <f t="shared" si="384"/>
        <v>TB21DT+1</v>
      </c>
      <c r="B686" s="83" t="str">
        <f t="shared" si="385"/>
        <v>TB21DT+2</v>
      </c>
      <c r="C686" s="83" t="str">
        <f t="shared" si="386"/>
        <v>TB21DT+3</v>
      </c>
      <c r="D686" s="83" t="str">
        <f t="shared" si="387"/>
        <v>TB21DT+4</v>
      </c>
      <c r="E686" s="18" t="s">
        <v>168</v>
      </c>
      <c r="F686" s="85">
        <v>21</v>
      </c>
      <c r="G686" s="85"/>
      <c r="H686" s="93" t="s">
        <v>5798</v>
      </c>
      <c r="I686" s="84" t="s">
        <v>5265</v>
      </c>
      <c r="J686" s="84" t="s">
        <v>5119</v>
      </c>
      <c r="K686" s="84" t="str">
        <f t="shared" si="388"/>
        <v>TB21DT</v>
      </c>
      <c r="L686" s="84" t="s">
        <v>5738</v>
      </c>
      <c r="M686" s="95">
        <v>7500</v>
      </c>
      <c r="N686" s="95">
        <v>3600</v>
      </c>
      <c r="O686" s="95">
        <v>2400</v>
      </c>
      <c r="P686" s="95">
        <v>1500</v>
      </c>
      <c r="Q686" s="95" t="e">
        <f>VLOOKUP(H686&amp;"Vị trí 1",#REF!,9,0)</f>
        <v>#REF!</v>
      </c>
      <c r="R686" s="95" t="e">
        <f>VLOOKUP(H686&amp;"Vị trí 2",#REF!,9,0)</f>
        <v>#REF!</v>
      </c>
      <c r="S686" s="95" t="e">
        <f>VLOOKUP(H686&amp;"Vị trí 3",#REF!,9,0)</f>
        <v>#REF!</v>
      </c>
      <c r="T686" s="95" t="e">
        <f>VLOOKUP(H686&amp;"Vị trí 4",#REF!,9,0)</f>
        <v>#REF!</v>
      </c>
      <c r="U686" s="253" t="e">
        <f>VLOOKUP(A686,#REF!,32,0)</f>
        <v>#REF!</v>
      </c>
      <c r="V686" s="253"/>
      <c r="W686" s="253"/>
      <c r="X686" s="253"/>
      <c r="Y686" s="254" t="e">
        <f>U686/M686</f>
        <v>#REF!</v>
      </c>
      <c r="Z686" s="254"/>
      <c r="AA686" s="254"/>
      <c r="AB686" s="254"/>
      <c r="AC686" s="253"/>
      <c r="AD686" s="253"/>
      <c r="AE686" s="253"/>
      <c r="AF686" s="253"/>
      <c r="AG686" s="254"/>
      <c r="AH686" s="254"/>
      <c r="AI686" s="254"/>
      <c r="AJ686" s="254"/>
      <c r="AK686" s="86">
        <v>1.9279999999999999</v>
      </c>
      <c r="AL686" s="86"/>
      <c r="AM686" s="255"/>
      <c r="AN686" s="255">
        <v>1.1000000000000001</v>
      </c>
      <c r="AO686" s="98">
        <f t="shared" si="403"/>
        <v>8250</v>
      </c>
      <c r="AP686" s="98">
        <f t="shared" si="404"/>
        <v>3960.0000000000005</v>
      </c>
      <c r="AQ686" s="98">
        <f t="shared" si="405"/>
        <v>2640</v>
      </c>
      <c r="AR686" s="98">
        <f t="shared" si="406"/>
        <v>1650.0000000000002</v>
      </c>
      <c r="AS686" s="99">
        <f t="shared" si="407"/>
        <v>8300</v>
      </c>
      <c r="AT686" s="99">
        <f t="shared" si="407"/>
        <v>4000</v>
      </c>
      <c r="AU686" s="99">
        <f t="shared" si="407"/>
        <v>2600</v>
      </c>
      <c r="AV686" s="99">
        <f t="shared" si="407"/>
        <v>1700</v>
      </c>
      <c r="AW686" s="100">
        <f t="shared" si="408"/>
        <v>1237.5</v>
      </c>
      <c r="AX686" s="256" t="s">
        <v>168</v>
      </c>
      <c r="AY686" s="101">
        <v>5250</v>
      </c>
      <c r="AZ686" s="102">
        <v>2520</v>
      </c>
      <c r="BA686" s="102">
        <v>1680</v>
      </c>
      <c r="BB686" s="102">
        <v>1050</v>
      </c>
      <c r="BC686" s="97">
        <v>4500</v>
      </c>
      <c r="BD686" s="97">
        <v>2160</v>
      </c>
      <c r="BE686" s="97">
        <v>1440</v>
      </c>
      <c r="BF686" s="97">
        <v>900</v>
      </c>
      <c r="BG686" s="103">
        <f t="shared" si="409"/>
        <v>462.5</v>
      </c>
      <c r="BJ686" s="251" t="e">
        <f>M686*#REF!</f>
        <v>#REF!</v>
      </c>
      <c r="BK686" s="251" t="e">
        <f>N686*#REF!</f>
        <v>#REF!</v>
      </c>
      <c r="BL686" s="251" t="e">
        <f>O686*#REF!</f>
        <v>#REF!</v>
      </c>
      <c r="BM686" s="251" t="e">
        <f>P686*#REF!</f>
        <v>#REF!</v>
      </c>
    </row>
    <row r="687" spans="1:65" s="104" customFormat="1" ht="35.1" customHeight="1" x14ac:dyDescent="0.25">
      <c r="A687" s="83" t="str">
        <f t="shared" si="384"/>
        <v>TB22DT+1</v>
      </c>
      <c r="B687" s="83" t="str">
        <f t="shared" si="385"/>
        <v>TB22DT+2</v>
      </c>
      <c r="C687" s="83" t="str">
        <f t="shared" si="386"/>
        <v>TB22DT+3</v>
      </c>
      <c r="D687" s="83" t="str">
        <f t="shared" si="387"/>
        <v>TB22DT+4</v>
      </c>
      <c r="E687" s="18" t="s">
        <v>168</v>
      </c>
      <c r="F687" s="85">
        <v>22</v>
      </c>
      <c r="G687" s="85"/>
      <c r="H687" s="93" t="s">
        <v>5799</v>
      </c>
      <c r="I687" s="84" t="s">
        <v>244</v>
      </c>
      <c r="J687" s="84" t="s">
        <v>5800</v>
      </c>
      <c r="K687" s="84" t="str">
        <f t="shared" si="388"/>
        <v>TB22DT</v>
      </c>
      <c r="L687" s="84" t="s">
        <v>4729</v>
      </c>
      <c r="M687" s="95">
        <v>4500</v>
      </c>
      <c r="N687" s="95">
        <v>2250</v>
      </c>
      <c r="O687" s="95">
        <v>1800</v>
      </c>
      <c r="P687" s="95">
        <v>1400</v>
      </c>
      <c r="Q687" s="95" t="e">
        <f>VLOOKUP(H687&amp;"Vị trí 1",#REF!,9,0)</f>
        <v>#REF!</v>
      </c>
      <c r="R687" s="95" t="e">
        <f>VLOOKUP(H687&amp;"Vị trí 2",#REF!,9,0)</f>
        <v>#REF!</v>
      </c>
      <c r="S687" s="95" t="e">
        <f>VLOOKUP(H687&amp;"Vị trí 3",#REF!,9,0)</f>
        <v>#REF!</v>
      </c>
      <c r="T687" s="95" t="e">
        <f>VLOOKUP(H687&amp;"Vị trí 4",#REF!,9,0)</f>
        <v>#REF!</v>
      </c>
      <c r="U687" s="253"/>
      <c r="V687" s="253"/>
      <c r="W687" s="253"/>
      <c r="X687" s="253"/>
      <c r="Y687" s="254"/>
      <c r="Z687" s="254"/>
      <c r="AA687" s="254"/>
      <c r="AB687" s="254"/>
      <c r="AC687" s="253"/>
      <c r="AD687" s="253"/>
      <c r="AE687" s="253"/>
      <c r="AF687" s="253"/>
      <c r="AG687" s="254"/>
      <c r="AH687" s="254"/>
      <c r="AI687" s="254"/>
      <c r="AJ687" s="254"/>
      <c r="AK687" s="86">
        <v>1.7866666666666666</v>
      </c>
      <c r="AL687" s="86"/>
      <c r="AM687" s="255"/>
      <c r="AN687" s="255">
        <v>1.1000000000000001</v>
      </c>
      <c r="AO687" s="98">
        <f t="shared" si="403"/>
        <v>4950</v>
      </c>
      <c r="AP687" s="98">
        <f t="shared" si="404"/>
        <v>2475</v>
      </c>
      <c r="AQ687" s="98">
        <f t="shared" si="405"/>
        <v>1980.0000000000002</v>
      </c>
      <c r="AR687" s="98">
        <f t="shared" si="406"/>
        <v>1540.0000000000002</v>
      </c>
      <c r="AS687" s="99">
        <f t="shared" si="407"/>
        <v>5000</v>
      </c>
      <c r="AT687" s="99">
        <f t="shared" si="407"/>
        <v>2500</v>
      </c>
      <c r="AU687" s="99">
        <f t="shared" si="407"/>
        <v>2000</v>
      </c>
      <c r="AV687" s="99">
        <f t="shared" si="407"/>
        <v>1500</v>
      </c>
      <c r="AW687" s="100">
        <f t="shared" si="408"/>
        <v>742.5</v>
      </c>
      <c r="AX687" s="256" t="s">
        <v>168</v>
      </c>
      <c r="AY687" s="101">
        <v>3500</v>
      </c>
      <c r="AZ687" s="102">
        <v>2100</v>
      </c>
      <c r="BA687" s="102">
        <v>1540</v>
      </c>
      <c r="BB687" s="102">
        <v>980</v>
      </c>
      <c r="BC687" s="97">
        <v>3000</v>
      </c>
      <c r="BD687" s="97">
        <v>1800</v>
      </c>
      <c r="BE687" s="97">
        <v>1320</v>
      </c>
      <c r="BF687" s="97">
        <v>840</v>
      </c>
      <c r="BG687" s="103">
        <f t="shared" si="409"/>
        <v>757.5</v>
      </c>
      <c r="BJ687" s="251" t="e">
        <f>M687*#REF!</f>
        <v>#REF!</v>
      </c>
      <c r="BK687" s="251" t="e">
        <f>N687*#REF!</f>
        <v>#REF!</v>
      </c>
      <c r="BL687" s="251" t="e">
        <f>O687*#REF!</f>
        <v>#REF!</v>
      </c>
      <c r="BM687" s="251" t="e">
        <f>P687*#REF!</f>
        <v>#REF!</v>
      </c>
    </row>
    <row r="688" spans="1:65" s="104" customFormat="1" ht="35.1" customHeight="1" x14ac:dyDescent="0.25">
      <c r="A688" s="83" t="str">
        <f t="shared" si="384"/>
        <v>TB23DT+1</v>
      </c>
      <c r="B688" s="83" t="str">
        <f t="shared" si="385"/>
        <v>TB23DT+2</v>
      </c>
      <c r="C688" s="83" t="str">
        <f t="shared" si="386"/>
        <v>TB23DT+3</v>
      </c>
      <c r="D688" s="83" t="str">
        <f t="shared" si="387"/>
        <v>TB23DT+4</v>
      </c>
      <c r="E688" s="18" t="s">
        <v>168</v>
      </c>
      <c r="F688" s="85">
        <v>23</v>
      </c>
      <c r="G688" s="85"/>
      <c r="H688" s="93" t="s">
        <v>5801</v>
      </c>
      <c r="I688" s="84" t="s">
        <v>5802</v>
      </c>
      <c r="J688" s="84" t="s">
        <v>5251</v>
      </c>
      <c r="K688" s="84" t="str">
        <f t="shared" si="388"/>
        <v>TB23DT</v>
      </c>
      <c r="L688" s="84" t="s">
        <v>5803</v>
      </c>
      <c r="M688" s="95">
        <v>5000</v>
      </c>
      <c r="N688" s="95">
        <v>2500</v>
      </c>
      <c r="O688" s="95">
        <v>1900</v>
      </c>
      <c r="P688" s="95">
        <v>1400</v>
      </c>
      <c r="Q688" s="95" t="e">
        <f>VLOOKUP(H688&amp;"Vị trí 1",#REF!,9,0)</f>
        <v>#REF!</v>
      </c>
      <c r="R688" s="95" t="e">
        <f>VLOOKUP(H688&amp;"Vị trí 2",#REF!,9,0)</f>
        <v>#REF!</v>
      </c>
      <c r="S688" s="95" t="e">
        <f>VLOOKUP(H688&amp;"Vị trí 3",#REF!,9,0)</f>
        <v>#REF!</v>
      </c>
      <c r="T688" s="95" t="e">
        <f>VLOOKUP(H688&amp;"Vị trí 4",#REF!,9,0)</f>
        <v>#REF!</v>
      </c>
      <c r="U688" s="253"/>
      <c r="V688" s="253"/>
      <c r="W688" s="253"/>
      <c r="X688" s="253"/>
      <c r="Y688" s="254"/>
      <c r="Z688" s="254"/>
      <c r="AA688" s="254"/>
      <c r="AB688" s="254"/>
      <c r="AC688" s="253"/>
      <c r="AD688" s="253"/>
      <c r="AE688" s="253"/>
      <c r="AF688" s="253"/>
      <c r="AG688" s="254"/>
      <c r="AH688" s="254"/>
      <c r="AI688" s="254"/>
      <c r="AJ688" s="254"/>
      <c r="AK688" s="86">
        <v>2.52</v>
      </c>
      <c r="AL688" s="86"/>
      <c r="AM688" s="255"/>
      <c r="AN688" s="255">
        <v>1.45</v>
      </c>
      <c r="AO688" s="98">
        <f t="shared" si="403"/>
        <v>7250</v>
      </c>
      <c r="AP688" s="98">
        <f t="shared" si="404"/>
        <v>3625</v>
      </c>
      <c r="AQ688" s="98">
        <f t="shared" si="405"/>
        <v>2755</v>
      </c>
      <c r="AR688" s="98">
        <f t="shared" si="406"/>
        <v>2030</v>
      </c>
      <c r="AS688" s="99">
        <f t="shared" si="407"/>
        <v>7300</v>
      </c>
      <c r="AT688" s="99">
        <f t="shared" si="407"/>
        <v>3600</v>
      </c>
      <c r="AU688" s="99">
        <f t="shared" si="407"/>
        <v>2800</v>
      </c>
      <c r="AV688" s="99">
        <f t="shared" si="407"/>
        <v>2000</v>
      </c>
      <c r="AW688" s="100">
        <f t="shared" si="408"/>
        <v>1087.5</v>
      </c>
      <c r="AX688" s="256" t="s">
        <v>168</v>
      </c>
      <c r="AY688" s="101">
        <v>4900</v>
      </c>
      <c r="AZ688" s="102">
        <v>2520</v>
      </c>
      <c r="BA688" s="102">
        <v>1680</v>
      </c>
      <c r="BB688" s="102">
        <v>1050</v>
      </c>
      <c r="BC688" s="97">
        <v>4200</v>
      </c>
      <c r="BD688" s="97">
        <v>2160</v>
      </c>
      <c r="BE688" s="97">
        <v>1440</v>
      </c>
      <c r="BF688" s="97">
        <v>900</v>
      </c>
      <c r="BG688" s="103">
        <f t="shared" si="409"/>
        <v>912.5</v>
      </c>
      <c r="BJ688" s="251" t="e">
        <f>M688*#REF!</f>
        <v>#REF!</v>
      </c>
      <c r="BK688" s="251" t="e">
        <f>N688*#REF!</f>
        <v>#REF!</v>
      </c>
      <c r="BL688" s="251" t="e">
        <f>O688*#REF!</f>
        <v>#REF!</v>
      </c>
      <c r="BM688" s="251" t="e">
        <f>P688*#REF!</f>
        <v>#REF!</v>
      </c>
    </row>
    <row r="689" spans="1:65" s="104" customFormat="1" ht="35.1" customHeight="1" x14ac:dyDescent="0.25">
      <c r="A689" s="83" t="str">
        <f t="shared" si="384"/>
        <v>TB24DT+1</v>
      </c>
      <c r="B689" s="83" t="str">
        <f t="shared" si="385"/>
        <v>TB24DT+2</v>
      </c>
      <c r="C689" s="83" t="str">
        <f t="shared" si="386"/>
        <v>TB24DT+3</v>
      </c>
      <c r="D689" s="83" t="str">
        <f t="shared" si="387"/>
        <v>TB24DT+4</v>
      </c>
      <c r="E689" s="18" t="s">
        <v>168</v>
      </c>
      <c r="F689" s="85">
        <v>24</v>
      </c>
      <c r="G689" s="85"/>
      <c r="H689" s="93" t="s">
        <v>5804</v>
      </c>
      <c r="I689" s="84" t="s">
        <v>5786</v>
      </c>
      <c r="J689" s="84" t="s">
        <v>5805</v>
      </c>
      <c r="K689" s="84" t="str">
        <f t="shared" si="388"/>
        <v>TB24DT</v>
      </c>
      <c r="L689" s="84" t="s">
        <v>5738</v>
      </c>
      <c r="M689" s="95">
        <v>6500</v>
      </c>
      <c r="N689" s="95">
        <v>3400</v>
      </c>
      <c r="O689" s="95">
        <v>2300</v>
      </c>
      <c r="P689" s="95">
        <v>1450</v>
      </c>
      <c r="Q689" s="95" t="e">
        <f>VLOOKUP(H689&amp;"Vị trí 1",#REF!,9,0)</f>
        <v>#REF!</v>
      </c>
      <c r="R689" s="95" t="e">
        <f>VLOOKUP(H689&amp;"Vị trí 2",#REF!,9,0)</f>
        <v>#REF!</v>
      </c>
      <c r="S689" s="95" t="e">
        <f>VLOOKUP(H689&amp;"Vị trí 3",#REF!,9,0)</f>
        <v>#REF!</v>
      </c>
      <c r="T689" s="95" t="e">
        <f>VLOOKUP(H689&amp;"Vị trí 4",#REF!,9,0)</f>
        <v>#REF!</v>
      </c>
      <c r="U689" s="253"/>
      <c r="V689" s="253"/>
      <c r="W689" s="253"/>
      <c r="X689" s="253"/>
      <c r="Y689" s="254"/>
      <c r="Z689" s="254"/>
      <c r="AA689" s="254"/>
      <c r="AB689" s="254"/>
      <c r="AC689" s="253"/>
      <c r="AD689" s="253"/>
      <c r="AE689" s="253"/>
      <c r="AF689" s="253"/>
      <c r="AG689" s="254"/>
      <c r="AH689" s="254"/>
      <c r="AI689" s="254"/>
      <c r="AJ689" s="254"/>
      <c r="AK689" s="86">
        <v>1.9846153846153847</v>
      </c>
      <c r="AL689" s="86"/>
      <c r="AM689" s="255"/>
      <c r="AN689" s="255">
        <v>1.1000000000000001</v>
      </c>
      <c r="AO689" s="98">
        <f t="shared" si="403"/>
        <v>7150.0000000000009</v>
      </c>
      <c r="AP689" s="98">
        <f t="shared" si="404"/>
        <v>3740.0000000000005</v>
      </c>
      <c r="AQ689" s="98">
        <f t="shared" si="405"/>
        <v>2530</v>
      </c>
      <c r="AR689" s="98">
        <f t="shared" si="406"/>
        <v>1595.0000000000002</v>
      </c>
      <c r="AS689" s="99">
        <f t="shared" si="407"/>
        <v>7200</v>
      </c>
      <c r="AT689" s="99">
        <f t="shared" si="407"/>
        <v>3700</v>
      </c>
      <c r="AU689" s="99">
        <f t="shared" si="407"/>
        <v>2500</v>
      </c>
      <c r="AV689" s="99">
        <f t="shared" si="407"/>
        <v>1600</v>
      </c>
      <c r="AW689" s="100">
        <f t="shared" si="408"/>
        <v>1072.5</v>
      </c>
      <c r="AX689" s="256" t="s">
        <v>168</v>
      </c>
      <c r="AY689" s="101"/>
      <c r="AZ689" s="102"/>
      <c r="BA689" s="102"/>
      <c r="BB689" s="102"/>
      <c r="BC689" s="97"/>
      <c r="BD689" s="97"/>
      <c r="BE689" s="97"/>
      <c r="BF689" s="97"/>
      <c r="BG689" s="103">
        <f t="shared" si="409"/>
        <v>527.5</v>
      </c>
    </row>
    <row r="690" spans="1:65" s="104" customFormat="1" ht="35.1" customHeight="1" x14ac:dyDescent="0.25">
      <c r="A690" s="83" t="str">
        <f t="shared" si="384"/>
        <v>TB25DT+1</v>
      </c>
      <c r="B690" s="83" t="str">
        <f t="shared" si="385"/>
        <v>TB25DT+2</v>
      </c>
      <c r="C690" s="83" t="str">
        <f t="shared" si="386"/>
        <v>TB25DT+3</v>
      </c>
      <c r="D690" s="83" t="str">
        <f t="shared" si="387"/>
        <v>TB25DT+4</v>
      </c>
      <c r="E690" s="18" t="s">
        <v>168</v>
      </c>
      <c r="F690" s="85">
        <v>25</v>
      </c>
      <c r="G690" s="85"/>
      <c r="H690" s="93" t="s">
        <v>5806</v>
      </c>
      <c r="I690" s="84" t="s">
        <v>643</v>
      </c>
      <c r="J690" s="84" t="s">
        <v>282</v>
      </c>
      <c r="K690" s="84" t="str">
        <f t="shared" si="388"/>
        <v>TB25DT</v>
      </c>
      <c r="L690" s="84" t="s">
        <v>5104</v>
      </c>
      <c r="M690" s="95">
        <v>6500</v>
      </c>
      <c r="N690" s="95">
        <v>3300</v>
      </c>
      <c r="O690" s="95">
        <v>2200</v>
      </c>
      <c r="P690" s="95">
        <v>1400</v>
      </c>
      <c r="Q690" s="95" t="e">
        <f>VLOOKUP(H690&amp;"Vị trí 1",#REF!,9,0)</f>
        <v>#REF!</v>
      </c>
      <c r="R690" s="95" t="e">
        <f>VLOOKUP(H690&amp;"Vị trí 2",#REF!,9,0)</f>
        <v>#REF!</v>
      </c>
      <c r="S690" s="95" t="e">
        <f>VLOOKUP(H690&amp;"Vị trí 3",#REF!,9,0)</f>
        <v>#REF!</v>
      </c>
      <c r="T690" s="95" t="e">
        <f>VLOOKUP(H690&amp;"Vị trí 4",#REF!,9,0)</f>
        <v>#REF!</v>
      </c>
      <c r="U690" s="253"/>
      <c r="V690" s="253"/>
      <c r="W690" s="253"/>
      <c r="X690" s="253"/>
      <c r="Y690" s="254"/>
      <c r="Z690" s="254"/>
      <c r="AA690" s="254"/>
      <c r="AB690" s="254"/>
      <c r="AC690" s="253"/>
      <c r="AD690" s="253"/>
      <c r="AE690" s="253"/>
      <c r="AF690" s="253"/>
      <c r="AG690" s="254"/>
      <c r="AH690" s="254"/>
      <c r="AI690" s="254"/>
      <c r="AJ690" s="254"/>
      <c r="AK690" s="86">
        <v>2.52</v>
      </c>
      <c r="AL690" s="86"/>
      <c r="AM690" s="255"/>
      <c r="AN690" s="255">
        <v>1.45</v>
      </c>
      <c r="AO690" s="98">
        <f t="shared" si="403"/>
        <v>9425</v>
      </c>
      <c r="AP690" s="98">
        <f t="shared" si="404"/>
        <v>4785</v>
      </c>
      <c r="AQ690" s="98">
        <f t="shared" si="405"/>
        <v>3190</v>
      </c>
      <c r="AR690" s="98">
        <f t="shared" si="406"/>
        <v>2030</v>
      </c>
      <c r="AS690" s="99">
        <f t="shared" si="407"/>
        <v>9400</v>
      </c>
      <c r="AT690" s="99">
        <f t="shared" si="407"/>
        <v>4800</v>
      </c>
      <c r="AU690" s="99">
        <f t="shared" si="407"/>
        <v>3200</v>
      </c>
      <c r="AV690" s="99">
        <f t="shared" si="407"/>
        <v>2000</v>
      </c>
      <c r="AW690" s="100">
        <f t="shared" si="408"/>
        <v>1413.75</v>
      </c>
      <c r="AX690" s="256" t="s">
        <v>168</v>
      </c>
      <c r="AY690" s="101">
        <v>5600</v>
      </c>
      <c r="AZ690" s="102">
        <v>2660</v>
      </c>
      <c r="BA690" s="102">
        <v>1750</v>
      </c>
      <c r="BB690" s="102">
        <v>1120</v>
      </c>
      <c r="BC690" s="97">
        <v>4800</v>
      </c>
      <c r="BD690" s="97">
        <v>2280</v>
      </c>
      <c r="BE690" s="97">
        <v>1500</v>
      </c>
      <c r="BF690" s="97">
        <v>960</v>
      </c>
      <c r="BG690" s="103">
        <f t="shared" si="409"/>
        <v>586.25</v>
      </c>
      <c r="BJ690" s="251" t="e">
        <f>M690*#REF!</f>
        <v>#REF!</v>
      </c>
      <c r="BK690" s="251" t="e">
        <f>N690*#REF!</f>
        <v>#REF!</v>
      </c>
      <c r="BL690" s="251" t="e">
        <f>O690*#REF!</f>
        <v>#REF!</v>
      </c>
      <c r="BM690" s="251" t="e">
        <f>P690*#REF!</f>
        <v>#REF!</v>
      </c>
    </row>
    <row r="691" spans="1:65" s="104" customFormat="1" ht="35.1" customHeight="1" x14ac:dyDescent="0.25">
      <c r="A691" s="83" t="str">
        <f t="shared" si="384"/>
        <v>TB26DT+1</v>
      </c>
      <c r="B691" s="83" t="str">
        <f t="shared" si="385"/>
        <v>TB26DT+2</v>
      </c>
      <c r="C691" s="83" t="str">
        <f t="shared" si="386"/>
        <v>TB26DT+3</v>
      </c>
      <c r="D691" s="83" t="str">
        <f t="shared" si="387"/>
        <v>TB26DT+4</v>
      </c>
      <c r="E691" s="18" t="s">
        <v>168</v>
      </c>
      <c r="F691" s="85">
        <v>26</v>
      </c>
      <c r="G691" s="85"/>
      <c r="H691" s="93" t="s">
        <v>5807</v>
      </c>
      <c r="I691" s="84" t="s">
        <v>4268</v>
      </c>
      <c r="J691" s="84" t="s">
        <v>282</v>
      </c>
      <c r="K691" s="84" t="str">
        <f t="shared" si="388"/>
        <v>TB26DT</v>
      </c>
      <c r="L691" s="84" t="s">
        <v>5104</v>
      </c>
      <c r="M691" s="95">
        <v>6500</v>
      </c>
      <c r="N691" s="95">
        <v>3300</v>
      </c>
      <c r="O691" s="95">
        <v>2200</v>
      </c>
      <c r="P691" s="95">
        <v>1400</v>
      </c>
      <c r="Q691" s="95" t="e">
        <f>VLOOKUP(H691&amp;"Vị trí 1",#REF!,9,0)</f>
        <v>#REF!</v>
      </c>
      <c r="R691" s="95" t="e">
        <f>VLOOKUP(H691&amp;"Vị trí 2",#REF!,9,0)</f>
        <v>#REF!</v>
      </c>
      <c r="S691" s="95" t="e">
        <f>VLOOKUP(H691&amp;"Vị trí 3",#REF!,9,0)</f>
        <v>#REF!</v>
      </c>
      <c r="T691" s="95" t="e">
        <f>VLOOKUP(H691&amp;"Vị trí 4",#REF!,9,0)</f>
        <v>#REF!</v>
      </c>
      <c r="U691" s="253"/>
      <c r="V691" s="253"/>
      <c r="W691" s="253"/>
      <c r="X691" s="253"/>
      <c r="Y691" s="254"/>
      <c r="Z691" s="254"/>
      <c r="AA691" s="254"/>
      <c r="AB691" s="254"/>
      <c r="AC691" s="253"/>
      <c r="AD691" s="253"/>
      <c r="AE691" s="253"/>
      <c r="AF691" s="253"/>
      <c r="AG691" s="254"/>
      <c r="AH691" s="254"/>
      <c r="AI691" s="254"/>
      <c r="AJ691" s="254"/>
      <c r="AK691" s="86">
        <v>2.52</v>
      </c>
      <c r="AL691" s="86"/>
      <c r="AM691" s="255"/>
      <c r="AN691" s="255">
        <v>1.45</v>
      </c>
      <c r="AO691" s="98">
        <f t="shared" si="403"/>
        <v>9425</v>
      </c>
      <c r="AP691" s="98">
        <f t="shared" si="404"/>
        <v>4785</v>
      </c>
      <c r="AQ691" s="98">
        <f t="shared" si="405"/>
        <v>3190</v>
      </c>
      <c r="AR691" s="98">
        <f t="shared" si="406"/>
        <v>2030</v>
      </c>
      <c r="AS691" s="99">
        <f t="shared" si="407"/>
        <v>9400</v>
      </c>
      <c r="AT691" s="99">
        <f t="shared" si="407"/>
        <v>4800</v>
      </c>
      <c r="AU691" s="99">
        <f t="shared" si="407"/>
        <v>3200</v>
      </c>
      <c r="AV691" s="99">
        <f t="shared" si="407"/>
        <v>2000</v>
      </c>
      <c r="AW691" s="100">
        <f t="shared" si="408"/>
        <v>1413.75</v>
      </c>
      <c r="AX691" s="256" t="s">
        <v>168</v>
      </c>
      <c r="AY691" s="101">
        <v>4550</v>
      </c>
      <c r="AZ691" s="102">
        <v>2100</v>
      </c>
      <c r="BA691" s="102">
        <v>1540</v>
      </c>
      <c r="BB691" s="102">
        <v>980</v>
      </c>
      <c r="BC691" s="97">
        <v>3900</v>
      </c>
      <c r="BD691" s="97">
        <v>1800</v>
      </c>
      <c r="BE691" s="97">
        <v>1320</v>
      </c>
      <c r="BF691" s="97">
        <v>840</v>
      </c>
      <c r="BG691" s="103">
        <f t="shared" si="409"/>
        <v>586.25</v>
      </c>
      <c r="BJ691" s="251" t="e">
        <f>M691*#REF!</f>
        <v>#REF!</v>
      </c>
      <c r="BK691" s="251" t="e">
        <f>N691*#REF!</f>
        <v>#REF!</v>
      </c>
      <c r="BL691" s="251" t="e">
        <f>O691*#REF!</f>
        <v>#REF!</v>
      </c>
      <c r="BM691" s="251" t="e">
        <f>P691*#REF!</f>
        <v>#REF!</v>
      </c>
    </row>
    <row r="692" spans="1:65" s="104" customFormat="1" ht="47.25" x14ac:dyDescent="0.25">
      <c r="A692" s="83" t="str">
        <f t="shared" ref="A692:A755" si="410">$H692&amp;"+1"</f>
        <v>TB27DT+1</v>
      </c>
      <c r="B692" s="83" t="str">
        <f t="shared" ref="B692:B755" si="411">$H692&amp;"+2"</f>
        <v>TB27DT+2</v>
      </c>
      <c r="C692" s="83" t="str">
        <f t="shared" ref="C692:C755" si="412">$H692&amp;"+3"</f>
        <v>TB27DT+3</v>
      </c>
      <c r="D692" s="83" t="str">
        <f t="shared" ref="D692:D755" si="413">$H692&amp;"+4"</f>
        <v>TB27DT+4</v>
      </c>
      <c r="E692" s="18" t="s">
        <v>168</v>
      </c>
      <c r="F692" s="85">
        <v>27</v>
      </c>
      <c r="G692" s="85"/>
      <c r="H692" s="93" t="s">
        <v>5808</v>
      </c>
      <c r="I692" s="84" t="s">
        <v>1099</v>
      </c>
      <c r="J692" s="84" t="s">
        <v>5809</v>
      </c>
      <c r="K692" s="84" t="str">
        <f t="shared" si="388"/>
        <v>TB27DT</v>
      </c>
      <c r="L692" s="84" t="s">
        <v>5810</v>
      </c>
      <c r="M692" s="95">
        <v>7500</v>
      </c>
      <c r="N692" s="95">
        <v>3600</v>
      </c>
      <c r="O692" s="95">
        <v>2400</v>
      </c>
      <c r="P692" s="95">
        <v>1500</v>
      </c>
      <c r="Q692" s="95" t="e">
        <f>VLOOKUP(H692&amp;"Vị trí 1",#REF!,9,0)</f>
        <v>#REF!</v>
      </c>
      <c r="R692" s="95" t="e">
        <f>VLOOKUP(H692&amp;"Vị trí 2",#REF!,9,0)</f>
        <v>#REF!</v>
      </c>
      <c r="S692" s="95" t="e">
        <f>VLOOKUP(H692&amp;"Vị trí 3",#REF!,9,0)</f>
        <v>#REF!</v>
      </c>
      <c r="T692" s="95" t="e">
        <f>VLOOKUP(H692&amp;"Vị trí 4",#REF!,9,0)</f>
        <v>#REF!</v>
      </c>
      <c r="U692" s="253" t="e">
        <f>VLOOKUP(A692,#REF!,32,0)</f>
        <v>#REF!</v>
      </c>
      <c r="V692" s="253"/>
      <c r="W692" s="253"/>
      <c r="X692" s="253"/>
      <c r="Y692" s="254" t="e">
        <f>U692/M692</f>
        <v>#REF!</v>
      </c>
      <c r="Z692" s="254"/>
      <c r="AA692" s="254"/>
      <c r="AB692" s="254"/>
      <c r="AC692" s="253"/>
      <c r="AD692" s="253"/>
      <c r="AE692" s="253"/>
      <c r="AF692" s="253"/>
      <c r="AG692" s="254"/>
      <c r="AH692" s="254"/>
      <c r="AI692" s="254"/>
      <c r="AJ692" s="254"/>
      <c r="AK692" s="86">
        <v>1.7933333333333332</v>
      </c>
      <c r="AL692" s="86"/>
      <c r="AM692" s="255"/>
      <c r="AN692" s="255">
        <v>1.1000000000000001</v>
      </c>
      <c r="AO692" s="98">
        <f t="shared" si="403"/>
        <v>8250</v>
      </c>
      <c r="AP692" s="98">
        <f t="shared" si="404"/>
        <v>3960.0000000000005</v>
      </c>
      <c r="AQ692" s="98">
        <f t="shared" si="405"/>
        <v>2640</v>
      </c>
      <c r="AR692" s="98">
        <f t="shared" si="406"/>
        <v>1650.0000000000002</v>
      </c>
      <c r="AS692" s="99">
        <f t="shared" si="407"/>
        <v>8300</v>
      </c>
      <c r="AT692" s="99">
        <f t="shared" si="407"/>
        <v>4000</v>
      </c>
      <c r="AU692" s="99">
        <f t="shared" si="407"/>
        <v>2600</v>
      </c>
      <c r="AV692" s="99">
        <f t="shared" si="407"/>
        <v>1700</v>
      </c>
      <c r="AW692" s="100">
        <f t="shared" si="408"/>
        <v>1237.5</v>
      </c>
      <c r="AX692" s="256" t="s">
        <v>168</v>
      </c>
      <c r="AY692" s="101">
        <v>5600</v>
      </c>
      <c r="AZ692" s="102">
        <v>2940</v>
      </c>
      <c r="BA692" s="102">
        <v>2100</v>
      </c>
      <c r="BB692" s="102">
        <v>1190</v>
      </c>
      <c r="BC692" s="97">
        <v>4800</v>
      </c>
      <c r="BD692" s="97">
        <v>2520</v>
      </c>
      <c r="BE692" s="97">
        <v>1800</v>
      </c>
      <c r="BF692" s="97">
        <v>1020</v>
      </c>
      <c r="BG692" s="103">
        <f t="shared" si="409"/>
        <v>462.5</v>
      </c>
      <c r="BJ692" s="251" t="e">
        <f>M692*#REF!</f>
        <v>#REF!</v>
      </c>
      <c r="BK692" s="251" t="e">
        <f>N692*#REF!</f>
        <v>#REF!</v>
      </c>
      <c r="BL692" s="251" t="e">
        <f>O692*#REF!</f>
        <v>#REF!</v>
      </c>
      <c r="BM692" s="251" t="e">
        <f>P692*#REF!</f>
        <v>#REF!</v>
      </c>
    </row>
    <row r="693" spans="1:65" s="104" customFormat="1" ht="35.1" customHeight="1" x14ac:dyDescent="0.25">
      <c r="A693" s="83" t="str">
        <f t="shared" si="410"/>
        <v>TB28DT+1</v>
      </c>
      <c r="B693" s="83" t="str">
        <f t="shared" si="411"/>
        <v>TB28DT+2</v>
      </c>
      <c r="C693" s="83" t="str">
        <f t="shared" si="412"/>
        <v>TB28DT+3</v>
      </c>
      <c r="D693" s="83" t="str">
        <f t="shared" si="413"/>
        <v>TB28DT+4</v>
      </c>
      <c r="E693" s="18" t="s">
        <v>168</v>
      </c>
      <c r="F693" s="85">
        <v>28</v>
      </c>
      <c r="G693" s="85"/>
      <c r="H693" s="93" t="s">
        <v>5811</v>
      </c>
      <c r="I693" s="84" t="s">
        <v>4344</v>
      </c>
      <c r="J693" s="84" t="s">
        <v>5812</v>
      </c>
      <c r="K693" s="84" t="str">
        <f t="shared" si="388"/>
        <v>TB28DT</v>
      </c>
      <c r="L693" s="84" t="s">
        <v>5813</v>
      </c>
      <c r="M693" s="95">
        <v>5000</v>
      </c>
      <c r="N693" s="95">
        <v>3000</v>
      </c>
      <c r="O693" s="95">
        <v>2200</v>
      </c>
      <c r="P693" s="95">
        <v>1400</v>
      </c>
      <c r="Q693" s="95" t="e">
        <f>VLOOKUP(H693&amp;"Vị trí 1",#REF!,9,0)</f>
        <v>#REF!</v>
      </c>
      <c r="R693" s="95" t="e">
        <f>VLOOKUP(H693&amp;"Vị trí 2",#REF!,9,0)</f>
        <v>#REF!</v>
      </c>
      <c r="S693" s="95" t="e">
        <f>VLOOKUP(H693&amp;"Vị trí 3",#REF!,9,0)</f>
        <v>#REF!</v>
      </c>
      <c r="T693" s="95" t="e">
        <f>VLOOKUP(H693&amp;"Vị trí 4",#REF!,9,0)</f>
        <v>#REF!</v>
      </c>
      <c r="U693" s="253"/>
      <c r="V693" s="253"/>
      <c r="W693" s="253"/>
      <c r="X693" s="253"/>
      <c r="Y693" s="254"/>
      <c r="Z693" s="254"/>
      <c r="AA693" s="254"/>
      <c r="AB693" s="254"/>
      <c r="AC693" s="253"/>
      <c r="AD693" s="253"/>
      <c r="AE693" s="253"/>
      <c r="AF693" s="253"/>
      <c r="AG693" s="254"/>
      <c r="AH693" s="254"/>
      <c r="AI693" s="254"/>
      <c r="AJ693" s="254"/>
      <c r="AK693" s="86">
        <v>2.52</v>
      </c>
      <c r="AL693" s="86"/>
      <c r="AM693" s="255"/>
      <c r="AN693" s="255">
        <v>1.45</v>
      </c>
      <c r="AO693" s="98">
        <f t="shared" si="403"/>
        <v>7250</v>
      </c>
      <c r="AP693" s="98">
        <f t="shared" si="404"/>
        <v>4350</v>
      </c>
      <c r="AQ693" s="98">
        <f t="shared" si="405"/>
        <v>3190</v>
      </c>
      <c r="AR693" s="98">
        <f t="shared" si="406"/>
        <v>2030</v>
      </c>
      <c r="AS693" s="99">
        <f t="shared" si="407"/>
        <v>7300</v>
      </c>
      <c r="AT693" s="99">
        <f t="shared" si="407"/>
        <v>4400</v>
      </c>
      <c r="AU693" s="99">
        <f t="shared" si="407"/>
        <v>3200</v>
      </c>
      <c r="AV693" s="99">
        <f t="shared" si="407"/>
        <v>2000</v>
      </c>
      <c r="AW693" s="100">
        <f t="shared" si="408"/>
        <v>1087.5</v>
      </c>
      <c r="AX693" s="256" t="s">
        <v>168</v>
      </c>
      <c r="AY693" s="101"/>
      <c r="AZ693" s="102"/>
      <c r="BA693" s="102"/>
      <c r="BB693" s="102"/>
      <c r="BC693" s="97"/>
      <c r="BD693" s="97"/>
      <c r="BE693" s="97"/>
      <c r="BF693" s="97"/>
      <c r="BG693" s="103">
        <f t="shared" si="409"/>
        <v>912.5</v>
      </c>
    </row>
    <row r="694" spans="1:65" s="104" customFormat="1" ht="35.1" customHeight="1" x14ac:dyDescent="0.25">
      <c r="A694" s="83" t="str">
        <f t="shared" si="410"/>
        <v>TB29DT+1</v>
      </c>
      <c r="B694" s="83" t="str">
        <f t="shared" si="411"/>
        <v>TB29DT+2</v>
      </c>
      <c r="C694" s="83" t="str">
        <f t="shared" si="412"/>
        <v>TB29DT+3</v>
      </c>
      <c r="D694" s="83" t="str">
        <f t="shared" si="413"/>
        <v>TB29DT+4</v>
      </c>
      <c r="E694" s="18" t="s">
        <v>168</v>
      </c>
      <c r="F694" s="85">
        <v>29</v>
      </c>
      <c r="G694" s="85"/>
      <c r="H694" s="93" t="s">
        <v>5814</v>
      </c>
      <c r="I694" s="84" t="s">
        <v>5815</v>
      </c>
      <c r="J694" s="84" t="s">
        <v>5791</v>
      </c>
      <c r="K694" s="84" t="str">
        <f t="shared" si="388"/>
        <v>TB29DT</v>
      </c>
      <c r="L694" s="84" t="s">
        <v>5743</v>
      </c>
      <c r="M694" s="95">
        <v>7000</v>
      </c>
      <c r="N694" s="95">
        <v>3600</v>
      </c>
      <c r="O694" s="95">
        <v>2400</v>
      </c>
      <c r="P694" s="95">
        <v>1500</v>
      </c>
      <c r="Q694" s="95" t="e">
        <f>VLOOKUP(H694&amp;"Vị trí 1",#REF!,9,0)</f>
        <v>#REF!</v>
      </c>
      <c r="R694" s="95" t="e">
        <f>VLOOKUP(H694&amp;"Vị trí 2",#REF!,9,0)</f>
        <v>#REF!</v>
      </c>
      <c r="S694" s="95" t="e">
        <f>VLOOKUP(H694&amp;"Vị trí 3",#REF!,9,0)</f>
        <v>#REF!</v>
      </c>
      <c r="T694" s="95" t="e">
        <f>VLOOKUP(H694&amp;"Vị trí 4",#REF!,9,0)</f>
        <v>#REF!</v>
      </c>
      <c r="U694" s="253"/>
      <c r="V694" s="253"/>
      <c r="W694" s="253"/>
      <c r="X694" s="253"/>
      <c r="Y694" s="254"/>
      <c r="Z694" s="254"/>
      <c r="AA694" s="254"/>
      <c r="AB694" s="254"/>
      <c r="AC694" s="253"/>
      <c r="AD694" s="253"/>
      <c r="AE694" s="253"/>
      <c r="AF694" s="253"/>
      <c r="AG694" s="254"/>
      <c r="AH694" s="254"/>
      <c r="AI694" s="254"/>
      <c r="AJ694" s="254"/>
      <c r="AK694" s="86">
        <v>2.52</v>
      </c>
      <c r="AL694" s="86"/>
      <c r="AM694" s="255"/>
      <c r="AN694" s="255">
        <v>1.45</v>
      </c>
      <c r="AO694" s="98">
        <f t="shared" si="403"/>
        <v>10150</v>
      </c>
      <c r="AP694" s="98">
        <f t="shared" si="404"/>
        <v>5220</v>
      </c>
      <c r="AQ694" s="98">
        <f t="shared" si="405"/>
        <v>3480</v>
      </c>
      <c r="AR694" s="98">
        <f t="shared" si="406"/>
        <v>2175</v>
      </c>
      <c r="AS694" s="99">
        <f t="shared" si="407"/>
        <v>10200</v>
      </c>
      <c r="AT694" s="99">
        <f t="shared" si="407"/>
        <v>5200</v>
      </c>
      <c r="AU694" s="99">
        <f t="shared" si="407"/>
        <v>3500</v>
      </c>
      <c r="AV694" s="99">
        <f t="shared" si="407"/>
        <v>2200</v>
      </c>
      <c r="AW694" s="100">
        <f t="shared" si="408"/>
        <v>1522.5</v>
      </c>
      <c r="AX694" s="256" t="s">
        <v>168</v>
      </c>
      <c r="AY694" s="101">
        <v>7700</v>
      </c>
      <c r="AZ694" s="102">
        <v>2940</v>
      </c>
      <c r="BA694" s="102">
        <v>2100</v>
      </c>
      <c r="BB694" s="102">
        <v>1260</v>
      </c>
      <c r="BC694" s="97">
        <v>6600</v>
      </c>
      <c r="BD694" s="97">
        <v>2520</v>
      </c>
      <c r="BE694" s="97">
        <v>1800</v>
      </c>
      <c r="BF694" s="97">
        <v>1080</v>
      </c>
      <c r="BG694" s="103">
        <f t="shared" si="409"/>
        <v>677.5</v>
      </c>
      <c r="BJ694" s="251" t="e">
        <f>M694*#REF!</f>
        <v>#REF!</v>
      </c>
      <c r="BK694" s="251" t="e">
        <f>N694*#REF!</f>
        <v>#REF!</v>
      </c>
      <c r="BL694" s="251" t="e">
        <f>O694*#REF!</f>
        <v>#REF!</v>
      </c>
      <c r="BM694" s="251" t="e">
        <f>P694*#REF!</f>
        <v>#REF!</v>
      </c>
    </row>
    <row r="695" spans="1:65" s="104" customFormat="1" ht="35.1" customHeight="1" x14ac:dyDescent="0.25">
      <c r="A695" s="83" t="str">
        <f t="shared" si="410"/>
        <v>TB30DT+1</v>
      </c>
      <c r="B695" s="83" t="str">
        <f t="shared" si="411"/>
        <v>TB30DT+2</v>
      </c>
      <c r="C695" s="83" t="str">
        <f t="shared" si="412"/>
        <v>TB30DT+3</v>
      </c>
      <c r="D695" s="83" t="str">
        <f t="shared" si="413"/>
        <v>TB30DT+4</v>
      </c>
      <c r="E695" s="18" t="s">
        <v>168</v>
      </c>
      <c r="F695" s="85">
        <v>30</v>
      </c>
      <c r="G695" s="85"/>
      <c r="H695" s="93" t="s">
        <v>5816</v>
      </c>
      <c r="I695" s="84" t="s">
        <v>4953</v>
      </c>
      <c r="J695" s="84" t="s">
        <v>144</v>
      </c>
      <c r="K695" s="84"/>
      <c r="L695" s="84" t="s">
        <v>5817</v>
      </c>
      <c r="M695" s="96"/>
      <c r="N695" s="96"/>
      <c r="O695" s="96"/>
      <c r="P695" s="96"/>
      <c r="Q695" s="95"/>
      <c r="R695" s="95"/>
      <c r="S695" s="95"/>
      <c r="T695" s="95"/>
      <c r="U695" s="253"/>
      <c r="V695" s="253"/>
      <c r="W695" s="253"/>
      <c r="X695" s="253"/>
      <c r="Y695" s="254"/>
      <c r="Z695" s="254"/>
      <c r="AA695" s="254"/>
      <c r="AB695" s="254"/>
      <c r="AC695" s="253"/>
      <c r="AD695" s="253"/>
      <c r="AE695" s="253"/>
      <c r="AF695" s="253"/>
      <c r="AG695" s="254"/>
      <c r="AH695" s="254"/>
      <c r="AI695" s="254"/>
      <c r="AJ695" s="254"/>
      <c r="AK695" s="86"/>
      <c r="AL695" s="86"/>
      <c r="AM695" s="255"/>
      <c r="AN695" s="255"/>
      <c r="AO695" s="98"/>
      <c r="AP695" s="98"/>
      <c r="AQ695" s="98"/>
      <c r="AR695" s="98"/>
      <c r="AS695" s="98"/>
      <c r="AT695" s="98"/>
      <c r="AU695" s="98"/>
      <c r="AV695" s="98"/>
      <c r="AW695" s="60"/>
      <c r="AX695" s="256" t="s">
        <v>168</v>
      </c>
      <c r="AY695" s="101">
        <v>7700</v>
      </c>
      <c r="AZ695" s="102">
        <v>2940</v>
      </c>
      <c r="BA695" s="102">
        <v>2100</v>
      </c>
      <c r="BB695" s="102">
        <v>1260</v>
      </c>
      <c r="BC695" s="97">
        <v>6600</v>
      </c>
      <c r="BD695" s="97">
        <v>2520</v>
      </c>
      <c r="BE695" s="97">
        <v>1800</v>
      </c>
      <c r="BF695" s="97">
        <v>1080</v>
      </c>
      <c r="BJ695" s="251" t="e">
        <f>M695*#REF!</f>
        <v>#REF!</v>
      </c>
      <c r="BK695" s="251" t="e">
        <f>N695*#REF!</f>
        <v>#REF!</v>
      </c>
      <c r="BL695" s="251" t="e">
        <f>O695*#REF!</f>
        <v>#REF!</v>
      </c>
      <c r="BM695" s="251" t="e">
        <f>P695*#REF!</f>
        <v>#REF!</v>
      </c>
    </row>
    <row r="696" spans="1:65" s="104" customFormat="1" ht="35.1" customHeight="1" x14ac:dyDescent="0.25">
      <c r="A696" s="83" t="str">
        <f t="shared" si="410"/>
        <v>TB30DT_D1+1</v>
      </c>
      <c r="B696" s="83" t="str">
        <f t="shared" si="411"/>
        <v>TB30DT_D1+2</v>
      </c>
      <c r="C696" s="83" t="str">
        <f t="shared" si="412"/>
        <v>TB30DT_D1+3</v>
      </c>
      <c r="D696" s="83" t="str">
        <f t="shared" si="413"/>
        <v>TB30DT_D1+4</v>
      </c>
      <c r="E696" s="18" t="s">
        <v>168</v>
      </c>
      <c r="F696" s="85"/>
      <c r="G696" s="85"/>
      <c r="H696" s="93" t="s">
        <v>5818</v>
      </c>
      <c r="I696" s="84" t="s">
        <v>5819</v>
      </c>
      <c r="J696" s="84" t="s">
        <v>144</v>
      </c>
      <c r="K696" s="84" t="str">
        <f t="shared" si="388"/>
        <v>TB30DT_D1</v>
      </c>
      <c r="L696" s="84" t="s">
        <v>210</v>
      </c>
      <c r="M696" s="95">
        <v>8000</v>
      </c>
      <c r="N696" s="95">
        <v>3800</v>
      </c>
      <c r="O696" s="95">
        <v>2500</v>
      </c>
      <c r="P696" s="95">
        <v>1600</v>
      </c>
      <c r="Q696" s="95" t="e">
        <f>VLOOKUP(H696&amp;"Vị trí 1",#REF!,9,0)</f>
        <v>#REF!</v>
      </c>
      <c r="R696" s="95" t="e">
        <f>VLOOKUP(H696&amp;"Vị trí 2",#REF!,9,0)</f>
        <v>#REF!</v>
      </c>
      <c r="S696" s="95" t="e">
        <f>VLOOKUP(H696&amp;"Vị trí 3",#REF!,9,0)</f>
        <v>#REF!</v>
      </c>
      <c r="T696" s="95" t="e">
        <f>VLOOKUP(H696&amp;"Vị trí 4",#REF!,9,0)</f>
        <v>#REF!</v>
      </c>
      <c r="U696" s="253"/>
      <c r="V696" s="253"/>
      <c r="W696" s="253"/>
      <c r="X696" s="253"/>
      <c r="Y696" s="254"/>
      <c r="Z696" s="254"/>
      <c r="AA696" s="254"/>
      <c r="AB696" s="254"/>
      <c r="AC696" s="253"/>
      <c r="AD696" s="253"/>
      <c r="AE696" s="253"/>
      <c r="AF696" s="253"/>
      <c r="AG696" s="254"/>
      <c r="AH696" s="254"/>
      <c r="AI696" s="254"/>
      <c r="AJ696" s="254"/>
      <c r="AK696" s="86">
        <v>2.52</v>
      </c>
      <c r="AL696" s="86"/>
      <c r="AM696" s="255"/>
      <c r="AN696" s="255">
        <v>1.45</v>
      </c>
      <c r="AO696" s="98">
        <f t="shared" ref="AO696:AR698" si="414">M696*$AN696</f>
        <v>11600</v>
      </c>
      <c r="AP696" s="98">
        <f t="shared" si="414"/>
        <v>5510</v>
      </c>
      <c r="AQ696" s="98">
        <f t="shared" si="414"/>
        <v>3625</v>
      </c>
      <c r="AR696" s="98">
        <f t="shared" si="414"/>
        <v>2320</v>
      </c>
      <c r="AS696" s="99">
        <f t="shared" ref="AS696:AV698" si="415">IF(AO696&lt;1000,ROUND(AO696,-1),ROUND(AO696,-2))</f>
        <v>11600</v>
      </c>
      <c r="AT696" s="99">
        <f t="shared" si="415"/>
        <v>5500</v>
      </c>
      <c r="AU696" s="99">
        <f t="shared" si="415"/>
        <v>3600</v>
      </c>
      <c r="AV696" s="99">
        <f t="shared" si="415"/>
        <v>2300</v>
      </c>
      <c r="AW696" s="100">
        <f>AO696*0.15</f>
        <v>1740</v>
      </c>
      <c r="AX696" s="256" t="s">
        <v>168</v>
      </c>
      <c r="AY696" s="101">
        <v>3500</v>
      </c>
      <c r="AZ696" s="102">
        <v>2100</v>
      </c>
      <c r="BA696" s="102">
        <v>1540</v>
      </c>
      <c r="BB696" s="102">
        <v>980</v>
      </c>
      <c r="BC696" s="97">
        <v>3000</v>
      </c>
      <c r="BD696" s="97">
        <v>1800</v>
      </c>
      <c r="BE696" s="97">
        <v>1320</v>
      </c>
      <c r="BF696" s="97">
        <v>840</v>
      </c>
      <c r="BG696" s="103">
        <f>AV696-AW696</f>
        <v>560</v>
      </c>
      <c r="BJ696" s="251" t="e">
        <f>M696*#REF!</f>
        <v>#REF!</v>
      </c>
      <c r="BK696" s="251" t="e">
        <f>N696*#REF!</f>
        <v>#REF!</v>
      </c>
      <c r="BL696" s="251" t="e">
        <f>O696*#REF!</f>
        <v>#REF!</v>
      </c>
      <c r="BM696" s="251" t="e">
        <f>P696*#REF!</f>
        <v>#REF!</v>
      </c>
    </row>
    <row r="697" spans="1:65" s="104" customFormat="1" ht="35.1" customHeight="1" x14ac:dyDescent="0.25">
      <c r="A697" s="83" t="str">
        <f t="shared" si="410"/>
        <v>TB30DT_D2+1</v>
      </c>
      <c r="B697" s="83" t="str">
        <f t="shared" si="411"/>
        <v>TB30DT_D2+2</v>
      </c>
      <c r="C697" s="83" t="str">
        <f t="shared" si="412"/>
        <v>TB30DT_D2+3</v>
      </c>
      <c r="D697" s="83" t="str">
        <f t="shared" si="413"/>
        <v>TB30DT_D2+4</v>
      </c>
      <c r="E697" s="18" t="s">
        <v>168</v>
      </c>
      <c r="F697" s="85"/>
      <c r="G697" s="85"/>
      <c r="H697" s="93" t="s">
        <v>5820</v>
      </c>
      <c r="I697" s="84" t="s">
        <v>5821</v>
      </c>
      <c r="J697" s="84" t="s">
        <v>210</v>
      </c>
      <c r="K697" s="84" t="str">
        <f t="shared" si="388"/>
        <v>TB30DT_D2</v>
      </c>
      <c r="L697" s="84" t="s">
        <v>2488</v>
      </c>
      <c r="M697" s="95">
        <v>6500</v>
      </c>
      <c r="N697" s="95">
        <v>3000</v>
      </c>
      <c r="O697" s="95">
        <v>2200</v>
      </c>
      <c r="P697" s="95">
        <v>1400</v>
      </c>
      <c r="Q697" s="95" t="e">
        <f>VLOOKUP(H697&amp;"Vị trí 1",#REF!,9,0)</f>
        <v>#REF!</v>
      </c>
      <c r="R697" s="95" t="e">
        <f>VLOOKUP(H697&amp;"Vị trí 2",#REF!,9,0)</f>
        <v>#REF!</v>
      </c>
      <c r="S697" s="95" t="e">
        <f>VLOOKUP(H697&amp;"Vị trí 3",#REF!,9,0)</f>
        <v>#REF!</v>
      </c>
      <c r="T697" s="95" t="e">
        <f>VLOOKUP(H697&amp;"Vị trí 4",#REF!,9,0)</f>
        <v>#REF!</v>
      </c>
      <c r="U697" s="253"/>
      <c r="V697" s="253"/>
      <c r="W697" s="253"/>
      <c r="X697" s="253"/>
      <c r="Y697" s="254"/>
      <c r="Z697" s="254"/>
      <c r="AA697" s="254"/>
      <c r="AB697" s="254"/>
      <c r="AC697" s="253"/>
      <c r="AD697" s="253"/>
      <c r="AE697" s="253"/>
      <c r="AF697" s="253"/>
      <c r="AG697" s="254"/>
      <c r="AH697" s="254"/>
      <c r="AI697" s="254"/>
      <c r="AJ697" s="254"/>
      <c r="AK697" s="86">
        <v>2.52</v>
      </c>
      <c r="AL697" s="86"/>
      <c r="AM697" s="255"/>
      <c r="AN697" s="255">
        <v>1.45</v>
      </c>
      <c r="AO697" s="98">
        <f t="shared" si="414"/>
        <v>9425</v>
      </c>
      <c r="AP697" s="98">
        <f t="shared" si="414"/>
        <v>4350</v>
      </c>
      <c r="AQ697" s="98">
        <f t="shared" si="414"/>
        <v>3190</v>
      </c>
      <c r="AR697" s="98">
        <f t="shared" si="414"/>
        <v>2030</v>
      </c>
      <c r="AS697" s="99">
        <f t="shared" si="415"/>
        <v>9400</v>
      </c>
      <c r="AT697" s="99">
        <f t="shared" si="415"/>
        <v>4400</v>
      </c>
      <c r="AU697" s="99">
        <f t="shared" si="415"/>
        <v>3200</v>
      </c>
      <c r="AV697" s="99">
        <f t="shared" si="415"/>
        <v>2000</v>
      </c>
      <c r="AW697" s="100">
        <f>AO697*0.15</f>
        <v>1413.75</v>
      </c>
      <c r="AX697" s="256" t="s">
        <v>168</v>
      </c>
      <c r="AY697" s="101">
        <v>3500</v>
      </c>
      <c r="AZ697" s="102">
        <v>2100</v>
      </c>
      <c r="BA697" s="102">
        <v>1540</v>
      </c>
      <c r="BB697" s="102">
        <v>980</v>
      </c>
      <c r="BC697" s="97">
        <v>3000</v>
      </c>
      <c r="BD697" s="97">
        <v>1800</v>
      </c>
      <c r="BE697" s="97">
        <v>1320</v>
      </c>
      <c r="BF697" s="97">
        <v>840</v>
      </c>
      <c r="BG697" s="103">
        <f>AV697-AW697</f>
        <v>586.25</v>
      </c>
      <c r="BJ697" s="251" t="e">
        <f>M697*#REF!</f>
        <v>#REF!</v>
      </c>
      <c r="BK697" s="251" t="e">
        <f>N697*#REF!</f>
        <v>#REF!</v>
      </c>
      <c r="BL697" s="251" t="e">
        <f>O697*#REF!</f>
        <v>#REF!</v>
      </c>
      <c r="BM697" s="251" t="e">
        <f>P697*#REF!</f>
        <v>#REF!</v>
      </c>
    </row>
    <row r="698" spans="1:65" s="104" customFormat="1" ht="35.1" customHeight="1" x14ac:dyDescent="0.25">
      <c r="A698" s="83" t="str">
        <f t="shared" si="410"/>
        <v>TB31DT+1</v>
      </c>
      <c r="B698" s="83" t="str">
        <f t="shared" si="411"/>
        <v>TB31DT+2</v>
      </c>
      <c r="C698" s="83" t="str">
        <f t="shared" si="412"/>
        <v>TB31DT+3</v>
      </c>
      <c r="D698" s="83" t="str">
        <f t="shared" si="413"/>
        <v>TB31DT+4</v>
      </c>
      <c r="E698" s="18" t="s">
        <v>168</v>
      </c>
      <c r="F698" s="85">
        <v>31</v>
      </c>
      <c r="G698" s="85"/>
      <c r="H698" s="93" t="s">
        <v>5822</v>
      </c>
      <c r="I698" s="84" t="s">
        <v>5823</v>
      </c>
      <c r="J698" s="84" t="s">
        <v>5264</v>
      </c>
      <c r="K698" s="84" t="str">
        <f t="shared" si="388"/>
        <v>TB31DT</v>
      </c>
      <c r="L698" s="84" t="s">
        <v>5824</v>
      </c>
      <c r="M698" s="95">
        <v>8000</v>
      </c>
      <c r="N698" s="95">
        <v>4200</v>
      </c>
      <c r="O698" s="95">
        <v>3000</v>
      </c>
      <c r="P698" s="95">
        <v>1700</v>
      </c>
      <c r="Q698" s="95" t="e">
        <f>VLOOKUP(H698&amp;"Vị trí 1",#REF!,9,0)</f>
        <v>#REF!</v>
      </c>
      <c r="R698" s="95" t="e">
        <f>VLOOKUP(H698&amp;"Vị trí 2",#REF!,9,0)</f>
        <v>#REF!</v>
      </c>
      <c r="S698" s="95" t="e">
        <f>VLOOKUP(H698&amp;"Vị trí 3",#REF!,9,0)</f>
        <v>#REF!</v>
      </c>
      <c r="T698" s="95" t="e">
        <f>VLOOKUP(H698&amp;"Vị trí 4",#REF!,9,0)</f>
        <v>#REF!</v>
      </c>
      <c r="U698" s="253" t="e">
        <f>VLOOKUP(A698,#REF!,32,0)</f>
        <v>#REF!</v>
      </c>
      <c r="V698" s="253"/>
      <c r="W698" s="253"/>
      <c r="X698" s="253"/>
      <c r="Y698" s="254" t="e">
        <f>U698/M698</f>
        <v>#REF!</v>
      </c>
      <c r="Z698" s="254"/>
      <c r="AA698" s="254"/>
      <c r="AB698" s="254"/>
      <c r="AC698" s="253"/>
      <c r="AD698" s="253"/>
      <c r="AE698" s="253"/>
      <c r="AF698" s="253"/>
      <c r="AG698" s="254"/>
      <c r="AH698" s="254"/>
      <c r="AI698" s="254"/>
      <c r="AJ698" s="254"/>
      <c r="AK698" s="86">
        <v>1.7562500000000001</v>
      </c>
      <c r="AL698" s="86"/>
      <c r="AM698" s="255"/>
      <c r="AN698" s="255">
        <v>1.1000000000000001</v>
      </c>
      <c r="AO698" s="98">
        <f t="shared" si="414"/>
        <v>8800</v>
      </c>
      <c r="AP698" s="98">
        <f t="shared" si="414"/>
        <v>4620</v>
      </c>
      <c r="AQ698" s="98">
        <f t="shared" si="414"/>
        <v>3300.0000000000005</v>
      </c>
      <c r="AR698" s="98">
        <f t="shared" si="414"/>
        <v>1870.0000000000002</v>
      </c>
      <c r="AS698" s="99">
        <f t="shared" si="415"/>
        <v>8800</v>
      </c>
      <c r="AT698" s="99">
        <f t="shared" si="415"/>
        <v>4600</v>
      </c>
      <c r="AU698" s="99">
        <f t="shared" si="415"/>
        <v>3300</v>
      </c>
      <c r="AV698" s="99">
        <f t="shared" si="415"/>
        <v>1900</v>
      </c>
      <c r="AW698" s="100">
        <f>AO698*0.15</f>
        <v>1320</v>
      </c>
      <c r="AX698" s="256" t="s">
        <v>168</v>
      </c>
      <c r="AY698" s="101">
        <v>4200</v>
      </c>
      <c r="AZ698" s="102">
        <v>2380</v>
      </c>
      <c r="BA698" s="102">
        <v>1610</v>
      </c>
      <c r="BB698" s="102">
        <v>1020</v>
      </c>
      <c r="BC698" s="97">
        <v>3600</v>
      </c>
      <c r="BD698" s="97">
        <v>2040</v>
      </c>
      <c r="BE698" s="97">
        <v>1380</v>
      </c>
      <c r="BF698" s="97">
        <v>870</v>
      </c>
      <c r="BG698" s="103">
        <f>AV698-AW698</f>
        <v>580</v>
      </c>
      <c r="BJ698" s="251" t="e">
        <f>M698*#REF!</f>
        <v>#REF!</v>
      </c>
      <c r="BK698" s="251" t="e">
        <f>N698*#REF!</f>
        <v>#REF!</v>
      </c>
      <c r="BL698" s="251" t="e">
        <f>O698*#REF!</f>
        <v>#REF!</v>
      </c>
      <c r="BM698" s="251" t="e">
        <f>P698*#REF!</f>
        <v>#REF!</v>
      </c>
    </row>
    <row r="699" spans="1:65" s="104" customFormat="1" ht="35.1" customHeight="1" x14ac:dyDescent="0.25">
      <c r="A699" s="83" t="str">
        <f t="shared" si="410"/>
        <v>TB32DT+1</v>
      </c>
      <c r="B699" s="83" t="str">
        <f t="shared" si="411"/>
        <v>TB32DT+2</v>
      </c>
      <c r="C699" s="83" t="str">
        <f t="shared" si="412"/>
        <v>TB32DT+3</v>
      </c>
      <c r="D699" s="83" t="str">
        <f t="shared" si="413"/>
        <v>TB32DT+4</v>
      </c>
      <c r="E699" s="18" t="s">
        <v>168</v>
      </c>
      <c r="F699" s="85">
        <v>32</v>
      </c>
      <c r="G699" s="85"/>
      <c r="H699" s="93" t="s">
        <v>5825</v>
      </c>
      <c r="I699" s="84" t="s">
        <v>5119</v>
      </c>
      <c r="J699" s="84" t="s">
        <v>5826</v>
      </c>
      <c r="K699" s="84"/>
      <c r="L699" s="84" t="s">
        <v>5827</v>
      </c>
      <c r="M699" s="96"/>
      <c r="N699" s="96"/>
      <c r="O699" s="96"/>
      <c r="P699" s="96"/>
      <c r="Q699" s="95"/>
      <c r="R699" s="95"/>
      <c r="S699" s="95"/>
      <c r="T699" s="95"/>
      <c r="U699" s="253"/>
      <c r="V699" s="253"/>
      <c r="W699" s="253"/>
      <c r="X699" s="253"/>
      <c r="Y699" s="254"/>
      <c r="Z699" s="254"/>
      <c r="AA699" s="254"/>
      <c r="AB699" s="254"/>
      <c r="AC699" s="253"/>
      <c r="AD699" s="253"/>
      <c r="AE699" s="253"/>
      <c r="AF699" s="253"/>
      <c r="AG699" s="254"/>
      <c r="AH699" s="254"/>
      <c r="AI699" s="254"/>
      <c r="AJ699" s="254"/>
      <c r="AK699" s="86"/>
      <c r="AL699" s="86"/>
      <c r="AM699" s="255"/>
      <c r="AN699" s="255"/>
      <c r="AO699" s="98"/>
      <c r="AP699" s="98"/>
      <c r="AQ699" s="98"/>
      <c r="AR699" s="98"/>
      <c r="AS699" s="98"/>
      <c r="AT699" s="98"/>
      <c r="AU699" s="98"/>
      <c r="AV699" s="98"/>
      <c r="AW699" s="60"/>
      <c r="AX699" s="256" t="s">
        <v>168</v>
      </c>
      <c r="AY699" s="101">
        <v>3500</v>
      </c>
      <c r="AZ699" s="102">
        <v>2100</v>
      </c>
      <c r="BA699" s="102">
        <v>1540</v>
      </c>
      <c r="BB699" s="102">
        <v>980</v>
      </c>
      <c r="BC699" s="97">
        <v>3000</v>
      </c>
      <c r="BD699" s="97">
        <v>1800</v>
      </c>
      <c r="BE699" s="97">
        <v>1320</v>
      </c>
      <c r="BF699" s="97">
        <v>840</v>
      </c>
      <c r="BJ699" s="251" t="e">
        <f>M699*#REF!</f>
        <v>#REF!</v>
      </c>
      <c r="BK699" s="251" t="e">
        <f>N699*#REF!</f>
        <v>#REF!</v>
      </c>
      <c r="BL699" s="251" t="e">
        <f>O699*#REF!</f>
        <v>#REF!</v>
      </c>
      <c r="BM699" s="251" t="e">
        <f>P699*#REF!</f>
        <v>#REF!</v>
      </c>
    </row>
    <row r="700" spans="1:65" s="104" customFormat="1" ht="35.1" customHeight="1" x14ac:dyDescent="0.25">
      <c r="A700" s="83" t="str">
        <f t="shared" si="410"/>
        <v>TB32DT_D1+1</v>
      </c>
      <c r="B700" s="83" t="str">
        <f t="shared" si="411"/>
        <v>TB32DT_D1+2</v>
      </c>
      <c r="C700" s="83" t="str">
        <f t="shared" si="412"/>
        <v>TB32DT_D1+3</v>
      </c>
      <c r="D700" s="83" t="str">
        <f t="shared" si="413"/>
        <v>TB32DT_D1+4</v>
      </c>
      <c r="E700" s="18" t="s">
        <v>168</v>
      </c>
      <c r="F700" s="85"/>
      <c r="G700" s="85"/>
      <c r="H700" s="93" t="s">
        <v>5828</v>
      </c>
      <c r="I700" s="84" t="s">
        <v>5829</v>
      </c>
      <c r="J700" s="84" t="s">
        <v>1099</v>
      </c>
      <c r="K700" s="84" t="str">
        <f t="shared" si="388"/>
        <v>TB32DT_D1</v>
      </c>
      <c r="L700" s="84" t="s">
        <v>5264</v>
      </c>
      <c r="M700" s="95">
        <v>11000</v>
      </c>
      <c r="N700" s="95">
        <v>4200</v>
      </c>
      <c r="O700" s="95">
        <v>3000</v>
      </c>
      <c r="P700" s="95">
        <v>1800</v>
      </c>
      <c r="Q700" s="95" t="e">
        <f>VLOOKUP(H700&amp;"Vị trí 1",#REF!,9,0)</f>
        <v>#REF!</v>
      </c>
      <c r="R700" s="95" t="e">
        <f>VLOOKUP(H700&amp;"Vị trí 2",#REF!,9,0)</f>
        <v>#REF!</v>
      </c>
      <c r="S700" s="95" t="e">
        <f>VLOOKUP(H700&amp;"Vị trí 3",#REF!,9,0)</f>
        <v>#REF!</v>
      </c>
      <c r="T700" s="95" t="e">
        <f>VLOOKUP(H700&amp;"Vị trí 4",#REF!,9,0)</f>
        <v>#REF!</v>
      </c>
      <c r="U700" s="253"/>
      <c r="V700" s="253"/>
      <c r="W700" s="253"/>
      <c r="X700" s="253"/>
      <c r="Y700" s="254"/>
      <c r="Z700" s="254"/>
      <c r="AA700" s="254"/>
      <c r="AB700" s="254"/>
      <c r="AC700" s="253" t="e">
        <f>VLOOKUP(H700,#REF!,5,0)</f>
        <v>#REF!</v>
      </c>
      <c r="AD700" s="253"/>
      <c r="AE700" s="253"/>
      <c r="AF700" s="253"/>
      <c r="AG700" s="254"/>
      <c r="AH700" s="254"/>
      <c r="AI700" s="254"/>
      <c r="AJ700" s="254"/>
      <c r="AK700" s="86">
        <v>2.52</v>
      </c>
      <c r="AL700" s="86"/>
      <c r="AM700" s="255"/>
      <c r="AN700" s="255">
        <v>1.45</v>
      </c>
      <c r="AO700" s="98">
        <f t="shared" ref="AO700:AO717" si="416">M700*$AN700</f>
        <v>15950</v>
      </c>
      <c r="AP700" s="98">
        <f t="shared" ref="AP700:AP717" si="417">N700*$AN700</f>
        <v>6090</v>
      </c>
      <c r="AQ700" s="98">
        <f t="shared" ref="AQ700:AQ717" si="418">O700*$AN700</f>
        <v>4350</v>
      </c>
      <c r="AR700" s="98">
        <f t="shared" ref="AR700:AR717" si="419">P700*$AN700</f>
        <v>2610</v>
      </c>
      <c r="AS700" s="99">
        <f t="shared" ref="AS700:AV717" si="420">IF(AO700&lt;1000,ROUND(AO700,-1),ROUND(AO700,-2))</f>
        <v>16000</v>
      </c>
      <c r="AT700" s="99">
        <f t="shared" si="420"/>
        <v>6100</v>
      </c>
      <c r="AU700" s="99">
        <f t="shared" si="420"/>
        <v>4400</v>
      </c>
      <c r="AV700" s="99">
        <f t="shared" si="420"/>
        <v>2600</v>
      </c>
      <c r="AW700" s="100">
        <f t="shared" ref="AW700:AW717" si="421">AO700*0.15</f>
        <v>2392.5</v>
      </c>
      <c r="AX700" s="256" t="s">
        <v>168</v>
      </c>
      <c r="AY700" s="101">
        <v>4900</v>
      </c>
      <c r="AZ700" s="102">
        <v>2520</v>
      </c>
      <c r="BA700" s="102">
        <v>1680</v>
      </c>
      <c r="BB700" s="102">
        <v>1050</v>
      </c>
      <c r="BC700" s="97">
        <v>4200</v>
      </c>
      <c r="BD700" s="97">
        <v>2160</v>
      </c>
      <c r="BE700" s="97">
        <v>1440</v>
      </c>
      <c r="BF700" s="97">
        <v>900</v>
      </c>
      <c r="BG700" s="103">
        <f t="shared" ref="BG700:BG717" si="422">AV700-AW700</f>
        <v>207.5</v>
      </c>
      <c r="BJ700" s="251" t="e">
        <f>M700*#REF!</f>
        <v>#REF!</v>
      </c>
      <c r="BK700" s="251" t="e">
        <f>N700*#REF!</f>
        <v>#REF!</v>
      </c>
      <c r="BL700" s="251" t="e">
        <f>O700*#REF!</f>
        <v>#REF!</v>
      </c>
      <c r="BM700" s="251" t="e">
        <f>P700*#REF!</f>
        <v>#REF!</v>
      </c>
    </row>
    <row r="701" spans="1:65" s="104" customFormat="1" ht="35.1" customHeight="1" x14ac:dyDescent="0.25">
      <c r="A701" s="83" t="str">
        <f t="shared" si="410"/>
        <v>TB32DT_D2+1</v>
      </c>
      <c r="B701" s="83" t="str">
        <f t="shared" si="411"/>
        <v>TB32DT_D2+2</v>
      </c>
      <c r="C701" s="83" t="str">
        <f t="shared" si="412"/>
        <v>TB32DT_D2+3</v>
      </c>
      <c r="D701" s="83" t="str">
        <f t="shared" si="413"/>
        <v>TB32DT_D2+4</v>
      </c>
      <c r="E701" s="18" t="s">
        <v>168</v>
      </c>
      <c r="F701" s="85"/>
      <c r="G701" s="85"/>
      <c r="H701" s="93" t="s">
        <v>5830</v>
      </c>
      <c r="I701" s="84" t="s">
        <v>5831</v>
      </c>
      <c r="J701" s="84" t="s">
        <v>5832</v>
      </c>
      <c r="K701" s="84" t="str">
        <f t="shared" si="388"/>
        <v>TB32DT_D2</v>
      </c>
      <c r="L701" s="84" t="s">
        <v>5833</v>
      </c>
      <c r="M701" s="95">
        <v>11000</v>
      </c>
      <c r="N701" s="95">
        <v>4200</v>
      </c>
      <c r="O701" s="95">
        <v>3000</v>
      </c>
      <c r="P701" s="95">
        <v>1800</v>
      </c>
      <c r="Q701" s="95" t="e">
        <f>VLOOKUP(H701&amp;"Vị trí 1",#REF!,9,0)</f>
        <v>#REF!</v>
      </c>
      <c r="R701" s="95" t="e">
        <f>VLOOKUP(H701&amp;"Vị trí 2",#REF!,9,0)</f>
        <v>#REF!</v>
      </c>
      <c r="S701" s="95" t="e">
        <f>VLOOKUP(H701&amp;"Vị trí 3",#REF!,9,0)</f>
        <v>#REF!</v>
      </c>
      <c r="T701" s="95" t="e">
        <f>VLOOKUP(H701&amp;"Vị trí 4",#REF!,9,0)</f>
        <v>#REF!</v>
      </c>
      <c r="U701" s="253"/>
      <c r="V701" s="253"/>
      <c r="W701" s="253"/>
      <c r="X701" s="253"/>
      <c r="Y701" s="254"/>
      <c r="Z701" s="254"/>
      <c r="AA701" s="254"/>
      <c r="AB701" s="254"/>
      <c r="AC701" s="253"/>
      <c r="AD701" s="253"/>
      <c r="AE701" s="253"/>
      <c r="AF701" s="253"/>
      <c r="AG701" s="254"/>
      <c r="AH701" s="254"/>
      <c r="AI701" s="254"/>
      <c r="AJ701" s="254"/>
      <c r="AK701" s="86">
        <v>2.52</v>
      </c>
      <c r="AL701" s="86"/>
      <c r="AM701" s="255"/>
      <c r="AN701" s="255">
        <v>1.45</v>
      </c>
      <c r="AO701" s="98">
        <f t="shared" si="416"/>
        <v>15950</v>
      </c>
      <c r="AP701" s="98">
        <f t="shared" si="417"/>
        <v>6090</v>
      </c>
      <c r="AQ701" s="98">
        <f t="shared" si="418"/>
        <v>4350</v>
      </c>
      <c r="AR701" s="98">
        <f t="shared" si="419"/>
        <v>2610</v>
      </c>
      <c r="AS701" s="99">
        <f t="shared" si="420"/>
        <v>16000</v>
      </c>
      <c r="AT701" s="99">
        <f t="shared" si="420"/>
        <v>6100</v>
      </c>
      <c r="AU701" s="99">
        <f t="shared" si="420"/>
        <v>4400</v>
      </c>
      <c r="AV701" s="99">
        <f t="shared" si="420"/>
        <v>2600</v>
      </c>
      <c r="AW701" s="100">
        <f t="shared" si="421"/>
        <v>2392.5</v>
      </c>
      <c r="AX701" s="256" t="s">
        <v>168</v>
      </c>
      <c r="AY701" s="101">
        <v>3500</v>
      </c>
      <c r="AZ701" s="102">
        <v>2100</v>
      </c>
      <c r="BA701" s="102">
        <v>1540</v>
      </c>
      <c r="BB701" s="102">
        <v>980</v>
      </c>
      <c r="BC701" s="97">
        <v>3000</v>
      </c>
      <c r="BD701" s="97">
        <v>1800</v>
      </c>
      <c r="BE701" s="97">
        <v>1320</v>
      </c>
      <c r="BF701" s="97">
        <v>840</v>
      </c>
      <c r="BG701" s="103">
        <f t="shared" si="422"/>
        <v>207.5</v>
      </c>
      <c r="BJ701" s="251" t="e">
        <f>M701*#REF!</f>
        <v>#REF!</v>
      </c>
      <c r="BK701" s="251" t="e">
        <f>N701*#REF!</f>
        <v>#REF!</v>
      </c>
      <c r="BL701" s="251" t="e">
        <f>O701*#REF!</f>
        <v>#REF!</v>
      </c>
      <c r="BM701" s="251" t="e">
        <f>P701*#REF!</f>
        <v>#REF!</v>
      </c>
    </row>
    <row r="702" spans="1:65" s="104" customFormat="1" ht="35.1" customHeight="1" x14ac:dyDescent="0.25">
      <c r="A702" s="83" t="str">
        <f t="shared" si="410"/>
        <v>TB33DT+1</v>
      </c>
      <c r="B702" s="83" t="str">
        <f t="shared" si="411"/>
        <v>TB33DT+2</v>
      </c>
      <c r="C702" s="83" t="str">
        <f t="shared" si="412"/>
        <v>TB33DT+3</v>
      </c>
      <c r="D702" s="83" t="str">
        <f t="shared" si="413"/>
        <v>TB33DT+4</v>
      </c>
      <c r="E702" s="18" t="s">
        <v>168</v>
      </c>
      <c r="F702" s="85">
        <v>33</v>
      </c>
      <c r="G702" s="85"/>
      <c r="H702" s="93" t="s">
        <v>5834</v>
      </c>
      <c r="I702" s="84" t="s">
        <v>4466</v>
      </c>
      <c r="J702" s="84" t="s">
        <v>5835</v>
      </c>
      <c r="K702" s="84" t="str">
        <f t="shared" si="388"/>
        <v>TB33DT</v>
      </c>
      <c r="L702" s="84" t="s">
        <v>5693</v>
      </c>
      <c r="M702" s="95">
        <v>5000</v>
      </c>
      <c r="N702" s="95">
        <v>3000</v>
      </c>
      <c r="O702" s="95">
        <v>2200</v>
      </c>
      <c r="P702" s="95">
        <v>1400</v>
      </c>
      <c r="Q702" s="95" t="e">
        <f>VLOOKUP(H702&amp;"Vị trí 1",#REF!,9,0)</f>
        <v>#REF!</v>
      </c>
      <c r="R702" s="95" t="e">
        <f>VLOOKUP(H702&amp;"Vị trí 2",#REF!,9,0)</f>
        <v>#REF!</v>
      </c>
      <c r="S702" s="95" t="e">
        <f>VLOOKUP(H702&amp;"Vị trí 3",#REF!,9,0)</f>
        <v>#REF!</v>
      </c>
      <c r="T702" s="95" t="e">
        <f>VLOOKUP(H702&amp;"Vị trí 4",#REF!,9,0)</f>
        <v>#REF!</v>
      </c>
      <c r="U702" s="253"/>
      <c r="V702" s="253"/>
      <c r="W702" s="253"/>
      <c r="X702" s="253"/>
      <c r="Y702" s="254"/>
      <c r="Z702" s="254"/>
      <c r="AA702" s="254"/>
      <c r="AB702" s="254"/>
      <c r="AC702" s="253"/>
      <c r="AD702" s="253"/>
      <c r="AE702" s="253"/>
      <c r="AF702" s="253"/>
      <c r="AG702" s="254"/>
      <c r="AH702" s="254"/>
      <c r="AI702" s="254"/>
      <c r="AJ702" s="254"/>
      <c r="AK702" s="86">
        <v>2.52</v>
      </c>
      <c r="AL702" s="86"/>
      <c r="AM702" s="255"/>
      <c r="AN702" s="255">
        <v>1.45</v>
      </c>
      <c r="AO702" s="98">
        <f t="shared" si="416"/>
        <v>7250</v>
      </c>
      <c r="AP702" s="98">
        <f t="shared" si="417"/>
        <v>4350</v>
      </c>
      <c r="AQ702" s="98">
        <f t="shared" si="418"/>
        <v>3190</v>
      </c>
      <c r="AR702" s="98">
        <f t="shared" si="419"/>
        <v>2030</v>
      </c>
      <c r="AS702" s="99">
        <f t="shared" si="420"/>
        <v>7300</v>
      </c>
      <c r="AT702" s="99">
        <f t="shared" si="420"/>
        <v>4400</v>
      </c>
      <c r="AU702" s="99">
        <f t="shared" si="420"/>
        <v>3200</v>
      </c>
      <c r="AV702" s="99">
        <f t="shared" si="420"/>
        <v>2000</v>
      </c>
      <c r="AW702" s="100">
        <f t="shared" si="421"/>
        <v>1087.5</v>
      </c>
      <c r="AX702" s="256" t="s">
        <v>168</v>
      </c>
      <c r="AY702" s="101">
        <v>5950</v>
      </c>
      <c r="AZ702" s="102">
        <v>2940</v>
      </c>
      <c r="BA702" s="102">
        <v>2100</v>
      </c>
      <c r="BB702" s="102">
        <v>1260</v>
      </c>
      <c r="BC702" s="97">
        <v>5100</v>
      </c>
      <c r="BD702" s="97">
        <v>2520</v>
      </c>
      <c r="BE702" s="97">
        <v>1800</v>
      </c>
      <c r="BF702" s="97">
        <v>1080</v>
      </c>
      <c r="BG702" s="103">
        <f t="shared" si="422"/>
        <v>912.5</v>
      </c>
      <c r="BJ702" s="251" t="e">
        <f>M702*#REF!</f>
        <v>#REF!</v>
      </c>
      <c r="BK702" s="251" t="e">
        <f>N702*#REF!</f>
        <v>#REF!</v>
      </c>
      <c r="BL702" s="251" t="e">
        <f>O702*#REF!</f>
        <v>#REF!</v>
      </c>
      <c r="BM702" s="251" t="e">
        <f>P702*#REF!</f>
        <v>#REF!</v>
      </c>
    </row>
    <row r="703" spans="1:65" s="104" customFormat="1" ht="35.1" customHeight="1" x14ac:dyDescent="0.25">
      <c r="A703" s="83" t="str">
        <f t="shared" si="410"/>
        <v>TB34DT+1</v>
      </c>
      <c r="B703" s="83" t="str">
        <f t="shared" si="411"/>
        <v>TB34DT+2</v>
      </c>
      <c r="C703" s="83" t="str">
        <f t="shared" si="412"/>
        <v>TB34DT+3</v>
      </c>
      <c r="D703" s="83" t="str">
        <f t="shared" si="413"/>
        <v>TB34DT+4</v>
      </c>
      <c r="E703" s="18" t="s">
        <v>168</v>
      </c>
      <c r="F703" s="85">
        <v>34</v>
      </c>
      <c r="G703" s="85"/>
      <c r="H703" s="93" t="s">
        <v>5836</v>
      </c>
      <c r="I703" s="84" t="s">
        <v>5837</v>
      </c>
      <c r="J703" s="84" t="s">
        <v>5597</v>
      </c>
      <c r="K703" s="84" t="str">
        <f t="shared" si="388"/>
        <v>TB34DT</v>
      </c>
      <c r="L703" s="84" t="s">
        <v>4229</v>
      </c>
      <c r="M703" s="95">
        <v>5000</v>
      </c>
      <c r="N703" s="95">
        <v>3000</v>
      </c>
      <c r="O703" s="95">
        <v>2200</v>
      </c>
      <c r="P703" s="95">
        <v>1400</v>
      </c>
      <c r="Q703" s="95" t="e">
        <f>VLOOKUP(H703&amp;"Vị trí 1",#REF!,9,0)</f>
        <v>#REF!</v>
      </c>
      <c r="R703" s="95" t="e">
        <f>VLOOKUP(H703&amp;"Vị trí 2",#REF!,9,0)</f>
        <v>#REF!</v>
      </c>
      <c r="S703" s="95" t="e">
        <f>VLOOKUP(H703&amp;"Vị trí 3",#REF!,9,0)</f>
        <v>#REF!</v>
      </c>
      <c r="T703" s="95" t="e">
        <f>VLOOKUP(H703&amp;"Vị trí 4",#REF!,9,0)</f>
        <v>#REF!</v>
      </c>
      <c r="U703" s="253"/>
      <c r="V703" s="253"/>
      <c r="W703" s="253"/>
      <c r="X703" s="253"/>
      <c r="Y703" s="254"/>
      <c r="Z703" s="254"/>
      <c r="AA703" s="254"/>
      <c r="AB703" s="254"/>
      <c r="AC703" s="253"/>
      <c r="AD703" s="253"/>
      <c r="AE703" s="253"/>
      <c r="AF703" s="253"/>
      <c r="AG703" s="254"/>
      <c r="AH703" s="254"/>
      <c r="AI703" s="254"/>
      <c r="AJ703" s="254"/>
      <c r="AK703" s="86">
        <v>2.52</v>
      </c>
      <c r="AL703" s="86"/>
      <c r="AM703" s="255"/>
      <c r="AN703" s="255">
        <v>1.45</v>
      </c>
      <c r="AO703" s="98">
        <f t="shared" si="416"/>
        <v>7250</v>
      </c>
      <c r="AP703" s="98">
        <f t="shared" si="417"/>
        <v>4350</v>
      </c>
      <c r="AQ703" s="98">
        <f t="shared" si="418"/>
        <v>3190</v>
      </c>
      <c r="AR703" s="98">
        <f t="shared" si="419"/>
        <v>2030</v>
      </c>
      <c r="AS703" s="99">
        <f t="shared" si="420"/>
        <v>7300</v>
      </c>
      <c r="AT703" s="99">
        <f t="shared" si="420"/>
        <v>4400</v>
      </c>
      <c r="AU703" s="99">
        <f t="shared" si="420"/>
        <v>3200</v>
      </c>
      <c r="AV703" s="99">
        <f t="shared" si="420"/>
        <v>2000</v>
      </c>
      <c r="AW703" s="100">
        <f t="shared" si="421"/>
        <v>1087.5</v>
      </c>
      <c r="AX703" s="256" t="s">
        <v>168</v>
      </c>
      <c r="AY703" s="101">
        <v>3500</v>
      </c>
      <c r="AZ703" s="102">
        <v>2100</v>
      </c>
      <c r="BA703" s="102">
        <v>1540</v>
      </c>
      <c r="BB703" s="102">
        <v>980</v>
      </c>
      <c r="BC703" s="97">
        <v>3000</v>
      </c>
      <c r="BD703" s="97">
        <v>1800</v>
      </c>
      <c r="BE703" s="97">
        <v>1320</v>
      </c>
      <c r="BF703" s="97">
        <v>840</v>
      </c>
      <c r="BG703" s="103">
        <f t="shared" si="422"/>
        <v>912.5</v>
      </c>
      <c r="BJ703" s="251" t="e">
        <f>M703*#REF!</f>
        <v>#REF!</v>
      </c>
      <c r="BK703" s="251" t="e">
        <f>N703*#REF!</f>
        <v>#REF!</v>
      </c>
      <c r="BL703" s="251" t="e">
        <f>O703*#REF!</f>
        <v>#REF!</v>
      </c>
      <c r="BM703" s="251" t="e">
        <f>P703*#REF!</f>
        <v>#REF!</v>
      </c>
    </row>
    <row r="704" spans="1:65" s="7" customFormat="1" ht="35.1" customHeight="1" x14ac:dyDescent="0.25">
      <c r="A704" s="83" t="str">
        <f t="shared" si="410"/>
        <v>TB35DT+1</v>
      </c>
      <c r="B704" s="83" t="str">
        <f t="shared" si="411"/>
        <v>TB35DT+2</v>
      </c>
      <c r="C704" s="83" t="str">
        <f t="shared" si="412"/>
        <v>TB35DT+3</v>
      </c>
      <c r="D704" s="83" t="str">
        <f t="shared" si="413"/>
        <v>TB35DT+4</v>
      </c>
      <c r="E704" s="18" t="s">
        <v>168</v>
      </c>
      <c r="F704" s="85">
        <v>35</v>
      </c>
      <c r="G704" s="85"/>
      <c r="H704" s="93" t="s">
        <v>5838</v>
      </c>
      <c r="I704" s="84" t="s">
        <v>5839</v>
      </c>
      <c r="J704" s="84" t="s">
        <v>5786</v>
      </c>
      <c r="K704" s="84" t="str">
        <f t="shared" si="388"/>
        <v>TB35DT</v>
      </c>
      <c r="L704" s="84" t="s">
        <v>5738</v>
      </c>
      <c r="M704" s="95">
        <v>6000</v>
      </c>
      <c r="N704" s="95">
        <v>3400</v>
      </c>
      <c r="O704" s="95">
        <v>2300</v>
      </c>
      <c r="P704" s="95">
        <v>1450</v>
      </c>
      <c r="Q704" s="95" t="e">
        <f>VLOOKUP(H704&amp;"Vị trí 1",#REF!,9,0)</f>
        <v>#REF!</v>
      </c>
      <c r="R704" s="95" t="e">
        <f>VLOOKUP(H704&amp;"Vị trí 2",#REF!,9,0)</f>
        <v>#REF!</v>
      </c>
      <c r="S704" s="95" t="e">
        <f>VLOOKUP(H704&amp;"Vị trí 3",#REF!,9,0)</f>
        <v>#REF!</v>
      </c>
      <c r="T704" s="95" t="e">
        <f>VLOOKUP(H704&amp;"Vị trí 4",#REF!,9,0)</f>
        <v>#REF!</v>
      </c>
      <c r="U704" s="253"/>
      <c r="V704" s="253"/>
      <c r="W704" s="253"/>
      <c r="X704" s="253"/>
      <c r="Y704" s="254"/>
      <c r="Z704" s="254"/>
      <c r="AA704" s="254"/>
      <c r="AB704" s="254"/>
      <c r="AC704" s="253"/>
      <c r="AD704" s="253"/>
      <c r="AE704" s="253"/>
      <c r="AF704" s="253"/>
      <c r="AG704" s="254"/>
      <c r="AH704" s="254"/>
      <c r="AI704" s="254"/>
      <c r="AJ704" s="254"/>
      <c r="AK704" s="86">
        <v>2.2166666666666668</v>
      </c>
      <c r="AL704" s="86"/>
      <c r="AM704" s="255"/>
      <c r="AN704" s="255">
        <v>1.3</v>
      </c>
      <c r="AO704" s="98">
        <f t="shared" si="416"/>
        <v>7800</v>
      </c>
      <c r="AP704" s="98">
        <f t="shared" si="417"/>
        <v>4420</v>
      </c>
      <c r="AQ704" s="98">
        <f t="shared" si="418"/>
        <v>2990</v>
      </c>
      <c r="AR704" s="98">
        <f t="shared" si="419"/>
        <v>1885</v>
      </c>
      <c r="AS704" s="99">
        <f t="shared" si="420"/>
        <v>7800</v>
      </c>
      <c r="AT704" s="99">
        <f t="shared" si="420"/>
        <v>4400</v>
      </c>
      <c r="AU704" s="99">
        <f t="shared" si="420"/>
        <v>3000</v>
      </c>
      <c r="AV704" s="99">
        <f t="shared" si="420"/>
        <v>1900</v>
      </c>
      <c r="AW704" s="100">
        <f t="shared" si="421"/>
        <v>1170</v>
      </c>
      <c r="AX704" s="256" t="s">
        <v>168</v>
      </c>
      <c r="AY704" s="101">
        <v>4200</v>
      </c>
      <c r="AZ704" s="102">
        <v>2100</v>
      </c>
      <c r="BA704" s="102">
        <v>1540</v>
      </c>
      <c r="BB704" s="102">
        <v>980</v>
      </c>
      <c r="BC704" s="97">
        <v>3600</v>
      </c>
      <c r="BD704" s="97">
        <v>1800</v>
      </c>
      <c r="BE704" s="97">
        <v>1320</v>
      </c>
      <c r="BF704" s="97">
        <v>840</v>
      </c>
      <c r="BG704" s="103">
        <f t="shared" si="422"/>
        <v>730</v>
      </c>
      <c r="BJ704" s="251" t="e">
        <f>M704*#REF!</f>
        <v>#REF!</v>
      </c>
      <c r="BK704" s="251" t="e">
        <f>N704*#REF!</f>
        <v>#REF!</v>
      </c>
      <c r="BL704" s="251" t="e">
        <f>O704*#REF!</f>
        <v>#REF!</v>
      </c>
      <c r="BM704" s="251" t="e">
        <f>P704*#REF!</f>
        <v>#REF!</v>
      </c>
    </row>
    <row r="705" spans="1:65" s="7" customFormat="1" ht="35.1" customHeight="1" x14ac:dyDescent="0.25">
      <c r="A705" s="83" t="str">
        <f t="shared" si="410"/>
        <v>TB36DT+1</v>
      </c>
      <c r="B705" s="83" t="str">
        <f t="shared" si="411"/>
        <v>TB36DT+2</v>
      </c>
      <c r="C705" s="83" t="str">
        <f t="shared" si="412"/>
        <v>TB36DT+3</v>
      </c>
      <c r="D705" s="83" t="str">
        <f t="shared" si="413"/>
        <v>TB36DT+4</v>
      </c>
      <c r="E705" s="18" t="s">
        <v>168</v>
      </c>
      <c r="F705" s="85">
        <v>36</v>
      </c>
      <c r="G705" s="85"/>
      <c r="H705" s="93" t="s">
        <v>5840</v>
      </c>
      <c r="I705" s="84" t="s">
        <v>5841</v>
      </c>
      <c r="J705" s="84" t="s">
        <v>282</v>
      </c>
      <c r="K705" s="84" t="str">
        <f t="shared" si="388"/>
        <v>TB36DT</v>
      </c>
      <c r="L705" s="84" t="s">
        <v>210</v>
      </c>
      <c r="M705" s="95">
        <v>5000</v>
      </c>
      <c r="N705" s="95">
        <v>3000</v>
      </c>
      <c r="O705" s="95">
        <v>2200</v>
      </c>
      <c r="P705" s="95">
        <v>1400</v>
      </c>
      <c r="Q705" s="95" t="e">
        <f>VLOOKUP(H705&amp;"Vị trí 1",#REF!,9,0)</f>
        <v>#REF!</v>
      </c>
      <c r="R705" s="95" t="e">
        <f>VLOOKUP(H705&amp;"Vị trí 2",#REF!,9,0)</f>
        <v>#REF!</v>
      </c>
      <c r="S705" s="95" t="e">
        <f>VLOOKUP(H705&amp;"Vị trí 3",#REF!,9,0)</f>
        <v>#REF!</v>
      </c>
      <c r="T705" s="95" t="e">
        <f>VLOOKUP(H705&amp;"Vị trí 4",#REF!,9,0)</f>
        <v>#REF!</v>
      </c>
      <c r="U705" s="253"/>
      <c r="V705" s="253"/>
      <c r="W705" s="253"/>
      <c r="X705" s="253"/>
      <c r="Y705" s="254"/>
      <c r="Z705" s="254"/>
      <c r="AA705" s="254"/>
      <c r="AB705" s="254"/>
      <c r="AC705" s="253"/>
      <c r="AD705" s="253"/>
      <c r="AE705" s="253"/>
      <c r="AF705" s="253"/>
      <c r="AG705" s="254"/>
      <c r="AH705" s="254"/>
      <c r="AI705" s="254"/>
      <c r="AJ705" s="254"/>
      <c r="AK705" s="86">
        <v>2.52</v>
      </c>
      <c r="AL705" s="86"/>
      <c r="AM705" s="255"/>
      <c r="AN705" s="255">
        <v>1.45</v>
      </c>
      <c r="AO705" s="98">
        <f t="shared" si="416"/>
        <v>7250</v>
      </c>
      <c r="AP705" s="98">
        <f t="shared" si="417"/>
        <v>4350</v>
      </c>
      <c r="AQ705" s="98">
        <f t="shared" si="418"/>
        <v>3190</v>
      </c>
      <c r="AR705" s="98">
        <f t="shared" si="419"/>
        <v>2030</v>
      </c>
      <c r="AS705" s="99">
        <f t="shared" si="420"/>
        <v>7300</v>
      </c>
      <c r="AT705" s="99">
        <f t="shared" si="420"/>
        <v>4400</v>
      </c>
      <c r="AU705" s="99">
        <f t="shared" si="420"/>
        <v>3200</v>
      </c>
      <c r="AV705" s="99">
        <f t="shared" si="420"/>
        <v>2000</v>
      </c>
      <c r="AW705" s="100">
        <f t="shared" si="421"/>
        <v>1087.5</v>
      </c>
      <c r="AX705" s="256" t="s">
        <v>168</v>
      </c>
      <c r="AY705" s="101">
        <v>5250</v>
      </c>
      <c r="AZ705" s="102">
        <v>2380</v>
      </c>
      <c r="BA705" s="102">
        <v>1680</v>
      </c>
      <c r="BB705" s="102">
        <v>980</v>
      </c>
      <c r="BC705" s="97">
        <v>4500</v>
      </c>
      <c r="BD705" s="97">
        <v>2040</v>
      </c>
      <c r="BE705" s="97">
        <v>1440</v>
      </c>
      <c r="BF705" s="97">
        <v>840</v>
      </c>
      <c r="BG705" s="103">
        <f t="shared" si="422"/>
        <v>912.5</v>
      </c>
      <c r="BJ705" s="251" t="e">
        <f>M705*#REF!</f>
        <v>#REF!</v>
      </c>
      <c r="BK705" s="251" t="e">
        <f>N705*#REF!</f>
        <v>#REF!</v>
      </c>
      <c r="BL705" s="251" t="e">
        <f>O705*#REF!</f>
        <v>#REF!</v>
      </c>
      <c r="BM705" s="251" t="e">
        <f>P705*#REF!</f>
        <v>#REF!</v>
      </c>
    </row>
    <row r="706" spans="1:65" s="7" customFormat="1" ht="35.1" customHeight="1" x14ac:dyDescent="0.25">
      <c r="A706" s="83" t="str">
        <f t="shared" si="410"/>
        <v>TB37DT+1</v>
      </c>
      <c r="B706" s="83" t="str">
        <f t="shared" si="411"/>
        <v>TB37DT+2</v>
      </c>
      <c r="C706" s="83" t="str">
        <f t="shared" si="412"/>
        <v>TB37DT+3</v>
      </c>
      <c r="D706" s="83" t="str">
        <f t="shared" si="413"/>
        <v>TB37DT+4</v>
      </c>
      <c r="E706" s="18" t="s">
        <v>168</v>
      </c>
      <c r="F706" s="85">
        <v>37</v>
      </c>
      <c r="G706" s="85"/>
      <c r="H706" s="93" t="s">
        <v>5842</v>
      </c>
      <c r="I706" s="84" t="s">
        <v>5153</v>
      </c>
      <c r="J706" s="84" t="s">
        <v>5791</v>
      </c>
      <c r="K706" s="84" t="str">
        <f t="shared" si="388"/>
        <v>TB37DT</v>
      </c>
      <c r="L706" s="84" t="s">
        <v>1123</v>
      </c>
      <c r="M706" s="95">
        <v>7000</v>
      </c>
      <c r="N706" s="95">
        <v>3600</v>
      </c>
      <c r="O706" s="95">
        <v>2400</v>
      </c>
      <c r="P706" s="95">
        <v>1500</v>
      </c>
      <c r="Q706" s="95" t="e">
        <f>VLOOKUP(H706&amp;"Vị trí 1",#REF!,9,0)</f>
        <v>#REF!</v>
      </c>
      <c r="R706" s="95" t="e">
        <f>VLOOKUP(H706&amp;"Vị trí 2",#REF!,9,0)</f>
        <v>#REF!</v>
      </c>
      <c r="S706" s="95" t="e">
        <f>VLOOKUP(H706&amp;"Vị trí 3",#REF!,9,0)</f>
        <v>#REF!</v>
      </c>
      <c r="T706" s="95" t="e">
        <f>VLOOKUP(H706&amp;"Vị trí 4",#REF!,9,0)</f>
        <v>#REF!</v>
      </c>
      <c r="U706" s="253"/>
      <c r="V706" s="253"/>
      <c r="W706" s="253"/>
      <c r="X706" s="253"/>
      <c r="Y706" s="254"/>
      <c r="Z706" s="254"/>
      <c r="AA706" s="254"/>
      <c r="AB706" s="254"/>
      <c r="AC706" s="253"/>
      <c r="AD706" s="253"/>
      <c r="AE706" s="253"/>
      <c r="AF706" s="253"/>
      <c r="AG706" s="254"/>
      <c r="AH706" s="254"/>
      <c r="AI706" s="254"/>
      <c r="AJ706" s="254"/>
      <c r="AK706" s="86">
        <v>2.52</v>
      </c>
      <c r="AL706" s="86"/>
      <c r="AM706" s="255"/>
      <c r="AN706" s="255">
        <v>1.45</v>
      </c>
      <c r="AO706" s="98">
        <f t="shared" si="416"/>
        <v>10150</v>
      </c>
      <c r="AP706" s="98">
        <f t="shared" si="417"/>
        <v>5220</v>
      </c>
      <c r="AQ706" s="98">
        <f t="shared" si="418"/>
        <v>3480</v>
      </c>
      <c r="AR706" s="98">
        <f t="shared" si="419"/>
        <v>2175</v>
      </c>
      <c r="AS706" s="99">
        <f t="shared" si="420"/>
        <v>10200</v>
      </c>
      <c r="AT706" s="99">
        <f t="shared" si="420"/>
        <v>5200</v>
      </c>
      <c r="AU706" s="99">
        <f t="shared" si="420"/>
        <v>3500</v>
      </c>
      <c r="AV706" s="99">
        <f t="shared" si="420"/>
        <v>2200</v>
      </c>
      <c r="AW706" s="100">
        <f t="shared" si="421"/>
        <v>1522.5</v>
      </c>
      <c r="AX706" s="256" t="s">
        <v>168</v>
      </c>
      <c r="AY706" s="101">
        <v>3500</v>
      </c>
      <c r="AZ706" s="102">
        <v>2100</v>
      </c>
      <c r="BA706" s="102">
        <v>1540</v>
      </c>
      <c r="BB706" s="102">
        <v>980</v>
      </c>
      <c r="BC706" s="97">
        <v>3000</v>
      </c>
      <c r="BD706" s="97">
        <v>1800</v>
      </c>
      <c r="BE706" s="97">
        <v>1320</v>
      </c>
      <c r="BF706" s="97">
        <v>840</v>
      </c>
      <c r="BG706" s="103">
        <f t="shared" si="422"/>
        <v>677.5</v>
      </c>
      <c r="BJ706" s="251" t="e">
        <f>M706*#REF!</f>
        <v>#REF!</v>
      </c>
      <c r="BK706" s="251" t="e">
        <f>N706*#REF!</f>
        <v>#REF!</v>
      </c>
      <c r="BL706" s="251" t="e">
        <f>O706*#REF!</f>
        <v>#REF!</v>
      </c>
      <c r="BM706" s="251" t="e">
        <f>P706*#REF!</f>
        <v>#REF!</v>
      </c>
    </row>
    <row r="707" spans="1:65" s="7" customFormat="1" ht="35.1" customHeight="1" x14ac:dyDescent="0.25">
      <c r="A707" s="83" t="str">
        <f t="shared" si="410"/>
        <v>TB38DT+1</v>
      </c>
      <c r="B707" s="83" t="str">
        <f t="shared" si="411"/>
        <v>TB38DT+2</v>
      </c>
      <c r="C707" s="83" t="str">
        <f t="shared" si="412"/>
        <v>TB38DT+3</v>
      </c>
      <c r="D707" s="83" t="str">
        <f t="shared" si="413"/>
        <v>TB38DT+4</v>
      </c>
      <c r="E707" s="18" t="s">
        <v>168</v>
      </c>
      <c r="F707" s="85">
        <v>38</v>
      </c>
      <c r="G707" s="85"/>
      <c r="H707" s="93" t="s">
        <v>5843</v>
      </c>
      <c r="I707" s="84" t="s">
        <v>5844</v>
      </c>
      <c r="J707" s="84" t="s">
        <v>5845</v>
      </c>
      <c r="K707" s="84" t="str">
        <f t="shared" si="388"/>
        <v>TB38DT</v>
      </c>
      <c r="L707" s="84" t="s">
        <v>5846</v>
      </c>
      <c r="M707" s="95">
        <v>5000</v>
      </c>
      <c r="N707" s="95">
        <v>3000</v>
      </c>
      <c r="O707" s="95">
        <v>2200</v>
      </c>
      <c r="P707" s="95">
        <v>1400</v>
      </c>
      <c r="Q707" s="95" t="e">
        <f>VLOOKUP(H707&amp;"Vị trí 1",#REF!,9,0)</f>
        <v>#REF!</v>
      </c>
      <c r="R707" s="95" t="e">
        <f>VLOOKUP(H707&amp;"Vị trí 2",#REF!,9,0)</f>
        <v>#REF!</v>
      </c>
      <c r="S707" s="95" t="e">
        <f>VLOOKUP(H707&amp;"Vị trí 3",#REF!,9,0)</f>
        <v>#REF!</v>
      </c>
      <c r="T707" s="95" t="e">
        <f>VLOOKUP(H707&amp;"Vị trí 4",#REF!,9,0)</f>
        <v>#REF!</v>
      </c>
      <c r="U707" s="253"/>
      <c r="V707" s="253"/>
      <c r="W707" s="253"/>
      <c r="X707" s="253"/>
      <c r="Y707" s="254"/>
      <c r="Z707" s="254"/>
      <c r="AA707" s="254"/>
      <c r="AB707" s="254"/>
      <c r="AC707" s="253"/>
      <c r="AD707" s="253"/>
      <c r="AE707" s="253"/>
      <c r="AF707" s="253"/>
      <c r="AG707" s="254"/>
      <c r="AH707" s="254"/>
      <c r="AI707" s="254"/>
      <c r="AJ707" s="254"/>
      <c r="AK707" s="86">
        <v>2.52</v>
      </c>
      <c r="AL707" s="86"/>
      <c r="AM707" s="255"/>
      <c r="AN707" s="255">
        <v>1.45</v>
      </c>
      <c r="AO707" s="98">
        <f t="shared" si="416"/>
        <v>7250</v>
      </c>
      <c r="AP707" s="98">
        <f t="shared" si="417"/>
        <v>4350</v>
      </c>
      <c r="AQ707" s="98">
        <f t="shared" si="418"/>
        <v>3190</v>
      </c>
      <c r="AR707" s="98">
        <f t="shared" si="419"/>
        <v>2030</v>
      </c>
      <c r="AS707" s="99">
        <f t="shared" si="420"/>
        <v>7300</v>
      </c>
      <c r="AT707" s="99">
        <f t="shared" si="420"/>
        <v>4400</v>
      </c>
      <c r="AU707" s="99">
        <f t="shared" si="420"/>
        <v>3200</v>
      </c>
      <c r="AV707" s="99">
        <f t="shared" si="420"/>
        <v>2000</v>
      </c>
      <c r="AW707" s="100">
        <f t="shared" si="421"/>
        <v>1087.5</v>
      </c>
      <c r="AX707" s="256" t="s">
        <v>168</v>
      </c>
      <c r="AY707" s="101">
        <v>3500</v>
      </c>
      <c r="AZ707" s="102">
        <v>1750</v>
      </c>
      <c r="BA707" s="102">
        <v>1330</v>
      </c>
      <c r="BB707" s="102">
        <v>980</v>
      </c>
      <c r="BC707" s="97">
        <v>3000</v>
      </c>
      <c r="BD707" s="97">
        <v>1500</v>
      </c>
      <c r="BE707" s="97">
        <v>1140</v>
      </c>
      <c r="BF707" s="97">
        <v>840</v>
      </c>
      <c r="BG707" s="103">
        <f t="shared" si="422"/>
        <v>912.5</v>
      </c>
      <c r="BJ707" s="251" t="e">
        <f>M707*#REF!</f>
        <v>#REF!</v>
      </c>
      <c r="BK707" s="251" t="e">
        <f>N707*#REF!</f>
        <v>#REF!</v>
      </c>
      <c r="BL707" s="251" t="e">
        <f>O707*#REF!</f>
        <v>#REF!</v>
      </c>
      <c r="BM707" s="251" t="e">
        <f>P707*#REF!</f>
        <v>#REF!</v>
      </c>
    </row>
    <row r="708" spans="1:65" s="7" customFormat="1" ht="35.1" customHeight="1" x14ac:dyDescent="0.25">
      <c r="A708" s="83" t="str">
        <f t="shared" si="410"/>
        <v>TB39DT+1</v>
      </c>
      <c r="B708" s="83" t="str">
        <f t="shared" si="411"/>
        <v>TB39DT+2</v>
      </c>
      <c r="C708" s="83" t="str">
        <f t="shared" si="412"/>
        <v>TB39DT+3</v>
      </c>
      <c r="D708" s="83" t="str">
        <f t="shared" si="413"/>
        <v>TB39DT+4</v>
      </c>
      <c r="E708" s="18" t="s">
        <v>168</v>
      </c>
      <c r="F708" s="85">
        <v>39</v>
      </c>
      <c r="G708" s="85"/>
      <c r="H708" s="93" t="s">
        <v>5847</v>
      </c>
      <c r="I708" s="84" t="s">
        <v>5693</v>
      </c>
      <c r="J708" s="84" t="s">
        <v>5119</v>
      </c>
      <c r="K708" s="84" t="str">
        <f t="shared" si="388"/>
        <v>TB39DT</v>
      </c>
      <c r="L708" s="84" t="s">
        <v>210</v>
      </c>
      <c r="M708" s="95">
        <v>8500</v>
      </c>
      <c r="N708" s="95">
        <v>4200</v>
      </c>
      <c r="O708" s="95">
        <v>3000</v>
      </c>
      <c r="P708" s="95">
        <v>1800</v>
      </c>
      <c r="Q708" s="95" t="e">
        <f>VLOOKUP(H708&amp;"Vị trí 1",#REF!,9,0)</f>
        <v>#REF!</v>
      </c>
      <c r="R708" s="95" t="e">
        <f>VLOOKUP(H708&amp;"Vị trí 2",#REF!,9,0)</f>
        <v>#REF!</v>
      </c>
      <c r="S708" s="95" t="e">
        <f>VLOOKUP(H708&amp;"Vị trí 3",#REF!,9,0)</f>
        <v>#REF!</v>
      </c>
      <c r="T708" s="95" t="e">
        <f>VLOOKUP(H708&amp;"Vị trí 4",#REF!,9,0)</f>
        <v>#REF!</v>
      </c>
      <c r="U708" s="253"/>
      <c r="V708" s="253"/>
      <c r="W708" s="253"/>
      <c r="X708" s="253"/>
      <c r="Y708" s="254"/>
      <c r="Z708" s="254"/>
      <c r="AA708" s="254"/>
      <c r="AB708" s="254"/>
      <c r="AC708" s="253"/>
      <c r="AD708" s="253"/>
      <c r="AE708" s="253"/>
      <c r="AF708" s="253"/>
      <c r="AG708" s="254"/>
      <c r="AH708" s="254"/>
      <c r="AI708" s="254"/>
      <c r="AJ708" s="254"/>
      <c r="AK708" s="86">
        <v>2.52</v>
      </c>
      <c r="AL708" s="86"/>
      <c r="AM708" s="255"/>
      <c r="AN708" s="255">
        <v>1.45</v>
      </c>
      <c r="AO708" s="98">
        <f t="shared" si="416"/>
        <v>12325</v>
      </c>
      <c r="AP708" s="98">
        <f t="shared" si="417"/>
        <v>6090</v>
      </c>
      <c r="AQ708" s="98">
        <f t="shared" si="418"/>
        <v>4350</v>
      </c>
      <c r="AR708" s="98">
        <f t="shared" si="419"/>
        <v>2610</v>
      </c>
      <c r="AS708" s="99">
        <f t="shared" si="420"/>
        <v>12300</v>
      </c>
      <c r="AT708" s="99">
        <f t="shared" si="420"/>
        <v>6100</v>
      </c>
      <c r="AU708" s="99">
        <f t="shared" si="420"/>
        <v>4400</v>
      </c>
      <c r="AV708" s="99">
        <f t="shared" si="420"/>
        <v>2600</v>
      </c>
      <c r="AW708" s="100">
        <f t="shared" si="421"/>
        <v>1848.75</v>
      </c>
      <c r="AX708" s="256" t="s">
        <v>168</v>
      </c>
      <c r="AY708" s="101">
        <v>4550</v>
      </c>
      <c r="AZ708" s="102">
        <v>2310</v>
      </c>
      <c r="BA708" s="102">
        <v>1540</v>
      </c>
      <c r="BB708" s="102">
        <v>980</v>
      </c>
      <c r="BC708" s="253">
        <v>3900</v>
      </c>
      <c r="BD708" s="253">
        <v>1980</v>
      </c>
      <c r="BE708" s="253">
        <v>1320</v>
      </c>
      <c r="BF708" s="253">
        <v>840</v>
      </c>
      <c r="BG708" s="103">
        <f t="shared" si="422"/>
        <v>751.25</v>
      </c>
      <c r="BJ708" s="251" t="e">
        <f>M708*#REF!</f>
        <v>#REF!</v>
      </c>
      <c r="BK708" s="251" t="e">
        <f>N708*#REF!</f>
        <v>#REF!</v>
      </c>
      <c r="BL708" s="251" t="e">
        <f>O708*#REF!</f>
        <v>#REF!</v>
      </c>
      <c r="BM708" s="251" t="e">
        <f>P708*#REF!</f>
        <v>#REF!</v>
      </c>
    </row>
    <row r="709" spans="1:65" s="7" customFormat="1" ht="47.25" x14ac:dyDescent="0.25">
      <c r="A709" s="83" t="str">
        <f t="shared" si="410"/>
        <v>TB40DT+1</v>
      </c>
      <c r="B709" s="83" t="str">
        <f t="shared" si="411"/>
        <v>TB40DT+2</v>
      </c>
      <c r="C709" s="83" t="str">
        <f t="shared" si="412"/>
        <v>TB40DT+3</v>
      </c>
      <c r="D709" s="83" t="str">
        <f t="shared" si="413"/>
        <v>TB40DT+4</v>
      </c>
      <c r="E709" s="18" t="s">
        <v>168</v>
      </c>
      <c r="F709" s="85">
        <v>40</v>
      </c>
      <c r="G709" s="85"/>
      <c r="H709" s="93" t="s">
        <v>5848</v>
      </c>
      <c r="I709" s="84" t="s">
        <v>4355</v>
      </c>
      <c r="J709" s="84" t="s">
        <v>4229</v>
      </c>
      <c r="K709" s="84" t="str">
        <f t="shared" si="388"/>
        <v>TB40DT</v>
      </c>
      <c r="L709" s="84" t="s">
        <v>5597</v>
      </c>
      <c r="M709" s="95">
        <v>5000</v>
      </c>
      <c r="N709" s="95">
        <v>3000</v>
      </c>
      <c r="O709" s="95">
        <v>2200</v>
      </c>
      <c r="P709" s="95">
        <v>1400</v>
      </c>
      <c r="Q709" s="95" t="e">
        <f>VLOOKUP(H709&amp;"Vị trí 1",#REF!,9,0)</f>
        <v>#REF!</v>
      </c>
      <c r="R709" s="95" t="e">
        <f>VLOOKUP(H709&amp;"Vị trí 2",#REF!,9,0)</f>
        <v>#REF!</v>
      </c>
      <c r="S709" s="95" t="e">
        <f>VLOOKUP(H709&amp;"Vị trí 3",#REF!,9,0)</f>
        <v>#REF!</v>
      </c>
      <c r="T709" s="95" t="e">
        <f>VLOOKUP(H709&amp;"Vị trí 4",#REF!,9,0)</f>
        <v>#REF!</v>
      </c>
      <c r="U709" s="253"/>
      <c r="V709" s="253"/>
      <c r="W709" s="253"/>
      <c r="X709" s="253"/>
      <c r="Y709" s="254"/>
      <c r="Z709" s="254"/>
      <c r="AA709" s="254"/>
      <c r="AB709" s="254"/>
      <c r="AC709" s="253"/>
      <c r="AD709" s="253"/>
      <c r="AE709" s="253"/>
      <c r="AF709" s="253"/>
      <c r="AG709" s="254"/>
      <c r="AH709" s="254"/>
      <c r="AI709" s="254"/>
      <c r="AJ709" s="254"/>
      <c r="AK709" s="86">
        <v>2.52</v>
      </c>
      <c r="AL709" s="86"/>
      <c r="AM709" s="255"/>
      <c r="AN709" s="255">
        <v>1.45</v>
      </c>
      <c r="AO709" s="98">
        <f t="shared" si="416"/>
        <v>7250</v>
      </c>
      <c r="AP709" s="98">
        <f t="shared" si="417"/>
        <v>4350</v>
      </c>
      <c r="AQ709" s="98">
        <f t="shared" si="418"/>
        <v>3190</v>
      </c>
      <c r="AR709" s="98">
        <f t="shared" si="419"/>
        <v>2030</v>
      </c>
      <c r="AS709" s="99">
        <f t="shared" si="420"/>
        <v>7300</v>
      </c>
      <c r="AT709" s="99">
        <f t="shared" si="420"/>
        <v>4400</v>
      </c>
      <c r="AU709" s="99">
        <f t="shared" si="420"/>
        <v>3200</v>
      </c>
      <c r="AV709" s="99">
        <f t="shared" si="420"/>
        <v>2000</v>
      </c>
      <c r="AW709" s="100">
        <f t="shared" si="421"/>
        <v>1087.5</v>
      </c>
      <c r="AX709" s="256" t="s">
        <v>168</v>
      </c>
      <c r="AY709" s="101">
        <v>3150</v>
      </c>
      <c r="AZ709" s="102">
        <v>1540</v>
      </c>
      <c r="BA709" s="102">
        <v>1120</v>
      </c>
      <c r="BB709" s="102">
        <v>700</v>
      </c>
      <c r="BC709" s="253">
        <v>2700</v>
      </c>
      <c r="BD709" s="253">
        <v>1320</v>
      </c>
      <c r="BE709" s="253">
        <v>960</v>
      </c>
      <c r="BF709" s="253">
        <v>600</v>
      </c>
      <c r="BG709" s="103">
        <f t="shared" si="422"/>
        <v>912.5</v>
      </c>
      <c r="BJ709" s="251" t="e">
        <f>M709*#REF!</f>
        <v>#REF!</v>
      </c>
      <c r="BK709" s="251" t="e">
        <f>N709*#REF!</f>
        <v>#REF!</v>
      </c>
      <c r="BL709" s="251" t="e">
        <f>O709*#REF!</f>
        <v>#REF!</v>
      </c>
      <c r="BM709" s="251" t="e">
        <f>P709*#REF!</f>
        <v>#REF!</v>
      </c>
    </row>
    <row r="710" spans="1:65" s="7" customFormat="1" ht="35.1" customHeight="1" x14ac:dyDescent="0.25">
      <c r="A710" s="83" t="str">
        <f t="shared" si="410"/>
        <v>TB41DT+1</v>
      </c>
      <c r="B710" s="83" t="str">
        <f t="shared" si="411"/>
        <v>TB41DT+2</v>
      </c>
      <c r="C710" s="83" t="str">
        <f t="shared" si="412"/>
        <v>TB41DT+3</v>
      </c>
      <c r="D710" s="83" t="str">
        <f t="shared" si="413"/>
        <v>TB41DT+4</v>
      </c>
      <c r="E710" s="18" t="s">
        <v>168</v>
      </c>
      <c r="F710" s="85">
        <v>41</v>
      </c>
      <c r="G710" s="85"/>
      <c r="H710" s="93" t="s">
        <v>5849</v>
      </c>
      <c r="I710" s="84" t="s">
        <v>239</v>
      </c>
      <c r="J710" s="84" t="s">
        <v>4660</v>
      </c>
      <c r="K710" s="84" t="str">
        <f t="shared" si="388"/>
        <v>TB41DT</v>
      </c>
      <c r="L710" s="84" t="s">
        <v>270</v>
      </c>
      <c r="M710" s="95">
        <v>6000</v>
      </c>
      <c r="N710" s="95">
        <v>3000</v>
      </c>
      <c r="O710" s="95">
        <v>2200</v>
      </c>
      <c r="P710" s="95">
        <v>1400</v>
      </c>
      <c r="Q710" s="95" t="e">
        <f>VLOOKUP(H710&amp;"Vị trí 1",#REF!,9,0)</f>
        <v>#REF!</v>
      </c>
      <c r="R710" s="95" t="e">
        <f>VLOOKUP(H710&amp;"Vị trí 2",#REF!,9,0)</f>
        <v>#REF!</v>
      </c>
      <c r="S710" s="95" t="e">
        <f>VLOOKUP(H710&amp;"Vị trí 3",#REF!,9,0)</f>
        <v>#REF!</v>
      </c>
      <c r="T710" s="95" t="e">
        <f>VLOOKUP(H710&amp;"Vị trí 4",#REF!,9,0)</f>
        <v>#REF!</v>
      </c>
      <c r="U710" s="253"/>
      <c r="V710" s="253"/>
      <c r="W710" s="253"/>
      <c r="X710" s="253"/>
      <c r="Y710" s="254"/>
      <c r="Z710" s="254"/>
      <c r="AA710" s="254"/>
      <c r="AB710" s="254"/>
      <c r="AC710" s="253"/>
      <c r="AD710" s="253"/>
      <c r="AE710" s="253"/>
      <c r="AF710" s="253"/>
      <c r="AG710" s="254"/>
      <c r="AH710" s="254"/>
      <c r="AI710" s="254"/>
      <c r="AJ710" s="254"/>
      <c r="AK710" s="86">
        <v>2.52</v>
      </c>
      <c r="AL710" s="86"/>
      <c r="AM710" s="255"/>
      <c r="AN710" s="255">
        <v>1.45</v>
      </c>
      <c r="AO710" s="98">
        <f t="shared" si="416"/>
        <v>8700</v>
      </c>
      <c r="AP710" s="98">
        <f t="shared" si="417"/>
        <v>4350</v>
      </c>
      <c r="AQ710" s="98">
        <f t="shared" si="418"/>
        <v>3190</v>
      </c>
      <c r="AR710" s="98">
        <f t="shared" si="419"/>
        <v>2030</v>
      </c>
      <c r="AS710" s="99">
        <f t="shared" si="420"/>
        <v>8700</v>
      </c>
      <c r="AT710" s="99">
        <f t="shared" si="420"/>
        <v>4400</v>
      </c>
      <c r="AU710" s="99">
        <f t="shared" si="420"/>
        <v>3200</v>
      </c>
      <c r="AV710" s="99">
        <f t="shared" si="420"/>
        <v>2000</v>
      </c>
      <c r="AW710" s="100">
        <f t="shared" si="421"/>
        <v>1305</v>
      </c>
      <c r="AX710" s="256" t="s">
        <v>168</v>
      </c>
      <c r="AY710" s="101">
        <v>5740</v>
      </c>
      <c r="AZ710" s="102">
        <v>2450</v>
      </c>
      <c r="BA710" s="102">
        <v>1750</v>
      </c>
      <c r="BB710" s="102">
        <v>1050</v>
      </c>
      <c r="BC710" s="253">
        <v>4920</v>
      </c>
      <c r="BD710" s="253">
        <v>2100</v>
      </c>
      <c r="BE710" s="253">
        <v>1500</v>
      </c>
      <c r="BF710" s="253">
        <v>900</v>
      </c>
      <c r="BG710" s="103">
        <f t="shared" si="422"/>
        <v>695</v>
      </c>
      <c r="BJ710" s="251" t="e">
        <f>M710*#REF!</f>
        <v>#REF!</v>
      </c>
      <c r="BK710" s="251" t="e">
        <f>N710*#REF!</f>
        <v>#REF!</v>
      </c>
      <c r="BL710" s="251" t="e">
        <f>O710*#REF!</f>
        <v>#REF!</v>
      </c>
      <c r="BM710" s="251" t="e">
        <f>P710*#REF!</f>
        <v>#REF!</v>
      </c>
    </row>
    <row r="711" spans="1:65" s="7" customFormat="1" ht="47.25" x14ac:dyDescent="0.25">
      <c r="A711" s="83" t="str">
        <f t="shared" si="410"/>
        <v>TB42DT+1</v>
      </c>
      <c r="B711" s="83" t="str">
        <f t="shared" si="411"/>
        <v>TB42DT+2</v>
      </c>
      <c r="C711" s="83" t="str">
        <f t="shared" si="412"/>
        <v>TB42DT+3</v>
      </c>
      <c r="D711" s="83" t="str">
        <f t="shared" si="413"/>
        <v>TB42DT+4</v>
      </c>
      <c r="E711" s="18" t="s">
        <v>168</v>
      </c>
      <c r="F711" s="85">
        <v>42</v>
      </c>
      <c r="G711" s="85"/>
      <c r="H711" s="93" t="s">
        <v>5850</v>
      </c>
      <c r="I711" s="84" t="s">
        <v>865</v>
      </c>
      <c r="J711" s="84" t="s">
        <v>2418</v>
      </c>
      <c r="K711" s="84" t="str">
        <f t="shared" si="388"/>
        <v>TB42DT</v>
      </c>
      <c r="L711" s="84" t="s">
        <v>5255</v>
      </c>
      <c r="M711" s="95">
        <v>7500</v>
      </c>
      <c r="N711" s="95">
        <v>3400</v>
      </c>
      <c r="O711" s="95">
        <v>2400</v>
      </c>
      <c r="P711" s="95">
        <v>1400</v>
      </c>
      <c r="Q711" s="95" t="e">
        <f>VLOOKUP(H711&amp;"Vị trí 1",#REF!,9,0)</f>
        <v>#REF!</v>
      </c>
      <c r="R711" s="95" t="e">
        <f>VLOOKUP(H711&amp;"Vị trí 2",#REF!,9,0)</f>
        <v>#REF!</v>
      </c>
      <c r="S711" s="95" t="e">
        <f>VLOOKUP(H711&amp;"Vị trí 3",#REF!,9,0)</f>
        <v>#REF!</v>
      </c>
      <c r="T711" s="95" t="e">
        <f>VLOOKUP(H711&amp;"Vị trí 4",#REF!,9,0)</f>
        <v>#REF!</v>
      </c>
      <c r="U711" s="253"/>
      <c r="V711" s="253"/>
      <c r="W711" s="253"/>
      <c r="X711" s="253"/>
      <c r="Y711" s="254"/>
      <c r="Z711" s="254"/>
      <c r="AA711" s="254"/>
      <c r="AB711" s="254"/>
      <c r="AC711" s="253"/>
      <c r="AD711" s="253"/>
      <c r="AE711" s="253"/>
      <c r="AF711" s="253"/>
      <c r="AG711" s="254"/>
      <c r="AH711" s="254"/>
      <c r="AI711" s="254"/>
      <c r="AJ711" s="254"/>
      <c r="AK711" s="86">
        <v>2.52</v>
      </c>
      <c r="AL711" s="86"/>
      <c r="AM711" s="255"/>
      <c r="AN711" s="255">
        <v>1.45</v>
      </c>
      <c r="AO711" s="98">
        <f t="shared" si="416"/>
        <v>10875</v>
      </c>
      <c r="AP711" s="98">
        <f t="shared" si="417"/>
        <v>4930</v>
      </c>
      <c r="AQ711" s="98">
        <f t="shared" si="418"/>
        <v>3480</v>
      </c>
      <c r="AR711" s="98">
        <f t="shared" si="419"/>
        <v>2030</v>
      </c>
      <c r="AS711" s="99">
        <f t="shared" si="420"/>
        <v>10900</v>
      </c>
      <c r="AT711" s="99">
        <f t="shared" si="420"/>
        <v>4900</v>
      </c>
      <c r="AU711" s="99">
        <f t="shared" si="420"/>
        <v>3500</v>
      </c>
      <c r="AV711" s="99">
        <f t="shared" si="420"/>
        <v>2000</v>
      </c>
      <c r="AW711" s="100">
        <f t="shared" si="421"/>
        <v>1631.25</v>
      </c>
      <c r="AX711" s="256" t="s">
        <v>168</v>
      </c>
      <c r="AY711" s="101">
        <v>3150</v>
      </c>
      <c r="AZ711" s="102">
        <v>1540</v>
      </c>
      <c r="BA711" s="102">
        <v>1260</v>
      </c>
      <c r="BB711" s="102">
        <v>980</v>
      </c>
      <c r="BC711" s="97">
        <v>2700</v>
      </c>
      <c r="BD711" s="97">
        <v>1320</v>
      </c>
      <c r="BE711" s="97">
        <v>1080</v>
      </c>
      <c r="BF711" s="97">
        <v>840</v>
      </c>
      <c r="BG711" s="103">
        <f t="shared" si="422"/>
        <v>368.75</v>
      </c>
      <c r="BJ711" s="251" t="e">
        <f>M711*#REF!</f>
        <v>#REF!</v>
      </c>
      <c r="BK711" s="251" t="e">
        <f>N711*#REF!</f>
        <v>#REF!</v>
      </c>
      <c r="BL711" s="251" t="e">
        <f>O711*#REF!</f>
        <v>#REF!</v>
      </c>
      <c r="BM711" s="251" t="e">
        <f>P711*#REF!</f>
        <v>#REF!</v>
      </c>
    </row>
    <row r="712" spans="1:65" s="7" customFormat="1" ht="35.1" customHeight="1" x14ac:dyDescent="0.25">
      <c r="A712" s="83" t="str">
        <f t="shared" si="410"/>
        <v>TB43DT+1</v>
      </c>
      <c r="B712" s="83" t="str">
        <f t="shared" si="411"/>
        <v>TB43DT+2</v>
      </c>
      <c r="C712" s="83" t="str">
        <f t="shared" si="412"/>
        <v>TB43DT+3</v>
      </c>
      <c r="D712" s="83" t="str">
        <f t="shared" si="413"/>
        <v>TB43DT+4</v>
      </c>
      <c r="E712" s="18" t="s">
        <v>168</v>
      </c>
      <c r="F712" s="85">
        <v>43</v>
      </c>
      <c r="G712" s="85"/>
      <c r="H712" s="93" t="s">
        <v>5851</v>
      </c>
      <c r="I712" s="84" t="s">
        <v>5192</v>
      </c>
      <c r="J712" s="84" t="s">
        <v>5791</v>
      </c>
      <c r="K712" s="84" t="str">
        <f t="shared" si="388"/>
        <v>TB43DT</v>
      </c>
      <c r="L712" s="84" t="s">
        <v>5837</v>
      </c>
      <c r="M712" s="95">
        <v>5000</v>
      </c>
      <c r="N712" s="95">
        <v>3000</v>
      </c>
      <c r="O712" s="95">
        <v>2200</v>
      </c>
      <c r="P712" s="95">
        <v>1400</v>
      </c>
      <c r="Q712" s="95" t="e">
        <f>VLOOKUP(H712&amp;"Vị trí 1",#REF!,9,0)</f>
        <v>#REF!</v>
      </c>
      <c r="R712" s="95" t="e">
        <f>VLOOKUP(H712&amp;"Vị trí 2",#REF!,9,0)</f>
        <v>#REF!</v>
      </c>
      <c r="S712" s="95" t="e">
        <f>VLOOKUP(H712&amp;"Vị trí 3",#REF!,9,0)</f>
        <v>#REF!</v>
      </c>
      <c r="T712" s="95" t="e">
        <f>VLOOKUP(H712&amp;"Vị trí 4",#REF!,9,0)</f>
        <v>#REF!</v>
      </c>
      <c r="U712" s="253"/>
      <c r="V712" s="253"/>
      <c r="W712" s="253"/>
      <c r="X712" s="253"/>
      <c r="Y712" s="254"/>
      <c r="Z712" s="254"/>
      <c r="AA712" s="254"/>
      <c r="AB712" s="254"/>
      <c r="AC712" s="253"/>
      <c r="AD712" s="253"/>
      <c r="AE712" s="253"/>
      <c r="AF712" s="253"/>
      <c r="AG712" s="254"/>
      <c r="AH712" s="254"/>
      <c r="AI712" s="254"/>
      <c r="AJ712" s="254"/>
      <c r="AK712" s="86">
        <v>2.52</v>
      </c>
      <c r="AL712" s="86"/>
      <c r="AM712" s="255"/>
      <c r="AN712" s="255">
        <v>1.45</v>
      </c>
      <c r="AO712" s="98">
        <f t="shared" si="416"/>
        <v>7250</v>
      </c>
      <c r="AP712" s="98">
        <f t="shared" si="417"/>
        <v>4350</v>
      </c>
      <c r="AQ712" s="98">
        <f t="shared" si="418"/>
        <v>3190</v>
      </c>
      <c r="AR712" s="98">
        <f t="shared" si="419"/>
        <v>2030</v>
      </c>
      <c r="AS712" s="99">
        <f t="shared" si="420"/>
        <v>7300</v>
      </c>
      <c r="AT712" s="99">
        <f t="shared" si="420"/>
        <v>4400</v>
      </c>
      <c r="AU712" s="99">
        <f t="shared" si="420"/>
        <v>3200</v>
      </c>
      <c r="AV712" s="99">
        <f t="shared" si="420"/>
        <v>2000</v>
      </c>
      <c r="AW712" s="100">
        <f t="shared" si="421"/>
        <v>1087.5</v>
      </c>
      <c r="AX712" s="256" t="s">
        <v>168</v>
      </c>
      <c r="AY712" s="101"/>
      <c r="AZ712" s="102"/>
      <c r="BA712" s="102"/>
      <c r="BB712" s="102"/>
      <c r="BC712" s="253"/>
      <c r="BD712" s="253"/>
      <c r="BE712" s="253"/>
      <c r="BF712" s="253"/>
      <c r="BG712" s="103">
        <f t="shared" si="422"/>
        <v>912.5</v>
      </c>
    </row>
    <row r="713" spans="1:65" s="7" customFormat="1" ht="35.1" customHeight="1" x14ac:dyDescent="0.25">
      <c r="A713" s="83" t="str">
        <f t="shared" si="410"/>
        <v>TB44DT+1</v>
      </c>
      <c r="B713" s="83" t="str">
        <f t="shared" si="411"/>
        <v>TB44DT+2</v>
      </c>
      <c r="C713" s="83" t="str">
        <f t="shared" si="412"/>
        <v>TB44DT+3</v>
      </c>
      <c r="D713" s="83" t="str">
        <f t="shared" si="413"/>
        <v>TB44DT+4</v>
      </c>
      <c r="E713" s="18" t="s">
        <v>168</v>
      </c>
      <c r="F713" s="85">
        <v>44</v>
      </c>
      <c r="G713" s="85"/>
      <c r="H713" s="93" t="s">
        <v>5852</v>
      </c>
      <c r="I713" s="84" t="s">
        <v>5853</v>
      </c>
      <c r="J713" s="84" t="s">
        <v>144</v>
      </c>
      <c r="K713" s="84" t="str">
        <f t="shared" si="388"/>
        <v>TB44DT</v>
      </c>
      <c r="L713" s="84" t="s">
        <v>5854</v>
      </c>
      <c r="M713" s="95">
        <v>5000</v>
      </c>
      <c r="N713" s="95">
        <v>2500</v>
      </c>
      <c r="O713" s="95">
        <v>1900</v>
      </c>
      <c r="P713" s="95">
        <v>1400</v>
      </c>
      <c r="Q713" s="95" t="e">
        <f>VLOOKUP(H713&amp;"Vị trí 1",#REF!,9,0)</f>
        <v>#REF!</v>
      </c>
      <c r="R713" s="95" t="e">
        <f>VLOOKUP(H713&amp;"Vị trí 2",#REF!,9,0)</f>
        <v>#REF!</v>
      </c>
      <c r="S713" s="95" t="e">
        <f>VLOOKUP(H713&amp;"Vị trí 3",#REF!,9,0)</f>
        <v>#REF!</v>
      </c>
      <c r="T713" s="95" t="e">
        <f>VLOOKUP(H713&amp;"Vị trí 4",#REF!,9,0)</f>
        <v>#REF!</v>
      </c>
      <c r="U713" s="253"/>
      <c r="V713" s="253"/>
      <c r="W713" s="253"/>
      <c r="X713" s="253"/>
      <c r="Y713" s="254"/>
      <c r="Z713" s="254"/>
      <c r="AA713" s="254"/>
      <c r="AB713" s="254"/>
      <c r="AC713" s="253"/>
      <c r="AD713" s="253"/>
      <c r="AE713" s="253"/>
      <c r="AF713" s="253"/>
      <c r="AG713" s="254"/>
      <c r="AH713" s="254"/>
      <c r="AI713" s="254"/>
      <c r="AJ713" s="254"/>
      <c r="AK713" s="86">
        <v>2.52</v>
      </c>
      <c r="AL713" s="86"/>
      <c r="AM713" s="255"/>
      <c r="AN713" s="255">
        <v>1.45</v>
      </c>
      <c r="AO713" s="98">
        <f t="shared" si="416"/>
        <v>7250</v>
      </c>
      <c r="AP713" s="98">
        <f t="shared" si="417"/>
        <v>3625</v>
      </c>
      <c r="AQ713" s="98">
        <f t="shared" si="418"/>
        <v>2755</v>
      </c>
      <c r="AR713" s="98">
        <f t="shared" si="419"/>
        <v>2030</v>
      </c>
      <c r="AS713" s="99">
        <f t="shared" si="420"/>
        <v>7300</v>
      </c>
      <c r="AT713" s="99">
        <f t="shared" si="420"/>
        <v>3600</v>
      </c>
      <c r="AU713" s="99">
        <f t="shared" si="420"/>
        <v>2800</v>
      </c>
      <c r="AV713" s="99">
        <f t="shared" si="420"/>
        <v>2000</v>
      </c>
      <c r="AW713" s="100">
        <f t="shared" si="421"/>
        <v>1087.5</v>
      </c>
      <c r="AX713" s="256" t="s">
        <v>168</v>
      </c>
      <c r="AY713" s="101">
        <v>7000</v>
      </c>
      <c r="AZ713" s="102">
        <v>2660</v>
      </c>
      <c r="BA713" s="102">
        <v>1890</v>
      </c>
      <c r="BB713" s="102">
        <v>1190</v>
      </c>
      <c r="BC713" s="253">
        <v>6000</v>
      </c>
      <c r="BD713" s="253">
        <v>2280</v>
      </c>
      <c r="BE713" s="253">
        <v>1620</v>
      </c>
      <c r="BF713" s="253">
        <v>1020</v>
      </c>
      <c r="BG713" s="103">
        <f t="shared" si="422"/>
        <v>912.5</v>
      </c>
      <c r="BJ713" s="251" t="e">
        <f>M713*#REF!</f>
        <v>#REF!</v>
      </c>
      <c r="BK713" s="251" t="e">
        <f>N713*#REF!</f>
        <v>#REF!</v>
      </c>
      <c r="BL713" s="251" t="e">
        <f>O713*#REF!</f>
        <v>#REF!</v>
      </c>
      <c r="BM713" s="251" t="e">
        <f>P713*#REF!</f>
        <v>#REF!</v>
      </c>
    </row>
    <row r="714" spans="1:65" s="7" customFormat="1" ht="35.1" customHeight="1" x14ac:dyDescent="0.25">
      <c r="A714" s="83" t="str">
        <f t="shared" si="410"/>
        <v>TB45DT+1</v>
      </c>
      <c r="B714" s="83" t="str">
        <f t="shared" si="411"/>
        <v>TB45DT+2</v>
      </c>
      <c r="C714" s="83" t="str">
        <f t="shared" si="412"/>
        <v>TB45DT+3</v>
      </c>
      <c r="D714" s="83" t="str">
        <f t="shared" si="413"/>
        <v>TB45DT+4</v>
      </c>
      <c r="E714" s="18" t="s">
        <v>168</v>
      </c>
      <c r="F714" s="85">
        <v>45</v>
      </c>
      <c r="G714" s="85"/>
      <c r="H714" s="93" t="s">
        <v>5855</v>
      </c>
      <c r="I714" s="84" t="s">
        <v>302</v>
      </c>
      <c r="J714" s="84" t="s">
        <v>282</v>
      </c>
      <c r="K714" s="84" t="str">
        <f t="shared" si="388"/>
        <v>TB45DT</v>
      </c>
      <c r="L714" s="84" t="s">
        <v>210</v>
      </c>
      <c r="M714" s="95">
        <v>6500</v>
      </c>
      <c r="N714" s="95">
        <v>3300</v>
      </c>
      <c r="O714" s="95">
        <v>2200</v>
      </c>
      <c r="P714" s="95">
        <v>1400</v>
      </c>
      <c r="Q714" s="95" t="e">
        <f>VLOOKUP(H714&amp;"Vị trí 1",#REF!,9,0)</f>
        <v>#REF!</v>
      </c>
      <c r="R714" s="95" t="e">
        <f>VLOOKUP(H714&amp;"Vị trí 2",#REF!,9,0)</f>
        <v>#REF!</v>
      </c>
      <c r="S714" s="95" t="e">
        <f>VLOOKUP(H714&amp;"Vị trí 3",#REF!,9,0)</f>
        <v>#REF!</v>
      </c>
      <c r="T714" s="95" t="e">
        <f>VLOOKUP(H714&amp;"Vị trí 4",#REF!,9,0)</f>
        <v>#REF!</v>
      </c>
      <c r="U714" s="253"/>
      <c r="V714" s="253"/>
      <c r="W714" s="253"/>
      <c r="X714" s="253"/>
      <c r="Y714" s="254"/>
      <c r="Z714" s="254"/>
      <c r="AA714" s="254"/>
      <c r="AB714" s="254"/>
      <c r="AC714" s="253"/>
      <c r="AD714" s="253"/>
      <c r="AE714" s="253"/>
      <c r="AF714" s="253"/>
      <c r="AG714" s="254"/>
      <c r="AH714" s="254"/>
      <c r="AI714" s="254"/>
      <c r="AJ714" s="254"/>
      <c r="AK714" s="86">
        <v>2.52</v>
      </c>
      <c r="AL714" s="86"/>
      <c r="AM714" s="255"/>
      <c r="AN714" s="255">
        <v>1.45</v>
      </c>
      <c r="AO714" s="98">
        <f t="shared" si="416"/>
        <v>9425</v>
      </c>
      <c r="AP714" s="98">
        <f t="shared" si="417"/>
        <v>4785</v>
      </c>
      <c r="AQ714" s="98">
        <f t="shared" si="418"/>
        <v>3190</v>
      </c>
      <c r="AR714" s="98">
        <f t="shared" si="419"/>
        <v>2030</v>
      </c>
      <c r="AS714" s="99">
        <f t="shared" si="420"/>
        <v>9400</v>
      </c>
      <c r="AT714" s="99">
        <f t="shared" si="420"/>
        <v>4800</v>
      </c>
      <c r="AU714" s="99">
        <f t="shared" si="420"/>
        <v>3200</v>
      </c>
      <c r="AV714" s="99">
        <f t="shared" si="420"/>
        <v>2000</v>
      </c>
      <c r="AW714" s="100">
        <f t="shared" si="421"/>
        <v>1413.75</v>
      </c>
      <c r="AX714" s="256" t="s">
        <v>168</v>
      </c>
      <c r="AY714" s="101">
        <v>4060</v>
      </c>
      <c r="AZ714" s="102">
        <v>2240</v>
      </c>
      <c r="BA714" s="102">
        <v>1540</v>
      </c>
      <c r="BB714" s="102">
        <v>980</v>
      </c>
      <c r="BC714" s="253">
        <v>3480</v>
      </c>
      <c r="BD714" s="253">
        <v>1920</v>
      </c>
      <c r="BE714" s="253">
        <v>1320</v>
      </c>
      <c r="BF714" s="253">
        <v>840</v>
      </c>
      <c r="BG714" s="103">
        <f t="shared" si="422"/>
        <v>586.25</v>
      </c>
      <c r="BJ714" s="251" t="e">
        <f>M714*#REF!</f>
        <v>#REF!</v>
      </c>
      <c r="BK714" s="251" t="e">
        <f>N714*#REF!</f>
        <v>#REF!</v>
      </c>
      <c r="BL714" s="251" t="e">
        <f>O714*#REF!</f>
        <v>#REF!</v>
      </c>
      <c r="BM714" s="251" t="e">
        <f>P714*#REF!</f>
        <v>#REF!</v>
      </c>
    </row>
    <row r="715" spans="1:65" s="7" customFormat="1" ht="54" customHeight="1" x14ac:dyDescent="0.25">
      <c r="A715" s="83" t="str">
        <f t="shared" si="410"/>
        <v>TB46DT+1</v>
      </c>
      <c r="B715" s="83" t="str">
        <f t="shared" si="411"/>
        <v>TB46DT+2</v>
      </c>
      <c r="C715" s="83" t="str">
        <f t="shared" si="412"/>
        <v>TB46DT+3</v>
      </c>
      <c r="D715" s="83" t="str">
        <f t="shared" si="413"/>
        <v>TB46DT+4</v>
      </c>
      <c r="E715" s="18" t="s">
        <v>168</v>
      </c>
      <c r="F715" s="85">
        <v>46</v>
      </c>
      <c r="G715" s="85"/>
      <c r="H715" s="93" t="s">
        <v>5856</v>
      </c>
      <c r="I715" s="84" t="s">
        <v>5857</v>
      </c>
      <c r="J715" s="84" t="s">
        <v>210</v>
      </c>
      <c r="K715" s="84" t="str">
        <f t="shared" si="388"/>
        <v>TB46DT</v>
      </c>
      <c r="L715" s="84" t="s">
        <v>5858</v>
      </c>
      <c r="M715" s="95">
        <v>4500</v>
      </c>
      <c r="N715" s="95">
        <v>2200</v>
      </c>
      <c r="O715" s="95">
        <v>1600</v>
      </c>
      <c r="P715" s="95">
        <v>1000</v>
      </c>
      <c r="Q715" s="95" t="e">
        <f>VLOOKUP(H715&amp;"Vị trí 1",#REF!,9,0)</f>
        <v>#REF!</v>
      </c>
      <c r="R715" s="95" t="e">
        <f>VLOOKUP(H715&amp;"Vị trí 2",#REF!,9,0)</f>
        <v>#REF!</v>
      </c>
      <c r="S715" s="95" t="e">
        <f>VLOOKUP(H715&amp;"Vị trí 3",#REF!,9,0)</f>
        <v>#REF!</v>
      </c>
      <c r="T715" s="95" t="e">
        <f>VLOOKUP(H715&amp;"Vị trí 4",#REF!,9,0)</f>
        <v>#REF!</v>
      </c>
      <c r="U715" s="253"/>
      <c r="V715" s="253"/>
      <c r="W715" s="253"/>
      <c r="X715" s="253"/>
      <c r="Y715" s="254"/>
      <c r="Z715" s="254"/>
      <c r="AA715" s="254"/>
      <c r="AB715" s="254"/>
      <c r="AC715" s="253"/>
      <c r="AD715" s="253"/>
      <c r="AE715" s="253"/>
      <c r="AF715" s="253"/>
      <c r="AG715" s="254"/>
      <c r="AH715" s="254"/>
      <c r="AI715" s="254"/>
      <c r="AJ715" s="254"/>
      <c r="AK715" s="86">
        <v>2.52</v>
      </c>
      <c r="AL715" s="86"/>
      <c r="AM715" s="255"/>
      <c r="AN715" s="255">
        <v>1.45</v>
      </c>
      <c r="AO715" s="98">
        <f t="shared" si="416"/>
        <v>6525</v>
      </c>
      <c r="AP715" s="98">
        <f t="shared" si="417"/>
        <v>3190</v>
      </c>
      <c r="AQ715" s="98">
        <f t="shared" si="418"/>
        <v>2320</v>
      </c>
      <c r="AR715" s="98">
        <f t="shared" si="419"/>
        <v>1450</v>
      </c>
      <c r="AS715" s="99">
        <f t="shared" si="420"/>
        <v>6500</v>
      </c>
      <c r="AT715" s="99">
        <f t="shared" si="420"/>
        <v>3200</v>
      </c>
      <c r="AU715" s="99">
        <f t="shared" si="420"/>
        <v>2300</v>
      </c>
      <c r="AV715" s="99">
        <f t="shared" si="420"/>
        <v>1500</v>
      </c>
      <c r="AW715" s="100">
        <f t="shared" si="421"/>
        <v>978.75</v>
      </c>
      <c r="AX715" s="256" t="s">
        <v>168</v>
      </c>
      <c r="AY715" s="101">
        <v>3150</v>
      </c>
      <c r="AZ715" s="102">
        <v>1580</v>
      </c>
      <c r="BA715" s="102">
        <v>1260</v>
      </c>
      <c r="BB715" s="102">
        <v>980</v>
      </c>
      <c r="BC715" s="253">
        <v>2700</v>
      </c>
      <c r="BD715" s="253">
        <v>1350</v>
      </c>
      <c r="BE715" s="253">
        <v>1080</v>
      </c>
      <c r="BF715" s="253">
        <v>840</v>
      </c>
      <c r="BG715" s="103">
        <f t="shared" si="422"/>
        <v>521.25</v>
      </c>
      <c r="BJ715" s="251" t="e">
        <f>M715*#REF!</f>
        <v>#REF!</v>
      </c>
      <c r="BK715" s="251" t="e">
        <f>N715*#REF!</f>
        <v>#REF!</v>
      </c>
      <c r="BL715" s="251" t="e">
        <f>O715*#REF!</f>
        <v>#REF!</v>
      </c>
      <c r="BM715" s="251" t="e">
        <f>P715*#REF!</f>
        <v>#REF!</v>
      </c>
    </row>
    <row r="716" spans="1:65" s="7" customFormat="1" ht="35.1" customHeight="1" x14ac:dyDescent="0.25">
      <c r="A716" s="83" t="str">
        <f t="shared" si="410"/>
        <v>TB47DT+1</v>
      </c>
      <c r="B716" s="83" t="str">
        <f t="shared" si="411"/>
        <v>TB47DT+2</v>
      </c>
      <c r="C716" s="83" t="str">
        <f t="shared" si="412"/>
        <v>TB47DT+3</v>
      </c>
      <c r="D716" s="83" t="str">
        <f t="shared" si="413"/>
        <v>TB47DT+4</v>
      </c>
      <c r="E716" s="18" t="s">
        <v>168</v>
      </c>
      <c r="F716" s="85">
        <v>47</v>
      </c>
      <c r="G716" s="85"/>
      <c r="H716" s="93" t="s">
        <v>5859</v>
      </c>
      <c r="I716" s="84" t="s">
        <v>212</v>
      </c>
      <c r="J716" s="84" t="s">
        <v>144</v>
      </c>
      <c r="K716" s="84" t="str">
        <f t="shared" ref="K716:K779" si="423">H716</f>
        <v>TB47DT</v>
      </c>
      <c r="L716" s="84" t="s">
        <v>1123</v>
      </c>
      <c r="M716" s="95">
        <v>8200</v>
      </c>
      <c r="N716" s="95">
        <v>3500</v>
      </c>
      <c r="O716" s="95">
        <v>2500</v>
      </c>
      <c r="P716" s="95">
        <v>1500</v>
      </c>
      <c r="Q716" s="95" t="e">
        <f>VLOOKUP(H716&amp;"Vị trí 1",#REF!,9,0)</f>
        <v>#REF!</v>
      </c>
      <c r="R716" s="95" t="e">
        <f>VLOOKUP(H716&amp;"Vị trí 2",#REF!,9,0)</f>
        <v>#REF!</v>
      </c>
      <c r="S716" s="95" t="e">
        <f>VLOOKUP(H716&amp;"Vị trí 3",#REF!,9,0)</f>
        <v>#REF!</v>
      </c>
      <c r="T716" s="95" t="e">
        <f>VLOOKUP(H716&amp;"Vị trí 4",#REF!,9,0)</f>
        <v>#REF!</v>
      </c>
      <c r="U716" s="253"/>
      <c r="V716" s="253"/>
      <c r="W716" s="253"/>
      <c r="X716" s="253"/>
      <c r="Y716" s="254"/>
      <c r="Z716" s="254"/>
      <c r="AA716" s="254"/>
      <c r="AB716" s="254"/>
      <c r="AC716" s="253"/>
      <c r="AD716" s="253"/>
      <c r="AE716" s="253"/>
      <c r="AF716" s="253"/>
      <c r="AG716" s="254"/>
      <c r="AH716" s="254"/>
      <c r="AI716" s="254"/>
      <c r="AJ716" s="254"/>
      <c r="AK716" s="86">
        <v>2.52</v>
      </c>
      <c r="AL716" s="86"/>
      <c r="AM716" s="255"/>
      <c r="AN716" s="255">
        <v>1.45</v>
      </c>
      <c r="AO716" s="98">
        <f t="shared" si="416"/>
        <v>11890</v>
      </c>
      <c r="AP716" s="98">
        <f t="shared" si="417"/>
        <v>5075</v>
      </c>
      <c r="AQ716" s="98">
        <f t="shared" si="418"/>
        <v>3625</v>
      </c>
      <c r="AR716" s="98">
        <f t="shared" si="419"/>
        <v>2175</v>
      </c>
      <c r="AS716" s="99">
        <f t="shared" si="420"/>
        <v>11900</v>
      </c>
      <c r="AT716" s="99">
        <f t="shared" si="420"/>
        <v>5100</v>
      </c>
      <c r="AU716" s="99">
        <f t="shared" si="420"/>
        <v>3600</v>
      </c>
      <c r="AV716" s="99">
        <f t="shared" si="420"/>
        <v>2200</v>
      </c>
      <c r="AW716" s="100">
        <f t="shared" si="421"/>
        <v>1783.5</v>
      </c>
      <c r="AX716" s="256" t="s">
        <v>168</v>
      </c>
      <c r="AY716" s="101">
        <v>4200</v>
      </c>
      <c r="AZ716" s="102">
        <v>2380</v>
      </c>
      <c r="BA716" s="102">
        <v>1680</v>
      </c>
      <c r="BB716" s="102">
        <v>980</v>
      </c>
      <c r="BC716" s="253">
        <v>3600</v>
      </c>
      <c r="BD716" s="253">
        <v>2040</v>
      </c>
      <c r="BE716" s="253">
        <v>1440</v>
      </c>
      <c r="BF716" s="253">
        <v>840</v>
      </c>
      <c r="BG716" s="103">
        <f t="shared" si="422"/>
        <v>416.5</v>
      </c>
      <c r="BJ716" s="251" t="e">
        <f>M716*#REF!</f>
        <v>#REF!</v>
      </c>
      <c r="BK716" s="251" t="e">
        <f>N716*#REF!</f>
        <v>#REF!</v>
      </c>
      <c r="BL716" s="251" t="e">
        <f>O716*#REF!</f>
        <v>#REF!</v>
      </c>
      <c r="BM716" s="251" t="e">
        <f>P716*#REF!</f>
        <v>#REF!</v>
      </c>
    </row>
    <row r="717" spans="1:65" s="7" customFormat="1" ht="63" x14ac:dyDescent="0.25">
      <c r="A717" s="83" t="str">
        <f t="shared" si="410"/>
        <v>TB48DT+1</v>
      </c>
      <c r="B717" s="83" t="str">
        <f t="shared" si="411"/>
        <v>TB48DT+2</v>
      </c>
      <c r="C717" s="83" t="str">
        <f t="shared" si="412"/>
        <v>TB48DT+3</v>
      </c>
      <c r="D717" s="83" t="str">
        <f t="shared" si="413"/>
        <v>TB48DT+4</v>
      </c>
      <c r="E717" s="18" t="s">
        <v>168</v>
      </c>
      <c r="F717" s="85">
        <v>48</v>
      </c>
      <c r="G717" s="85"/>
      <c r="H717" s="93" t="s">
        <v>5860</v>
      </c>
      <c r="I717" s="84" t="s">
        <v>5861</v>
      </c>
      <c r="J717" s="84" t="s">
        <v>144</v>
      </c>
      <c r="K717" s="84" t="str">
        <f t="shared" si="423"/>
        <v>TB48DT</v>
      </c>
      <c r="L717" s="84" t="s">
        <v>5862</v>
      </c>
      <c r="M717" s="95">
        <v>4500</v>
      </c>
      <c r="N717" s="95">
        <v>2200</v>
      </c>
      <c r="O717" s="95">
        <v>1800</v>
      </c>
      <c r="P717" s="95">
        <v>1400</v>
      </c>
      <c r="Q717" s="95" t="e">
        <f>VLOOKUP(H717&amp;"Vị trí 1",#REF!,9,0)</f>
        <v>#REF!</v>
      </c>
      <c r="R717" s="95" t="e">
        <f>VLOOKUP(H717&amp;"Vị trí 2",#REF!,9,0)</f>
        <v>#REF!</v>
      </c>
      <c r="S717" s="95" t="e">
        <f>VLOOKUP(H717&amp;"Vị trí 3",#REF!,9,0)</f>
        <v>#REF!</v>
      </c>
      <c r="T717" s="95" t="e">
        <f>VLOOKUP(H717&amp;"Vị trí 4",#REF!,9,0)</f>
        <v>#REF!</v>
      </c>
      <c r="U717" s="253"/>
      <c r="V717" s="253"/>
      <c r="W717" s="253"/>
      <c r="X717" s="253"/>
      <c r="Y717" s="254"/>
      <c r="Z717" s="254"/>
      <c r="AA717" s="254"/>
      <c r="AB717" s="254"/>
      <c r="AC717" s="253"/>
      <c r="AD717" s="253"/>
      <c r="AE717" s="253"/>
      <c r="AF717" s="253"/>
      <c r="AG717" s="254"/>
      <c r="AH717" s="254"/>
      <c r="AI717" s="254"/>
      <c r="AJ717" s="254"/>
      <c r="AK717" s="86">
        <v>2.52</v>
      </c>
      <c r="AL717" s="86"/>
      <c r="AM717" s="255"/>
      <c r="AN717" s="255">
        <v>1.45</v>
      </c>
      <c r="AO717" s="98">
        <f t="shared" si="416"/>
        <v>6525</v>
      </c>
      <c r="AP717" s="98">
        <f t="shared" si="417"/>
        <v>3190</v>
      </c>
      <c r="AQ717" s="98">
        <f t="shared" si="418"/>
        <v>2610</v>
      </c>
      <c r="AR717" s="98">
        <f t="shared" si="419"/>
        <v>2030</v>
      </c>
      <c r="AS717" s="99">
        <f t="shared" si="420"/>
        <v>6500</v>
      </c>
      <c r="AT717" s="99">
        <f t="shared" si="420"/>
        <v>3200</v>
      </c>
      <c r="AU717" s="99">
        <f t="shared" si="420"/>
        <v>2600</v>
      </c>
      <c r="AV717" s="99">
        <f t="shared" si="420"/>
        <v>2000</v>
      </c>
      <c r="AW717" s="100">
        <f t="shared" si="421"/>
        <v>978.75</v>
      </c>
      <c r="AX717" s="256" t="s">
        <v>168</v>
      </c>
      <c r="AY717" s="101">
        <v>4200</v>
      </c>
      <c r="AZ717" s="102">
        <v>2100</v>
      </c>
      <c r="BA717" s="102">
        <v>1540</v>
      </c>
      <c r="BB717" s="102">
        <v>980</v>
      </c>
      <c r="BC717" s="253">
        <v>3600</v>
      </c>
      <c r="BD717" s="253">
        <v>1800</v>
      </c>
      <c r="BE717" s="253">
        <v>1320</v>
      </c>
      <c r="BF717" s="253">
        <v>840</v>
      </c>
      <c r="BG717" s="103">
        <f t="shared" si="422"/>
        <v>1021.25</v>
      </c>
      <c r="BJ717" s="251" t="e">
        <f>M717*#REF!</f>
        <v>#REF!</v>
      </c>
      <c r="BK717" s="251" t="e">
        <f>N717*#REF!</f>
        <v>#REF!</v>
      </c>
      <c r="BL717" s="251" t="e">
        <f>O717*#REF!</f>
        <v>#REF!</v>
      </c>
      <c r="BM717" s="251" t="e">
        <f>P717*#REF!</f>
        <v>#REF!</v>
      </c>
    </row>
    <row r="718" spans="1:65" s="18" customFormat="1" ht="35.1" customHeight="1" x14ac:dyDescent="0.25">
      <c r="A718" s="83" t="str">
        <f t="shared" si="410"/>
        <v>TB49DT+1</v>
      </c>
      <c r="B718" s="83" t="str">
        <f t="shared" si="411"/>
        <v>TB49DT+2</v>
      </c>
      <c r="C718" s="83" t="str">
        <f t="shared" si="412"/>
        <v>TB49DT+3</v>
      </c>
      <c r="D718" s="83" t="str">
        <f t="shared" si="413"/>
        <v>TB49DT+4</v>
      </c>
      <c r="E718" s="18" t="s">
        <v>168</v>
      </c>
      <c r="F718" s="85">
        <v>49</v>
      </c>
      <c r="G718" s="85"/>
      <c r="H718" s="93" t="s">
        <v>5863</v>
      </c>
      <c r="I718" s="84" t="s">
        <v>5845</v>
      </c>
      <c r="J718" s="84" t="s">
        <v>144</v>
      </c>
      <c r="K718" s="84"/>
      <c r="L718" s="84" t="s">
        <v>5255</v>
      </c>
      <c r="M718" s="96"/>
      <c r="N718" s="96"/>
      <c r="O718" s="96"/>
      <c r="P718" s="96"/>
      <c r="Q718" s="95"/>
      <c r="R718" s="95"/>
      <c r="S718" s="95"/>
      <c r="T718" s="95"/>
      <c r="U718" s="253"/>
      <c r="V718" s="253"/>
      <c r="W718" s="253"/>
      <c r="X718" s="253"/>
      <c r="Y718" s="254"/>
      <c r="Z718" s="254"/>
      <c r="AA718" s="254"/>
      <c r="AB718" s="254"/>
      <c r="AC718" s="253"/>
      <c r="AD718" s="253"/>
      <c r="AE718" s="253"/>
      <c r="AF718" s="253"/>
      <c r="AG718" s="254"/>
      <c r="AH718" s="254"/>
      <c r="AI718" s="254"/>
      <c r="AJ718" s="254"/>
      <c r="AK718" s="86"/>
      <c r="AL718" s="86"/>
      <c r="AM718" s="255"/>
      <c r="AN718" s="255"/>
      <c r="AO718" s="98"/>
      <c r="AP718" s="98"/>
      <c r="AQ718" s="98"/>
      <c r="AR718" s="98"/>
      <c r="AS718" s="98"/>
      <c r="AT718" s="98"/>
      <c r="AU718" s="98"/>
      <c r="AV718" s="98"/>
      <c r="AW718" s="60"/>
      <c r="AX718" s="256" t="s">
        <v>168</v>
      </c>
      <c r="AY718" s="101">
        <v>3010</v>
      </c>
      <c r="AZ718" s="102">
        <v>1470</v>
      </c>
      <c r="BA718" s="102">
        <v>1120</v>
      </c>
      <c r="BB718" s="102">
        <v>910</v>
      </c>
      <c r="BC718" s="253">
        <v>2580</v>
      </c>
      <c r="BD718" s="253">
        <v>1260</v>
      </c>
      <c r="BE718" s="253">
        <v>960</v>
      </c>
      <c r="BF718" s="253">
        <v>780</v>
      </c>
      <c r="BJ718" s="251" t="e">
        <f>M718*#REF!</f>
        <v>#REF!</v>
      </c>
      <c r="BK718" s="251" t="e">
        <f>N718*#REF!</f>
        <v>#REF!</v>
      </c>
      <c r="BL718" s="251" t="e">
        <f>O718*#REF!</f>
        <v>#REF!</v>
      </c>
      <c r="BM718" s="251" t="e">
        <f>P718*#REF!</f>
        <v>#REF!</v>
      </c>
    </row>
    <row r="719" spans="1:65" ht="35.1" customHeight="1" x14ac:dyDescent="0.25">
      <c r="A719" s="83" t="str">
        <f t="shared" si="410"/>
        <v>TB49DT_D1+1</v>
      </c>
      <c r="B719" s="83" t="str">
        <f t="shared" si="411"/>
        <v>TB49DT_D1+2</v>
      </c>
      <c r="C719" s="83" t="str">
        <f t="shared" si="412"/>
        <v>TB49DT_D1+3</v>
      </c>
      <c r="D719" s="83" t="str">
        <f t="shared" si="413"/>
        <v>TB49DT_D1+4</v>
      </c>
      <c r="E719" s="18" t="s">
        <v>168</v>
      </c>
      <c r="F719" s="85"/>
      <c r="G719" s="85"/>
      <c r="H719" s="93" t="s">
        <v>5864</v>
      </c>
      <c r="I719" s="84" t="s">
        <v>5865</v>
      </c>
      <c r="J719" s="84" t="s">
        <v>144</v>
      </c>
      <c r="K719" s="84" t="str">
        <f t="shared" si="423"/>
        <v>TB49DT_D1</v>
      </c>
      <c r="L719" s="84" t="s">
        <v>5745</v>
      </c>
      <c r="M719" s="95">
        <v>10000</v>
      </c>
      <c r="N719" s="95">
        <v>3800</v>
      </c>
      <c r="O719" s="95">
        <v>2700</v>
      </c>
      <c r="P719" s="95">
        <v>1700</v>
      </c>
      <c r="Q719" s="95" t="e">
        <f>VLOOKUP(H719&amp;"Vị trí 1",#REF!,9,0)</f>
        <v>#REF!</v>
      </c>
      <c r="R719" s="95" t="e">
        <f>VLOOKUP(H719&amp;"Vị trí 2",#REF!,9,0)</f>
        <v>#REF!</v>
      </c>
      <c r="S719" s="95" t="e">
        <f>VLOOKUP(H719&amp;"Vị trí 3",#REF!,9,0)</f>
        <v>#REF!</v>
      </c>
      <c r="T719" s="95" t="e">
        <f>VLOOKUP(H719&amp;"Vị trí 4",#REF!,9,0)</f>
        <v>#REF!</v>
      </c>
      <c r="U719" s="253"/>
      <c r="V719" s="253" t="e">
        <f>VLOOKUP(B719,#REF!,32,0)</f>
        <v>#REF!</v>
      </c>
      <c r="W719" s="253"/>
      <c r="X719" s="253"/>
      <c r="Y719" s="254"/>
      <c r="Z719" s="254" t="e">
        <f>V719/N719</f>
        <v>#REF!</v>
      </c>
      <c r="AA719" s="254"/>
      <c r="AB719" s="254"/>
      <c r="AC719" s="253" t="e">
        <f>VLOOKUP(H719,#REF!,5,0)</f>
        <v>#REF!</v>
      </c>
      <c r="AD719" s="253"/>
      <c r="AE719" s="253"/>
      <c r="AF719" s="253"/>
      <c r="AG719" s="254" t="e">
        <f>AC719/M719</f>
        <v>#REF!</v>
      </c>
      <c r="AH719" s="254"/>
      <c r="AI719" s="254"/>
      <c r="AJ719" s="254"/>
      <c r="AK719" s="86">
        <v>2.52</v>
      </c>
      <c r="AL719" s="86"/>
      <c r="AM719" s="255" t="e">
        <f>AVERAGE(AG719:AJ719)</f>
        <v>#REF!</v>
      </c>
      <c r="AN719" s="255">
        <v>1.45</v>
      </c>
      <c r="AO719" s="98">
        <f t="shared" ref="AO719:AO737" si="424">M719*$AN719</f>
        <v>14500</v>
      </c>
      <c r="AP719" s="98">
        <f t="shared" ref="AP719:AP737" si="425">N719*$AN719</f>
        <v>5510</v>
      </c>
      <c r="AQ719" s="98">
        <f t="shared" ref="AQ719:AQ737" si="426">O719*$AN719</f>
        <v>3915</v>
      </c>
      <c r="AR719" s="98">
        <f t="shared" ref="AR719:AR737" si="427">P719*$AN719</f>
        <v>2465</v>
      </c>
      <c r="AS719" s="99">
        <f t="shared" ref="AS719:AV737" si="428">IF(AO719&lt;1000,ROUND(AO719,-1),ROUND(AO719,-2))</f>
        <v>14500</v>
      </c>
      <c r="AT719" s="99">
        <f t="shared" si="428"/>
        <v>5500</v>
      </c>
      <c r="AU719" s="99">
        <f t="shared" si="428"/>
        <v>3900</v>
      </c>
      <c r="AV719" s="99">
        <f t="shared" si="428"/>
        <v>2500</v>
      </c>
      <c r="AW719" s="100">
        <f t="shared" ref="AW719:AW729" si="429">AO719*0.15</f>
        <v>2175</v>
      </c>
      <c r="AX719" s="260" t="s">
        <v>168</v>
      </c>
      <c r="AY719" s="101">
        <v>5600</v>
      </c>
      <c r="AZ719" s="102">
        <v>2520</v>
      </c>
      <c r="BA719" s="102">
        <v>1680</v>
      </c>
      <c r="BB719" s="102">
        <v>980</v>
      </c>
      <c r="BC719" s="253">
        <v>4800</v>
      </c>
      <c r="BD719" s="253">
        <v>2160</v>
      </c>
      <c r="BE719" s="253">
        <v>1440</v>
      </c>
      <c r="BF719" s="253">
        <v>840</v>
      </c>
      <c r="BG719" s="103">
        <f t="shared" ref="BG719:BG729" si="430">AV719-AW719</f>
        <v>325</v>
      </c>
      <c r="BJ719" s="251" t="e">
        <f>M719*#REF!</f>
        <v>#REF!</v>
      </c>
      <c r="BK719" s="251" t="e">
        <f>N719*#REF!</f>
        <v>#REF!</v>
      </c>
      <c r="BL719" s="251" t="e">
        <f>O719*#REF!</f>
        <v>#REF!</v>
      </c>
      <c r="BM719" s="251" t="e">
        <f>P719*#REF!</f>
        <v>#REF!</v>
      </c>
    </row>
    <row r="720" spans="1:65" s="18" customFormat="1" ht="35.1" customHeight="1" x14ac:dyDescent="0.25">
      <c r="A720" s="83" t="str">
        <f t="shared" si="410"/>
        <v>TB49DT_D2+1</v>
      </c>
      <c r="B720" s="83" t="str">
        <f t="shared" si="411"/>
        <v>TB49DT_D2+2</v>
      </c>
      <c r="C720" s="83" t="str">
        <f t="shared" si="412"/>
        <v>TB49DT_D2+3</v>
      </c>
      <c r="D720" s="83" t="str">
        <f t="shared" si="413"/>
        <v>TB49DT_D2+4</v>
      </c>
      <c r="E720" s="18" t="s">
        <v>168</v>
      </c>
      <c r="F720" s="85"/>
      <c r="G720" s="85"/>
      <c r="H720" s="93" t="s">
        <v>5866</v>
      </c>
      <c r="I720" s="84" t="s">
        <v>5867</v>
      </c>
      <c r="J720" s="84" t="s">
        <v>5745</v>
      </c>
      <c r="K720" s="84" t="str">
        <f t="shared" si="423"/>
        <v>TB49DT_D2</v>
      </c>
      <c r="L720" s="84" t="s">
        <v>5255</v>
      </c>
      <c r="M720" s="95">
        <v>5800</v>
      </c>
      <c r="N720" s="95">
        <v>3200</v>
      </c>
      <c r="O720" s="95">
        <v>2200</v>
      </c>
      <c r="P720" s="95">
        <v>1400</v>
      </c>
      <c r="Q720" s="95" t="e">
        <f>VLOOKUP(H720&amp;"Vị trí 1",#REF!,9,0)</f>
        <v>#REF!</v>
      </c>
      <c r="R720" s="95" t="e">
        <f>VLOOKUP(H720&amp;"Vị trí 2",#REF!,9,0)</f>
        <v>#REF!</v>
      </c>
      <c r="S720" s="95" t="e">
        <f>VLOOKUP(H720&amp;"Vị trí 3",#REF!,9,0)</f>
        <v>#REF!</v>
      </c>
      <c r="T720" s="95" t="e">
        <f>VLOOKUP(H720&amp;"Vị trí 4",#REF!,9,0)</f>
        <v>#REF!</v>
      </c>
      <c r="U720" s="253"/>
      <c r="V720" s="253"/>
      <c r="W720" s="253"/>
      <c r="X720" s="253"/>
      <c r="Y720" s="254"/>
      <c r="Z720" s="254"/>
      <c r="AA720" s="254"/>
      <c r="AB720" s="254"/>
      <c r="AC720" s="253"/>
      <c r="AD720" s="253"/>
      <c r="AE720" s="253"/>
      <c r="AF720" s="253"/>
      <c r="AG720" s="254"/>
      <c r="AH720" s="254"/>
      <c r="AI720" s="254"/>
      <c r="AJ720" s="254"/>
      <c r="AK720" s="86">
        <v>2.52</v>
      </c>
      <c r="AL720" s="86"/>
      <c r="AM720" s="255"/>
      <c r="AN720" s="255">
        <v>1.45</v>
      </c>
      <c r="AO720" s="98">
        <f t="shared" si="424"/>
        <v>8410</v>
      </c>
      <c r="AP720" s="98">
        <f t="shared" si="425"/>
        <v>4640</v>
      </c>
      <c r="AQ720" s="98">
        <f t="shared" si="426"/>
        <v>3190</v>
      </c>
      <c r="AR720" s="98">
        <f t="shared" si="427"/>
        <v>2030</v>
      </c>
      <c r="AS720" s="99">
        <f t="shared" si="428"/>
        <v>8400</v>
      </c>
      <c r="AT720" s="99">
        <f t="shared" si="428"/>
        <v>4600</v>
      </c>
      <c r="AU720" s="99">
        <f t="shared" si="428"/>
        <v>3200</v>
      </c>
      <c r="AV720" s="99">
        <f t="shared" si="428"/>
        <v>2000</v>
      </c>
      <c r="AW720" s="100">
        <f t="shared" si="429"/>
        <v>1261.5</v>
      </c>
      <c r="AX720" s="256" t="s">
        <v>168</v>
      </c>
      <c r="AY720" s="101">
        <v>5250</v>
      </c>
      <c r="AZ720" s="102">
        <v>3150</v>
      </c>
      <c r="BA720" s="102">
        <v>2240</v>
      </c>
      <c r="BB720" s="102">
        <v>1190</v>
      </c>
      <c r="BC720" s="253">
        <v>4500</v>
      </c>
      <c r="BD720" s="253">
        <v>2700</v>
      </c>
      <c r="BE720" s="253">
        <v>1920</v>
      </c>
      <c r="BF720" s="253">
        <v>1020</v>
      </c>
      <c r="BG720" s="103">
        <f t="shared" si="430"/>
        <v>738.5</v>
      </c>
      <c r="BJ720" s="251" t="e">
        <f>M720*#REF!</f>
        <v>#REF!</v>
      </c>
      <c r="BK720" s="251" t="e">
        <f>N720*#REF!</f>
        <v>#REF!</v>
      </c>
      <c r="BL720" s="251" t="e">
        <f>O720*#REF!</f>
        <v>#REF!</v>
      </c>
      <c r="BM720" s="251" t="e">
        <f>P720*#REF!</f>
        <v>#REF!</v>
      </c>
    </row>
    <row r="721" spans="1:65" s="18" customFormat="1" ht="47.25" customHeight="1" x14ac:dyDescent="0.25">
      <c r="A721" s="83" t="str">
        <f t="shared" si="410"/>
        <v>TB50DT+1</v>
      </c>
      <c r="B721" s="83" t="str">
        <f t="shared" si="411"/>
        <v>TB50DT+2</v>
      </c>
      <c r="C721" s="83" t="str">
        <f t="shared" si="412"/>
        <v>TB50DT+3</v>
      </c>
      <c r="D721" s="83" t="str">
        <f t="shared" si="413"/>
        <v>TB50DT+4</v>
      </c>
      <c r="E721" s="18" t="s">
        <v>168</v>
      </c>
      <c r="F721" s="85">
        <v>50</v>
      </c>
      <c r="G721" s="85"/>
      <c r="H721" s="93" t="s">
        <v>5868</v>
      </c>
      <c r="I721" s="84" t="s">
        <v>5869</v>
      </c>
      <c r="J721" s="84" t="s">
        <v>244</v>
      </c>
      <c r="K721" s="84" t="str">
        <f t="shared" si="423"/>
        <v>TB50DT</v>
      </c>
      <c r="L721" s="84" t="s">
        <v>282</v>
      </c>
      <c r="M721" s="95">
        <v>4500</v>
      </c>
      <c r="N721" s="95">
        <v>2250</v>
      </c>
      <c r="O721" s="95">
        <v>1800</v>
      </c>
      <c r="P721" s="95">
        <v>1400</v>
      </c>
      <c r="Q721" s="95" t="e">
        <f>VLOOKUP(H721&amp;"Vị trí 1",#REF!,9,0)</f>
        <v>#REF!</v>
      </c>
      <c r="R721" s="95" t="e">
        <f>VLOOKUP(H721&amp;"Vị trí 2",#REF!,9,0)</f>
        <v>#REF!</v>
      </c>
      <c r="S721" s="95" t="e">
        <f>VLOOKUP(H721&amp;"Vị trí 3",#REF!,9,0)</f>
        <v>#REF!</v>
      </c>
      <c r="T721" s="95" t="e">
        <f>VLOOKUP(H721&amp;"Vị trí 4",#REF!,9,0)</f>
        <v>#REF!</v>
      </c>
      <c r="U721" s="253"/>
      <c r="V721" s="253"/>
      <c r="W721" s="253"/>
      <c r="X721" s="253"/>
      <c r="Y721" s="254"/>
      <c r="Z721" s="254"/>
      <c r="AA721" s="254"/>
      <c r="AB721" s="254"/>
      <c r="AC721" s="253"/>
      <c r="AD721" s="253"/>
      <c r="AE721" s="253"/>
      <c r="AF721" s="253"/>
      <c r="AG721" s="254"/>
      <c r="AH721" s="254"/>
      <c r="AI721" s="254"/>
      <c r="AJ721" s="254"/>
      <c r="AK721" s="86">
        <v>2.52</v>
      </c>
      <c r="AL721" s="86"/>
      <c r="AM721" s="255"/>
      <c r="AN721" s="255">
        <v>1.45</v>
      </c>
      <c r="AO721" s="98">
        <f t="shared" si="424"/>
        <v>6525</v>
      </c>
      <c r="AP721" s="98">
        <f t="shared" si="425"/>
        <v>3262.5</v>
      </c>
      <c r="AQ721" s="98">
        <f t="shared" si="426"/>
        <v>2610</v>
      </c>
      <c r="AR721" s="98">
        <f t="shared" si="427"/>
        <v>2030</v>
      </c>
      <c r="AS721" s="99">
        <f t="shared" si="428"/>
        <v>6500</v>
      </c>
      <c r="AT721" s="99">
        <f t="shared" si="428"/>
        <v>3300</v>
      </c>
      <c r="AU721" s="99">
        <f t="shared" si="428"/>
        <v>2600</v>
      </c>
      <c r="AV721" s="99">
        <f t="shared" si="428"/>
        <v>2000</v>
      </c>
      <c r="AW721" s="100">
        <f t="shared" si="429"/>
        <v>978.75</v>
      </c>
      <c r="AX721" s="256" t="s">
        <v>168</v>
      </c>
      <c r="AY721" s="101">
        <v>3010</v>
      </c>
      <c r="AZ721" s="102">
        <v>1470</v>
      </c>
      <c r="BA721" s="102">
        <v>1120</v>
      </c>
      <c r="BB721" s="102">
        <v>980</v>
      </c>
      <c r="BC721" s="253">
        <v>2580</v>
      </c>
      <c r="BD721" s="253">
        <v>1260</v>
      </c>
      <c r="BE721" s="253">
        <v>960</v>
      </c>
      <c r="BF721" s="253">
        <v>840</v>
      </c>
      <c r="BG721" s="103">
        <f t="shared" si="430"/>
        <v>1021.25</v>
      </c>
      <c r="BJ721" s="251" t="e">
        <f>M721*#REF!</f>
        <v>#REF!</v>
      </c>
      <c r="BK721" s="251" t="e">
        <f>N721*#REF!</f>
        <v>#REF!</v>
      </c>
      <c r="BL721" s="251" t="e">
        <f>O721*#REF!</f>
        <v>#REF!</v>
      </c>
      <c r="BM721" s="251" t="e">
        <f>P721*#REF!</f>
        <v>#REF!</v>
      </c>
    </row>
    <row r="722" spans="1:65" s="18" customFormat="1" ht="35.1" customHeight="1" x14ac:dyDescent="0.25">
      <c r="A722" s="83" t="str">
        <f t="shared" si="410"/>
        <v>TB51DT+1</v>
      </c>
      <c r="B722" s="83" t="str">
        <f t="shared" si="411"/>
        <v>TB51DT+2</v>
      </c>
      <c r="C722" s="83" t="str">
        <f t="shared" si="412"/>
        <v>TB51DT+3</v>
      </c>
      <c r="D722" s="83" t="str">
        <f t="shared" si="413"/>
        <v>TB51DT+4</v>
      </c>
      <c r="E722" s="18" t="s">
        <v>168</v>
      </c>
      <c r="F722" s="85">
        <v>51</v>
      </c>
      <c r="G722" s="85"/>
      <c r="H722" s="93" t="s">
        <v>5870</v>
      </c>
      <c r="I722" s="84" t="s">
        <v>299</v>
      </c>
      <c r="J722" s="84" t="s">
        <v>5745</v>
      </c>
      <c r="K722" s="84" t="str">
        <f t="shared" si="423"/>
        <v>TB51DT</v>
      </c>
      <c r="L722" s="84" t="s">
        <v>5871</v>
      </c>
      <c r="M722" s="95">
        <v>6000</v>
      </c>
      <c r="N722" s="95">
        <v>3400</v>
      </c>
      <c r="O722" s="95">
        <v>2400</v>
      </c>
      <c r="P722" s="95">
        <v>1400</v>
      </c>
      <c r="Q722" s="95" t="e">
        <f>VLOOKUP(H722&amp;"Vị trí 1",#REF!,9,0)</f>
        <v>#REF!</v>
      </c>
      <c r="R722" s="95" t="e">
        <f>VLOOKUP(H722&amp;"Vị trí 2",#REF!,9,0)</f>
        <v>#REF!</v>
      </c>
      <c r="S722" s="95" t="e">
        <f>VLOOKUP(H722&amp;"Vị trí 3",#REF!,9,0)</f>
        <v>#REF!</v>
      </c>
      <c r="T722" s="95" t="e">
        <f>VLOOKUP(H722&amp;"Vị trí 4",#REF!,9,0)</f>
        <v>#REF!</v>
      </c>
      <c r="U722" s="253"/>
      <c r="V722" s="253"/>
      <c r="W722" s="253"/>
      <c r="X722" s="253"/>
      <c r="Y722" s="254"/>
      <c r="Z722" s="254"/>
      <c r="AA722" s="254"/>
      <c r="AB722" s="254"/>
      <c r="AC722" s="253"/>
      <c r="AD722" s="253"/>
      <c r="AE722" s="253"/>
      <c r="AF722" s="253"/>
      <c r="AG722" s="254"/>
      <c r="AH722" s="254"/>
      <c r="AI722" s="254"/>
      <c r="AJ722" s="254"/>
      <c r="AK722" s="86">
        <v>2.52</v>
      </c>
      <c r="AL722" s="86"/>
      <c r="AM722" s="255"/>
      <c r="AN722" s="255">
        <v>1.45</v>
      </c>
      <c r="AO722" s="98">
        <f t="shared" si="424"/>
        <v>8700</v>
      </c>
      <c r="AP722" s="98">
        <f t="shared" si="425"/>
        <v>4930</v>
      </c>
      <c r="AQ722" s="98">
        <f t="shared" si="426"/>
        <v>3480</v>
      </c>
      <c r="AR722" s="98">
        <f t="shared" si="427"/>
        <v>2030</v>
      </c>
      <c r="AS722" s="99">
        <f t="shared" si="428"/>
        <v>8700</v>
      </c>
      <c r="AT722" s="99">
        <f t="shared" si="428"/>
        <v>4900</v>
      </c>
      <c r="AU722" s="99">
        <f t="shared" si="428"/>
        <v>3500</v>
      </c>
      <c r="AV722" s="99">
        <f t="shared" si="428"/>
        <v>2000</v>
      </c>
      <c r="AW722" s="100">
        <f t="shared" si="429"/>
        <v>1305</v>
      </c>
      <c r="AX722" s="256" t="s">
        <v>168</v>
      </c>
      <c r="AY722" s="101">
        <v>3500</v>
      </c>
      <c r="AZ722" s="102">
        <v>2100</v>
      </c>
      <c r="BA722" s="102">
        <v>1540</v>
      </c>
      <c r="BB722" s="102">
        <v>980</v>
      </c>
      <c r="BC722" s="253">
        <v>3000</v>
      </c>
      <c r="BD722" s="253">
        <v>1800</v>
      </c>
      <c r="BE722" s="253">
        <v>1320</v>
      </c>
      <c r="BF722" s="253">
        <v>840</v>
      </c>
      <c r="BG722" s="103">
        <f t="shared" si="430"/>
        <v>695</v>
      </c>
      <c r="BJ722" s="251" t="e">
        <f>M722*#REF!</f>
        <v>#REF!</v>
      </c>
      <c r="BK722" s="251" t="e">
        <f>N722*#REF!</f>
        <v>#REF!</v>
      </c>
      <c r="BL722" s="251" t="e">
        <f>O722*#REF!</f>
        <v>#REF!</v>
      </c>
      <c r="BM722" s="251" t="e">
        <f>P722*#REF!</f>
        <v>#REF!</v>
      </c>
    </row>
    <row r="723" spans="1:65" s="18" customFormat="1" ht="35.1" customHeight="1" x14ac:dyDescent="0.25">
      <c r="A723" s="83" t="str">
        <f t="shared" si="410"/>
        <v>TB52DT+1</v>
      </c>
      <c r="B723" s="83" t="str">
        <f t="shared" si="411"/>
        <v>TB52DT+2</v>
      </c>
      <c r="C723" s="83" t="str">
        <f t="shared" si="412"/>
        <v>TB52DT+3</v>
      </c>
      <c r="D723" s="83" t="str">
        <f t="shared" si="413"/>
        <v>TB52DT+4</v>
      </c>
      <c r="E723" s="18" t="s">
        <v>168</v>
      </c>
      <c r="F723" s="85">
        <v>52</v>
      </c>
      <c r="G723" s="85"/>
      <c r="H723" s="93" t="s">
        <v>5872</v>
      </c>
      <c r="I723" s="84" t="s">
        <v>5873</v>
      </c>
      <c r="J723" s="84" t="s">
        <v>5693</v>
      </c>
      <c r="K723" s="84" t="str">
        <f t="shared" si="423"/>
        <v>TB52DT</v>
      </c>
      <c r="L723" s="84" t="s">
        <v>5874</v>
      </c>
      <c r="M723" s="95">
        <v>6000</v>
      </c>
      <c r="N723" s="95">
        <v>3000</v>
      </c>
      <c r="O723" s="95">
        <v>2200</v>
      </c>
      <c r="P723" s="95">
        <v>1400</v>
      </c>
      <c r="Q723" s="95" t="e">
        <f>VLOOKUP(H723&amp;"Vị trí 1",#REF!,9,0)</f>
        <v>#REF!</v>
      </c>
      <c r="R723" s="95" t="e">
        <f>VLOOKUP(H723&amp;"Vị trí 2",#REF!,9,0)</f>
        <v>#REF!</v>
      </c>
      <c r="S723" s="95" t="e">
        <f>VLOOKUP(H723&amp;"Vị trí 3",#REF!,9,0)</f>
        <v>#REF!</v>
      </c>
      <c r="T723" s="95" t="e">
        <f>VLOOKUP(H723&amp;"Vị trí 4",#REF!,9,0)</f>
        <v>#REF!</v>
      </c>
      <c r="U723" s="253"/>
      <c r="V723" s="253"/>
      <c r="W723" s="253"/>
      <c r="X723" s="253"/>
      <c r="Y723" s="254"/>
      <c r="Z723" s="254"/>
      <c r="AA723" s="254"/>
      <c r="AB723" s="254"/>
      <c r="AC723" s="253"/>
      <c r="AD723" s="253"/>
      <c r="AE723" s="253"/>
      <c r="AF723" s="253"/>
      <c r="AG723" s="254"/>
      <c r="AH723" s="254"/>
      <c r="AI723" s="254"/>
      <c r="AJ723" s="254"/>
      <c r="AK723" s="86">
        <v>2.52</v>
      </c>
      <c r="AL723" s="86"/>
      <c r="AM723" s="255"/>
      <c r="AN723" s="255">
        <v>1.45</v>
      </c>
      <c r="AO723" s="98">
        <f t="shared" si="424"/>
        <v>8700</v>
      </c>
      <c r="AP723" s="98">
        <f t="shared" si="425"/>
        <v>4350</v>
      </c>
      <c r="AQ723" s="98">
        <f t="shared" si="426"/>
        <v>3190</v>
      </c>
      <c r="AR723" s="98">
        <f t="shared" si="427"/>
        <v>2030</v>
      </c>
      <c r="AS723" s="99">
        <f t="shared" si="428"/>
        <v>8700</v>
      </c>
      <c r="AT723" s="99">
        <f t="shared" si="428"/>
        <v>4400</v>
      </c>
      <c r="AU723" s="99">
        <f t="shared" si="428"/>
        <v>3200</v>
      </c>
      <c r="AV723" s="99">
        <f t="shared" si="428"/>
        <v>2000</v>
      </c>
      <c r="AW723" s="100">
        <f t="shared" si="429"/>
        <v>1305</v>
      </c>
      <c r="AX723" s="256" t="s">
        <v>168</v>
      </c>
      <c r="AY723" s="101">
        <v>3500</v>
      </c>
      <c r="AZ723" s="102">
        <v>2100</v>
      </c>
      <c r="BA723" s="102">
        <v>1540</v>
      </c>
      <c r="BB723" s="102">
        <v>980</v>
      </c>
      <c r="BC723" s="220">
        <v>3000</v>
      </c>
      <c r="BD723" s="220">
        <v>1800</v>
      </c>
      <c r="BE723" s="220">
        <v>1320</v>
      </c>
      <c r="BF723" s="220">
        <v>840</v>
      </c>
      <c r="BG723" s="103">
        <f t="shared" si="430"/>
        <v>695</v>
      </c>
      <c r="BJ723" s="251" t="e">
        <f>M723*#REF!</f>
        <v>#REF!</v>
      </c>
      <c r="BK723" s="251" t="e">
        <f>N723*#REF!</f>
        <v>#REF!</v>
      </c>
      <c r="BL723" s="251" t="e">
        <f>O723*#REF!</f>
        <v>#REF!</v>
      </c>
      <c r="BM723" s="251" t="e">
        <f>P723*#REF!</f>
        <v>#REF!</v>
      </c>
    </row>
    <row r="724" spans="1:65" s="18" customFormat="1" ht="35.1" customHeight="1" x14ac:dyDescent="0.25">
      <c r="A724" s="83" t="str">
        <f t="shared" si="410"/>
        <v>TB53DT+1</v>
      </c>
      <c r="B724" s="83" t="str">
        <f t="shared" si="411"/>
        <v>TB53DT+2</v>
      </c>
      <c r="C724" s="83" t="str">
        <f t="shared" si="412"/>
        <v>TB53DT+3</v>
      </c>
      <c r="D724" s="83" t="str">
        <f t="shared" si="413"/>
        <v>TB53DT+4</v>
      </c>
      <c r="E724" s="18" t="s">
        <v>168</v>
      </c>
      <c r="F724" s="85">
        <v>53</v>
      </c>
      <c r="G724" s="85"/>
      <c r="H724" s="93" t="s">
        <v>5875</v>
      </c>
      <c r="I724" s="84" t="s">
        <v>5876</v>
      </c>
      <c r="J724" s="84" t="s">
        <v>92</v>
      </c>
      <c r="K724" s="84" t="str">
        <f t="shared" si="423"/>
        <v>TB53DT</v>
      </c>
      <c r="L724" s="84" t="s">
        <v>299</v>
      </c>
      <c r="M724" s="95">
        <v>4300</v>
      </c>
      <c r="N724" s="95">
        <v>2100</v>
      </c>
      <c r="O724" s="95">
        <v>1600</v>
      </c>
      <c r="P724" s="95">
        <v>1300</v>
      </c>
      <c r="Q724" s="95" t="e">
        <f>VLOOKUP(H724&amp;"Vị trí 1",#REF!,9,0)</f>
        <v>#REF!</v>
      </c>
      <c r="R724" s="95" t="e">
        <f>VLOOKUP(H724&amp;"Vị trí 2",#REF!,9,0)</f>
        <v>#REF!</v>
      </c>
      <c r="S724" s="95" t="e">
        <f>VLOOKUP(H724&amp;"Vị trí 3",#REF!,9,0)</f>
        <v>#REF!</v>
      </c>
      <c r="T724" s="95" t="e">
        <f>VLOOKUP(H724&amp;"Vị trí 4",#REF!,9,0)</f>
        <v>#REF!</v>
      </c>
      <c r="U724" s="253"/>
      <c r="V724" s="253"/>
      <c r="W724" s="253"/>
      <c r="X724" s="253"/>
      <c r="Y724" s="254"/>
      <c r="Z724" s="254"/>
      <c r="AA724" s="254"/>
      <c r="AB724" s="254"/>
      <c r="AC724" s="253"/>
      <c r="AD724" s="253"/>
      <c r="AE724" s="253"/>
      <c r="AF724" s="253"/>
      <c r="AG724" s="254"/>
      <c r="AH724" s="254"/>
      <c r="AI724" s="254"/>
      <c r="AJ724" s="254"/>
      <c r="AK724" s="86">
        <v>2.52</v>
      </c>
      <c r="AL724" s="86"/>
      <c r="AM724" s="255"/>
      <c r="AN724" s="255">
        <v>1.45</v>
      </c>
      <c r="AO724" s="98">
        <f t="shared" si="424"/>
        <v>6235</v>
      </c>
      <c r="AP724" s="98">
        <f t="shared" si="425"/>
        <v>3045</v>
      </c>
      <c r="AQ724" s="98">
        <f t="shared" si="426"/>
        <v>2320</v>
      </c>
      <c r="AR724" s="98">
        <f t="shared" si="427"/>
        <v>1885</v>
      </c>
      <c r="AS724" s="99">
        <f t="shared" si="428"/>
        <v>6200</v>
      </c>
      <c r="AT724" s="99">
        <f t="shared" si="428"/>
        <v>3000</v>
      </c>
      <c r="AU724" s="99">
        <f t="shared" si="428"/>
        <v>2300</v>
      </c>
      <c r="AV724" s="99">
        <f t="shared" si="428"/>
        <v>1900</v>
      </c>
      <c r="AW724" s="100">
        <f t="shared" si="429"/>
        <v>935.25</v>
      </c>
      <c r="AX724" s="256" t="s">
        <v>168</v>
      </c>
      <c r="AY724" s="101">
        <v>3500</v>
      </c>
      <c r="AZ724" s="102"/>
      <c r="BA724" s="102"/>
      <c r="BB724" s="102"/>
      <c r="BC724" s="253">
        <v>3000</v>
      </c>
      <c r="BD724" s="253"/>
      <c r="BE724" s="253"/>
      <c r="BF724" s="253"/>
      <c r="BG724" s="103">
        <f t="shared" si="430"/>
        <v>964.75</v>
      </c>
      <c r="BJ724" s="251" t="e">
        <f>M724*#REF!</f>
        <v>#REF!</v>
      </c>
      <c r="BK724" s="251" t="e">
        <f>N724*#REF!</f>
        <v>#REF!</v>
      </c>
      <c r="BL724" s="251" t="e">
        <f>O724*#REF!</f>
        <v>#REF!</v>
      </c>
      <c r="BM724" s="251" t="e">
        <f>P724*#REF!</f>
        <v>#REF!</v>
      </c>
    </row>
    <row r="725" spans="1:65" s="18" customFormat="1" ht="35.1" customHeight="1" x14ac:dyDescent="0.25">
      <c r="A725" s="83" t="str">
        <f t="shared" si="410"/>
        <v>TB54DT+1</v>
      </c>
      <c r="B725" s="83" t="str">
        <f t="shared" si="411"/>
        <v>TB54DT+2</v>
      </c>
      <c r="C725" s="83" t="str">
        <f t="shared" si="412"/>
        <v>TB54DT+3</v>
      </c>
      <c r="D725" s="83" t="str">
        <f t="shared" si="413"/>
        <v>TB54DT+4</v>
      </c>
      <c r="E725" s="18" t="s">
        <v>168</v>
      </c>
      <c r="F725" s="85">
        <v>54</v>
      </c>
      <c r="G725" s="85"/>
      <c r="H725" s="93" t="s">
        <v>5877</v>
      </c>
      <c r="I725" s="84" t="s">
        <v>5878</v>
      </c>
      <c r="J725" s="84" t="s">
        <v>144</v>
      </c>
      <c r="K725" s="84" t="str">
        <f t="shared" si="423"/>
        <v>TB54DT</v>
      </c>
      <c r="L725" s="84" t="s">
        <v>5879</v>
      </c>
      <c r="M725" s="95">
        <v>8000</v>
      </c>
      <c r="N725" s="95">
        <v>3600</v>
      </c>
      <c r="O725" s="95">
        <v>2400</v>
      </c>
      <c r="P725" s="95">
        <v>1400</v>
      </c>
      <c r="Q725" s="95" t="e">
        <f>VLOOKUP(H725&amp;"Vị trí 1",#REF!,9,0)</f>
        <v>#REF!</v>
      </c>
      <c r="R725" s="95" t="e">
        <f>VLOOKUP(H725&amp;"Vị trí 2",#REF!,9,0)</f>
        <v>#REF!</v>
      </c>
      <c r="S725" s="95" t="e">
        <f>VLOOKUP(H725&amp;"Vị trí 3",#REF!,9,0)</f>
        <v>#REF!</v>
      </c>
      <c r="T725" s="95" t="e">
        <f>VLOOKUP(H725&amp;"Vị trí 4",#REF!,9,0)</f>
        <v>#REF!</v>
      </c>
      <c r="U725" s="253"/>
      <c r="V725" s="253"/>
      <c r="W725" s="253"/>
      <c r="X725" s="253"/>
      <c r="Y725" s="254"/>
      <c r="Z725" s="254"/>
      <c r="AA725" s="254"/>
      <c r="AB725" s="254"/>
      <c r="AC725" s="253"/>
      <c r="AD725" s="253"/>
      <c r="AE725" s="253"/>
      <c r="AF725" s="253"/>
      <c r="AG725" s="254"/>
      <c r="AH725" s="254"/>
      <c r="AI725" s="254"/>
      <c r="AJ725" s="254"/>
      <c r="AK725" s="86">
        <v>2.125</v>
      </c>
      <c r="AL725" s="86"/>
      <c r="AM725" s="255"/>
      <c r="AN725" s="255">
        <f>AK725*$AN$10/$AK$10</f>
        <v>1.2536431831773818</v>
      </c>
      <c r="AO725" s="98">
        <f t="shared" si="424"/>
        <v>10029.145465419055</v>
      </c>
      <c r="AP725" s="98">
        <f t="shared" si="425"/>
        <v>4513.1154594385744</v>
      </c>
      <c r="AQ725" s="98">
        <f t="shared" si="426"/>
        <v>3008.7436396257162</v>
      </c>
      <c r="AR725" s="98">
        <f t="shared" si="427"/>
        <v>1755.1004564483344</v>
      </c>
      <c r="AS725" s="99">
        <f t="shared" si="428"/>
        <v>10000</v>
      </c>
      <c r="AT725" s="99">
        <f t="shared" si="428"/>
        <v>4500</v>
      </c>
      <c r="AU725" s="99">
        <f t="shared" si="428"/>
        <v>3000</v>
      </c>
      <c r="AV725" s="99">
        <f t="shared" si="428"/>
        <v>1800</v>
      </c>
      <c r="AW725" s="100">
        <f t="shared" si="429"/>
        <v>1504.3718198128581</v>
      </c>
      <c r="AX725" s="256" t="s">
        <v>168</v>
      </c>
      <c r="AY725" s="101">
        <v>3500</v>
      </c>
      <c r="AZ725" s="102"/>
      <c r="BA725" s="102"/>
      <c r="BB725" s="102"/>
      <c r="BC725" s="253">
        <v>3000</v>
      </c>
      <c r="BD725" s="253"/>
      <c r="BE725" s="253"/>
      <c r="BF725" s="253"/>
      <c r="BG725" s="103">
        <f t="shared" si="430"/>
        <v>295.62818018714188</v>
      </c>
      <c r="BJ725" s="251" t="e">
        <f>M725*#REF!</f>
        <v>#REF!</v>
      </c>
      <c r="BK725" s="251" t="e">
        <f>N725*#REF!</f>
        <v>#REF!</v>
      </c>
      <c r="BL725" s="251" t="e">
        <f>O725*#REF!</f>
        <v>#REF!</v>
      </c>
      <c r="BM725" s="251" t="e">
        <f>P725*#REF!</f>
        <v>#REF!</v>
      </c>
    </row>
    <row r="726" spans="1:65" s="18" customFormat="1" ht="35.1" customHeight="1" x14ac:dyDescent="0.25">
      <c r="A726" s="83" t="str">
        <f t="shared" si="410"/>
        <v>TB55DT+1</v>
      </c>
      <c r="B726" s="83" t="str">
        <f t="shared" si="411"/>
        <v>TB55DT+2</v>
      </c>
      <c r="C726" s="83" t="str">
        <f t="shared" si="412"/>
        <v>TB55DT+3</v>
      </c>
      <c r="D726" s="83" t="str">
        <f t="shared" si="413"/>
        <v>TB55DT+4</v>
      </c>
      <c r="E726" s="18" t="s">
        <v>168</v>
      </c>
      <c r="F726" s="85">
        <v>55</v>
      </c>
      <c r="G726" s="85"/>
      <c r="H726" s="93" t="s">
        <v>5880</v>
      </c>
      <c r="I726" s="84" t="s">
        <v>5881</v>
      </c>
      <c r="J726" s="84" t="s">
        <v>282</v>
      </c>
      <c r="K726" s="84" t="str">
        <f t="shared" si="423"/>
        <v>TB55DT</v>
      </c>
      <c r="L726" s="84" t="s">
        <v>5845</v>
      </c>
      <c r="M726" s="95">
        <v>7500</v>
      </c>
      <c r="N726" s="95">
        <v>4500</v>
      </c>
      <c r="O726" s="95">
        <v>3200</v>
      </c>
      <c r="P726" s="95">
        <v>1700</v>
      </c>
      <c r="Q726" s="95" t="e">
        <f>VLOOKUP(H726&amp;"Vị trí 1",#REF!,9,0)</f>
        <v>#REF!</v>
      </c>
      <c r="R726" s="95" t="e">
        <f>VLOOKUP(H726&amp;"Vị trí 2",#REF!,9,0)</f>
        <v>#REF!</v>
      </c>
      <c r="S726" s="95" t="e">
        <f>VLOOKUP(H726&amp;"Vị trí 3",#REF!,9,0)</f>
        <v>#REF!</v>
      </c>
      <c r="T726" s="95" t="e">
        <f>VLOOKUP(H726&amp;"Vị trí 4",#REF!,9,0)</f>
        <v>#REF!</v>
      </c>
      <c r="U726" s="253"/>
      <c r="V726" s="253"/>
      <c r="W726" s="253"/>
      <c r="X726" s="253"/>
      <c r="Y726" s="254"/>
      <c r="Z726" s="254"/>
      <c r="AA726" s="254"/>
      <c r="AB726" s="254"/>
      <c r="AC726" s="253"/>
      <c r="AD726" s="253"/>
      <c r="AE726" s="253"/>
      <c r="AF726" s="253"/>
      <c r="AG726" s="254"/>
      <c r="AH726" s="254"/>
      <c r="AI726" s="254"/>
      <c r="AJ726" s="254"/>
      <c r="AK726" s="86">
        <v>2.52</v>
      </c>
      <c r="AL726" s="86"/>
      <c r="AM726" s="255"/>
      <c r="AN726" s="255">
        <v>1.45</v>
      </c>
      <c r="AO726" s="98">
        <f t="shared" si="424"/>
        <v>10875</v>
      </c>
      <c r="AP726" s="98">
        <f t="shared" si="425"/>
        <v>6525</v>
      </c>
      <c r="AQ726" s="98">
        <f t="shared" si="426"/>
        <v>4640</v>
      </c>
      <c r="AR726" s="98">
        <f t="shared" si="427"/>
        <v>2465</v>
      </c>
      <c r="AS726" s="99">
        <f t="shared" si="428"/>
        <v>10900</v>
      </c>
      <c r="AT726" s="99">
        <f t="shared" si="428"/>
        <v>6500</v>
      </c>
      <c r="AU726" s="99">
        <f t="shared" si="428"/>
        <v>4600</v>
      </c>
      <c r="AV726" s="99">
        <f t="shared" si="428"/>
        <v>2500</v>
      </c>
      <c r="AW726" s="100">
        <f t="shared" si="429"/>
        <v>1631.25</v>
      </c>
      <c r="AX726" s="256" t="s">
        <v>168</v>
      </c>
      <c r="AY726" s="101">
        <v>3850</v>
      </c>
      <c r="AZ726" s="102"/>
      <c r="BA726" s="102"/>
      <c r="BB726" s="102"/>
      <c r="BC726" s="253">
        <v>3300</v>
      </c>
      <c r="BD726" s="253"/>
      <c r="BE726" s="253"/>
      <c r="BF726" s="253"/>
      <c r="BG726" s="103">
        <f t="shared" si="430"/>
        <v>868.75</v>
      </c>
      <c r="BJ726" s="251" t="e">
        <f>M726*#REF!</f>
        <v>#REF!</v>
      </c>
      <c r="BK726" s="251" t="e">
        <f>N726*#REF!</f>
        <v>#REF!</v>
      </c>
      <c r="BL726" s="251" t="e">
        <f>O726*#REF!</f>
        <v>#REF!</v>
      </c>
      <c r="BM726" s="251" t="e">
        <f>P726*#REF!</f>
        <v>#REF!</v>
      </c>
    </row>
    <row r="727" spans="1:65" s="18" customFormat="1" ht="60" customHeight="1" x14ac:dyDescent="0.25">
      <c r="A727" s="83" t="str">
        <f t="shared" si="410"/>
        <v>TB56DT+1</v>
      </c>
      <c r="B727" s="83" t="str">
        <f t="shared" si="411"/>
        <v>TB56DT+2</v>
      </c>
      <c r="C727" s="83" t="str">
        <f t="shared" si="412"/>
        <v>TB56DT+3</v>
      </c>
      <c r="D727" s="83" t="str">
        <f t="shared" si="413"/>
        <v>TB56DT+4</v>
      </c>
      <c r="E727" s="18" t="s">
        <v>168</v>
      </c>
      <c r="F727" s="85">
        <v>56</v>
      </c>
      <c r="G727" s="85"/>
      <c r="H727" s="93" t="s">
        <v>5882</v>
      </c>
      <c r="I727" s="84" t="s">
        <v>5883</v>
      </c>
      <c r="J727" s="84" t="s">
        <v>5791</v>
      </c>
      <c r="K727" s="84" t="str">
        <f t="shared" si="423"/>
        <v>TB56DT</v>
      </c>
      <c r="L727" s="84" t="s">
        <v>5884</v>
      </c>
      <c r="M727" s="95">
        <v>4300</v>
      </c>
      <c r="N727" s="95">
        <v>2100</v>
      </c>
      <c r="O727" s="95">
        <v>1600</v>
      </c>
      <c r="P727" s="95">
        <v>1400</v>
      </c>
      <c r="Q727" s="95" t="e">
        <f>VLOOKUP(H727&amp;"Vị trí 1",#REF!,9,0)</f>
        <v>#REF!</v>
      </c>
      <c r="R727" s="95" t="e">
        <f>VLOOKUP(H727&amp;"Vị trí 2",#REF!,9,0)</f>
        <v>#REF!</v>
      </c>
      <c r="S727" s="95" t="e">
        <f>VLOOKUP(H727&amp;"Vị trí 3",#REF!,9,0)</f>
        <v>#REF!</v>
      </c>
      <c r="T727" s="95" t="e">
        <f>VLOOKUP(H727&amp;"Vị trí 4",#REF!,9,0)</f>
        <v>#REF!</v>
      </c>
      <c r="U727" s="253"/>
      <c r="V727" s="253"/>
      <c r="W727" s="253"/>
      <c r="X727" s="253"/>
      <c r="Y727" s="254"/>
      <c r="Z727" s="254"/>
      <c r="AA727" s="254"/>
      <c r="AB727" s="254"/>
      <c r="AC727" s="253"/>
      <c r="AD727" s="253"/>
      <c r="AE727" s="253"/>
      <c r="AF727" s="253"/>
      <c r="AG727" s="254"/>
      <c r="AH727" s="254"/>
      <c r="AI727" s="254"/>
      <c r="AJ727" s="254"/>
      <c r="AK727" s="86">
        <v>2.52</v>
      </c>
      <c r="AL727" s="86"/>
      <c r="AM727" s="255"/>
      <c r="AN727" s="255">
        <v>1.45</v>
      </c>
      <c r="AO727" s="98">
        <f t="shared" si="424"/>
        <v>6235</v>
      </c>
      <c r="AP727" s="98">
        <f t="shared" si="425"/>
        <v>3045</v>
      </c>
      <c r="AQ727" s="98">
        <f t="shared" si="426"/>
        <v>2320</v>
      </c>
      <c r="AR727" s="98">
        <f t="shared" si="427"/>
        <v>2030</v>
      </c>
      <c r="AS727" s="99">
        <f t="shared" si="428"/>
        <v>6200</v>
      </c>
      <c r="AT727" s="99">
        <f t="shared" si="428"/>
        <v>3000</v>
      </c>
      <c r="AU727" s="99">
        <f t="shared" si="428"/>
        <v>2300</v>
      </c>
      <c r="AV727" s="99">
        <f t="shared" si="428"/>
        <v>2000</v>
      </c>
      <c r="AW727" s="100">
        <f t="shared" si="429"/>
        <v>935.25</v>
      </c>
      <c r="AX727" s="256" t="s">
        <v>168</v>
      </c>
      <c r="AY727" s="101">
        <v>5250</v>
      </c>
      <c r="AZ727" s="102"/>
      <c r="BA727" s="102"/>
      <c r="BB727" s="102"/>
      <c r="BC727" s="253">
        <v>4500</v>
      </c>
      <c r="BD727" s="253"/>
      <c r="BE727" s="253"/>
      <c r="BF727" s="253"/>
      <c r="BG727" s="103">
        <f t="shared" si="430"/>
        <v>1064.75</v>
      </c>
      <c r="BJ727" s="251" t="e">
        <f>M727*#REF!</f>
        <v>#REF!</v>
      </c>
      <c r="BK727" s="251" t="e">
        <f>N727*#REF!</f>
        <v>#REF!</v>
      </c>
      <c r="BL727" s="251" t="e">
        <f>O727*#REF!</f>
        <v>#REF!</v>
      </c>
      <c r="BM727" s="251" t="e">
        <f>P727*#REF!</f>
        <v>#REF!</v>
      </c>
    </row>
    <row r="728" spans="1:65" s="18" customFormat="1" ht="35.1" customHeight="1" x14ac:dyDescent="0.25">
      <c r="A728" s="83" t="str">
        <f t="shared" si="410"/>
        <v>TB57DT+1</v>
      </c>
      <c r="B728" s="83" t="str">
        <f t="shared" si="411"/>
        <v>TB57DT+2</v>
      </c>
      <c r="C728" s="83" t="str">
        <f t="shared" si="412"/>
        <v>TB57DT+3</v>
      </c>
      <c r="D728" s="83" t="str">
        <f t="shared" si="413"/>
        <v>TB57DT+4</v>
      </c>
      <c r="E728" s="18" t="s">
        <v>168</v>
      </c>
      <c r="F728" s="85">
        <v>57</v>
      </c>
      <c r="G728" s="85"/>
      <c r="H728" s="93" t="s">
        <v>5885</v>
      </c>
      <c r="I728" s="84" t="s">
        <v>5886</v>
      </c>
      <c r="J728" s="84" t="s">
        <v>5693</v>
      </c>
      <c r="K728" s="84" t="str">
        <f t="shared" si="423"/>
        <v>TB57DT</v>
      </c>
      <c r="L728" s="84" t="s">
        <v>5887</v>
      </c>
      <c r="M728" s="95">
        <v>5000</v>
      </c>
      <c r="N728" s="95">
        <v>3000</v>
      </c>
      <c r="O728" s="95">
        <v>2200</v>
      </c>
      <c r="P728" s="95">
        <v>1400</v>
      </c>
      <c r="Q728" s="95" t="e">
        <f>VLOOKUP(H728&amp;"Vị trí 1",#REF!,9,0)</f>
        <v>#REF!</v>
      </c>
      <c r="R728" s="95" t="e">
        <f>VLOOKUP(H728&amp;"Vị trí 2",#REF!,9,0)</f>
        <v>#REF!</v>
      </c>
      <c r="S728" s="95" t="e">
        <f>VLOOKUP(H728&amp;"Vị trí 3",#REF!,9,0)</f>
        <v>#REF!</v>
      </c>
      <c r="T728" s="95" t="e">
        <f>VLOOKUP(H728&amp;"Vị trí 4",#REF!,9,0)</f>
        <v>#REF!</v>
      </c>
      <c r="U728" s="253"/>
      <c r="V728" s="253"/>
      <c r="W728" s="253"/>
      <c r="X728" s="253"/>
      <c r="Y728" s="254"/>
      <c r="Z728" s="254"/>
      <c r="AA728" s="254"/>
      <c r="AB728" s="254"/>
      <c r="AC728" s="253"/>
      <c r="AD728" s="253"/>
      <c r="AE728" s="253"/>
      <c r="AF728" s="253"/>
      <c r="AG728" s="254"/>
      <c r="AH728" s="254"/>
      <c r="AI728" s="254"/>
      <c r="AJ728" s="254"/>
      <c r="AK728" s="86">
        <v>2.52</v>
      </c>
      <c r="AL728" s="86"/>
      <c r="AM728" s="255"/>
      <c r="AN728" s="255">
        <v>1.45</v>
      </c>
      <c r="AO728" s="98">
        <f t="shared" si="424"/>
        <v>7250</v>
      </c>
      <c r="AP728" s="98">
        <f t="shared" si="425"/>
        <v>4350</v>
      </c>
      <c r="AQ728" s="98">
        <f t="shared" si="426"/>
        <v>3190</v>
      </c>
      <c r="AR728" s="98">
        <f t="shared" si="427"/>
        <v>2030</v>
      </c>
      <c r="AS728" s="99">
        <f t="shared" si="428"/>
        <v>7300</v>
      </c>
      <c r="AT728" s="99">
        <f t="shared" si="428"/>
        <v>4400</v>
      </c>
      <c r="AU728" s="99">
        <f t="shared" si="428"/>
        <v>3200</v>
      </c>
      <c r="AV728" s="99">
        <f t="shared" si="428"/>
        <v>2000</v>
      </c>
      <c r="AW728" s="100">
        <f t="shared" si="429"/>
        <v>1087.5</v>
      </c>
      <c r="AX728" s="256" t="s">
        <v>168</v>
      </c>
      <c r="AY728" s="101">
        <v>4550</v>
      </c>
      <c r="AZ728" s="102"/>
      <c r="BA728" s="102"/>
      <c r="BB728" s="102"/>
      <c r="BC728" s="253">
        <v>3900</v>
      </c>
      <c r="BD728" s="253"/>
      <c r="BE728" s="253"/>
      <c r="BF728" s="253"/>
      <c r="BG728" s="103">
        <f t="shared" si="430"/>
        <v>912.5</v>
      </c>
      <c r="BJ728" s="251" t="e">
        <f>M728*#REF!</f>
        <v>#REF!</v>
      </c>
      <c r="BK728" s="251" t="e">
        <f>N728*#REF!</f>
        <v>#REF!</v>
      </c>
      <c r="BL728" s="251" t="e">
        <f>O728*#REF!</f>
        <v>#REF!</v>
      </c>
      <c r="BM728" s="251" t="e">
        <f>P728*#REF!</f>
        <v>#REF!</v>
      </c>
    </row>
    <row r="729" spans="1:65" s="18" customFormat="1" ht="35.1" customHeight="1" x14ac:dyDescent="0.25">
      <c r="A729" s="83" t="str">
        <f t="shared" si="410"/>
        <v>TB58DT+1</v>
      </c>
      <c r="B729" s="83" t="str">
        <f t="shared" si="411"/>
        <v>TB58DT+2</v>
      </c>
      <c r="C729" s="83" t="str">
        <f t="shared" si="412"/>
        <v>TB58DT+3</v>
      </c>
      <c r="D729" s="83" t="str">
        <f t="shared" si="413"/>
        <v>TB58DT+4</v>
      </c>
      <c r="E729" s="18" t="s">
        <v>168</v>
      </c>
      <c r="F729" s="85">
        <v>58</v>
      </c>
      <c r="G729" s="85"/>
      <c r="H729" s="93" t="s">
        <v>5888</v>
      </c>
      <c r="I729" s="84" t="s">
        <v>5889</v>
      </c>
      <c r="J729" s="84" t="s">
        <v>5693</v>
      </c>
      <c r="K729" s="84" t="str">
        <f t="shared" si="423"/>
        <v>TB58DT</v>
      </c>
      <c r="L729" s="87" t="s">
        <v>4660</v>
      </c>
      <c r="M729" s="95">
        <v>5000</v>
      </c>
      <c r="N729" s="95">
        <v>3000</v>
      </c>
      <c r="O729" s="95">
        <v>2200</v>
      </c>
      <c r="P729" s="95">
        <v>1400</v>
      </c>
      <c r="Q729" s="95" t="e">
        <f>VLOOKUP(H729&amp;"Vị trí 1",#REF!,9,0)</f>
        <v>#REF!</v>
      </c>
      <c r="R729" s="95" t="e">
        <f>VLOOKUP(H729&amp;"Vị trí 2",#REF!,9,0)</f>
        <v>#REF!</v>
      </c>
      <c r="S729" s="95" t="e">
        <f>VLOOKUP(H729&amp;"Vị trí 3",#REF!,9,0)</f>
        <v>#REF!</v>
      </c>
      <c r="T729" s="95" t="e">
        <f>VLOOKUP(H729&amp;"Vị trí 4",#REF!,9,0)</f>
        <v>#REF!</v>
      </c>
      <c r="U729" s="253" t="e">
        <f>VLOOKUP(A729,#REF!,32,0)</f>
        <v>#REF!</v>
      </c>
      <c r="V729" s="253"/>
      <c r="W729" s="253"/>
      <c r="X729" s="253"/>
      <c r="Y729" s="254" t="e">
        <f>U729/M729</f>
        <v>#REF!</v>
      </c>
      <c r="Z729" s="254"/>
      <c r="AA729" s="254"/>
      <c r="AB729" s="254"/>
      <c r="AC729" s="253"/>
      <c r="AD729" s="253"/>
      <c r="AE729" s="253"/>
      <c r="AF729" s="253"/>
      <c r="AG729" s="254"/>
      <c r="AH729" s="254"/>
      <c r="AI729" s="254"/>
      <c r="AJ729" s="254"/>
      <c r="AK729" s="86">
        <v>2.52</v>
      </c>
      <c r="AL729" s="86"/>
      <c r="AM729" s="255"/>
      <c r="AN729" s="255">
        <v>1.45</v>
      </c>
      <c r="AO729" s="98">
        <f t="shared" si="424"/>
        <v>7250</v>
      </c>
      <c r="AP729" s="98">
        <f t="shared" si="425"/>
        <v>4350</v>
      </c>
      <c r="AQ729" s="98">
        <f t="shared" si="426"/>
        <v>3190</v>
      </c>
      <c r="AR729" s="98">
        <f t="shared" si="427"/>
        <v>2030</v>
      </c>
      <c r="AS729" s="99">
        <f t="shared" si="428"/>
        <v>7300</v>
      </c>
      <c r="AT729" s="99">
        <f t="shared" si="428"/>
        <v>4400</v>
      </c>
      <c r="AU729" s="99">
        <f t="shared" si="428"/>
        <v>3200</v>
      </c>
      <c r="AV729" s="99">
        <f t="shared" si="428"/>
        <v>2000</v>
      </c>
      <c r="AW729" s="100">
        <f t="shared" si="429"/>
        <v>1087.5</v>
      </c>
      <c r="AX729" s="256" t="s">
        <v>168</v>
      </c>
      <c r="AY729" s="101">
        <v>4200</v>
      </c>
      <c r="AZ729" s="102">
        <v>2380</v>
      </c>
      <c r="BA729" s="102">
        <v>1610</v>
      </c>
      <c r="BB729" s="102">
        <v>1020</v>
      </c>
      <c r="BC729" s="253">
        <v>3600</v>
      </c>
      <c r="BD729" s="253">
        <v>2040</v>
      </c>
      <c r="BE729" s="253">
        <v>1380</v>
      </c>
      <c r="BF729" s="253">
        <v>870</v>
      </c>
      <c r="BG729" s="103">
        <f t="shared" si="430"/>
        <v>912.5</v>
      </c>
      <c r="BJ729" s="251" t="e">
        <f>M729*#REF!</f>
        <v>#REF!</v>
      </c>
      <c r="BK729" s="251" t="e">
        <f>N729*#REF!</f>
        <v>#REF!</v>
      </c>
      <c r="BL729" s="251" t="e">
        <f>O729*#REF!</f>
        <v>#REF!</v>
      </c>
      <c r="BM729" s="251" t="e">
        <f>P729*#REF!</f>
        <v>#REF!</v>
      </c>
    </row>
    <row r="730" spans="1:65" s="18" customFormat="1" ht="35.1" customHeight="1" x14ac:dyDescent="0.25">
      <c r="A730" s="83" t="str">
        <f t="shared" si="410"/>
        <v>TB59DT+1</v>
      </c>
      <c r="B730" s="83" t="str">
        <f t="shared" si="411"/>
        <v>TB59DT+2</v>
      </c>
      <c r="C730" s="83" t="str">
        <f t="shared" si="412"/>
        <v>TB59DT+3</v>
      </c>
      <c r="D730" s="83" t="str">
        <f t="shared" si="413"/>
        <v>TB59DT+4</v>
      </c>
      <c r="E730" s="18" t="s">
        <v>168</v>
      </c>
      <c r="F730" s="85">
        <v>59</v>
      </c>
      <c r="G730" s="85"/>
      <c r="H730" s="93" t="s">
        <v>5890</v>
      </c>
      <c r="I730" s="84" t="s">
        <v>5891</v>
      </c>
      <c r="J730" s="84" t="s">
        <v>4660</v>
      </c>
      <c r="K730" s="84" t="str">
        <f t="shared" si="423"/>
        <v>TB59DT</v>
      </c>
      <c r="L730" s="84" t="s">
        <v>5892</v>
      </c>
      <c r="M730" s="95">
        <v>5000</v>
      </c>
      <c r="N730" s="96"/>
      <c r="O730" s="96"/>
      <c r="P730" s="96"/>
      <c r="Q730" s="95" t="e">
        <f>VLOOKUP(H730&amp;"Vị trí 1",#REF!,9,0)</f>
        <v>#REF!</v>
      </c>
      <c r="R730" s="95" t="e">
        <f>VLOOKUP(H730&amp;"Vị trí 2",#REF!,9,0)</f>
        <v>#REF!</v>
      </c>
      <c r="S730" s="95" t="e">
        <f>VLOOKUP(H730&amp;"Vị trí 3",#REF!,9,0)</f>
        <v>#REF!</v>
      </c>
      <c r="T730" s="95" t="e">
        <f>VLOOKUP(H730&amp;"Vị trí 4",#REF!,9,0)</f>
        <v>#REF!</v>
      </c>
      <c r="U730" s="253"/>
      <c r="V730" s="253"/>
      <c r="W730" s="253"/>
      <c r="X730" s="253"/>
      <c r="Y730" s="254"/>
      <c r="Z730" s="254"/>
      <c r="AA730" s="254"/>
      <c r="AB730" s="254"/>
      <c r="AC730" s="253"/>
      <c r="AD730" s="253"/>
      <c r="AE730" s="253"/>
      <c r="AF730" s="253"/>
      <c r="AG730" s="254"/>
      <c r="AH730" s="254"/>
      <c r="AI730" s="254"/>
      <c r="AJ730" s="254"/>
      <c r="AK730" s="86">
        <v>2.52</v>
      </c>
      <c r="AL730" s="86"/>
      <c r="AM730" s="255"/>
      <c r="AN730" s="255">
        <v>1.45</v>
      </c>
      <c r="AO730" s="98">
        <f t="shared" si="424"/>
        <v>7250</v>
      </c>
      <c r="AP730" s="98">
        <f t="shared" si="425"/>
        <v>0</v>
      </c>
      <c r="AQ730" s="98">
        <f t="shared" si="426"/>
        <v>0</v>
      </c>
      <c r="AR730" s="98">
        <f t="shared" si="427"/>
        <v>0</v>
      </c>
      <c r="AS730" s="99">
        <f t="shared" si="428"/>
        <v>7300</v>
      </c>
      <c r="AT730" s="99"/>
      <c r="AU730" s="99"/>
      <c r="AV730" s="99"/>
      <c r="AW730" s="60"/>
      <c r="AX730" s="256" t="s">
        <v>168</v>
      </c>
      <c r="AY730" s="101">
        <v>3010</v>
      </c>
      <c r="AZ730" s="102">
        <v>1470</v>
      </c>
      <c r="BA730" s="102">
        <v>1120</v>
      </c>
      <c r="BB730" s="102">
        <v>979.99999999999989</v>
      </c>
      <c r="BC730" s="253">
        <v>2580</v>
      </c>
      <c r="BD730" s="253">
        <v>1260</v>
      </c>
      <c r="BE730" s="253">
        <v>960</v>
      </c>
      <c r="BF730" s="253">
        <v>840</v>
      </c>
      <c r="BJ730" s="251" t="e">
        <f>M730*#REF!</f>
        <v>#REF!</v>
      </c>
      <c r="BK730" s="251" t="e">
        <f>N730*#REF!</f>
        <v>#REF!</v>
      </c>
      <c r="BL730" s="251" t="e">
        <f>O730*#REF!</f>
        <v>#REF!</v>
      </c>
      <c r="BM730" s="251" t="e">
        <f>P730*#REF!</f>
        <v>#REF!</v>
      </c>
    </row>
    <row r="731" spans="1:65" s="18" customFormat="1" ht="35.1" customHeight="1" x14ac:dyDescent="0.25">
      <c r="A731" s="83" t="str">
        <f t="shared" si="410"/>
        <v>TB60DT+1</v>
      </c>
      <c r="B731" s="83" t="str">
        <f t="shared" si="411"/>
        <v>TB60DT+2</v>
      </c>
      <c r="C731" s="83" t="str">
        <f t="shared" si="412"/>
        <v>TB60DT+3</v>
      </c>
      <c r="D731" s="83" t="str">
        <f t="shared" si="413"/>
        <v>TB60DT+4</v>
      </c>
      <c r="E731" s="18" t="s">
        <v>168</v>
      </c>
      <c r="F731" s="85">
        <v>60</v>
      </c>
      <c r="G731" s="85"/>
      <c r="H731" s="93" t="s">
        <v>5893</v>
      </c>
      <c r="I731" s="84" t="s">
        <v>5894</v>
      </c>
      <c r="J731" s="84" t="s">
        <v>294</v>
      </c>
      <c r="K731" s="84" t="str">
        <f t="shared" si="423"/>
        <v>TB60DT</v>
      </c>
      <c r="L731" s="84" t="s">
        <v>4344</v>
      </c>
      <c r="M731" s="95">
        <v>5000</v>
      </c>
      <c r="N731" s="96"/>
      <c r="O731" s="96"/>
      <c r="P731" s="96"/>
      <c r="Q731" s="95" t="e">
        <f>VLOOKUP(H731&amp;"Vị trí 1",#REF!,9,0)</f>
        <v>#REF!</v>
      </c>
      <c r="R731" s="95" t="e">
        <f>VLOOKUP(H731&amp;"Vị trí 2",#REF!,9,0)</f>
        <v>#REF!</v>
      </c>
      <c r="S731" s="95" t="e">
        <f>VLOOKUP(H731&amp;"Vị trí 3",#REF!,9,0)</f>
        <v>#REF!</v>
      </c>
      <c r="T731" s="95" t="e">
        <f>VLOOKUP(H731&amp;"Vị trí 4",#REF!,9,0)</f>
        <v>#REF!</v>
      </c>
      <c r="U731" s="253"/>
      <c r="V731" s="253"/>
      <c r="W731" s="253"/>
      <c r="X731" s="253"/>
      <c r="Y731" s="254"/>
      <c r="Z731" s="254"/>
      <c r="AA731" s="254"/>
      <c r="AB731" s="254"/>
      <c r="AC731" s="253"/>
      <c r="AD731" s="253"/>
      <c r="AE731" s="253"/>
      <c r="AF731" s="253"/>
      <c r="AG731" s="254"/>
      <c r="AH731" s="254"/>
      <c r="AI731" s="254"/>
      <c r="AJ731" s="254"/>
      <c r="AK731" s="86">
        <v>2.52</v>
      </c>
      <c r="AL731" s="86"/>
      <c r="AM731" s="255"/>
      <c r="AN731" s="255">
        <v>1.45</v>
      </c>
      <c r="AO731" s="98">
        <f t="shared" si="424"/>
        <v>7250</v>
      </c>
      <c r="AP731" s="98">
        <f t="shared" si="425"/>
        <v>0</v>
      </c>
      <c r="AQ731" s="98">
        <f t="shared" si="426"/>
        <v>0</v>
      </c>
      <c r="AR731" s="98">
        <f t="shared" si="427"/>
        <v>0</v>
      </c>
      <c r="AS731" s="99">
        <f t="shared" si="428"/>
        <v>7300</v>
      </c>
      <c r="AT731" s="99"/>
      <c r="AU731" s="99"/>
      <c r="AV731" s="99"/>
      <c r="AW731" s="60"/>
      <c r="AX731" s="256" t="s">
        <v>168</v>
      </c>
      <c r="AY731" s="101">
        <v>3500</v>
      </c>
      <c r="AZ731" s="102">
        <v>2100</v>
      </c>
      <c r="BA731" s="102">
        <v>1540</v>
      </c>
      <c r="BB731" s="102">
        <v>979.99999999999989</v>
      </c>
      <c r="BC731" s="253">
        <v>3000</v>
      </c>
      <c r="BD731" s="253">
        <v>1800</v>
      </c>
      <c r="BE731" s="253">
        <v>1320</v>
      </c>
      <c r="BF731" s="253">
        <v>840</v>
      </c>
      <c r="BJ731" s="251" t="e">
        <f>M731*#REF!</f>
        <v>#REF!</v>
      </c>
      <c r="BK731" s="251" t="e">
        <f>N731*#REF!</f>
        <v>#REF!</v>
      </c>
      <c r="BL731" s="251" t="e">
        <f>O731*#REF!</f>
        <v>#REF!</v>
      </c>
      <c r="BM731" s="251" t="e">
        <f>P731*#REF!</f>
        <v>#REF!</v>
      </c>
    </row>
    <row r="732" spans="1:65" s="219" customFormat="1" ht="47.25" x14ac:dyDescent="0.25">
      <c r="A732" s="230" t="str">
        <f t="shared" si="410"/>
        <v>TB61DT+1</v>
      </c>
      <c r="B732" s="230" t="str">
        <f t="shared" si="411"/>
        <v>TB61DT+2</v>
      </c>
      <c r="C732" s="230" t="str">
        <f t="shared" si="412"/>
        <v>TB61DT+3</v>
      </c>
      <c r="D732" s="230" t="str">
        <f t="shared" si="413"/>
        <v>TB61DT+4</v>
      </c>
      <c r="E732" s="18" t="s">
        <v>168</v>
      </c>
      <c r="F732" s="85">
        <v>61</v>
      </c>
      <c r="G732" s="85"/>
      <c r="H732" s="93" t="s">
        <v>5895</v>
      </c>
      <c r="I732" s="84" t="s">
        <v>5896</v>
      </c>
      <c r="J732" s="84" t="s">
        <v>4268</v>
      </c>
      <c r="K732" s="84" t="str">
        <f t="shared" si="423"/>
        <v>TB61DT</v>
      </c>
      <c r="L732" s="84" t="s">
        <v>5084</v>
      </c>
      <c r="M732" s="95">
        <v>5500</v>
      </c>
      <c r="N732" s="96"/>
      <c r="O732" s="96"/>
      <c r="P732" s="96"/>
      <c r="Q732" s="95" t="e">
        <f>VLOOKUP(H732&amp;"Vị trí 1",#REF!,9,0)</f>
        <v>#REF!</v>
      </c>
      <c r="R732" s="95" t="e">
        <f>VLOOKUP(H732&amp;"Vị trí 2",#REF!,9,0)</f>
        <v>#REF!</v>
      </c>
      <c r="S732" s="95" t="e">
        <f>VLOOKUP(H732&amp;"Vị trí 3",#REF!,9,0)</f>
        <v>#REF!</v>
      </c>
      <c r="T732" s="95" t="e">
        <f>VLOOKUP(H732&amp;"Vị trí 4",#REF!,9,0)</f>
        <v>#REF!</v>
      </c>
      <c r="U732" s="266"/>
      <c r="V732" s="266"/>
      <c r="W732" s="266"/>
      <c r="X732" s="266"/>
      <c r="Y732" s="267"/>
      <c r="Z732" s="267"/>
      <c r="AA732" s="267"/>
      <c r="AB732" s="267"/>
      <c r="AC732" s="266"/>
      <c r="AD732" s="266"/>
      <c r="AE732" s="266"/>
      <c r="AF732" s="266"/>
      <c r="AG732" s="267"/>
      <c r="AH732" s="267"/>
      <c r="AI732" s="267">
        <f>MIN(AK733:AK802)</f>
        <v>2.52</v>
      </c>
      <c r="AJ732" s="267">
        <f>MAX(AK733:AK802)</f>
        <v>10.55230376553992</v>
      </c>
      <c r="AK732" s="86">
        <v>2.52</v>
      </c>
      <c r="AL732" s="86"/>
      <c r="AM732" s="268"/>
      <c r="AN732" s="255">
        <v>1.45</v>
      </c>
      <c r="AO732" s="98">
        <f t="shared" si="424"/>
        <v>7975</v>
      </c>
      <c r="AP732" s="98">
        <f t="shared" si="425"/>
        <v>0</v>
      </c>
      <c r="AQ732" s="98">
        <f t="shared" si="426"/>
        <v>0</v>
      </c>
      <c r="AR732" s="98">
        <f t="shared" si="427"/>
        <v>0</v>
      </c>
      <c r="AS732" s="99">
        <f t="shared" si="428"/>
        <v>8000</v>
      </c>
      <c r="AT732" s="99"/>
      <c r="AU732" s="99"/>
      <c r="AV732" s="99"/>
      <c r="AW732" s="307"/>
      <c r="AX732" s="269" t="s">
        <v>2729</v>
      </c>
      <c r="AY732" s="292"/>
      <c r="AZ732" s="293"/>
      <c r="BA732" s="293"/>
      <c r="BB732" s="293"/>
      <c r="BC732" s="266"/>
      <c r="BD732" s="266"/>
      <c r="BE732" s="266"/>
      <c r="BF732" s="266"/>
    </row>
    <row r="733" spans="1:65" s="18" customFormat="1" ht="35.1" customHeight="1" x14ac:dyDescent="0.25">
      <c r="A733" s="83" t="str">
        <f t="shared" si="410"/>
        <v>TB62DT+1</v>
      </c>
      <c r="B733" s="83" t="str">
        <f t="shared" si="411"/>
        <v>TB62DT+2</v>
      </c>
      <c r="C733" s="83" t="str">
        <f t="shared" si="412"/>
        <v>TB62DT+3</v>
      </c>
      <c r="D733" s="83" t="str">
        <f t="shared" si="413"/>
        <v>TB62DT+4</v>
      </c>
      <c r="E733" s="18" t="s">
        <v>168</v>
      </c>
      <c r="F733" s="85">
        <v>62</v>
      </c>
      <c r="G733" s="85"/>
      <c r="H733" s="93" t="s">
        <v>5897</v>
      </c>
      <c r="I733" s="84" t="s">
        <v>5898</v>
      </c>
      <c r="J733" s="84" t="s">
        <v>5899</v>
      </c>
      <c r="K733" s="84" t="str">
        <f t="shared" si="423"/>
        <v>TB62DT</v>
      </c>
      <c r="L733" s="84" t="s">
        <v>5900</v>
      </c>
      <c r="M733" s="95">
        <v>7500</v>
      </c>
      <c r="N733" s="96"/>
      <c r="O733" s="96"/>
      <c r="P733" s="96"/>
      <c r="Q733" s="95" t="e">
        <f>VLOOKUP(H733&amp;"Vị trí 1",#REF!,9,0)</f>
        <v>#REF!</v>
      </c>
      <c r="R733" s="95" t="e">
        <f>VLOOKUP(H733&amp;"Vị trí 2",#REF!,9,0)</f>
        <v>#REF!</v>
      </c>
      <c r="S733" s="95" t="e">
        <f>VLOOKUP(H733&amp;"Vị trí 3",#REF!,9,0)</f>
        <v>#REF!</v>
      </c>
      <c r="T733" s="95" t="e">
        <f>VLOOKUP(H733&amp;"Vị trí 4",#REF!,9,0)</f>
        <v>#REF!</v>
      </c>
      <c r="U733" s="253"/>
      <c r="V733" s="253"/>
      <c r="W733" s="253"/>
      <c r="X733" s="253"/>
      <c r="Y733" s="254"/>
      <c r="Z733" s="254"/>
      <c r="AA733" s="254"/>
      <c r="AB733" s="254"/>
      <c r="AC733" s="253"/>
      <c r="AD733" s="253"/>
      <c r="AE733" s="253"/>
      <c r="AF733" s="253"/>
      <c r="AG733" s="254"/>
      <c r="AH733" s="254"/>
      <c r="AI733" s="254"/>
      <c r="AJ733" s="254"/>
      <c r="AK733" s="86">
        <v>2.52</v>
      </c>
      <c r="AL733" s="86"/>
      <c r="AM733" s="255"/>
      <c r="AN733" s="255">
        <v>1.45</v>
      </c>
      <c r="AO733" s="98">
        <f t="shared" si="424"/>
        <v>10875</v>
      </c>
      <c r="AP733" s="98">
        <f t="shared" si="425"/>
        <v>0</v>
      </c>
      <c r="AQ733" s="98">
        <f t="shared" si="426"/>
        <v>0</v>
      </c>
      <c r="AR733" s="98">
        <f t="shared" si="427"/>
        <v>0</v>
      </c>
      <c r="AS733" s="99">
        <f t="shared" si="428"/>
        <v>10900</v>
      </c>
      <c r="AT733" s="99"/>
      <c r="AU733" s="99"/>
      <c r="AV733" s="99"/>
      <c r="AW733" s="60"/>
      <c r="AX733" s="256" t="s">
        <v>2729</v>
      </c>
      <c r="AY733" s="101"/>
      <c r="AZ733" s="102"/>
      <c r="BA733" s="102"/>
      <c r="BB733" s="102"/>
      <c r="BC733" s="97"/>
      <c r="BD733" s="97"/>
      <c r="BE733" s="97"/>
      <c r="BF733" s="97"/>
    </row>
    <row r="734" spans="1:65" s="18" customFormat="1" ht="35.1" customHeight="1" x14ac:dyDescent="0.25">
      <c r="A734" s="83" t="str">
        <f t="shared" si="410"/>
        <v>TB63DT+1</v>
      </c>
      <c r="B734" s="83" t="str">
        <f t="shared" si="411"/>
        <v>TB63DT+2</v>
      </c>
      <c r="C734" s="83" t="str">
        <f t="shared" si="412"/>
        <v>TB63DT+3</v>
      </c>
      <c r="D734" s="83" t="str">
        <f t="shared" si="413"/>
        <v>TB63DT+4</v>
      </c>
      <c r="E734" s="18" t="s">
        <v>168</v>
      </c>
      <c r="F734" s="85">
        <v>63</v>
      </c>
      <c r="G734" s="85"/>
      <c r="H734" s="93" t="s">
        <v>5901</v>
      </c>
      <c r="I734" s="84" t="s">
        <v>5902</v>
      </c>
      <c r="J734" s="84" t="s">
        <v>282</v>
      </c>
      <c r="K734" s="84" t="str">
        <f t="shared" si="423"/>
        <v>TB63DT</v>
      </c>
      <c r="L734" s="84" t="s">
        <v>210</v>
      </c>
      <c r="M734" s="95">
        <v>6500</v>
      </c>
      <c r="N734" s="96"/>
      <c r="O734" s="96"/>
      <c r="P734" s="96"/>
      <c r="Q734" s="95" t="e">
        <f>VLOOKUP(H734&amp;"Vị trí 1",#REF!,9,0)</f>
        <v>#REF!</v>
      </c>
      <c r="R734" s="95" t="e">
        <f>VLOOKUP(H734&amp;"Vị trí 2",#REF!,9,0)</f>
        <v>#REF!</v>
      </c>
      <c r="S734" s="95" t="e">
        <f>VLOOKUP(H734&amp;"Vị trí 3",#REF!,9,0)</f>
        <v>#REF!</v>
      </c>
      <c r="T734" s="95" t="e">
        <f>VLOOKUP(H734&amp;"Vị trí 4",#REF!,9,0)</f>
        <v>#REF!</v>
      </c>
      <c r="U734" s="253"/>
      <c r="V734" s="253"/>
      <c r="W734" s="253"/>
      <c r="X734" s="253"/>
      <c r="Y734" s="254"/>
      <c r="Z734" s="254"/>
      <c r="AA734" s="254"/>
      <c r="AB734" s="254"/>
      <c r="AC734" s="253"/>
      <c r="AD734" s="253"/>
      <c r="AE734" s="253"/>
      <c r="AF734" s="253"/>
      <c r="AG734" s="254"/>
      <c r="AH734" s="254"/>
      <c r="AI734" s="254"/>
      <c r="AJ734" s="254"/>
      <c r="AK734" s="86">
        <v>2.52</v>
      </c>
      <c r="AL734" s="86"/>
      <c r="AM734" s="255"/>
      <c r="AN734" s="255">
        <v>1.45</v>
      </c>
      <c r="AO734" s="98">
        <f t="shared" si="424"/>
        <v>9425</v>
      </c>
      <c r="AP734" s="98">
        <f t="shared" si="425"/>
        <v>0</v>
      </c>
      <c r="AQ734" s="98">
        <f t="shared" si="426"/>
        <v>0</v>
      </c>
      <c r="AR734" s="98">
        <f t="shared" si="427"/>
        <v>0</v>
      </c>
      <c r="AS734" s="99">
        <f t="shared" si="428"/>
        <v>9400</v>
      </c>
      <c r="AT734" s="99"/>
      <c r="AU734" s="99"/>
      <c r="AV734" s="99"/>
      <c r="AW734" s="60"/>
      <c r="AX734" s="256" t="s">
        <v>2729</v>
      </c>
      <c r="AY734" s="101">
        <v>4550</v>
      </c>
      <c r="AZ734" s="102">
        <v>1440</v>
      </c>
      <c r="BA734" s="102">
        <v>1050</v>
      </c>
      <c r="BB734" s="102">
        <v>630</v>
      </c>
      <c r="BC734" s="97">
        <v>3900</v>
      </c>
      <c r="BD734" s="97">
        <v>1230</v>
      </c>
      <c r="BE734" s="97">
        <v>900</v>
      </c>
      <c r="BF734" s="97">
        <v>540</v>
      </c>
      <c r="BJ734" s="251" t="e">
        <f>M734*#REF!</f>
        <v>#REF!</v>
      </c>
      <c r="BK734" s="251" t="e">
        <f>N734*#REF!</f>
        <v>#REF!</v>
      </c>
      <c r="BL734" s="251" t="e">
        <f>O734*#REF!</f>
        <v>#REF!</v>
      </c>
      <c r="BM734" s="251" t="e">
        <f>P734*#REF!</f>
        <v>#REF!</v>
      </c>
    </row>
    <row r="735" spans="1:65" s="18" customFormat="1" ht="47.25" x14ac:dyDescent="0.25">
      <c r="A735" s="83" t="str">
        <f t="shared" si="410"/>
        <v>TB64DT+1</v>
      </c>
      <c r="B735" s="83" t="str">
        <f t="shared" si="411"/>
        <v>TB64DT+2</v>
      </c>
      <c r="C735" s="83" t="str">
        <f t="shared" si="412"/>
        <v>TB64DT+3</v>
      </c>
      <c r="D735" s="83" t="str">
        <f t="shared" si="413"/>
        <v>TB64DT+4</v>
      </c>
      <c r="E735" s="18" t="s">
        <v>168</v>
      </c>
      <c r="F735" s="85">
        <v>64</v>
      </c>
      <c r="G735" s="85"/>
      <c r="H735" s="93" t="s">
        <v>5903</v>
      </c>
      <c r="I735" s="84" t="s">
        <v>5904</v>
      </c>
      <c r="J735" s="84" t="s">
        <v>210</v>
      </c>
      <c r="K735" s="84" t="str">
        <f t="shared" si="423"/>
        <v>TB64DT</v>
      </c>
      <c r="L735" s="84" t="s">
        <v>5738</v>
      </c>
      <c r="M735" s="95">
        <v>6000</v>
      </c>
      <c r="N735" s="95">
        <v>3400</v>
      </c>
      <c r="O735" s="95">
        <v>2300</v>
      </c>
      <c r="P735" s="95">
        <v>1450</v>
      </c>
      <c r="Q735" s="95" t="e">
        <f>VLOOKUP(H735&amp;"Vị trí 1",#REF!,9,0)</f>
        <v>#REF!</v>
      </c>
      <c r="R735" s="95" t="e">
        <f>VLOOKUP(H735&amp;"Vị trí 2",#REF!,9,0)</f>
        <v>#REF!</v>
      </c>
      <c r="S735" s="95" t="e">
        <f>VLOOKUP(H735&amp;"Vị trí 3",#REF!,9,0)</f>
        <v>#REF!</v>
      </c>
      <c r="T735" s="95" t="e">
        <f>VLOOKUP(H735&amp;"Vị trí 4",#REF!,9,0)</f>
        <v>#REF!</v>
      </c>
      <c r="U735" s="253"/>
      <c r="V735" s="253"/>
      <c r="W735" s="253"/>
      <c r="X735" s="253"/>
      <c r="Y735" s="254"/>
      <c r="Z735" s="254"/>
      <c r="AA735" s="254"/>
      <c r="AB735" s="254"/>
      <c r="AC735" s="253"/>
      <c r="AD735" s="253"/>
      <c r="AE735" s="253"/>
      <c r="AF735" s="253"/>
      <c r="AG735" s="254"/>
      <c r="AH735" s="254"/>
      <c r="AI735" s="254"/>
      <c r="AJ735" s="254"/>
      <c r="AK735" s="86">
        <v>2.5416666666666665</v>
      </c>
      <c r="AL735" s="86"/>
      <c r="AM735" s="255"/>
      <c r="AN735" s="255">
        <f>AK735*$AN$10/$AK$10</f>
        <v>1.4994555720356919</v>
      </c>
      <c r="AO735" s="98">
        <f t="shared" si="424"/>
        <v>8996.7334322141523</v>
      </c>
      <c r="AP735" s="98">
        <f t="shared" si="425"/>
        <v>5098.1489449213523</v>
      </c>
      <c r="AQ735" s="98">
        <f t="shared" si="426"/>
        <v>3448.7478156820912</v>
      </c>
      <c r="AR735" s="98">
        <f t="shared" si="427"/>
        <v>2174.2105794517533</v>
      </c>
      <c r="AS735" s="99">
        <f t="shared" si="428"/>
        <v>9000</v>
      </c>
      <c r="AT735" s="99">
        <f t="shared" si="428"/>
        <v>5100</v>
      </c>
      <c r="AU735" s="99">
        <f t="shared" si="428"/>
        <v>3400</v>
      </c>
      <c r="AV735" s="99">
        <f t="shared" si="428"/>
        <v>2200</v>
      </c>
      <c r="AW735" s="100">
        <f>AO735*0.15</f>
        <v>1349.5100148321228</v>
      </c>
      <c r="AX735" s="256" t="s">
        <v>2729</v>
      </c>
      <c r="AY735" s="101">
        <v>5180</v>
      </c>
      <c r="AZ735" s="102">
        <v>1540</v>
      </c>
      <c r="BA735" s="102">
        <v>1050</v>
      </c>
      <c r="BB735" s="102">
        <v>770</v>
      </c>
      <c r="BC735" s="97">
        <v>4440</v>
      </c>
      <c r="BD735" s="97">
        <v>1320</v>
      </c>
      <c r="BE735" s="97">
        <v>900</v>
      </c>
      <c r="BF735" s="97">
        <v>660</v>
      </c>
      <c r="BG735" s="103">
        <f>AV735-AW735</f>
        <v>850.48998516787719</v>
      </c>
      <c r="BJ735" s="251" t="e">
        <f>M735*#REF!</f>
        <v>#REF!</v>
      </c>
      <c r="BK735" s="251" t="e">
        <f>N735*#REF!</f>
        <v>#REF!</v>
      </c>
      <c r="BL735" s="251" t="e">
        <f>O735*#REF!</f>
        <v>#REF!</v>
      </c>
      <c r="BM735" s="251" t="e">
        <f>P735*#REF!</f>
        <v>#REF!</v>
      </c>
    </row>
    <row r="736" spans="1:65" s="18" customFormat="1" ht="35.1" customHeight="1" x14ac:dyDescent="0.25">
      <c r="A736" s="83" t="str">
        <f t="shared" si="410"/>
        <v>TB65DT+1</v>
      </c>
      <c r="B736" s="83" t="str">
        <f t="shared" si="411"/>
        <v>TB65DT+2</v>
      </c>
      <c r="C736" s="83" t="str">
        <f t="shared" si="412"/>
        <v>TB65DT+3</v>
      </c>
      <c r="D736" s="83" t="str">
        <f t="shared" si="413"/>
        <v>TB65DT+4</v>
      </c>
      <c r="E736" s="18" t="s">
        <v>168</v>
      </c>
      <c r="F736" s="85">
        <v>65</v>
      </c>
      <c r="G736" s="85"/>
      <c r="H736" s="93" t="s">
        <v>5905</v>
      </c>
      <c r="I736" s="84" t="s">
        <v>5906</v>
      </c>
      <c r="J736" s="84" t="s">
        <v>5791</v>
      </c>
      <c r="K736" s="84" t="str">
        <f t="shared" si="423"/>
        <v>TB65DT</v>
      </c>
      <c r="L736" s="84" t="s">
        <v>2418</v>
      </c>
      <c r="M736" s="95">
        <v>4300</v>
      </c>
      <c r="N736" s="95">
        <v>2100</v>
      </c>
      <c r="O736" s="95">
        <v>1600</v>
      </c>
      <c r="P736" s="95">
        <v>1400</v>
      </c>
      <c r="Q736" s="95" t="e">
        <f>VLOOKUP(H736&amp;"Vị trí 1",#REF!,9,0)</f>
        <v>#REF!</v>
      </c>
      <c r="R736" s="95" t="e">
        <f>VLOOKUP(H736&amp;"Vị trí 2",#REF!,9,0)</f>
        <v>#REF!</v>
      </c>
      <c r="S736" s="95" t="e">
        <f>VLOOKUP(H736&amp;"Vị trí 3",#REF!,9,0)</f>
        <v>#REF!</v>
      </c>
      <c r="T736" s="95" t="e">
        <f>VLOOKUP(H736&amp;"Vị trí 4",#REF!,9,0)</f>
        <v>#REF!</v>
      </c>
      <c r="U736" s="253"/>
      <c r="V736" s="253" t="e">
        <f>VLOOKUP(B736,#REF!,32,0)</f>
        <v>#REF!</v>
      </c>
      <c r="W736" s="253" t="e">
        <f>VLOOKUP(C736,#REF!,32,0)</f>
        <v>#REF!</v>
      </c>
      <c r="X736" s="253"/>
      <c r="Y736" s="254"/>
      <c r="Z736" s="254" t="e">
        <f>V736/N736</f>
        <v>#REF!</v>
      </c>
      <c r="AA736" s="254" t="e">
        <f>W736/O736</f>
        <v>#REF!</v>
      </c>
      <c r="AB736" s="254"/>
      <c r="AC736" s="253"/>
      <c r="AD736" s="253"/>
      <c r="AE736" s="253"/>
      <c r="AF736" s="253"/>
      <c r="AG736" s="254"/>
      <c r="AH736" s="254"/>
      <c r="AI736" s="254"/>
      <c r="AJ736" s="254"/>
      <c r="AK736" s="86">
        <v>2.52</v>
      </c>
      <c r="AL736" s="86"/>
      <c r="AM736" s="255"/>
      <c r="AN736" s="255">
        <v>1.45</v>
      </c>
      <c r="AO736" s="98">
        <f t="shared" si="424"/>
        <v>6235</v>
      </c>
      <c r="AP736" s="98">
        <f t="shared" si="425"/>
        <v>3045</v>
      </c>
      <c r="AQ736" s="98">
        <f t="shared" si="426"/>
        <v>2320</v>
      </c>
      <c r="AR736" s="98">
        <f t="shared" si="427"/>
        <v>2030</v>
      </c>
      <c r="AS736" s="99">
        <f t="shared" si="428"/>
        <v>6200</v>
      </c>
      <c r="AT736" s="99">
        <f t="shared" si="428"/>
        <v>3000</v>
      </c>
      <c r="AU736" s="99">
        <f t="shared" si="428"/>
        <v>2300</v>
      </c>
      <c r="AV736" s="99">
        <f t="shared" si="428"/>
        <v>2000</v>
      </c>
      <c r="AW736" s="100">
        <f>AO736*0.15</f>
        <v>935.25</v>
      </c>
      <c r="AX736" s="256" t="s">
        <v>2729</v>
      </c>
      <c r="AY736" s="101">
        <v>5320</v>
      </c>
      <c r="AZ736" s="102">
        <v>1610</v>
      </c>
      <c r="BA736" s="102">
        <v>1090</v>
      </c>
      <c r="BB736" s="102">
        <v>770</v>
      </c>
      <c r="BC736" s="97">
        <v>4560</v>
      </c>
      <c r="BD736" s="97">
        <v>1380</v>
      </c>
      <c r="BE736" s="97">
        <v>930</v>
      </c>
      <c r="BF736" s="97">
        <v>660</v>
      </c>
      <c r="BG736" s="103">
        <f>AV736-AW736</f>
        <v>1064.75</v>
      </c>
      <c r="BJ736" s="251" t="e">
        <f>M736*#REF!</f>
        <v>#REF!</v>
      </c>
      <c r="BK736" s="251" t="e">
        <f>N736*#REF!</f>
        <v>#REF!</v>
      </c>
      <c r="BL736" s="251" t="e">
        <f>O736*#REF!</f>
        <v>#REF!</v>
      </c>
      <c r="BM736" s="251" t="e">
        <f>P736*#REF!</f>
        <v>#REF!</v>
      </c>
    </row>
    <row r="737" spans="1:65" s="18" customFormat="1" ht="35.1" customHeight="1" x14ac:dyDescent="0.25">
      <c r="A737" s="83" t="str">
        <f t="shared" si="410"/>
        <v>TB66DT+1</v>
      </c>
      <c r="B737" s="83" t="str">
        <f t="shared" si="411"/>
        <v>TB66DT+2</v>
      </c>
      <c r="C737" s="83" t="str">
        <f t="shared" si="412"/>
        <v>TB66DT+3</v>
      </c>
      <c r="D737" s="83" t="str">
        <f t="shared" si="413"/>
        <v>TB66DT+4</v>
      </c>
      <c r="E737" s="18" t="s">
        <v>168</v>
      </c>
      <c r="F737" s="85">
        <v>66</v>
      </c>
      <c r="G737" s="85"/>
      <c r="H737" s="93" t="s">
        <v>5907</v>
      </c>
      <c r="I737" s="84" t="s">
        <v>5908</v>
      </c>
      <c r="J737" s="84" t="s">
        <v>210</v>
      </c>
      <c r="K737" s="84" t="str">
        <f t="shared" si="423"/>
        <v>TB66DT</v>
      </c>
      <c r="L737" s="84" t="s">
        <v>4953</v>
      </c>
      <c r="M737" s="95">
        <v>5000</v>
      </c>
      <c r="N737" s="95">
        <v>3000</v>
      </c>
      <c r="O737" s="95">
        <v>2200</v>
      </c>
      <c r="P737" s="95">
        <v>1400</v>
      </c>
      <c r="Q737" s="95" t="e">
        <f>VLOOKUP(H737&amp;"Vị trí 1",#REF!,9,0)</f>
        <v>#REF!</v>
      </c>
      <c r="R737" s="95" t="e">
        <f>VLOOKUP(H737&amp;"Vị trí 2",#REF!,9,0)</f>
        <v>#REF!</v>
      </c>
      <c r="S737" s="95" t="e">
        <f>VLOOKUP(H737&amp;"Vị trí 3",#REF!,9,0)</f>
        <v>#REF!</v>
      </c>
      <c r="T737" s="95" t="e">
        <f>VLOOKUP(H737&amp;"Vị trí 4",#REF!,9,0)</f>
        <v>#REF!</v>
      </c>
      <c r="U737" s="253" t="e">
        <f>VLOOKUP(A737,#REF!,32,0)</f>
        <v>#REF!</v>
      </c>
      <c r="V737" s="253" t="e">
        <f>VLOOKUP(B737,#REF!,32,0)</f>
        <v>#REF!</v>
      </c>
      <c r="W737" s="253"/>
      <c r="X737" s="253"/>
      <c r="Y737" s="254" t="e">
        <f>U737/M737</f>
        <v>#REF!</v>
      </c>
      <c r="Z737" s="254" t="e">
        <f>V737/N737</f>
        <v>#REF!</v>
      </c>
      <c r="AA737" s="254"/>
      <c r="AB737" s="254"/>
      <c r="AC737" s="253"/>
      <c r="AD737" s="253"/>
      <c r="AE737" s="253"/>
      <c r="AF737" s="253"/>
      <c r="AG737" s="254"/>
      <c r="AH737" s="254"/>
      <c r="AI737" s="254"/>
      <c r="AJ737" s="254"/>
      <c r="AK737" s="86">
        <v>2.52</v>
      </c>
      <c r="AL737" s="86"/>
      <c r="AM737" s="255"/>
      <c r="AN737" s="255">
        <v>1.45</v>
      </c>
      <c r="AO737" s="98">
        <f t="shared" si="424"/>
        <v>7250</v>
      </c>
      <c r="AP737" s="98">
        <f t="shared" si="425"/>
        <v>4350</v>
      </c>
      <c r="AQ737" s="98">
        <f t="shared" si="426"/>
        <v>3190</v>
      </c>
      <c r="AR737" s="98">
        <f t="shared" si="427"/>
        <v>2030</v>
      </c>
      <c r="AS737" s="99">
        <f t="shared" si="428"/>
        <v>7300</v>
      </c>
      <c r="AT737" s="99">
        <f t="shared" si="428"/>
        <v>4400</v>
      </c>
      <c r="AU737" s="99">
        <f t="shared" si="428"/>
        <v>3200</v>
      </c>
      <c r="AV737" s="99">
        <f t="shared" si="428"/>
        <v>2000</v>
      </c>
      <c r="AW737" s="100">
        <f>AO737*0.15</f>
        <v>1087.5</v>
      </c>
      <c r="AX737" s="256" t="s">
        <v>2729</v>
      </c>
      <c r="AY737" s="101">
        <v>5180</v>
      </c>
      <c r="AZ737" s="102">
        <v>1540</v>
      </c>
      <c r="BA737" s="102">
        <v>1050</v>
      </c>
      <c r="BB737" s="102">
        <v>770</v>
      </c>
      <c r="BC737" s="97">
        <v>4440</v>
      </c>
      <c r="BD737" s="97">
        <v>1320</v>
      </c>
      <c r="BE737" s="97">
        <v>900</v>
      </c>
      <c r="BF737" s="97">
        <v>660</v>
      </c>
      <c r="BG737" s="103">
        <f>AV737-AW737</f>
        <v>912.5</v>
      </c>
      <c r="BJ737" s="251" t="e">
        <f>M737*#REF!</f>
        <v>#REF!</v>
      </c>
      <c r="BK737" s="251" t="e">
        <f>N737*#REF!</f>
        <v>#REF!</v>
      </c>
      <c r="BL737" s="251" t="e">
        <f>O737*#REF!</f>
        <v>#REF!</v>
      </c>
      <c r="BM737" s="251" t="e">
        <f>P737*#REF!</f>
        <v>#REF!</v>
      </c>
    </row>
    <row r="738" spans="1:65" s="273" customFormat="1" ht="35.1" customHeight="1" x14ac:dyDescent="0.25">
      <c r="A738" s="272" t="str">
        <f t="shared" si="410"/>
        <v>TN+1</v>
      </c>
      <c r="B738" s="272" t="str">
        <f t="shared" si="411"/>
        <v>TN+2</v>
      </c>
      <c r="C738" s="272" t="str">
        <f t="shared" si="412"/>
        <v>TN+3</v>
      </c>
      <c r="D738" s="272" t="str">
        <f t="shared" si="413"/>
        <v>TN+4</v>
      </c>
      <c r="E738" s="273" t="s">
        <v>2729</v>
      </c>
      <c r="F738" s="200" t="s">
        <v>2285</v>
      </c>
      <c r="G738" s="200"/>
      <c r="H738" s="201" t="s">
        <v>2729</v>
      </c>
      <c r="I738" s="274" t="s">
        <v>5909</v>
      </c>
      <c r="J738" s="274"/>
      <c r="K738" s="274"/>
      <c r="L738" s="274"/>
      <c r="M738" s="276"/>
      <c r="N738" s="276"/>
      <c r="O738" s="276"/>
      <c r="P738" s="276"/>
      <c r="Q738" s="277"/>
      <c r="R738" s="277"/>
      <c r="S738" s="277"/>
      <c r="T738" s="277"/>
      <c r="U738" s="275"/>
      <c r="V738" s="275" t="e">
        <f>VLOOKUP(B738,#REF!,32,0)</f>
        <v>#REF!</v>
      </c>
      <c r="W738" s="275"/>
      <c r="X738" s="275"/>
      <c r="Y738" s="278"/>
      <c r="Z738" s="278" t="e">
        <f>V738/N738</f>
        <v>#REF!</v>
      </c>
      <c r="AA738" s="278"/>
      <c r="AB738" s="278"/>
      <c r="AC738" s="275"/>
      <c r="AD738" s="275"/>
      <c r="AE738" s="275"/>
      <c r="AF738" s="275"/>
      <c r="AG738" s="278"/>
      <c r="AH738" s="278"/>
      <c r="AI738" s="278"/>
      <c r="AJ738" s="278"/>
      <c r="AK738" s="279">
        <f>AVERAGE(AK740:AK751)</f>
        <v>6.3689946839582694</v>
      </c>
      <c r="AL738" s="279"/>
      <c r="AM738" s="280"/>
      <c r="AN738" s="281">
        <f>ROUNDDOWN(AK738*$AN$10/$AK$10,1)</f>
        <v>3.7</v>
      </c>
      <c r="AO738" s="282"/>
      <c r="AP738" s="282"/>
      <c r="AQ738" s="282"/>
      <c r="AR738" s="282"/>
      <c r="AS738" s="282"/>
      <c r="AT738" s="282"/>
      <c r="AU738" s="282"/>
      <c r="AV738" s="282"/>
      <c r="AW738" s="205"/>
      <c r="AX738" s="283" t="s">
        <v>2729</v>
      </c>
      <c r="AY738" s="284">
        <v>5180</v>
      </c>
      <c r="AZ738" s="285">
        <v>1470</v>
      </c>
      <c r="BA738" s="285">
        <v>1050</v>
      </c>
      <c r="BB738" s="285">
        <v>770</v>
      </c>
      <c r="BC738" s="285">
        <v>4440</v>
      </c>
      <c r="BD738" s="285">
        <v>1260</v>
      </c>
      <c r="BE738" s="285">
        <v>900</v>
      </c>
      <c r="BF738" s="285">
        <v>660</v>
      </c>
      <c r="BJ738" s="287" t="e">
        <f>M738*#REF!</f>
        <v>#REF!</v>
      </c>
      <c r="BK738" s="287" t="e">
        <f>N738*#REF!</f>
        <v>#REF!</v>
      </c>
      <c r="BL738" s="287" t="e">
        <f>O738*#REF!</f>
        <v>#REF!</v>
      </c>
      <c r="BM738" s="287" t="e">
        <f>P738*#REF!</f>
        <v>#REF!</v>
      </c>
    </row>
    <row r="739" spans="1:65" s="18" customFormat="1" ht="35.1" customHeight="1" x14ac:dyDescent="0.25">
      <c r="A739" s="83" t="str">
        <f t="shared" si="410"/>
        <v>TN1DT1+1</v>
      </c>
      <c r="B739" s="83" t="str">
        <f t="shared" si="411"/>
        <v>TN1DT1+2</v>
      </c>
      <c r="C739" s="83" t="str">
        <f t="shared" si="412"/>
        <v>TN1DT1+3</v>
      </c>
      <c r="D739" s="83" t="str">
        <f t="shared" si="413"/>
        <v>TN1DT1+4</v>
      </c>
      <c r="E739" s="18" t="s">
        <v>2729</v>
      </c>
      <c r="F739" s="85">
        <v>1</v>
      </c>
      <c r="G739" s="85"/>
      <c r="H739" s="93" t="s">
        <v>5910</v>
      </c>
      <c r="I739" s="84" t="s">
        <v>144</v>
      </c>
      <c r="J739" s="87" t="s">
        <v>5911</v>
      </c>
      <c r="K739" s="84"/>
      <c r="L739" s="84" t="s">
        <v>2748</v>
      </c>
      <c r="M739" s="96"/>
      <c r="N739" s="96"/>
      <c r="O739" s="96"/>
      <c r="P739" s="96"/>
      <c r="Q739" s="95"/>
      <c r="R739" s="95"/>
      <c r="S739" s="95"/>
      <c r="T739" s="95"/>
      <c r="U739" s="253"/>
      <c r="V739" s="253"/>
      <c r="W739" s="253"/>
      <c r="X739" s="253"/>
      <c r="Y739" s="254"/>
      <c r="Z739" s="254"/>
      <c r="AA739" s="254"/>
      <c r="AB739" s="254"/>
      <c r="AC739" s="253"/>
      <c r="AD739" s="253"/>
      <c r="AE739" s="253"/>
      <c r="AF739" s="253"/>
      <c r="AG739" s="254"/>
      <c r="AH739" s="254"/>
      <c r="AI739" s="254"/>
      <c r="AJ739" s="254"/>
      <c r="AK739" s="86"/>
      <c r="AL739" s="86"/>
      <c r="AM739" s="255"/>
      <c r="AN739" s="255"/>
      <c r="AO739" s="98"/>
      <c r="AP739" s="98"/>
      <c r="AQ739" s="98"/>
      <c r="AR739" s="98"/>
      <c r="AS739" s="98"/>
      <c r="AT739" s="98"/>
      <c r="AU739" s="98"/>
      <c r="AV739" s="98"/>
      <c r="AW739" s="60"/>
      <c r="AX739" s="256" t="s">
        <v>2729</v>
      </c>
      <c r="AY739" s="101"/>
      <c r="AZ739" s="102"/>
      <c r="BA739" s="102"/>
      <c r="BB739" s="102"/>
      <c r="BC739" s="97"/>
      <c r="BD739" s="97"/>
      <c r="BE739" s="97"/>
      <c r="BF739" s="97"/>
    </row>
    <row r="740" spans="1:65" s="18" customFormat="1" ht="35.1" customHeight="1" x14ac:dyDescent="0.25">
      <c r="A740" s="83" t="str">
        <f t="shared" si="410"/>
        <v>TN1DT_D1+1</v>
      </c>
      <c r="B740" s="83" t="str">
        <f t="shared" si="411"/>
        <v>TN1DT_D1+2</v>
      </c>
      <c r="C740" s="83" t="str">
        <f t="shared" si="412"/>
        <v>TN1DT_D1+3</v>
      </c>
      <c r="D740" s="83" t="str">
        <f t="shared" si="413"/>
        <v>TN1DT_D1+4</v>
      </c>
      <c r="E740" s="18" t="s">
        <v>2729</v>
      </c>
      <c r="F740" s="85"/>
      <c r="G740" s="85"/>
      <c r="H740" s="93" t="s">
        <v>5912</v>
      </c>
      <c r="I740" s="84" t="s">
        <v>5913</v>
      </c>
      <c r="J740" s="84" t="s">
        <v>5914</v>
      </c>
      <c r="K740" s="84" t="str">
        <f t="shared" si="423"/>
        <v>TN1DT_D1</v>
      </c>
      <c r="L740" s="84" t="s">
        <v>2760</v>
      </c>
      <c r="M740" s="95">
        <v>6500</v>
      </c>
      <c r="N740" s="95">
        <v>2050</v>
      </c>
      <c r="O740" s="95">
        <v>1500</v>
      </c>
      <c r="P740" s="96">
        <v>900</v>
      </c>
      <c r="Q740" s="95" t="e">
        <f>VLOOKUP(H740&amp;"Vị trí 1",#REF!,9,0)</f>
        <v>#REF!</v>
      </c>
      <c r="R740" s="95" t="e">
        <f>VLOOKUP(H740&amp;"Vị trí 2",#REF!,9,0)</f>
        <v>#REF!</v>
      </c>
      <c r="S740" s="95" t="e">
        <f>VLOOKUP(H740&amp;"Vị trí 3",#REF!,9,0)</f>
        <v>#REF!</v>
      </c>
      <c r="T740" s="95" t="e">
        <f>VLOOKUP(H740&amp;"Vị trí 4",#REF!,9,0)</f>
        <v>#REF!</v>
      </c>
      <c r="U740" s="253" t="e">
        <f>VLOOKUP(A740,#REF!,32,0)</f>
        <v>#REF!</v>
      </c>
      <c r="V740" s="253" t="e">
        <f>VLOOKUP(B740,#REF!,32,0)</f>
        <v>#REF!</v>
      </c>
      <c r="W740" s="253"/>
      <c r="X740" s="253"/>
      <c r="Y740" s="254" t="e">
        <f>U740/M740</f>
        <v>#REF!</v>
      </c>
      <c r="Z740" s="254" t="e">
        <f>V740/N740</f>
        <v>#REF!</v>
      </c>
      <c r="AA740" s="254"/>
      <c r="AB740" s="254"/>
      <c r="AC740" s="253"/>
      <c r="AD740" s="253"/>
      <c r="AE740" s="253"/>
      <c r="AF740" s="253"/>
      <c r="AG740" s="254"/>
      <c r="AH740" s="254"/>
      <c r="AI740" s="254"/>
      <c r="AJ740" s="254"/>
      <c r="AK740" s="86">
        <v>6.37</v>
      </c>
      <c r="AL740" s="86"/>
      <c r="AM740" s="255"/>
      <c r="AN740" s="255">
        <f>ROUNDDOWN(AK740*$AN$10/$AK$10,1)</f>
        <v>3.7</v>
      </c>
      <c r="AO740" s="98">
        <f t="shared" ref="AO740:AR744" si="431">M740*$AN740</f>
        <v>24050</v>
      </c>
      <c r="AP740" s="98">
        <f t="shared" si="431"/>
        <v>7585</v>
      </c>
      <c r="AQ740" s="98">
        <f t="shared" si="431"/>
        <v>5550</v>
      </c>
      <c r="AR740" s="98">
        <f t="shared" si="431"/>
        <v>3330</v>
      </c>
      <c r="AS740" s="99">
        <f t="shared" ref="AS740:AV744" si="432">IF(AO740&lt;1000,ROUND(AO740,-1),ROUND(AO740,-2))</f>
        <v>24100</v>
      </c>
      <c r="AT740" s="99">
        <f t="shared" si="432"/>
        <v>7600</v>
      </c>
      <c r="AU740" s="99">
        <f t="shared" si="432"/>
        <v>5600</v>
      </c>
      <c r="AV740" s="99">
        <f t="shared" si="432"/>
        <v>3300</v>
      </c>
      <c r="AW740" s="100">
        <f>AO740*0.15</f>
        <v>3607.5</v>
      </c>
      <c r="AX740" s="256" t="s">
        <v>2729</v>
      </c>
      <c r="AY740" s="101">
        <v>4900</v>
      </c>
      <c r="AZ740" s="102">
        <v>1470</v>
      </c>
      <c r="BA740" s="102">
        <v>1050</v>
      </c>
      <c r="BB740" s="102">
        <v>700</v>
      </c>
      <c r="BC740" s="97">
        <v>4200</v>
      </c>
      <c r="BD740" s="97">
        <v>1260</v>
      </c>
      <c r="BE740" s="97">
        <v>900</v>
      </c>
      <c r="BF740" s="97">
        <v>600</v>
      </c>
      <c r="BG740" s="103">
        <f>AV740-AW740</f>
        <v>-307.5</v>
      </c>
      <c r="BJ740" s="251" t="e">
        <f>M740*#REF!</f>
        <v>#REF!</v>
      </c>
      <c r="BK740" s="251" t="e">
        <f>N740*#REF!</f>
        <v>#REF!</v>
      </c>
      <c r="BL740" s="251" t="e">
        <f>O740*#REF!</f>
        <v>#REF!</v>
      </c>
      <c r="BM740" s="251" t="e">
        <f>P740*#REF!</f>
        <v>#REF!</v>
      </c>
    </row>
    <row r="741" spans="1:65" s="18" customFormat="1" ht="35.1" customHeight="1" x14ac:dyDescent="0.25">
      <c r="A741" s="83" t="str">
        <f t="shared" si="410"/>
        <v>TN1DT_D2+1</v>
      </c>
      <c r="B741" s="83" t="str">
        <f t="shared" si="411"/>
        <v>TN1DT_D2+2</v>
      </c>
      <c r="C741" s="83" t="str">
        <f t="shared" si="412"/>
        <v>TN1DT_D2+3</v>
      </c>
      <c r="D741" s="83" t="str">
        <f t="shared" si="413"/>
        <v>TN1DT_D2+4</v>
      </c>
      <c r="E741" s="18" t="s">
        <v>2729</v>
      </c>
      <c r="F741" s="85"/>
      <c r="G741" s="85"/>
      <c r="H741" s="93" t="s">
        <v>5915</v>
      </c>
      <c r="I741" s="84" t="s">
        <v>5916</v>
      </c>
      <c r="J741" s="84" t="s">
        <v>2760</v>
      </c>
      <c r="K741" s="84" t="str">
        <f t="shared" si="423"/>
        <v>TN1DT_D2</v>
      </c>
      <c r="L741" s="84" t="s">
        <v>5917</v>
      </c>
      <c r="M741" s="95">
        <v>7400</v>
      </c>
      <c r="N741" s="95">
        <v>2200</v>
      </c>
      <c r="O741" s="95">
        <v>1500</v>
      </c>
      <c r="P741" s="95">
        <v>1100</v>
      </c>
      <c r="Q741" s="95" t="e">
        <f>VLOOKUP(H741&amp;"Vị trí 1",#REF!,9,0)</f>
        <v>#REF!</v>
      </c>
      <c r="R741" s="95" t="e">
        <f>VLOOKUP(H741&amp;"Vị trí 2",#REF!,9,0)</f>
        <v>#REF!</v>
      </c>
      <c r="S741" s="95" t="e">
        <f>VLOOKUP(H741&amp;"Vị trí 3",#REF!,9,0)</f>
        <v>#REF!</v>
      </c>
      <c r="T741" s="95" t="e">
        <f>VLOOKUP(H741&amp;"Vị trí 4",#REF!,9,0)</f>
        <v>#REF!</v>
      </c>
      <c r="U741" s="253"/>
      <c r="V741" s="253" t="e">
        <f>VLOOKUP(B741,#REF!,32,0)</f>
        <v>#REF!</v>
      </c>
      <c r="W741" s="253" t="e">
        <f>VLOOKUP(C741,#REF!,32,0)</f>
        <v>#REF!</v>
      </c>
      <c r="X741" s="253" t="e">
        <f>VLOOKUP(D741,#REF!,32,0)</f>
        <v>#REF!</v>
      </c>
      <c r="Y741" s="254"/>
      <c r="Z741" s="254" t="e">
        <f>V741/N741</f>
        <v>#REF!</v>
      </c>
      <c r="AA741" s="254" t="e">
        <f>W741/O741</f>
        <v>#REF!</v>
      </c>
      <c r="AB741" s="254" t="e">
        <f>X741/P741</f>
        <v>#REF!</v>
      </c>
      <c r="AC741" s="253"/>
      <c r="AD741" s="253"/>
      <c r="AE741" s="253"/>
      <c r="AF741" s="253"/>
      <c r="AG741" s="254"/>
      <c r="AH741" s="254"/>
      <c r="AI741" s="254"/>
      <c r="AJ741" s="254"/>
      <c r="AK741" s="86">
        <v>6.37</v>
      </c>
      <c r="AL741" s="86"/>
      <c r="AM741" s="255"/>
      <c r="AN741" s="255">
        <f>ROUNDDOWN(AK741*$AN$10/$AK$10,1)</f>
        <v>3.7</v>
      </c>
      <c r="AO741" s="98">
        <f t="shared" si="431"/>
        <v>27380</v>
      </c>
      <c r="AP741" s="98">
        <f t="shared" si="431"/>
        <v>8140</v>
      </c>
      <c r="AQ741" s="98">
        <f t="shared" si="431"/>
        <v>5550</v>
      </c>
      <c r="AR741" s="98">
        <f t="shared" si="431"/>
        <v>4070</v>
      </c>
      <c r="AS741" s="99">
        <f t="shared" si="432"/>
        <v>27400</v>
      </c>
      <c r="AT741" s="99">
        <f t="shared" si="432"/>
        <v>8100</v>
      </c>
      <c r="AU741" s="99">
        <f t="shared" si="432"/>
        <v>5600</v>
      </c>
      <c r="AV741" s="99">
        <f t="shared" si="432"/>
        <v>4100</v>
      </c>
      <c r="AW741" s="100">
        <f>AO741*0.15</f>
        <v>4107</v>
      </c>
      <c r="AX741" s="256" t="s">
        <v>2729</v>
      </c>
      <c r="AY741" s="101">
        <v>3500</v>
      </c>
      <c r="AZ741" s="102">
        <v>1260</v>
      </c>
      <c r="BA741" s="102">
        <v>840</v>
      </c>
      <c r="BB741" s="102">
        <v>490</v>
      </c>
      <c r="BC741" s="97">
        <v>3000</v>
      </c>
      <c r="BD741" s="97">
        <v>1080</v>
      </c>
      <c r="BE741" s="97">
        <v>720</v>
      </c>
      <c r="BF741" s="97">
        <v>420</v>
      </c>
      <c r="BG741" s="103">
        <f>AV741-AW741</f>
        <v>-7</v>
      </c>
      <c r="BJ741" s="251" t="e">
        <f>M741*#REF!</f>
        <v>#REF!</v>
      </c>
      <c r="BK741" s="251" t="e">
        <f>N741*#REF!</f>
        <v>#REF!</v>
      </c>
      <c r="BL741" s="251" t="e">
        <f>O741*#REF!</f>
        <v>#REF!</v>
      </c>
      <c r="BM741" s="251" t="e">
        <f>P741*#REF!</f>
        <v>#REF!</v>
      </c>
    </row>
    <row r="742" spans="1:65" s="18" customFormat="1" ht="35.1" customHeight="1" x14ac:dyDescent="0.25">
      <c r="A742" s="83" t="str">
        <f t="shared" si="410"/>
        <v>TN1DT_D3+1</v>
      </c>
      <c r="B742" s="83" t="str">
        <f t="shared" si="411"/>
        <v>TN1DT_D3+2</v>
      </c>
      <c r="C742" s="83" t="str">
        <f t="shared" si="412"/>
        <v>TN1DT_D3+3</v>
      </c>
      <c r="D742" s="83" t="str">
        <f t="shared" si="413"/>
        <v>TN1DT_D3+4</v>
      </c>
      <c r="E742" s="18" t="s">
        <v>2729</v>
      </c>
      <c r="F742" s="85"/>
      <c r="G742" s="85"/>
      <c r="H742" s="93" t="s">
        <v>5918</v>
      </c>
      <c r="I742" s="84" t="s">
        <v>5919</v>
      </c>
      <c r="J742" s="84" t="s">
        <v>5917</v>
      </c>
      <c r="K742" s="84" t="str">
        <f t="shared" si="423"/>
        <v>TN1DT_D3</v>
      </c>
      <c r="L742" s="84" t="s">
        <v>5920</v>
      </c>
      <c r="M742" s="95">
        <v>7600</v>
      </c>
      <c r="N742" s="95">
        <v>2300</v>
      </c>
      <c r="O742" s="95">
        <v>1550</v>
      </c>
      <c r="P742" s="95">
        <v>1100</v>
      </c>
      <c r="Q742" s="95" t="e">
        <f>VLOOKUP(H742&amp;"Vị trí 1",#REF!,9,0)</f>
        <v>#REF!</v>
      </c>
      <c r="R742" s="95" t="e">
        <f>VLOOKUP(H742&amp;"Vị trí 2",#REF!,9,0)</f>
        <v>#REF!</v>
      </c>
      <c r="S742" s="95" t="e">
        <f>VLOOKUP(H742&amp;"Vị trí 3",#REF!,9,0)</f>
        <v>#REF!</v>
      </c>
      <c r="T742" s="95" t="e">
        <f>VLOOKUP(H742&amp;"Vị trí 4",#REF!,9,0)</f>
        <v>#REF!</v>
      </c>
      <c r="U742" s="253"/>
      <c r="V742" s="253"/>
      <c r="W742" s="253"/>
      <c r="X742" s="253"/>
      <c r="Y742" s="254"/>
      <c r="Z742" s="254"/>
      <c r="AA742" s="254"/>
      <c r="AB742" s="254"/>
      <c r="AC742" s="253"/>
      <c r="AD742" s="253"/>
      <c r="AE742" s="253"/>
      <c r="AF742" s="253"/>
      <c r="AG742" s="254"/>
      <c r="AH742" s="254"/>
      <c r="AI742" s="254"/>
      <c r="AJ742" s="254"/>
      <c r="AK742" s="86">
        <v>7.4023591796650194</v>
      </c>
      <c r="AL742" s="86"/>
      <c r="AM742" s="255"/>
      <c r="AN742" s="255">
        <f>ROUNDDOWN(AK742*$AN$10/$AK$10,1)</f>
        <v>4.3</v>
      </c>
      <c r="AO742" s="98">
        <f t="shared" si="431"/>
        <v>32680</v>
      </c>
      <c r="AP742" s="98">
        <f t="shared" si="431"/>
        <v>9890</v>
      </c>
      <c r="AQ742" s="98">
        <f t="shared" si="431"/>
        <v>6665</v>
      </c>
      <c r="AR742" s="98">
        <f t="shared" si="431"/>
        <v>4730</v>
      </c>
      <c r="AS742" s="99">
        <f t="shared" si="432"/>
        <v>32700</v>
      </c>
      <c r="AT742" s="99">
        <f t="shared" si="432"/>
        <v>9900</v>
      </c>
      <c r="AU742" s="99">
        <f t="shared" si="432"/>
        <v>6700</v>
      </c>
      <c r="AV742" s="99">
        <f t="shared" si="432"/>
        <v>4700</v>
      </c>
      <c r="AW742" s="100">
        <f>AO742*0.15</f>
        <v>4902</v>
      </c>
      <c r="AX742" s="256" t="s">
        <v>2729</v>
      </c>
      <c r="AY742" s="101">
        <v>5180</v>
      </c>
      <c r="AZ742" s="102">
        <v>1470</v>
      </c>
      <c r="BA742" s="102">
        <v>1050</v>
      </c>
      <c r="BB742" s="102">
        <v>770</v>
      </c>
      <c r="BC742" s="97">
        <v>4440</v>
      </c>
      <c r="BD742" s="97">
        <v>1260</v>
      </c>
      <c r="BE742" s="97">
        <v>900</v>
      </c>
      <c r="BF742" s="97">
        <v>660</v>
      </c>
      <c r="BG742" s="103">
        <f>AV742-AW742</f>
        <v>-202</v>
      </c>
      <c r="BJ742" s="251" t="e">
        <f>M742*#REF!</f>
        <v>#REF!</v>
      </c>
      <c r="BK742" s="251" t="e">
        <f>N742*#REF!</f>
        <v>#REF!</v>
      </c>
      <c r="BL742" s="251" t="e">
        <f>O742*#REF!</f>
        <v>#REF!</v>
      </c>
      <c r="BM742" s="251" t="e">
        <f>P742*#REF!</f>
        <v>#REF!</v>
      </c>
    </row>
    <row r="743" spans="1:65" s="18" customFormat="1" ht="35.1" customHeight="1" x14ac:dyDescent="0.25">
      <c r="A743" s="83" t="str">
        <f t="shared" si="410"/>
        <v>TN1DT_D4+1</v>
      </c>
      <c r="B743" s="83" t="str">
        <f t="shared" si="411"/>
        <v>TN1DT_D4+2</v>
      </c>
      <c r="C743" s="83" t="str">
        <f t="shared" si="412"/>
        <v>TN1DT_D4+3</v>
      </c>
      <c r="D743" s="83" t="str">
        <f t="shared" si="413"/>
        <v>TN1DT_D4+4</v>
      </c>
      <c r="E743" s="18" t="s">
        <v>2729</v>
      </c>
      <c r="F743" s="85"/>
      <c r="G743" s="85"/>
      <c r="H743" s="93" t="s">
        <v>5921</v>
      </c>
      <c r="I743" s="84" t="s">
        <v>5922</v>
      </c>
      <c r="J743" s="84" t="s">
        <v>5920</v>
      </c>
      <c r="K743" s="84" t="str">
        <f t="shared" si="423"/>
        <v>TN1DT_D4</v>
      </c>
      <c r="L743" s="84" t="s">
        <v>2748</v>
      </c>
      <c r="M743" s="95">
        <v>7400</v>
      </c>
      <c r="N743" s="95">
        <v>2200</v>
      </c>
      <c r="O743" s="95">
        <v>1500</v>
      </c>
      <c r="P743" s="95">
        <v>1100</v>
      </c>
      <c r="Q743" s="95" t="e">
        <f>VLOOKUP(H743&amp;"Vị trí 1",#REF!,9,0)</f>
        <v>#REF!</v>
      </c>
      <c r="R743" s="95" t="e">
        <f>VLOOKUP(H743&amp;"Vị trí 2",#REF!,9,0)</f>
        <v>#REF!</v>
      </c>
      <c r="S743" s="95" t="e">
        <f>VLOOKUP(H743&amp;"Vị trí 3",#REF!,9,0)</f>
        <v>#REF!</v>
      </c>
      <c r="T743" s="95" t="e">
        <f>VLOOKUP(H743&amp;"Vị trí 4",#REF!,9,0)</f>
        <v>#REF!</v>
      </c>
      <c r="U743" s="253"/>
      <c r="V743" s="253"/>
      <c r="W743" s="253"/>
      <c r="X743" s="253"/>
      <c r="Y743" s="254"/>
      <c r="Z743" s="254"/>
      <c r="AA743" s="254"/>
      <c r="AB743" s="254"/>
      <c r="AC743" s="253"/>
      <c r="AD743" s="253"/>
      <c r="AE743" s="253"/>
      <c r="AF743" s="253"/>
      <c r="AG743" s="254"/>
      <c r="AH743" s="254"/>
      <c r="AI743" s="254"/>
      <c r="AJ743" s="254"/>
      <c r="AK743" s="86">
        <v>6.0933660933660931</v>
      </c>
      <c r="AL743" s="86"/>
      <c r="AM743" s="255"/>
      <c r="AN743" s="255">
        <f>ROUNDDOWN(AK743*$AN$10/$AK$10,1)</f>
        <v>3.5</v>
      </c>
      <c r="AO743" s="98">
        <f t="shared" si="431"/>
        <v>25900</v>
      </c>
      <c r="AP743" s="98">
        <f t="shared" si="431"/>
        <v>7700</v>
      </c>
      <c r="AQ743" s="98">
        <f t="shared" si="431"/>
        <v>5250</v>
      </c>
      <c r="AR743" s="98">
        <f t="shared" si="431"/>
        <v>3850</v>
      </c>
      <c r="AS743" s="99">
        <f t="shared" si="432"/>
        <v>25900</v>
      </c>
      <c r="AT743" s="99">
        <f t="shared" si="432"/>
        <v>7700</v>
      </c>
      <c r="AU743" s="99">
        <f t="shared" si="432"/>
        <v>5300</v>
      </c>
      <c r="AV743" s="99">
        <f t="shared" si="432"/>
        <v>3900</v>
      </c>
      <c r="AW743" s="100">
        <f>AO743*0.15</f>
        <v>3885</v>
      </c>
      <c r="AX743" s="256" t="s">
        <v>2729</v>
      </c>
      <c r="AY743" s="101">
        <v>2240</v>
      </c>
      <c r="AZ743" s="102">
        <v>1400</v>
      </c>
      <c r="BA743" s="102">
        <v>950</v>
      </c>
      <c r="BB743" s="102">
        <v>420</v>
      </c>
      <c r="BC743" s="97">
        <v>1920</v>
      </c>
      <c r="BD743" s="97">
        <v>1200</v>
      </c>
      <c r="BE743" s="97">
        <v>810</v>
      </c>
      <c r="BF743" s="97">
        <v>360</v>
      </c>
      <c r="BG743" s="103">
        <f>AV743-AW743</f>
        <v>15</v>
      </c>
      <c r="BJ743" s="251" t="e">
        <f>M743*#REF!</f>
        <v>#REF!</v>
      </c>
      <c r="BK743" s="251" t="e">
        <f>N743*#REF!</f>
        <v>#REF!</v>
      </c>
      <c r="BL743" s="251" t="e">
        <f>O743*#REF!</f>
        <v>#REF!</v>
      </c>
      <c r="BM743" s="251" t="e">
        <f>P743*#REF!</f>
        <v>#REF!</v>
      </c>
    </row>
    <row r="744" spans="1:65" s="18" customFormat="1" ht="47.25" x14ac:dyDescent="0.25">
      <c r="A744" s="83" t="str">
        <f t="shared" si="410"/>
        <v>TN2DT+1</v>
      </c>
      <c r="B744" s="83" t="str">
        <f t="shared" si="411"/>
        <v>TN2DT+2</v>
      </c>
      <c r="C744" s="83" t="str">
        <f t="shared" si="412"/>
        <v>TN2DT+3</v>
      </c>
      <c r="D744" s="83" t="str">
        <f t="shared" si="413"/>
        <v>TN2DT+4</v>
      </c>
      <c r="E744" s="18" t="s">
        <v>2729</v>
      </c>
      <c r="F744" s="85">
        <v>2</v>
      </c>
      <c r="G744" s="85"/>
      <c r="H744" s="93" t="s">
        <v>5923</v>
      </c>
      <c r="I744" s="84" t="s">
        <v>5924</v>
      </c>
      <c r="J744" s="84" t="s">
        <v>5925</v>
      </c>
      <c r="K744" s="84" t="str">
        <f t="shared" si="423"/>
        <v>TN2DT</v>
      </c>
      <c r="L744" s="84" t="s">
        <v>2748</v>
      </c>
      <c r="M744" s="95">
        <v>7400</v>
      </c>
      <c r="N744" s="95">
        <v>2100</v>
      </c>
      <c r="O744" s="95">
        <v>1500</v>
      </c>
      <c r="P744" s="95">
        <v>1100</v>
      </c>
      <c r="Q744" s="95" t="e">
        <f>VLOOKUP(H744&amp;"Vị trí 1",#REF!,9,0)</f>
        <v>#REF!</v>
      </c>
      <c r="R744" s="95" t="e">
        <f>VLOOKUP(H744&amp;"Vị trí 2",#REF!,9,0)</f>
        <v>#REF!</v>
      </c>
      <c r="S744" s="95" t="e">
        <f>VLOOKUP(H744&amp;"Vị trí 3",#REF!,9,0)</f>
        <v>#REF!</v>
      </c>
      <c r="T744" s="95" t="e">
        <f>VLOOKUP(H744&amp;"Vị trí 4",#REF!,9,0)</f>
        <v>#REF!</v>
      </c>
      <c r="U744" s="253" t="e">
        <f>VLOOKUP(A744,#REF!,32,0)</f>
        <v>#REF!</v>
      </c>
      <c r="V744" s="253" t="e">
        <f>VLOOKUP(B744,#REF!,32,0)</f>
        <v>#REF!</v>
      </c>
      <c r="W744" s="253"/>
      <c r="X744" s="253"/>
      <c r="Y744" s="254" t="e">
        <f>U744/M744</f>
        <v>#REF!</v>
      </c>
      <c r="Z744" s="254" t="e">
        <f>V744/N744</f>
        <v>#REF!</v>
      </c>
      <c r="AA744" s="254"/>
      <c r="AB744" s="254"/>
      <c r="AC744" s="253"/>
      <c r="AD744" s="253"/>
      <c r="AE744" s="253"/>
      <c r="AF744" s="253"/>
      <c r="AG744" s="254"/>
      <c r="AH744" s="254"/>
      <c r="AI744" s="254"/>
      <c r="AJ744" s="254"/>
      <c r="AK744" s="86">
        <v>7.3115860517435314</v>
      </c>
      <c r="AL744" s="86"/>
      <c r="AM744" s="255"/>
      <c r="AN744" s="255">
        <f>ROUNDDOWN(AK744*$AN$10/$AK$10,1)</f>
        <v>4.3</v>
      </c>
      <c r="AO744" s="98">
        <f t="shared" si="431"/>
        <v>31820</v>
      </c>
      <c r="AP744" s="98">
        <f t="shared" si="431"/>
        <v>9030</v>
      </c>
      <c r="AQ744" s="98">
        <f t="shared" si="431"/>
        <v>6450</v>
      </c>
      <c r="AR744" s="98">
        <f t="shared" si="431"/>
        <v>4730</v>
      </c>
      <c r="AS744" s="99">
        <f t="shared" si="432"/>
        <v>31800</v>
      </c>
      <c r="AT744" s="99">
        <f t="shared" si="432"/>
        <v>9000</v>
      </c>
      <c r="AU744" s="99">
        <f t="shared" si="432"/>
        <v>6500</v>
      </c>
      <c r="AV744" s="99">
        <f t="shared" si="432"/>
        <v>4700</v>
      </c>
      <c r="AW744" s="100">
        <f>AO744*0.15</f>
        <v>4773</v>
      </c>
      <c r="AX744" s="256" t="s">
        <v>2729</v>
      </c>
      <c r="AY744" s="101">
        <v>2800</v>
      </c>
      <c r="AZ744" s="102">
        <v>1260</v>
      </c>
      <c r="BA744" s="102">
        <v>740</v>
      </c>
      <c r="BB744" s="102">
        <v>460</v>
      </c>
      <c r="BC744" s="97">
        <v>2400</v>
      </c>
      <c r="BD744" s="97">
        <v>1080</v>
      </c>
      <c r="BE744" s="97">
        <v>630</v>
      </c>
      <c r="BF744" s="97">
        <v>390</v>
      </c>
      <c r="BG744" s="103">
        <f>AV744-AW744</f>
        <v>-73</v>
      </c>
      <c r="BJ744" s="251" t="e">
        <f>M744*#REF!</f>
        <v>#REF!</v>
      </c>
      <c r="BK744" s="251" t="e">
        <f>N744*#REF!</f>
        <v>#REF!</v>
      </c>
      <c r="BL744" s="251" t="e">
        <f>O744*#REF!</f>
        <v>#REF!</v>
      </c>
      <c r="BM744" s="251" t="e">
        <f>P744*#REF!</f>
        <v>#REF!</v>
      </c>
    </row>
    <row r="745" spans="1:65" s="18" customFormat="1" ht="47.25" x14ac:dyDescent="0.25">
      <c r="A745" s="83" t="str">
        <f t="shared" si="410"/>
        <v>TN3DT1+1</v>
      </c>
      <c r="B745" s="83" t="str">
        <f t="shared" si="411"/>
        <v>TN3DT1+2</v>
      </c>
      <c r="C745" s="83" t="str">
        <f t="shared" si="412"/>
        <v>TN3DT1+3</v>
      </c>
      <c r="D745" s="83" t="str">
        <f t="shared" si="413"/>
        <v>TN3DT1+4</v>
      </c>
      <c r="E745" s="18" t="s">
        <v>2729</v>
      </c>
      <c r="F745" s="85">
        <v>3</v>
      </c>
      <c r="G745" s="85"/>
      <c r="H745" s="93" t="s">
        <v>5926</v>
      </c>
      <c r="I745" s="84" t="s">
        <v>456</v>
      </c>
      <c r="J745" s="84" t="s">
        <v>5925</v>
      </c>
      <c r="K745" s="84"/>
      <c r="L745" s="84" t="s">
        <v>2748</v>
      </c>
      <c r="M745" s="96"/>
      <c r="N745" s="96"/>
      <c r="O745" s="96"/>
      <c r="P745" s="96"/>
      <c r="Q745" s="95"/>
      <c r="R745" s="95"/>
      <c r="S745" s="95"/>
      <c r="T745" s="95"/>
      <c r="U745" s="253"/>
      <c r="V745" s="253" t="e">
        <f>VLOOKUP(B745,#REF!,32,0)</f>
        <v>#REF!</v>
      </c>
      <c r="W745" s="253"/>
      <c r="X745" s="253"/>
      <c r="Y745" s="254"/>
      <c r="Z745" s="254" t="e">
        <f>V745/N745</f>
        <v>#REF!</v>
      </c>
      <c r="AA745" s="254"/>
      <c r="AB745" s="254"/>
      <c r="AC745" s="253"/>
      <c r="AD745" s="253"/>
      <c r="AE745" s="253"/>
      <c r="AF745" s="253"/>
      <c r="AG745" s="254"/>
      <c r="AH745" s="254"/>
      <c r="AI745" s="254"/>
      <c r="AJ745" s="254"/>
      <c r="AK745" s="86"/>
      <c r="AL745" s="86"/>
      <c r="AM745" s="255"/>
      <c r="AN745" s="255"/>
      <c r="AO745" s="98"/>
      <c r="AP745" s="98"/>
      <c r="AQ745" s="98"/>
      <c r="AR745" s="98"/>
      <c r="AS745" s="98"/>
      <c r="AT745" s="98"/>
      <c r="AU745" s="98"/>
      <c r="AV745" s="98"/>
      <c r="AW745" s="60"/>
      <c r="AX745" s="256" t="s">
        <v>2729</v>
      </c>
      <c r="AY745" s="101">
        <v>2660</v>
      </c>
      <c r="AZ745" s="102">
        <v>1260</v>
      </c>
      <c r="BA745" s="102">
        <v>740</v>
      </c>
      <c r="BB745" s="102">
        <v>460</v>
      </c>
      <c r="BC745" s="97">
        <v>2280</v>
      </c>
      <c r="BD745" s="97">
        <v>1080</v>
      </c>
      <c r="BE745" s="97">
        <v>630</v>
      </c>
      <c r="BF745" s="97">
        <v>390</v>
      </c>
      <c r="BJ745" s="251" t="e">
        <f>M745*#REF!</f>
        <v>#REF!</v>
      </c>
      <c r="BK745" s="251" t="e">
        <f>N745*#REF!</f>
        <v>#REF!</v>
      </c>
      <c r="BL745" s="251" t="e">
        <f>O745*#REF!</f>
        <v>#REF!</v>
      </c>
      <c r="BM745" s="251" t="e">
        <f>P745*#REF!</f>
        <v>#REF!</v>
      </c>
    </row>
    <row r="746" spans="1:65" s="219" customFormat="1" ht="63" x14ac:dyDescent="0.25">
      <c r="A746" s="230" t="str">
        <f t="shared" si="410"/>
        <v>TN3DT_D1+1</v>
      </c>
      <c r="B746" s="230" t="str">
        <f t="shared" si="411"/>
        <v>TN3DT_D1+2</v>
      </c>
      <c r="C746" s="230" t="str">
        <f t="shared" si="412"/>
        <v>TN3DT_D1+3</v>
      </c>
      <c r="D746" s="230" t="str">
        <f t="shared" si="413"/>
        <v>TN3DT_D1+4</v>
      </c>
      <c r="E746" s="18" t="s">
        <v>2729</v>
      </c>
      <c r="F746" s="85"/>
      <c r="G746" s="85"/>
      <c r="H746" s="93" t="s">
        <v>5927</v>
      </c>
      <c r="I746" s="84" t="s">
        <v>5928</v>
      </c>
      <c r="J746" s="84" t="s">
        <v>5925</v>
      </c>
      <c r="K746" s="84" t="str">
        <f t="shared" si="423"/>
        <v>TN3DT_D1</v>
      </c>
      <c r="L746" s="84" t="s">
        <v>5929</v>
      </c>
      <c r="M746" s="95">
        <v>7000</v>
      </c>
      <c r="N746" s="95">
        <v>2100</v>
      </c>
      <c r="O746" s="95">
        <v>1500</v>
      </c>
      <c r="P746" s="95">
        <v>1000</v>
      </c>
      <c r="Q746" s="95" t="e">
        <f>VLOOKUP(H746&amp;"Vị trí 1",#REF!,9,0)</f>
        <v>#REF!</v>
      </c>
      <c r="R746" s="95" t="e">
        <f>VLOOKUP(H746&amp;"Vị trí 2",#REF!,9,0)</f>
        <v>#REF!</v>
      </c>
      <c r="S746" s="95" t="e">
        <f>VLOOKUP(H746&amp;"Vị trí 3",#REF!,9,0)</f>
        <v>#REF!</v>
      </c>
      <c r="T746" s="95" t="e">
        <f>VLOOKUP(H746&amp;"Vị trí 4",#REF!,9,0)</f>
        <v>#REF!</v>
      </c>
      <c r="U746" s="266"/>
      <c r="V746" s="266"/>
      <c r="W746" s="266"/>
      <c r="X746" s="266"/>
      <c r="Y746" s="267"/>
      <c r="Z746" s="267"/>
      <c r="AA746" s="267"/>
      <c r="AB746" s="267"/>
      <c r="AC746" s="266"/>
      <c r="AD746" s="266"/>
      <c r="AE746" s="266"/>
      <c r="AF746" s="266"/>
      <c r="AG746" s="267"/>
      <c r="AH746" s="267"/>
      <c r="AI746" s="267">
        <f>MIN(AK747:AK802)</f>
        <v>4.5406461538461542</v>
      </c>
      <c r="AJ746" s="267">
        <f>MAX(AK747:AK802)</f>
        <v>10.55230376553992</v>
      </c>
      <c r="AK746" s="86">
        <v>5.7046944758308724</v>
      </c>
      <c r="AL746" s="86"/>
      <c r="AM746" s="268"/>
      <c r="AN746" s="255">
        <f t="shared" ref="AN746:AN752" si="433">ROUNDDOWN(AK746*$AN$10/$AK$10,1)</f>
        <v>3.3</v>
      </c>
      <c r="AO746" s="98">
        <f t="shared" ref="AO746:AR751" si="434">M746*$AN746</f>
        <v>23100</v>
      </c>
      <c r="AP746" s="98">
        <f t="shared" si="434"/>
        <v>6930</v>
      </c>
      <c r="AQ746" s="98">
        <f t="shared" si="434"/>
        <v>4950</v>
      </c>
      <c r="AR746" s="98">
        <f t="shared" si="434"/>
        <v>3300</v>
      </c>
      <c r="AS746" s="99">
        <f t="shared" ref="AS746:AV751" si="435">IF(AO746&lt;1000,ROUND(AO746,-1),ROUND(AO746,-2))</f>
        <v>23100</v>
      </c>
      <c r="AT746" s="99">
        <f t="shared" si="435"/>
        <v>6900</v>
      </c>
      <c r="AU746" s="99">
        <f t="shared" si="435"/>
        <v>5000</v>
      </c>
      <c r="AV746" s="99">
        <f t="shared" si="435"/>
        <v>3300</v>
      </c>
      <c r="AW746" s="100">
        <f t="shared" ref="AW746:AW751" si="436">AO746*0.15</f>
        <v>3465</v>
      </c>
      <c r="AX746" s="269" t="s">
        <v>2995</v>
      </c>
      <c r="AY746" s="292"/>
      <c r="AZ746" s="293"/>
      <c r="BA746" s="293"/>
      <c r="BB746" s="293"/>
      <c r="BC746" s="271"/>
      <c r="BD746" s="271"/>
      <c r="BE746" s="271"/>
      <c r="BF746" s="271"/>
      <c r="BG746" s="103">
        <f t="shared" ref="BG746:BG751" si="437">AV746-AW746</f>
        <v>-165</v>
      </c>
    </row>
    <row r="747" spans="1:65" s="18" customFormat="1" ht="35.1" customHeight="1" x14ac:dyDescent="0.25">
      <c r="A747" s="83" t="str">
        <f t="shared" si="410"/>
        <v>TN3DT_D2+1</v>
      </c>
      <c r="B747" s="83" t="str">
        <f t="shared" si="411"/>
        <v>TN3DT_D2+2</v>
      </c>
      <c r="C747" s="83" t="str">
        <f t="shared" si="412"/>
        <v>TN3DT_D2+3</v>
      </c>
      <c r="D747" s="83" t="str">
        <f t="shared" si="413"/>
        <v>TN3DT_D2+4</v>
      </c>
      <c r="E747" s="18" t="s">
        <v>2729</v>
      </c>
      <c r="F747" s="85"/>
      <c r="G747" s="85"/>
      <c r="H747" s="93" t="s">
        <v>5930</v>
      </c>
      <c r="I747" s="84" t="s">
        <v>5931</v>
      </c>
      <c r="J747" s="84" t="s">
        <v>5929</v>
      </c>
      <c r="K747" s="84" t="str">
        <f t="shared" si="423"/>
        <v>TN3DT_D2</v>
      </c>
      <c r="L747" s="84" t="s">
        <v>2748</v>
      </c>
      <c r="M747" s="95">
        <v>5000</v>
      </c>
      <c r="N747" s="95">
        <v>1800</v>
      </c>
      <c r="O747" s="95">
        <v>1200</v>
      </c>
      <c r="P747" s="96">
        <v>700</v>
      </c>
      <c r="Q747" s="95" t="e">
        <f>VLOOKUP(H747&amp;"Vị trí 1",#REF!,9,0)</f>
        <v>#REF!</v>
      </c>
      <c r="R747" s="95" t="e">
        <f>VLOOKUP(H747&amp;"Vị trí 2",#REF!,9,0)</f>
        <v>#REF!</v>
      </c>
      <c r="S747" s="95" t="e">
        <f>VLOOKUP(H747&amp;"Vị trí 3",#REF!,9,0)</f>
        <v>#REF!</v>
      </c>
      <c r="T747" s="95" t="e">
        <f>VLOOKUP(H747&amp;"Vị trí 4",#REF!,9,0)</f>
        <v>#REF!</v>
      </c>
      <c r="U747" s="253"/>
      <c r="V747" s="253"/>
      <c r="W747" s="253"/>
      <c r="X747" s="253"/>
      <c r="Y747" s="254"/>
      <c r="Z747" s="254"/>
      <c r="AA747" s="254"/>
      <c r="AB747" s="254"/>
      <c r="AC747" s="253"/>
      <c r="AD747" s="253"/>
      <c r="AE747" s="253"/>
      <c r="AF747" s="253"/>
      <c r="AG747" s="254"/>
      <c r="AH747" s="254"/>
      <c r="AI747" s="254"/>
      <c r="AJ747" s="254"/>
      <c r="AK747" s="86">
        <v>8.0015975487832751</v>
      </c>
      <c r="AL747" s="86"/>
      <c r="AM747" s="255"/>
      <c r="AN747" s="255">
        <f t="shared" si="433"/>
        <v>4.7</v>
      </c>
      <c r="AO747" s="98">
        <f t="shared" si="434"/>
        <v>23500</v>
      </c>
      <c r="AP747" s="98">
        <f t="shared" si="434"/>
        <v>8460</v>
      </c>
      <c r="AQ747" s="98">
        <f t="shared" si="434"/>
        <v>5640</v>
      </c>
      <c r="AR747" s="98">
        <f t="shared" si="434"/>
        <v>3290</v>
      </c>
      <c r="AS747" s="99">
        <f t="shared" si="435"/>
        <v>23500</v>
      </c>
      <c r="AT747" s="99">
        <f t="shared" si="435"/>
        <v>8500</v>
      </c>
      <c r="AU747" s="99">
        <f t="shared" si="435"/>
        <v>5600</v>
      </c>
      <c r="AV747" s="99">
        <f t="shared" si="435"/>
        <v>3300</v>
      </c>
      <c r="AW747" s="100">
        <f t="shared" si="436"/>
        <v>3525</v>
      </c>
      <c r="AX747" s="256" t="s">
        <v>2995</v>
      </c>
      <c r="AY747" s="101"/>
      <c r="AZ747" s="102"/>
      <c r="BA747" s="102"/>
      <c r="BB747" s="102"/>
      <c r="BC747" s="220"/>
      <c r="BD747" s="220"/>
      <c r="BE747" s="220"/>
      <c r="BF747" s="220"/>
      <c r="BG747" s="103">
        <f t="shared" si="437"/>
        <v>-225</v>
      </c>
    </row>
    <row r="748" spans="1:65" s="18" customFormat="1" ht="35.1" customHeight="1" x14ac:dyDescent="0.25">
      <c r="A748" s="83" t="str">
        <f t="shared" si="410"/>
        <v>TN4DT+1</v>
      </c>
      <c r="B748" s="83" t="str">
        <f t="shared" si="411"/>
        <v>TN4DT+2</v>
      </c>
      <c r="C748" s="83" t="str">
        <f t="shared" si="412"/>
        <v>TN4DT+3</v>
      </c>
      <c r="D748" s="83" t="str">
        <f t="shared" si="413"/>
        <v>TN4DT+4</v>
      </c>
      <c r="E748" s="18" t="s">
        <v>2729</v>
      </c>
      <c r="F748" s="85">
        <v>4</v>
      </c>
      <c r="G748" s="85"/>
      <c r="H748" s="93" t="s">
        <v>5932</v>
      </c>
      <c r="I748" s="84" t="s">
        <v>5933</v>
      </c>
      <c r="J748" s="84" t="s">
        <v>144</v>
      </c>
      <c r="K748" s="84" t="str">
        <f t="shared" si="423"/>
        <v>TN4DT</v>
      </c>
      <c r="L748" s="84" t="s">
        <v>2775</v>
      </c>
      <c r="M748" s="95">
        <v>7400</v>
      </c>
      <c r="N748" s="95">
        <v>2100</v>
      </c>
      <c r="O748" s="95">
        <v>1500</v>
      </c>
      <c r="P748" s="95">
        <v>1100</v>
      </c>
      <c r="Q748" s="95" t="e">
        <f>VLOOKUP(H748&amp;"Vị trí 1",#REF!,9,0)</f>
        <v>#REF!</v>
      </c>
      <c r="R748" s="95" t="e">
        <f>VLOOKUP(H748&amp;"Vị trí 2",#REF!,9,0)</f>
        <v>#REF!</v>
      </c>
      <c r="S748" s="95" t="e">
        <f>VLOOKUP(H748&amp;"Vị trí 3",#REF!,9,0)</f>
        <v>#REF!</v>
      </c>
      <c r="T748" s="95" t="e">
        <f>VLOOKUP(H748&amp;"Vị trí 4",#REF!,9,0)</f>
        <v>#REF!</v>
      </c>
      <c r="U748" s="253"/>
      <c r="V748" s="253"/>
      <c r="W748" s="253"/>
      <c r="X748" s="253"/>
      <c r="Y748" s="254"/>
      <c r="Z748" s="254"/>
      <c r="AA748" s="254"/>
      <c r="AB748" s="254"/>
      <c r="AC748" s="253"/>
      <c r="AD748" s="253"/>
      <c r="AE748" s="253"/>
      <c r="AF748" s="253"/>
      <c r="AG748" s="254"/>
      <c r="AH748" s="254"/>
      <c r="AI748" s="254"/>
      <c r="AJ748" s="254"/>
      <c r="AK748" s="86">
        <v>6.37</v>
      </c>
      <c r="AL748" s="86"/>
      <c r="AM748" s="255"/>
      <c r="AN748" s="255">
        <f t="shared" si="433"/>
        <v>3.7</v>
      </c>
      <c r="AO748" s="98">
        <f t="shared" si="434"/>
        <v>27380</v>
      </c>
      <c r="AP748" s="98">
        <f t="shared" si="434"/>
        <v>7770</v>
      </c>
      <c r="AQ748" s="98">
        <f t="shared" si="434"/>
        <v>5550</v>
      </c>
      <c r="AR748" s="98">
        <f t="shared" si="434"/>
        <v>4070</v>
      </c>
      <c r="AS748" s="99">
        <f t="shared" si="435"/>
        <v>27400</v>
      </c>
      <c r="AT748" s="99">
        <f t="shared" si="435"/>
        <v>7800</v>
      </c>
      <c r="AU748" s="99">
        <f t="shared" si="435"/>
        <v>5600</v>
      </c>
      <c r="AV748" s="99">
        <f t="shared" si="435"/>
        <v>4100</v>
      </c>
      <c r="AW748" s="100">
        <f t="shared" si="436"/>
        <v>4107</v>
      </c>
      <c r="AX748" s="256" t="s">
        <v>2995</v>
      </c>
      <c r="AY748" s="101">
        <v>560</v>
      </c>
      <c r="AZ748" s="102">
        <v>280</v>
      </c>
      <c r="BA748" s="102">
        <v>210</v>
      </c>
      <c r="BB748" s="102">
        <v>140</v>
      </c>
      <c r="BC748" s="220">
        <v>480</v>
      </c>
      <c r="BD748" s="220">
        <v>240</v>
      </c>
      <c r="BE748" s="220">
        <v>180</v>
      </c>
      <c r="BF748" s="220">
        <v>120</v>
      </c>
      <c r="BG748" s="103">
        <f t="shared" si="437"/>
        <v>-7</v>
      </c>
      <c r="BJ748" s="251" t="e">
        <f>M748*#REF!</f>
        <v>#REF!</v>
      </c>
      <c r="BK748" s="251" t="e">
        <f>N748*#REF!</f>
        <v>#REF!</v>
      </c>
      <c r="BL748" s="251" t="e">
        <f>O748*#REF!</f>
        <v>#REF!</v>
      </c>
      <c r="BM748" s="251" t="e">
        <f>P748*#REF!</f>
        <v>#REF!</v>
      </c>
    </row>
    <row r="749" spans="1:65" s="18" customFormat="1" ht="35.1" customHeight="1" x14ac:dyDescent="0.25">
      <c r="A749" s="83" t="str">
        <f t="shared" si="410"/>
        <v>TN5DT+1</v>
      </c>
      <c r="B749" s="83" t="str">
        <f t="shared" si="411"/>
        <v>TN5DT+2</v>
      </c>
      <c r="C749" s="83" t="str">
        <f t="shared" si="412"/>
        <v>TN5DT+3</v>
      </c>
      <c r="D749" s="83" t="str">
        <f t="shared" si="413"/>
        <v>TN5DT+4</v>
      </c>
      <c r="E749" s="18" t="s">
        <v>2729</v>
      </c>
      <c r="F749" s="85">
        <v>5</v>
      </c>
      <c r="G749" s="85"/>
      <c r="H749" s="93" t="s">
        <v>5934</v>
      </c>
      <c r="I749" s="84" t="s">
        <v>5935</v>
      </c>
      <c r="J749" s="84" t="s">
        <v>5936</v>
      </c>
      <c r="K749" s="84" t="str">
        <f t="shared" si="423"/>
        <v>TN5DT</v>
      </c>
      <c r="L749" s="84" t="s">
        <v>5937</v>
      </c>
      <c r="M749" s="95">
        <v>3200</v>
      </c>
      <c r="N749" s="95">
        <v>2000</v>
      </c>
      <c r="O749" s="95">
        <v>1350</v>
      </c>
      <c r="P749" s="96">
        <v>600</v>
      </c>
      <c r="Q749" s="95" t="e">
        <f>VLOOKUP(H749&amp;"Vị trí 1",#REF!,9,0)</f>
        <v>#REF!</v>
      </c>
      <c r="R749" s="95" t="e">
        <f>VLOOKUP(H749&amp;"Vị trí 2",#REF!,9,0)</f>
        <v>#REF!</v>
      </c>
      <c r="S749" s="95" t="e">
        <f>VLOOKUP(H749&amp;"Vị trí 3",#REF!,9,0)</f>
        <v>#REF!</v>
      </c>
      <c r="T749" s="95" t="e">
        <f>VLOOKUP(H749&amp;"Vị trí 4",#REF!,9,0)</f>
        <v>#REF!</v>
      </c>
      <c r="U749" s="253"/>
      <c r="V749" s="253" t="e">
        <f>VLOOKUP(B749,#REF!,32,0)</f>
        <v>#REF!</v>
      </c>
      <c r="W749" s="253"/>
      <c r="X749" s="253"/>
      <c r="Y749" s="254"/>
      <c r="Z749" s="254" t="e">
        <f>V749/N749</f>
        <v>#REF!</v>
      </c>
      <c r="AA749" s="254"/>
      <c r="AB749" s="254"/>
      <c r="AC749" s="253"/>
      <c r="AD749" s="253"/>
      <c r="AE749" s="253"/>
      <c r="AF749" s="253"/>
      <c r="AG749" s="254"/>
      <c r="AH749" s="254"/>
      <c r="AI749" s="254"/>
      <c r="AJ749" s="254"/>
      <c r="AK749" s="86">
        <v>6.37</v>
      </c>
      <c r="AL749" s="86"/>
      <c r="AM749" s="255"/>
      <c r="AN749" s="255">
        <f t="shared" si="433"/>
        <v>3.7</v>
      </c>
      <c r="AO749" s="98">
        <f t="shared" si="434"/>
        <v>11840</v>
      </c>
      <c r="AP749" s="98">
        <f t="shared" si="434"/>
        <v>7400</v>
      </c>
      <c r="AQ749" s="98">
        <f t="shared" si="434"/>
        <v>4995</v>
      </c>
      <c r="AR749" s="98">
        <f t="shared" si="434"/>
        <v>2220</v>
      </c>
      <c r="AS749" s="99">
        <f t="shared" si="435"/>
        <v>11800</v>
      </c>
      <c r="AT749" s="99">
        <f t="shared" si="435"/>
        <v>7400</v>
      </c>
      <c r="AU749" s="99">
        <f t="shared" si="435"/>
        <v>5000</v>
      </c>
      <c r="AV749" s="99">
        <f t="shared" si="435"/>
        <v>2200</v>
      </c>
      <c r="AW749" s="100">
        <f t="shared" si="436"/>
        <v>1776</v>
      </c>
      <c r="AX749" s="256" t="s">
        <v>2995</v>
      </c>
      <c r="AY749" s="101">
        <v>1050</v>
      </c>
      <c r="AZ749" s="102">
        <v>420</v>
      </c>
      <c r="BA749" s="102">
        <v>350</v>
      </c>
      <c r="BB749" s="102">
        <v>210</v>
      </c>
      <c r="BC749" s="220">
        <v>900</v>
      </c>
      <c r="BD749" s="220">
        <v>360</v>
      </c>
      <c r="BE749" s="220">
        <v>300</v>
      </c>
      <c r="BF749" s="220">
        <v>180</v>
      </c>
      <c r="BG749" s="103">
        <f t="shared" si="437"/>
        <v>424</v>
      </c>
      <c r="BJ749" s="251" t="e">
        <f>M749*#REF!</f>
        <v>#REF!</v>
      </c>
      <c r="BK749" s="251" t="e">
        <f>N749*#REF!</f>
        <v>#REF!</v>
      </c>
      <c r="BL749" s="251" t="e">
        <f>O749*#REF!</f>
        <v>#REF!</v>
      </c>
      <c r="BM749" s="251" t="e">
        <f>P749*#REF!</f>
        <v>#REF!</v>
      </c>
    </row>
    <row r="750" spans="1:65" s="18" customFormat="1" ht="35.1" customHeight="1" x14ac:dyDescent="0.25">
      <c r="A750" s="83" t="str">
        <f t="shared" si="410"/>
        <v>TN6DT+1</v>
      </c>
      <c r="B750" s="83" t="str">
        <f t="shared" si="411"/>
        <v>TN6DT+2</v>
      </c>
      <c r="C750" s="83" t="str">
        <f t="shared" si="412"/>
        <v>TN6DT+3</v>
      </c>
      <c r="D750" s="83" t="str">
        <f t="shared" si="413"/>
        <v>TN6DT+4</v>
      </c>
      <c r="E750" s="18" t="s">
        <v>2729</v>
      </c>
      <c r="F750" s="85">
        <v>6</v>
      </c>
      <c r="G750" s="85"/>
      <c r="H750" s="93" t="s">
        <v>5938</v>
      </c>
      <c r="I750" s="84" t="s">
        <v>5939</v>
      </c>
      <c r="J750" s="84" t="s">
        <v>2775</v>
      </c>
      <c r="K750" s="84" t="str">
        <f t="shared" si="423"/>
        <v>TN6DT</v>
      </c>
      <c r="L750" s="84" t="s">
        <v>2748</v>
      </c>
      <c r="M750" s="95">
        <v>4000</v>
      </c>
      <c r="N750" s="95">
        <v>1800</v>
      </c>
      <c r="O750" s="95">
        <v>1050</v>
      </c>
      <c r="P750" s="96">
        <v>650</v>
      </c>
      <c r="Q750" s="95" t="e">
        <f>VLOOKUP(H750&amp;"Vị trí 1",#REF!,9,0)</f>
        <v>#REF!</v>
      </c>
      <c r="R750" s="95" t="e">
        <f>VLOOKUP(H750&amp;"Vị trí 2",#REF!,9,0)</f>
        <v>#REF!</v>
      </c>
      <c r="S750" s="95" t="e">
        <f>VLOOKUP(H750&amp;"Vị trí 3",#REF!,9,0)</f>
        <v>#REF!</v>
      </c>
      <c r="T750" s="95" t="e">
        <f>VLOOKUP(H750&amp;"Vị trí 4",#REF!,9,0)</f>
        <v>#REF!</v>
      </c>
      <c r="U750" s="253"/>
      <c r="V750" s="253"/>
      <c r="W750" s="253"/>
      <c r="X750" s="253"/>
      <c r="Y750" s="254"/>
      <c r="Z750" s="254"/>
      <c r="AA750" s="254"/>
      <c r="AB750" s="254"/>
      <c r="AC750" s="253"/>
      <c r="AD750" s="253"/>
      <c r="AE750" s="253"/>
      <c r="AF750" s="253"/>
      <c r="AG750" s="254"/>
      <c r="AH750" s="254"/>
      <c r="AI750" s="254"/>
      <c r="AJ750" s="254"/>
      <c r="AK750" s="86">
        <v>4.7095417576309506</v>
      </c>
      <c r="AL750" s="86"/>
      <c r="AM750" s="255"/>
      <c r="AN750" s="255">
        <f t="shared" si="433"/>
        <v>2.7</v>
      </c>
      <c r="AO750" s="98">
        <f t="shared" si="434"/>
        <v>10800</v>
      </c>
      <c r="AP750" s="98">
        <f t="shared" si="434"/>
        <v>4860</v>
      </c>
      <c r="AQ750" s="98">
        <f t="shared" si="434"/>
        <v>2835</v>
      </c>
      <c r="AR750" s="98">
        <f t="shared" si="434"/>
        <v>1755.0000000000002</v>
      </c>
      <c r="AS750" s="99">
        <f t="shared" si="435"/>
        <v>10800</v>
      </c>
      <c r="AT750" s="99">
        <f t="shared" si="435"/>
        <v>4900</v>
      </c>
      <c r="AU750" s="99">
        <f t="shared" si="435"/>
        <v>2800</v>
      </c>
      <c r="AV750" s="99">
        <f t="shared" si="435"/>
        <v>1800</v>
      </c>
      <c r="AW750" s="100">
        <f t="shared" si="436"/>
        <v>1620</v>
      </c>
      <c r="AX750" s="256" t="s">
        <v>2995</v>
      </c>
      <c r="AY750" s="101">
        <v>1050</v>
      </c>
      <c r="AZ750" s="102">
        <v>420</v>
      </c>
      <c r="BA750" s="102">
        <v>350</v>
      </c>
      <c r="BB750" s="102">
        <v>210</v>
      </c>
      <c r="BC750" s="220">
        <v>900</v>
      </c>
      <c r="BD750" s="220">
        <v>360</v>
      </c>
      <c r="BE750" s="220">
        <v>300</v>
      </c>
      <c r="BF750" s="220">
        <v>180</v>
      </c>
      <c r="BG750" s="103">
        <f t="shared" si="437"/>
        <v>180</v>
      </c>
      <c r="BJ750" s="251" t="e">
        <f>M750*#REF!</f>
        <v>#REF!</v>
      </c>
      <c r="BK750" s="251" t="e">
        <f>N750*#REF!</f>
        <v>#REF!</v>
      </c>
      <c r="BL750" s="251" t="e">
        <f>O750*#REF!</f>
        <v>#REF!</v>
      </c>
      <c r="BM750" s="251" t="e">
        <f>P750*#REF!</f>
        <v>#REF!</v>
      </c>
    </row>
    <row r="751" spans="1:65" s="18" customFormat="1" ht="35.1" customHeight="1" x14ac:dyDescent="0.25">
      <c r="A751" s="83" t="str">
        <f t="shared" si="410"/>
        <v>TN7DT+1</v>
      </c>
      <c r="B751" s="83" t="str">
        <f t="shared" si="411"/>
        <v>TN7DT+2</v>
      </c>
      <c r="C751" s="83" t="str">
        <f t="shared" si="412"/>
        <v>TN7DT+3</v>
      </c>
      <c r="D751" s="83" t="str">
        <f t="shared" si="413"/>
        <v>TN7DT+4</v>
      </c>
      <c r="E751" s="18" t="s">
        <v>2729</v>
      </c>
      <c r="F751" s="85">
        <v>7</v>
      </c>
      <c r="G751" s="85"/>
      <c r="H751" s="93" t="s">
        <v>5940</v>
      </c>
      <c r="I751" s="84" t="s">
        <v>5941</v>
      </c>
      <c r="J751" s="84" t="s">
        <v>5933</v>
      </c>
      <c r="K751" s="84" t="str">
        <f t="shared" si="423"/>
        <v>TN7DT</v>
      </c>
      <c r="L751" s="84" t="s">
        <v>2748</v>
      </c>
      <c r="M751" s="95">
        <v>3800</v>
      </c>
      <c r="N751" s="95">
        <v>1800</v>
      </c>
      <c r="O751" s="95">
        <v>1050</v>
      </c>
      <c r="P751" s="96">
        <v>650</v>
      </c>
      <c r="Q751" s="95" t="e">
        <f>VLOOKUP(H751&amp;"Vị trí 1",#REF!,9,0)</f>
        <v>#REF!</v>
      </c>
      <c r="R751" s="95" t="e">
        <f>VLOOKUP(H751&amp;"Vị trí 2",#REF!,9,0)</f>
        <v>#REF!</v>
      </c>
      <c r="S751" s="95" t="e">
        <f>VLOOKUP(H751&amp;"Vị trí 3",#REF!,9,0)</f>
        <v>#REF!</v>
      </c>
      <c r="T751" s="95" t="e">
        <f>VLOOKUP(H751&amp;"Vị trí 4",#REF!,9,0)</f>
        <v>#REF!</v>
      </c>
      <c r="U751" s="253"/>
      <c r="V751" s="253" t="e">
        <f>VLOOKUP(B751,#REF!,32,0)</f>
        <v>#REF!</v>
      </c>
      <c r="W751" s="253"/>
      <c r="X751" s="253"/>
      <c r="Y751" s="254"/>
      <c r="Z751" s="254" t="e">
        <f>V751/N751</f>
        <v>#REF!</v>
      </c>
      <c r="AA751" s="254"/>
      <c r="AB751" s="254"/>
      <c r="AC751" s="253"/>
      <c r="AD751" s="253"/>
      <c r="AE751" s="253"/>
      <c r="AF751" s="253"/>
      <c r="AG751" s="254"/>
      <c r="AH751" s="254"/>
      <c r="AI751" s="254"/>
      <c r="AJ751" s="254"/>
      <c r="AK751" s="86">
        <v>5.3557964165212333</v>
      </c>
      <c r="AL751" s="86"/>
      <c r="AM751" s="255"/>
      <c r="AN751" s="255">
        <f t="shared" si="433"/>
        <v>3.1</v>
      </c>
      <c r="AO751" s="98">
        <f t="shared" si="434"/>
        <v>11780</v>
      </c>
      <c r="AP751" s="98">
        <f t="shared" si="434"/>
        <v>5580</v>
      </c>
      <c r="AQ751" s="98">
        <f t="shared" si="434"/>
        <v>3255</v>
      </c>
      <c r="AR751" s="98">
        <f t="shared" si="434"/>
        <v>2015</v>
      </c>
      <c r="AS751" s="99">
        <f t="shared" si="435"/>
        <v>11800</v>
      </c>
      <c r="AT751" s="99">
        <f t="shared" si="435"/>
        <v>5600</v>
      </c>
      <c r="AU751" s="99">
        <f t="shared" si="435"/>
        <v>3300</v>
      </c>
      <c r="AV751" s="99">
        <f t="shared" si="435"/>
        <v>2000</v>
      </c>
      <c r="AW751" s="100">
        <f t="shared" si="436"/>
        <v>1767</v>
      </c>
      <c r="AX751" s="256" t="s">
        <v>2995</v>
      </c>
      <c r="AY751" s="101">
        <v>1540</v>
      </c>
      <c r="AZ751" s="102">
        <v>700</v>
      </c>
      <c r="BA751" s="102">
        <v>350</v>
      </c>
      <c r="BB751" s="102">
        <v>210</v>
      </c>
      <c r="BC751" s="220">
        <v>1320</v>
      </c>
      <c r="BD751" s="220">
        <v>600</v>
      </c>
      <c r="BE751" s="220">
        <v>300</v>
      </c>
      <c r="BF751" s="220">
        <v>180</v>
      </c>
      <c r="BG751" s="103">
        <f t="shared" si="437"/>
        <v>233</v>
      </c>
      <c r="BJ751" s="251" t="e">
        <f>M751*#REF!</f>
        <v>#REF!</v>
      </c>
      <c r="BK751" s="251" t="e">
        <f>N751*#REF!</f>
        <v>#REF!</v>
      </c>
      <c r="BL751" s="251" t="e">
        <f>O751*#REF!</f>
        <v>#REF!</v>
      </c>
      <c r="BM751" s="251" t="e">
        <f>P751*#REF!</f>
        <v>#REF!</v>
      </c>
    </row>
    <row r="752" spans="1:65" s="308" customFormat="1" ht="35.1" customHeight="1" x14ac:dyDescent="0.25">
      <c r="A752" s="83" t="str">
        <f t="shared" si="410"/>
        <v>DQ+1</v>
      </c>
      <c r="B752" s="83" t="str">
        <f t="shared" si="411"/>
        <v>DQ+2</v>
      </c>
      <c r="C752" s="83" t="str">
        <f t="shared" si="412"/>
        <v>DQ+3</v>
      </c>
      <c r="D752" s="83" t="str">
        <f t="shared" si="413"/>
        <v>DQ+4</v>
      </c>
      <c r="E752" s="308" t="s">
        <v>2995</v>
      </c>
      <c r="F752" s="200" t="s">
        <v>2749</v>
      </c>
      <c r="G752" s="200"/>
      <c r="H752" s="201" t="s">
        <v>2995</v>
      </c>
      <c r="I752" s="274" t="s">
        <v>5942</v>
      </c>
      <c r="J752" s="309"/>
      <c r="K752" s="309"/>
      <c r="L752" s="309"/>
      <c r="M752" s="310"/>
      <c r="N752" s="310"/>
      <c r="O752" s="310"/>
      <c r="P752" s="310"/>
      <c r="Q752" s="311"/>
      <c r="R752" s="311"/>
      <c r="S752" s="311"/>
      <c r="T752" s="311"/>
      <c r="U752" s="293"/>
      <c r="V752" s="293"/>
      <c r="W752" s="293"/>
      <c r="X752" s="293"/>
      <c r="Y752" s="312"/>
      <c r="Z752" s="312"/>
      <c r="AA752" s="312"/>
      <c r="AB752" s="312"/>
      <c r="AC752" s="293"/>
      <c r="AD752" s="293"/>
      <c r="AE752" s="293"/>
      <c r="AF752" s="293"/>
      <c r="AG752" s="312"/>
      <c r="AH752" s="312"/>
      <c r="AI752" s="312"/>
      <c r="AJ752" s="312"/>
      <c r="AK752" s="313">
        <f>AVERAGE(AK754:AK808)</f>
        <v>7.9301158983093947</v>
      </c>
      <c r="AL752" s="313"/>
      <c r="AM752" s="314"/>
      <c r="AN752" s="281">
        <f t="shared" si="433"/>
        <v>4.5999999999999996</v>
      </c>
      <c r="AO752" s="282"/>
      <c r="AP752" s="282"/>
      <c r="AQ752" s="282"/>
      <c r="AR752" s="282"/>
      <c r="AS752" s="282"/>
      <c r="AT752" s="282"/>
      <c r="AU752" s="282"/>
      <c r="AV752" s="282"/>
      <c r="AW752" s="315"/>
      <c r="AX752" s="256" t="s">
        <v>2995</v>
      </c>
      <c r="AY752" s="101">
        <v>4900</v>
      </c>
      <c r="AZ752" s="102">
        <v>1260</v>
      </c>
      <c r="BA752" s="102">
        <v>910</v>
      </c>
      <c r="BB752" s="102">
        <v>700</v>
      </c>
      <c r="BC752" s="220">
        <v>4200</v>
      </c>
      <c r="BD752" s="220">
        <v>1080</v>
      </c>
      <c r="BE752" s="220">
        <v>780</v>
      </c>
      <c r="BF752" s="220">
        <v>600</v>
      </c>
      <c r="BJ752" s="316" t="e">
        <f>M752*#REF!</f>
        <v>#REF!</v>
      </c>
      <c r="BK752" s="316" t="e">
        <f>N752*#REF!</f>
        <v>#REF!</v>
      </c>
      <c r="BL752" s="316" t="e">
        <f>O752*#REF!</f>
        <v>#REF!</v>
      </c>
      <c r="BM752" s="316" t="e">
        <f>P752*#REF!</f>
        <v>#REF!</v>
      </c>
    </row>
    <row r="753" spans="1:65" s="18" customFormat="1" ht="35.1" customHeight="1" x14ac:dyDescent="0.25">
      <c r="A753" s="83" t="str">
        <f t="shared" si="410"/>
        <v>DQ1DT+1</v>
      </c>
      <c r="B753" s="83" t="str">
        <f t="shared" si="411"/>
        <v>DQ1DT+2</v>
      </c>
      <c r="C753" s="83" t="str">
        <f t="shared" si="412"/>
        <v>DQ1DT+3</v>
      </c>
      <c r="D753" s="83" t="str">
        <f t="shared" si="413"/>
        <v>DQ1DT+4</v>
      </c>
      <c r="E753" s="18" t="s">
        <v>2995</v>
      </c>
      <c r="F753" s="55">
        <v>1</v>
      </c>
      <c r="G753" s="55"/>
      <c r="H753" s="93" t="s">
        <v>5943</v>
      </c>
      <c r="I753" s="84" t="s">
        <v>2775</v>
      </c>
      <c r="J753" s="84" t="s">
        <v>5944</v>
      </c>
      <c r="K753" s="84"/>
      <c r="L753" s="84" t="s">
        <v>5945</v>
      </c>
      <c r="M753" s="96"/>
      <c r="N753" s="96"/>
      <c r="O753" s="96"/>
      <c r="P753" s="96"/>
      <c r="Q753" s="95"/>
      <c r="R753" s="95"/>
      <c r="S753" s="95"/>
      <c r="T753" s="95"/>
      <c r="U753" s="253" t="e">
        <f>VLOOKUP(A753,#REF!,32,0)</f>
        <v>#REF!</v>
      </c>
      <c r="V753" s="253" t="e">
        <f>VLOOKUP(B753,#REF!,32,0)</f>
        <v>#REF!</v>
      </c>
      <c r="W753" s="253" t="e">
        <f>VLOOKUP(C753,#REF!,32,0)</f>
        <v>#REF!</v>
      </c>
      <c r="X753" s="253"/>
      <c r="Y753" s="254" t="e">
        <f>U753/M753</f>
        <v>#REF!</v>
      </c>
      <c r="Z753" s="254" t="e">
        <f>V753/N753</f>
        <v>#REF!</v>
      </c>
      <c r="AA753" s="254" t="e">
        <f>W753/O753</f>
        <v>#REF!</v>
      </c>
      <c r="AB753" s="254"/>
      <c r="AC753" s="253"/>
      <c r="AD753" s="253"/>
      <c r="AE753" s="253"/>
      <c r="AF753" s="253"/>
      <c r="AG753" s="254"/>
      <c r="AH753" s="254"/>
      <c r="AI753" s="254"/>
      <c r="AJ753" s="254"/>
      <c r="AK753" s="86"/>
      <c r="AL753" s="86"/>
      <c r="AM753" s="255"/>
      <c r="AN753" s="255"/>
      <c r="AO753" s="98"/>
      <c r="AP753" s="98"/>
      <c r="AQ753" s="98"/>
      <c r="AR753" s="98"/>
      <c r="AS753" s="98"/>
      <c r="AT753" s="98"/>
      <c r="AU753" s="98"/>
      <c r="AV753" s="98"/>
      <c r="AW753" s="60"/>
      <c r="AX753" s="256" t="s">
        <v>2995</v>
      </c>
      <c r="AY753" s="101">
        <v>4900</v>
      </c>
      <c r="AZ753" s="102">
        <v>1260</v>
      </c>
      <c r="BA753" s="102">
        <v>910</v>
      </c>
      <c r="BB753" s="102">
        <v>700</v>
      </c>
      <c r="BC753" s="220">
        <v>4200</v>
      </c>
      <c r="BD753" s="220">
        <v>1080</v>
      </c>
      <c r="BE753" s="220">
        <v>780</v>
      </c>
      <c r="BF753" s="220">
        <v>600</v>
      </c>
      <c r="BJ753" s="251" t="e">
        <f>M753*#REF!</f>
        <v>#REF!</v>
      </c>
      <c r="BK753" s="251" t="e">
        <f>N753*#REF!</f>
        <v>#REF!</v>
      </c>
      <c r="BL753" s="251" t="e">
        <f>O753*#REF!</f>
        <v>#REF!</v>
      </c>
      <c r="BM753" s="251" t="e">
        <f>P753*#REF!</f>
        <v>#REF!</v>
      </c>
    </row>
    <row r="754" spans="1:65" s="18" customFormat="1" ht="35.1" customHeight="1" x14ac:dyDescent="0.25">
      <c r="A754" s="83" t="str">
        <f t="shared" si="410"/>
        <v>DQ1DT_D1+1</v>
      </c>
      <c r="B754" s="83" t="str">
        <f t="shared" si="411"/>
        <v>DQ1DT_D1+2</v>
      </c>
      <c r="C754" s="83" t="str">
        <f t="shared" si="412"/>
        <v>DQ1DT_D1+3</v>
      </c>
      <c r="D754" s="83" t="str">
        <f t="shared" si="413"/>
        <v>DQ1DT_D1+4</v>
      </c>
      <c r="E754" s="18" t="s">
        <v>2995</v>
      </c>
      <c r="F754" s="55"/>
      <c r="G754" s="55"/>
      <c r="H754" s="93" t="s">
        <v>5946</v>
      </c>
      <c r="I754" s="84" t="s">
        <v>5947</v>
      </c>
      <c r="J754" s="84" t="s">
        <v>5944</v>
      </c>
      <c r="K754" s="84" t="str">
        <f t="shared" si="423"/>
        <v>DQ1DT_D1</v>
      </c>
      <c r="L754" s="84" t="s">
        <v>5948</v>
      </c>
      <c r="M754" s="96">
        <v>800</v>
      </c>
      <c r="N754" s="96">
        <v>400</v>
      </c>
      <c r="O754" s="96">
        <v>300</v>
      </c>
      <c r="P754" s="96">
        <v>200</v>
      </c>
      <c r="Q754" s="95" t="e">
        <f>VLOOKUP(H754&amp;"Vị trí 1",#REF!,9,0)</f>
        <v>#REF!</v>
      </c>
      <c r="R754" s="95" t="e">
        <f>VLOOKUP(H754&amp;"Vị trí 2",#REF!,9,0)</f>
        <v>#REF!</v>
      </c>
      <c r="S754" s="95" t="e">
        <f>VLOOKUP(H754&amp;"Vị trí 3",#REF!,9,0)</f>
        <v>#REF!</v>
      </c>
      <c r="T754" s="95" t="e">
        <f>VLOOKUP(H754&amp;"Vị trí 4",#REF!,9,0)</f>
        <v>#REF!</v>
      </c>
      <c r="U754" s="253"/>
      <c r="V754" s="253"/>
      <c r="W754" s="253"/>
      <c r="X754" s="253"/>
      <c r="Y754" s="254"/>
      <c r="Z754" s="254"/>
      <c r="AA754" s="254"/>
      <c r="AB754" s="254"/>
      <c r="AC754" s="253"/>
      <c r="AD754" s="253"/>
      <c r="AE754" s="253"/>
      <c r="AF754" s="253"/>
      <c r="AG754" s="254"/>
      <c r="AH754" s="254"/>
      <c r="AI754" s="254"/>
      <c r="AJ754" s="254"/>
      <c r="AK754" s="86">
        <v>7.93</v>
      </c>
      <c r="AL754" s="86"/>
      <c r="AM754" s="255"/>
      <c r="AN754" s="255">
        <f t="shared" ref="AN754:AN764" si="438">ROUNDDOWN(AK754*$AN$10/$AK$10,1)</f>
        <v>4.5999999999999996</v>
      </c>
      <c r="AO754" s="98">
        <f t="shared" ref="AO754:AO764" si="439">M754*$AN754</f>
        <v>3679.9999999999995</v>
      </c>
      <c r="AP754" s="98">
        <f t="shared" ref="AP754:AP764" si="440">N754*$AN754</f>
        <v>1839.9999999999998</v>
      </c>
      <c r="AQ754" s="98">
        <f t="shared" ref="AQ754:AQ764" si="441">O754*$AN754</f>
        <v>1380</v>
      </c>
      <c r="AR754" s="98">
        <f t="shared" ref="AR754:AR764" si="442">P754*$AN754</f>
        <v>919.99999999999989</v>
      </c>
      <c r="AS754" s="99">
        <f t="shared" ref="AS754:AV764" si="443">IF(AO754&lt;1000,ROUND(AO754,-1),ROUND(AO754,-2))</f>
        <v>3700</v>
      </c>
      <c r="AT754" s="99">
        <f t="shared" si="443"/>
        <v>1800</v>
      </c>
      <c r="AU754" s="99">
        <f t="shared" si="443"/>
        <v>1400</v>
      </c>
      <c r="AV754" s="99">
        <f t="shared" si="443"/>
        <v>920</v>
      </c>
      <c r="AW754" s="100">
        <f t="shared" ref="AW754:AW764" si="444">AO754*0.15</f>
        <v>551.99999999999989</v>
      </c>
      <c r="AX754" s="256" t="s">
        <v>2995</v>
      </c>
      <c r="AY754" s="101">
        <v>980</v>
      </c>
      <c r="AZ754" s="102">
        <v>490</v>
      </c>
      <c r="BA754" s="102">
        <v>280</v>
      </c>
      <c r="BB754" s="102">
        <v>140</v>
      </c>
      <c r="BC754" s="220">
        <v>840</v>
      </c>
      <c r="BD754" s="220">
        <v>420</v>
      </c>
      <c r="BE754" s="220">
        <v>240</v>
      </c>
      <c r="BF754" s="220">
        <v>120</v>
      </c>
      <c r="BG754" s="103">
        <f t="shared" ref="BG754:BG764" si="445">AV754-AW754</f>
        <v>368.00000000000011</v>
      </c>
      <c r="BJ754" s="251" t="e">
        <f>M754*#REF!</f>
        <v>#REF!</v>
      </c>
      <c r="BK754" s="251" t="e">
        <f>N754*#REF!</f>
        <v>#REF!</v>
      </c>
      <c r="BL754" s="251" t="e">
        <f>O754*#REF!</f>
        <v>#REF!</v>
      </c>
      <c r="BM754" s="251" t="e">
        <f>P754*#REF!</f>
        <v>#REF!</v>
      </c>
    </row>
    <row r="755" spans="1:65" s="18" customFormat="1" ht="35.1" customHeight="1" x14ac:dyDescent="0.25">
      <c r="A755" s="83" t="str">
        <f t="shared" si="410"/>
        <v>DQ1DT_D2+1</v>
      </c>
      <c r="B755" s="83" t="str">
        <f t="shared" si="411"/>
        <v>DQ1DT_D2+2</v>
      </c>
      <c r="C755" s="83" t="str">
        <f t="shared" si="412"/>
        <v>DQ1DT_D2+3</v>
      </c>
      <c r="D755" s="83" t="str">
        <f t="shared" si="413"/>
        <v>DQ1DT_D2+4</v>
      </c>
      <c r="E755" s="18" t="s">
        <v>2995</v>
      </c>
      <c r="F755" s="55"/>
      <c r="G755" s="55"/>
      <c r="H755" s="93" t="s">
        <v>5949</v>
      </c>
      <c r="I755" s="84" t="s">
        <v>5950</v>
      </c>
      <c r="J755" s="84" t="s">
        <v>5951</v>
      </c>
      <c r="K755" s="84" t="str">
        <f t="shared" si="423"/>
        <v>DQ1DT_D2</v>
      </c>
      <c r="L755" s="84" t="s">
        <v>5952</v>
      </c>
      <c r="M755" s="95">
        <v>1000</v>
      </c>
      <c r="N755" s="96">
        <v>400</v>
      </c>
      <c r="O755" s="96">
        <v>300</v>
      </c>
      <c r="P755" s="96">
        <v>200</v>
      </c>
      <c r="Q755" s="95" t="e">
        <f>VLOOKUP(H755&amp;"Vị trí 1",#REF!,9,0)</f>
        <v>#REF!</v>
      </c>
      <c r="R755" s="95" t="e">
        <f>VLOOKUP(H755&amp;"Vị trí 2",#REF!,9,0)</f>
        <v>#REF!</v>
      </c>
      <c r="S755" s="95" t="e">
        <f>VLOOKUP(H755&amp;"Vị trí 3",#REF!,9,0)</f>
        <v>#REF!</v>
      </c>
      <c r="T755" s="95" t="e">
        <f>VLOOKUP(H755&amp;"Vị trí 4",#REF!,9,0)</f>
        <v>#REF!</v>
      </c>
      <c r="U755" s="253"/>
      <c r="V755" s="253"/>
      <c r="W755" s="253"/>
      <c r="X755" s="253"/>
      <c r="Y755" s="254"/>
      <c r="Z755" s="254"/>
      <c r="AA755" s="254"/>
      <c r="AB755" s="254"/>
      <c r="AC755" s="253"/>
      <c r="AD755" s="253"/>
      <c r="AE755" s="253"/>
      <c r="AF755" s="253"/>
      <c r="AG755" s="254"/>
      <c r="AH755" s="254"/>
      <c r="AI755" s="254"/>
      <c r="AJ755" s="254"/>
      <c r="AK755" s="86">
        <v>7.9723341836734702</v>
      </c>
      <c r="AL755" s="86"/>
      <c r="AM755" s="255"/>
      <c r="AN755" s="255">
        <f t="shared" si="438"/>
        <v>4.7</v>
      </c>
      <c r="AO755" s="98">
        <f t="shared" si="439"/>
        <v>4700</v>
      </c>
      <c r="AP755" s="98">
        <f t="shared" si="440"/>
        <v>1880</v>
      </c>
      <c r="AQ755" s="98">
        <f t="shared" si="441"/>
        <v>1410</v>
      </c>
      <c r="AR755" s="98">
        <f t="shared" si="442"/>
        <v>940</v>
      </c>
      <c r="AS755" s="99">
        <f t="shared" si="443"/>
        <v>4700</v>
      </c>
      <c r="AT755" s="99">
        <f t="shared" si="443"/>
        <v>1900</v>
      </c>
      <c r="AU755" s="99">
        <f t="shared" si="443"/>
        <v>1400</v>
      </c>
      <c r="AV755" s="99">
        <f t="shared" si="443"/>
        <v>940</v>
      </c>
      <c r="AW755" s="100">
        <f t="shared" si="444"/>
        <v>705</v>
      </c>
      <c r="AX755" s="256" t="s">
        <v>2995</v>
      </c>
      <c r="AY755" s="101">
        <v>1540</v>
      </c>
      <c r="AZ755" s="102">
        <v>770</v>
      </c>
      <c r="BA755" s="102">
        <v>490</v>
      </c>
      <c r="BB755" s="102">
        <v>280</v>
      </c>
      <c r="BC755" s="220">
        <v>1320</v>
      </c>
      <c r="BD755" s="220">
        <v>660</v>
      </c>
      <c r="BE755" s="220">
        <v>420</v>
      </c>
      <c r="BF755" s="220">
        <v>240</v>
      </c>
      <c r="BG755" s="103">
        <f t="shared" si="445"/>
        <v>235</v>
      </c>
      <c r="BJ755" s="251" t="e">
        <f>M755*#REF!</f>
        <v>#REF!</v>
      </c>
      <c r="BK755" s="251" t="e">
        <f>N755*#REF!</f>
        <v>#REF!</v>
      </c>
      <c r="BL755" s="251" t="e">
        <f>O755*#REF!</f>
        <v>#REF!</v>
      </c>
      <c r="BM755" s="251" t="e">
        <f>P755*#REF!</f>
        <v>#REF!</v>
      </c>
    </row>
    <row r="756" spans="1:65" s="18" customFormat="1" ht="35.1" customHeight="1" x14ac:dyDescent="0.25">
      <c r="A756" s="83" t="str">
        <f t="shared" ref="A756:A819" si="446">$H756&amp;"+1"</f>
        <v>DQ1DT_D3+1</v>
      </c>
      <c r="B756" s="83" t="str">
        <f t="shared" ref="B756:B819" si="447">$H756&amp;"+2"</f>
        <v>DQ1DT_D3+2</v>
      </c>
      <c r="C756" s="83" t="str">
        <f t="shared" ref="C756:C819" si="448">$H756&amp;"+3"</f>
        <v>DQ1DT_D3+3</v>
      </c>
      <c r="D756" s="83" t="str">
        <f t="shared" ref="D756:D819" si="449">$H756&amp;"+4"</f>
        <v>DQ1DT_D3+4</v>
      </c>
      <c r="E756" s="18" t="s">
        <v>2995</v>
      </c>
      <c r="F756" s="55"/>
      <c r="G756" s="55"/>
      <c r="H756" s="93" t="s">
        <v>5953</v>
      </c>
      <c r="I756" s="84" t="s">
        <v>5954</v>
      </c>
      <c r="J756" s="84" t="s">
        <v>5955</v>
      </c>
      <c r="K756" s="84" t="str">
        <f t="shared" si="423"/>
        <v>DQ1DT_D3</v>
      </c>
      <c r="L756" s="84" t="s">
        <v>5956</v>
      </c>
      <c r="M756" s="95">
        <v>1500</v>
      </c>
      <c r="N756" s="96">
        <v>600</v>
      </c>
      <c r="O756" s="96">
        <v>500</v>
      </c>
      <c r="P756" s="96">
        <v>300</v>
      </c>
      <c r="Q756" s="95" t="e">
        <f>VLOOKUP(H756&amp;"Vị trí 1",#REF!,9,0)</f>
        <v>#REF!</v>
      </c>
      <c r="R756" s="95" t="e">
        <f>VLOOKUP(H756&amp;"Vị trí 2",#REF!,9,0)</f>
        <v>#REF!</v>
      </c>
      <c r="S756" s="95" t="e">
        <f>VLOOKUP(H756&amp;"Vị trí 3",#REF!,9,0)</f>
        <v>#REF!</v>
      </c>
      <c r="T756" s="95" t="e">
        <f>VLOOKUP(H756&amp;"Vị trí 4",#REF!,9,0)</f>
        <v>#REF!</v>
      </c>
      <c r="U756" s="253"/>
      <c r="V756" s="253"/>
      <c r="W756" s="253"/>
      <c r="X756" s="253"/>
      <c r="Y756" s="254"/>
      <c r="Z756" s="254"/>
      <c r="AA756" s="254"/>
      <c r="AB756" s="254"/>
      <c r="AC756" s="253"/>
      <c r="AD756" s="253"/>
      <c r="AE756" s="253"/>
      <c r="AF756" s="253"/>
      <c r="AG756" s="254"/>
      <c r="AH756" s="254"/>
      <c r="AI756" s="254"/>
      <c r="AJ756" s="254"/>
      <c r="AK756" s="86">
        <v>7.93</v>
      </c>
      <c r="AL756" s="86"/>
      <c r="AM756" s="255"/>
      <c r="AN756" s="255">
        <f t="shared" si="438"/>
        <v>4.5999999999999996</v>
      </c>
      <c r="AO756" s="98">
        <f t="shared" si="439"/>
        <v>6899.9999999999991</v>
      </c>
      <c r="AP756" s="98">
        <f t="shared" si="440"/>
        <v>2760</v>
      </c>
      <c r="AQ756" s="98">
        <f t="shared" si="441"/>
        <v>2300</v>
      </c>
      <c r="AR756" s="98">
        <f t="shared" si="442"/>
        <v>1380</v>
      </c>
      <c r="AS756" s="99">
        <f t="shared" si="443"/>
        <v>6900</v>
      </c>
      <c r="AT756" s="99">
        <f t="shared" si="443"/>
        <v>2800</v>
      </c>
      <c r="AU756" s="99">
        <f t="shared" si="443"/>
        <v>2300</v>
      </c>
      <c r="AV756" s="99">
        <f t="shared" si="443"/>
        <v>1400</v>
      </c>
      <c r="AW756" s="100">
        <f t="shared" si="444"/>
        <v>1034.9999999999998</v>
      </c>
      <c r="AX756" s="256" t="s">
        <v>2995</v>
      </c>
      <c r="AY756" s="101">
        <v>2520</v>
      </c>
      <c r="AZ756" s="102">
        <v>1260</v>
      </c>
      <c r="BA756" s="102">
        <v>770</v>
      </c>
      <c r="BB756" s="102">
        <v>350</v>
      </c>
      <c r="BC756" s="220">
        <v>2160</v>
      </c>
      <c r="BD756" s="220">
        <v>1080</v>
      </c>
      <c r="BE756" s="220">
        <v>660</v>
      </c>
      <c r="BF756" s="220">
        <v>300</v>
      </c>
      <c r="BG756" s="103">
        <f t="shared" si="445"/>
        <v>365.00000000000023</v>
      </c>
      <c r="BJ756" s="251" t="e">
        <f>M756*#REF!</f>
        <v>#REF!</v>
      </c>
      <c r="BK756" s="251" t="e">
        <f>N756*#REF!</f>
        <v>#REF!</v>
      </c>
      <c r="BL756" s="251" t="e">
        <f>O756*#REF!</f>
        <v>#REF!</v>
      </c>
      <c r="BM756" s="251" t="e">
        <f>P756*#REF!</f>
        <v>#REF!</v>
      </c>
    </row>
    <row r="757" spans="1:65" s="18" customFormat="1" ht="35.1" customHeight="1" x14ac:dyDescent="0.25">
      <c r="A757" s="83" t="str">
        <f t="shared" si="446"/>
        <v>DQ1DT_D4+1</v>
      </c>
      <c r="B757" s="83" t="str">
        <f t="shared" si="447"/>
        <v>DQ1DT_D4+2</v>
      </c>
      <c r="C757" s="83" t="str">
        <f t="shared" si="448"/>
        <v>DQ1DT_D4+3</v>
      </c>
      <c r="D757" s="83" t="str">
        <f t="shared" si="449"/>
        <v>DQ1DT_D4+4</v>
      </c>
      <c r="E757" s="18" t="s">
        <v>2995</v>
      </c>
      <c r="F757" s="55"/>
      <c r="G757" s="55"/>
      <c r="H757" s="93" t="s">
        <v>5957</v>
      </c>
      <c r="I757" s="84" t="s">
        <v>5958</v>
      </c>
      <c r="J757" s="84" t="s">
        <v>5959</v>
      </c>
      <c r="K757" s="84" t="str">
        <f t="shared" si="423"/>
        <v>DQ1DT_D4</v>
      </c>
      <c r="L757" s="84" t="s">
        <v>5960</v>
      </c>
      <c r="M757" s="95">
        <v>2200</v>
      </c>
      <c r="N757" s="96">
        <v>700</v>
      </c>
      <c r="O757" s="96">
        <v>500</v>
      </c>
      <c r="P757" s="96">
        <v>300</v>
      </c>
      <c r="Q757" s="95" t="e">
        <f>VLOOKUP(H757&amp;"Vị trí 1",#REF!,9,0)</f>
        <v>#REF!</v>
      </c>
      <c r="R757" s="95" t="e">
        <f>VLOOKUP(H757&amp;"Vị trí 2",#REF!,9,0)</f>
        <v>#REF!</v>
      </c>
      <c r="S757" s="95" t="e">
        <f>VLOOKUP(H757&amp;"Vị trí 3",#REF!,9,0)</f>
        <v>#REF!</v>
      </c>
      <c r="T757" s="95" t="e">
        <f>VLOOKUP(H757&amp;"Vị trí 4",#REF!,9,0)</f>
        <v>#REF!</v>
      </c>
      <c r="U757" s="253"/>
      <c r="V757" s="253"/>
      <c r="W757" s="253"/>
      <c r="X757" s="253"/>
      <c r="Y757" s="254"/>
      <c r="Z757" s="254"/>
      <c r="AA757" s="254"/>
      <c r="AB757" s="254"/>
      <c r="AC757" s="253"/>
      <c r="AD757" s="253"/>
      <c r="AE757" s="253"/>
      <c r="AF757" s="253"/>
      <c r="AG757" s="254"/>
      <c r="AH757" s="254"/>
      <c r="AI757" s="254"/>
      <c r="AJ757" s="254"/>
      <c r="AK757" s="86">
        <v>7.8927355163727961</v>
      </c>
      <c r="AL757" s="86"/>
      <c r="AM757" s="255"/>
      <c r="AN757" s="255">
        <f t="shared" si="438"/>
        <v>4.5999999999999996</v>
      </c>
      <c r="AO757" s="98">
        <f t="shared" si="439"/>
        <v>10120</v>
      </c>
      <c r="AP757" s="98">
        <f t="shared" si="440"/>
        <v>3219.9999999999995</v>
      </c>
      <c r="AQ757" s="98">
        <f t="shared" si="441"/>
        <v>2300</v>
      </c>
      <c r="AR757" s="98">
        <f t="shared" si="442"/>
        <v>1380</v>
      </c>
      <c r="AS757" s="99">
        <f t="shared" si="443"/>
        <v>10100</v>
      </c>
      <c r="AT757" s="99">
        <f t="shared" si="443"/>
        <v>3200</v>
      </c>
      <c r="AU757" s="99">
        <f t="shared" si="443"/>
        <v>2300</v>
      </c>
      <c r="AV757" s="99">
        <f t="shared" si="443"/>
        <v>1400</v>
      </c>
      <c r="AW757" s="100">
        <f t="shared" si="444"/>
        <v>1518</v>
      </c>
      <c r="AX757" s="256" t="s">
        <v>2995</v>
      </c>
      <c r="AY757" s="101">
        <v>1540</v>
      </c>
      <c r="AZ757" s="102">
        <v>770</v>
      </c>
      <c r="BA757" s="102">
        <v>420</v>
      </c>
      <c r="BB757" s="102">
        <v>280</v>
      </c>
      <c r="BC757" s="220">
        <v>1320</v>
      </c>
      <c r="BD757" s="220">
        <v>660</v>
      </c>
      <c r="BE757" s="220">
        <v>360</v>
      </c>
      <c r="BF757" s="220">
        <v>240</v>
      </c>
      <c r="BG757" s="103">
        <f t="shared" si="445"/>
        <v>-118</v>
      </c>
      <c r="BJ757" s="251" t="e">
        <f>M757*#REF!</f>
        <v>#REF!</v>
      </c>
      <c r="BK757" s="251" t="e">
        <f>N757*#REF!</f>
        <v>#REF!</v>
      </c>
      <c r="BL757" s="251" t="e">
        <f>O757*#REF!</f>
        <v>#REF!</v>
      </c>
      <c r="BM757" s="251" t="e">
        <f>P757*#REF!</f>
        <v>#REF!</v>
      </c>
    </row>
    <row r="758" spans="1:65" s="18" customFormat="1" ht="35.1" customHeight="1" x14ac:dyDescent="0.25">
      <c r="A758" s="83" t="str">
        <f t="shared" si="446"/>
        <v>DQ1DT_D5+1</v>
      </c>
      <c r="B758" s="83" t="str">
        <f t="shared" si="447"/>
        <v>DQ1DT_D5+2</v>
      </c>
      <c r="C758" s="83" t="str">
        <f t="shared" si="448"/>
        <v>DQ1DT_D5+3</v>
      </c>
      <c r="D758" s="83" t="str">
        <f t="shared" si="449"/>
        <v>DQ1DT_D5+4</v>
      </c>
      <c r="E758" s="18" t="s">
        <v>2995</v>
      </c>
      <c r="F758" s="55"/>
      <c r="G758" s="55"/>
      <c r="H758" s="93" t="s">
        <v>5961</v>
      </c>
      <c r="I758" s="84" t="s">
        <v>5962</v>
      </c>
      <c r="J758" s="84" t="s">
        <v>5963</v>
      </c>
      <c r="K758" s="84" t="str">
        <f t="shared" si="423"/>
        <v>DQ1DT_D5</v>
      </c>
      <c r="L758" s="84" t="s">
        <v>5964</v>
      </c>
      <c r="M758" s="95">
        <v>7000</v>
      </c>
      <c r="N758" s="95">
        <v>1800</v>
      </c>
      <c r="O758" s="95">
        <v>1300</v>
      </c>
      <c r="P758" s="95">
        <v>1000</v>
      </c>
      <c r="Q758" s="95" t="e">
        <f>VLOOKUP(H758&amp;"Vị trí 1",#REF!,9,0)</f>
        <v>#REF!</v>
      </c>
      <c r="R758" s="95" t="e">
        <f>VLOOKUP(H758&amp;"Vị trí 2",#REF!,9,0)</f>
        <v>#REF!</v>
      </c>
      <c r="S758" s="95" t="e">
        <f>VLOOKUP(H758&amp;"Vị trí 3",#REF!,9,0)</f>
        <v>#REF!</v>
      </c>
      <c r="T758" s="95" t="e">
        <f>VLOOKUP(H758&amp;"Vị trí 4",#REF!,9,0)</f>
        <v>#REF!</v>
      </c>
      <c r="U758" s="253"/>
      <c r="V758" s="253"/>
      <c r="W758" s="253"/>
      <c r="X758" s="253"/>
      <c r="Y758" s="254"/>
      <c r="Z758" s="254"/>
      <c r="AA758" s="254"/>
      <c r="AB758" s="254"/>
      <c r="AC758" s="253"/>
      <c r="AD758" s="253"/>
      <c r="AE758" s="253"/>
      <c r="AF758" s="253"/>
      <c r="AG758" s="254"/>
      <c r="AH758" s="254"/>
      <c r="AI758" s="254"/>
      <c r="AJ758" s="254"/>
      <c r="AK758" s="86">
        <v>7.93</v>
      </c>
      <c r="AL758" s="86"/>
      <c r="AM758" s="255"/>
      <c r="AN758" s="255">
        <f t="shared" si="438"/>
        <v>4.5999999999999996</v>
      </c>
      <c r="AO758" s="98">
        <f t="shared" si="439"/>
        <v>32199.999999999996</v>
      </c>
      <c r="AP758" s="98">
        <f t="shared" si="440"/>
        <v>8280</v>
      </c>
      <c r="AQ758" s="98">
        <f t="shared" si="441"/>
        <v>5979.9999999999991</v>
      </c>
      <c r="AR758" s="98">
        <f t="shared" si="442"/>
        <v>4600</v>
      </c>
      <c r="AS758" s="99">
        <f t="shared" si="443"/>
        <v>32200</v>
      </c>
      <c r="AT758" s="99">
        <f t="shared" si="443"/>
        <v>8300</v>
      </c>
      <c r="AU758" s="99">
        <f t="shared" si="443"/>
        <v>6000</v>
      </c>
      <c r="AV758" s="99">
        <f t="shared" si="443"/>
        <v>4600</v>
      </c>
      <c r="AW758" s="100">
        <f t="shared" si="444"/>
        <v>4829.9999999999991</v>
      </c>
      <c r="AX758" s="256" t="s">
        <v>2995</v>
      </c>
      <c r="AY758" s="101">
        <v>910</v>
      </c>
      <c r="AZ758" s="102">
        <v>490</v>
      </c>
      <c r="BA758" s="102">
        <v>210</v>
      </c>
      <c r="BB758" s="102">
        <v>140</v>
      </c>
      <c r="BC758" s="317">
        <v>780</v>
      </c>
      <c r="BD758" s="317">
        <v>420</v>
      </c>
      <c r="BE758" s="317">
        <v>180</v>
      </c>
      <c r="BF758" s="317">
        <v>120</v>
      </c>
      <c r="BG758" s="103">
        <f t="shared" si="445"/>
        <v>-229.99999999999909</v>
      </c>
      <c r="BJ758" s="251" t="e">
        <f>M758*#REF!</f>
        <v>#REF!</v>
      </c>
      <c r="BK758" s="251" t="e">
        <f>N758*#REF!</f>
        <v>#REF!</v>
      </c>
      <c r="BL758" s="251" t="e">
        <f>O758*#REF!</f>
        <v>#REF!</v>
      </c>
      <c r="BM758" s="251" t="e">
        <f>P758*#REF!</f>
        <v>#REF!</v>
      </c>
    </row>
    <row r="759" spans="1:65" s="18" customFormat="1" ht="35.1" customHeight="1" x14ac:dyDescent="0.25">
      <c r="A759" s="83" t="str">
        <f t="shared" si="446"/>
        <v>DQ1DT_D6+1</v>
      </c>
      <c r="B759" s="83" t="str">
        <f t="shared" si="447"/>
        <v>DQ1DT_D6+2</v>
      </c>
      <c r="C759" s="83" t="str">
        <f t="shared" si="448"/>
        <v>DQ1DT_D6+3</v>
      </c>
      <c r="D759" s="83" t="str">
        <f t="shared" si="449"/>
        <v>DQ1DT_D6+4</v>
      </c>
      <c r="E759" s="18" t="s">
        <v>2995</v>
      </c>
      <c r="F759" s="55"/>
      <c r="G759" s="55"/>
      <c r="H759" s="93" t="s">
        <v>5965</v>
      </c>
      <c r="I759" s="84" t="s">
        <v>5966</v>
      </c>
      <c r="J759" s="84" t="s">
        <v>5967</v>
      </c>
      <c r="K759" s="84" t="str">
        <f t="shared" si="423"/>
        <v>DQ1DT_D6</v>
      </c>
      <c r="L759" s="84" t="s">
        <v>5945</v>
      </c>
      <c r="M759" s="95">
        <v>7000</v>
      </c>
      <c r="N759" s="95">
        <v>1800</v>
      </c>
      <c r="O759" s="95">
        <v>1300</v>
      </c>
      <c r="P759" s="95">
        <v>1000</v>
      </c>
      <c r="Q759" s="95" t="e">
        <f>VLOOKUP(H759&amp;"Vị trí 1",#REF!,9,0)</f>
        <v>#REF!</v>
      </c>
      <c r="R759" s="95" t="e">
        <f>VLOOKUP(H759&amp;"Vị trí 2",#REF!,9,0)</f>
        <v>#REF!</v>
      </c>
      <c r="S759" s="95" t="e">
        <f>VLOOKUP(H759&amp;"Vị trí 3",#REF!,9,0)</f>
        <v>#REF!</v>
      </c>
      <c r="T759" s="95" t="e">
        <f>VLOOKUP(H759&amp;"Vị trí 4",#REF!,9,0)</f>
        <v>#REF!</v>
      </c>
      <c r="U759" s="253"/>
      <c r="V759" s="253"/>
      <c r="W759" s="253"/>
      <c r="X759" s="253"/>
      <c r="Y759" s="254"/>
      <c r="Z759" s="254"/>
      <c r="AA759" s="254"/>
      <c r="AB759" s="254"/>
      <c r="AC759" s="253"/>
      <c r="AD759" s="253"/>
      <c r="AE759" s="253"/>
      <c r="AF759" s="253"/>
      <c r="AG759" s="254"/>
      <c r="AH759" s="254"/>
      <c r="AI759" s="254"/>
      <c r="AJ759" s="254"/>
      <c r="AK759" s="86">
        <v>6.132151994089555</v>
      </c>
      <c r="AL759" s="86"/>
      <c r="AM759" s="255"/>
      <c r="AN759" s="255">
        <f t="shared" si="438"/>
        <v>3.6</v>
      </c>
      <c r="AO759" s="98">
        <f t="shared" si="439"/>
        <v>25200</v>
      </c>
      <c r="AP759" s="98">
        <f t="shared" si="440"/>
        <v>6480</v>
      </c>
      <c r="AQ759" s="98">
        <f t="shared" si="441"/>
        <v>4680</v>
      </c>
      <c r="AR759" s="98">
        <f t="shared" si="442"/>
        <v>3600</v>
      </c>
      <c r="AS759" s="99">
        <f t="shared" si="443"/>
        <v>25200</v>
      </c>
      <c r="AT759" s="99">
        <f t="shared" si="443"/>
        <v>6500</v>
      </c>
      <c r="AU759" s="99">
        <f t="shared" si="443"/>
        <v>4700</v>
      </c>
      <c r="AV759" s="99">
        <f t="shared" si="443"/>
        <v>3600</v>
      </c>
      <c r="AW759" s="100">
        <f t="shared" si="444"/>
        <v>3780</v>
      </c>
      <c r="AX759" s="256" t="s">
        <v>2995</v>
      </c>
      <c r="AY759" s="101"/>
      <c r="AZ759" s="102"/>
      <c r="BA759" s="102"/>
      <c r="BB759" s="102"/>
      <c r="BC759" s="220"/>
      <c r="BD759" s="220"/>
      <c r="BE759" s="220"/>
      <c r="BF759" s="220"/>
      <c r="BG759" s="103">
        <f t="shared" si="445"/>
        <v>-180</v>
      </c>
    </row>
    <row r="760" spans="1:65" s="18" customFormat="1" ht="35.1" customHeight="1" x14ac:dyDescent="0.25">
      <c r="A760" s="83" t="str">
        <f t="shared" si="446"/>
        <v>DQ2DT+1</v>
      </c>
      <c r="B760" s="83" t="str">
        <f t="shared" si="447"/>
        <v>DQ2DT+2</v>
      </c>
      <c r="C760" s="83" t="str">
        <f t="shared" si="448"/>
        <v>DQ2DT+3</v>
      </c>
      <c r="D760" s="83" t="str">
        <f t="shared" si="449"/>
        <v>DQ2DT+4</v>
      </c>
      <c r="E760" s="18" t="s">
        <v>2995</v>
      </c>
      <c r="F760" s="55">
        <v>2</v>
      </c>
      <c r="G760" s="55"/>
      <c r="H760" s="93" t="s">
        <v>5968</v>
      </c>
      <c r="I760" s="84" t="s">
        <v>5969</v>
      </c>
      <c r="J760" s="84" t="s">
        <v>3351</v>
      </c>
      <c r="K760" s="84" t="str">
        <f t="shared" si="423"/>
        <v>DQ2DT</v>
      </c>
      <c r="L760" s="84" t="s">
        <v>5945</v>
      </c>
      <c r="M760" s="95">
        <v>1400</v>
      </c>
      <c r="N760" s="96">
        <v>700</v>
      </c>
      <c r="O760" s="96">
        <v>400</v>
      </c>
      <c r="P760" s="96">
        <v>200</v>
      </c>
      <c r="Q760" s="95" t="e">
        <f>VLOOKUP(H760&amp;"Vị trí 1",#REF!,9,0)</f>
        <v>#REF!</v>
      </c>
      <c r="R760" s="95" t="e">
        <f>VLOOKUP(H760&amp;"Vị trí 2",#REF!,9,0)</f>
        <v>#REF!</v>
      </c>
      <c r="S760" s="95" t="e">
        <f>VLOOKUP(H760&amp;"Vị trí 3",#REF!,9,0)</f>
        <v>#REF!</v>
      </c>
      <c r="T760" s="95" t="e">
        <f>VLOOKUP(H760&amp;"Vị trí 4",#REF!,9,0)</f>
        <v>#REF!</v>
      </c>
      <c r="U760" s="253" t="e">
        <f>VLOOKUP(A760,#REF!,32,0)</f>
        <v>#REF!</v>
      </c>
      <c r="V760" s="253" t="e">
        <f>VLOOKUP(B760,#REF!,32,0)</f>
        <v>#REF!</v>
      </c>
      <c r="W760" s="253"/>
      <c r="X760" s="253"/>
      <c r="Y760" s="254" t="e">
        <f t="shared" ref="Y760:Z762" si="450">U760/M760</f>
        <v>#REF!</v>
      </c>
      <c r="Z760" s="254" t="e">
        <f t="shared" si="450"/>
        <v>#REF!</v>
      </c>
      <c r="AA760" s="254"/>
      <c r="AB760" s="254"/>
      <c r="AC760" s="253"/>
      <c r="AD760" s="253"/>
      <c r="AE760" s="253"/>
      <c r="AF760" s="253"/>
      <c r="AG760" s="254"/>
      <c r="AH760" s="254"/>
      <c r="AI760" s="254"/>
      <c r="AJ760" s="254"/>
      <c r="AK760" s="86">
        <v>7.93</v>
      </c>
      <c r="AL760" s="86"/>
      <c r="AM760" s="255"/>
      <c r="AN760" s="255">
        <f t="shared" si="438"/>
        <v>4.5999999999999996</v>
      </c>
      <c r="AO760" s="98">
        <f t="shared" si="439"/>
        <v>6439.9999999999991</v>
      </c>
      <c r="AP760" s="98">
        <f t="shared" si="440"/>
        <v>3219.9999999999995</v>
      </c>
      <c r="AQ760" s="98">
        <f t="shared" si="441"/>
        <v>1839.9999999999998</v>
      </c>
      <c r="AR760" s="98">
        <f t="shared" si="442"/>
        <v>919.99999999999989</v>
      </c>
      <c r="AS760" s="99">
        <f t="shared" si="443"/>
        <v>6400</v>
      </c>
      <c r="AT760" s="99">
        <f t="shared" si="443"/>
        <v>3200</v>
      </c>
      <c r="AU760" s="99">
        <f t="shared" si="443"/>
        <v>1800</v>
      </c>
      <c r="AV760" s="99">
        <f t="shared" si="443"/>
        <v>920</v>
      </c>
      <c r="AW760" s="100">
        <f t="shared" si="444"/>
        <v>965.99999999999977</v>
      </c>
      <c r="AX760" s="256" t="s">
        <v>2995</v>
      </c>
      <c r="AY760" s="101">
        <v>490</v>
      </c>
      <c r="AZ760" s="102">
        <v>210</v>
      </c>
      <c r="BA760" s="102">
        <v>180</v>
      </c>
      <c r="BB760" s="102">
        <v>140</v>
      </c>
      <c r="BC760" s="220">
        <v>420</v>
      </c>
      <c r="BD760" s="220">
        <v>180</v>
      </c>
      <c r="BE760" s="220">
        <v>150</v>
      </c>
      <c r="BF760" s="220">
        <v>120</v>
      </c>
      <c r="BG760" s="103">
        <f t="shared" si="445"/>
        <v>-45.999999999999773</v>
      </c>
      <c r="BJ760" s="251" t="e">
        <f>M760*#REF!</f>
        <v>#REF!</v>
      </c>
      <c r="BK760" s="251" t="e">
        <f>N760*#REF!</f>
        <v>#REF!</v>
      </c>
      <c r="BL760" s="251" t="e">
        <f>O760*#REF!</f>
        <v>#REF!</v>
      </c>
      <c r="BM760" s="251" t="e">
        <f>P760*#REF!</f>
        <v>#REF!</v>
      </c>
    </row>
    <row r="761" spans="1:65" s="18" customFormat="1" ht="35.1" customHeight="1" x14ac:dyDescent="0.25">
      <c r="A761" s="83" t="str">
        <f t="shared" si="446"/>
        <v>DQ3DT+1</v>
      </c>
      <c r="B761" s="83" t="str">
        <f t="shared" si="447"/>
        <v>DQ3DT+2</v>
      </c>
      <c r="C761" s="83" t="str">
        <f t="shared" si="448"/>
        <v>DQ3DT+3</v>
      </c>
      <c r="D761" s="83" t="str">
        <f t="shared" si="449"/>
        <v>DQ3DT+4</v>
      </c>
      <c r="E761" s="18" t="s">
        <v>2995</v>
      </c>
      <c r="F761" s="55">
        <v>3</v>
      </c>
      <c r="G761" s="55"/>
      <c r="H761" s="93" t="s">
        <v>5970</v>
      </c>
      <c r="I761" s="84" t="s">
        <v>5971</v>
      </c>
      <c r="J761" s="84" t="s">
        <v>5972</v>
      </c>
      <c r="K761" s="84" t="str">
        <f t="shared" si="423"/>
        <v>DQ3DT</v>
      </c>
      <c r="L761" s="84" t="s">
        <v>5973</v>
      </c>
      <c r="M761" s="95">
        <v>2200</v>
      </c>
      <c r="N761" s="95">
        <v>1100</v>
      </c>
      <c r="O761" s="96">
        <v>700</v>
      </c>
      <c r="P761" s="96">
        <v>400</v>
      </c>
      <c r="Q761" s="95" t="e">
        <f>VLOOKUP(H761&amp;"Vị trí 1",#REF!,9,0)</f>
        <v>#REF!</v>
      </c>
      <c r="R761" s="95" t="e">
        <f>VLOOKUP(H761&amp;"Vị trí 2",#REF!,9,0)</f>
        <v>#REF!</v>
      </c>
      <c r="S761" s="95" t="e">
        <f>VLOOKUP(H761&amp;"Vị trí 3",#REF!,9,0)</f>
        <v>#REF!</v>
      </c>
      <c r="T761" s="95" t="e">
        <f>VLOOKUP(H761&amp;"Vị trí 4",#REF!,9,0)</f>
        <v>#REF!</v>
      </c>
      <c r="U761" s="253" t="e">
        <f>VLOOKUP(A761,#REF!,32,0)</f>
        <v>#REF!</v>
      </c>
      <c r="V761" s="253" t="e">
        <f>VLOOKUP(B761,#REF!,32,0)</f>
        <v>#REF!</v>
      </c>
      <c r="W761" s="253"/>
      <c r="X761" s="253"/>
      <c r="Y761" s="254" t="e">
        <f t="shared" si="450"/>
        <v>#REF!</v>
      </c>
      <c r="Z761" s="254" t="e">
        <f t="shared" si="450"/>
        <v>#REF!</v>
      </c>
      <c r="AA761" s="254"/>
      <c r="AB761" s="254"/>
      <c r="AC761" s="253"/>
      <c r="AD761" s="253"/>
      <c r="AE761" s="253"/>
      <c r="AF761" s="253"/>
      <c r="AG761" s="254"/>
      <c r="AH761" s="254"/>
      <c r="AI761" s="254"/>
      <c r="AJ761" s="254"/>
      <c r="AK761" s="86">
        <v>7.93</v>
      </c>
      <c r="AL761" s="86"/>
      <c r="AM761" s="255"/>
      <c r="AN761" s="255">
        <f t="shared" si="438"/>
        <v>4.5999999999999996</v>
      </c>
      <c r="AO761" s="98">
        <f t="shared" si="439"/>
        <v>10120</v>
      </c>
      <c r="AP761" s="98">
        <f t="shared" si="440"/>
        <v>5060</v>
      </c>
      <c r="AQ761" s="98">
        <f t="shared" si="441"/>
        <v>3219.9999999999995</v>
      </c>
      <c r="AR761" s="98">
        <f t="shared" si="442"/>
        <v>1839.9999999999998</v>
      </c>
      <c r="AS761" s="99">
        <f t="shared" si="443"/>
        <v>10100</v>
      </c>
      <c r="AT761" s="99">
        <f t="shared" si="443"/>
        <v>5100</v>
      </c>
      <c r="AU761" s="99">
        <f t="shared" si="443"/>
        <v>3200</v>
      </c>
      <c r="AV761" s="99">
        <f t="shared" si="443"/>
        <v>1800</v>
      </c>
      <c r="AW761" s="100">
        <f t="shared" si="444"/>
        <v>1518</v>
      </c>
      <c r="AX761" s="256" t="s">
        <v>2995</v>
      </c>
      <c r="AY761" s="101">
        <v>420</v>
      </c>
      <c r="AZ761" s="102">
        <v>210</v>
      </c>
      <c r="BA761" s="102">
        <v>180</v>
      </c>
      <c r="BB761" s="102">
        <v>140</v>
      </c>
      <c r="BC761" s="220">
        <v>360</v>
      </c>
      <c r="BD761" s="220">
        <v>180</v>
      </c>
      <c r="BE761" s="220">
        <v>150</v>
      </c>
      <c r="BF761" s="220">
        <v>120</v>
      </c>
      <c r="BG761" s="103">
        <f t="shared" si="445"/>
        <v>282</v>
      </c>
      <c r="BJ761" s="251" t="e">
        <f>M761*#REF!</f>
        <v>#REF!</v>
      </c>
      <c r="BK761" s="251" t="e">
        <f>N761*#REF!</f>
        <v>#REF!</v>
      </c>
      <c r="BL761" s="251" t="e">
        <f>O761*#REF!</f>
        <v>#REF!</v>
      </c>
      <c r="BM761" s="251" t="e">
        <f>P761*#REF!</f>
        <v>#REF!</v>
      </c>
    </row>
    <row r="762" spans="1:65" s="18" customFormat="1" ht="35.1" customHeight="1" x14ac:dyDescent="0.25">
      <c r="A762" s="83" t="str">
        <f t="shared" si="446"/>
        <v>DQ4DT+1</v>
      </c>
      <c r="B762" s="83" t="str">
        <f t="shared" si="447"/>
        <v>DQ4DT+2</v>
      </c>
      <c r="C762" s="83" t="str">
        <f t="shared" si="448"/>
        <v>DQ4DT+3</v>
      </c>
      <c r="D762" s="83" t="str">
        <f t="shared" si="449"/>
        <v>DQ4DT+4</v>
      </c>
      <c r="E762" s="18" t="s">
        <v>2995</v>
      </c>
      <c r="F762" s="55">
        <v>4</v>
      </c>
      <c r="G762" s="55"/>
      <c r="H762" s="93" t="s">
        <v>5974</v>
      </c>
      <c r="I762" s="84" t="s">
        <v>5975</v>
      </c>
      <c r="J762" s="84" t="s">
        <v>3466</v>
      </c>
      <c r="K762" s="84" t="str">
        <f t="shared" si="423"/>
        <v>DQ4DT</v>
      </c>
      <c r="L762" s="84" t="s">
        <v>5976</v>
      </c>
      <c r="M762" s="95">
        <v>3600</v>
      </c>
      <c r="N762" s="95">
        <v>1800</v>
      </c>
      <c r="O762" s="95">
        <v>1100</v>
      </c>
      <c r="P762" s="96">
        <v>500</v>
      </c>
      <c r="Q762" s="95" t="e">
        <f>VLOOKUP(H762&amp;"Vị trí 1",#REF!,9,0)</f>
        <v>#REF!</v>
      </c>
      <c r="R762" s="95" t="e">
        <f>VLOOKUP(H762&amp;"Vị trí 2",#REF!,9,0)</f>
        <v>#REF!</v>
      </c>
      <c r="S762" s="95" t="e">
        <f>VLOOKUP(H762&amp;"Vị trí 3",#REF!,9,0)</f>
        <v>#REF!</v>
      </c>
      <c r="T762" s="95" t="e">
        <f>VLOOKUP(H762&amp;"Vị trí 4",#REF!,9,0)</f>
        <v>#REF!</v>
      </c>
      <c r="U762" s="253" t="e">
        <f>VLOOKUP(A762,#REF!,32,0)</f>
        <v>#REF!</v>
      </c>
      <c r="V762" s="253" t="e">
        <f>VLOOKUP(B762,#REF!,32,0)</f>
        <v>#REF!</v>
      </c>
      <c r="W762" s="253"/>
      <c r="X762" s="253"/>
      <c r="Y762" s="254" t="e">
        <f t="shared" si="450"/>
        <v>#REF!</v>
      </c>
      <c r="Z762" s="254" t="e">
        <f t="shared" si="450"/>
        <v>#REF!</v>
      </c>
      <c r="AA762" s="254"/>
      <c r="AB762" s="254"/>
      <c r="AC762" s="253"/>
      <c r="AD762" s="253"/>
      <c r="AE762" s="253"/>
      <c r="AF762" s="253"/>
      <c r="AG762" s="254"/>
      <c r="AH762" s="254"/>
      <c r="AI762" s="254"/>
      <c r="AJ762" s="254"/>
      <c r="AK762" s="86">
        <v>7.93</v>
      </c>
      <c r="AL762" s="86"/>
      <c r="AM762" s="255"/>
      <c r="AN762" s="255">
        <f t="shared" si="438"/>
        <v>4.5999999999999996</v>
      </c>
      <c r="AO762" s="98">
        <f t="shared" si="439"/>
        <v>16560</v>
      </c>
      <c r="AP762" s="98">
        <f t="shared" si="440"/>
        <v>8280</v>
      </c>
      <c r="AQ762" s="98">
        <f t="shared" si="441"/>
        <v>5060</v>
      </c>
      <c r="AR762" s="98">
        <f t="shared" si="442"/>
        <v>2300</v>
      </c>
      <c r="AS762" s="99">
        <f t="shared" si="443"/>
        <v>16600</v>
      </c>
      <c r="AT762" s="99">
        <f t="shared" si="443"/>
        <v>8300</v>
      </c>
      <c r="AU762" s="99">
        <f t="shared" si="443"/>
        <v>5100</v>
      </c>
      <c r="AV762" s="99">
        <f t="shared" si="443"/>
        <v>2300</v>
      </c>
      <c r="AW762" s="100">
        <f t="shared" si="444"/>
        <v>2484</v>
      </c>
      <c r="AX762" s="256" t="s">
        <v>2995</v>
      </c>
      <c r="AY762" s="101">
        <v>1120</v>
      </c>
      <c r="AZ762" s="102">
        <v>700</v>
      </c>
      <c r="BA762" s="102">
        <v>350</v>
      </c>
      <c r="BB762" s="102">
        <v>210</v>
      </c>
      <c r="BC762" s="220">
        <v>960</v>
      </c>
      <c r="BD762" s="220">
        <v>600</v>
      </c>
      <c r="BE762" s="220">
        <v>300</v>
      </c>
      <c r="BF762" s="220">
        <v>180</v>
      </c>
      <c r="BG762" s="103">
        <f t="shared" si="445"/>
        <v>-184</v>
      </c>
      <c r="BJ762" s="251" t="e">
        <f>M762*#REF!</f>
        <v>#REF!</v>
      </c>
      <c r="BK762" s="251" t="e">
        <f>N762*#REF!</f>
        <v>#REF!</v>
      </c>
      <c r="BL762" s="251" t="e">
        <f>O762*#REF!</f>
        <v>#REF!</v>
      </c>
      <c r="BM762" s="251" t="e">
        <f>P762*#REF!</f>
        <v>#REF!</v>
      </c>
    </row>
    <row r="763" spans="1:65" s="18" customFormat="1" ht="35.1" customHeight="1" x14ac:dyDescent="0.25">
      <c r="A763" s="83" t="str">
        <f t="shared" si="446"/>
        <v>DQ5DT+1</v>
      </c>
      <c r="B763" s="83" t="str">
        <f t="shared" si="447"/>
        <v>DQ5DT+2</v>
      </c>
      <c r="C763" s="83" t="str">
        <f t="shared" si="448"/>
        <v>DQ5DT+3</v>
      </c>
      <c r="D763" s="83" t="str">
        <f t="shared" si="449"/>
        <v>DQ5DT+4</v>
      </c>
      <c r="E763" s="18" t="s">
        <v>2995</v>
      </c>
      <c r="F763" s="55">
        <v>5</v>
      </c>
      <c r="G763" s="55"/>
      <c r="H763" s="93" t="s">
        <v>5977</v>
      </c>
      <c r="I763" s="84" t="s">
        <v>5978</v>
      </c>
      <c r="J763" s="84" t="s">
        <v>5979</v>
      </c>
      <c r="K763" s="84" t="str">
        <f t="shared" si="423"/>
        <v>DQ5DT</v>
      </c>
      <c r="L763" s="84" t="s">
        <v>5980</v>
      </c>
      <c r="M763" s="95">
        <v>2200</v>
      </c>
      <c r="N763" s="95">
        <v>1100</v>
      </c>
      <c r="O763" s="96">
        <v>600</v>
      </c>
      <c r="P763" s="96">
        <v>400</v>
      </c>
      <c r="Q763" s="95" t="e">
        <f>VLOOKUP(H763&amp;"Vị trí 1",#REF!,9,0)</f>
        <v>#REF!</v>
      </c>
      <c r="R763" s="95" t="e">
        <f>VLOOKUP(H763&amp;"Vị trí 2",#REF!,9,0)</f>
        <v>#REF!</v>
      </c>
      <c r="S763" s="95" t="e">
        <f>VLOOKUP(H763&amp;"Vị trí 3",#REF!,9,0)</f>
        <v>#REF!</v>
      </c>
      <c r="T763" s="95" t="e">
        <f>VLOOKUP(H763&amp;"Vị trí 4",#REF!,9,0)</f>
        <v>#REF!</v>
      </c>
      <c r="U763" s="253"/>
      <c r="V763" s="253"/>
      <c r="W763" s="253"/>
      <c r="X763" s="253"/>
      <c r="Y763" s="254"/>
      <c r="Z763" s="254"/>
      <c r="AA763" s="254"/>
      <c r="AB763" s="254"/>
      <c r="AC763" s="253"/>
      <c r="AD763" s="253"/>
      <c r="AE763" s="253"/>
      <c r="AF763" s="253"/>
      <c r="AG763" s="254"/>
      <c r="AH763" s="254"/>
      <c r="AI763" s="254"/>
      <c r="AJ763" s="254"/>
      <c r="AK763" s="86">
        <v>7.93</v>
      </c>
      <c r="AL763" s="86"/>
      <c r="AM763" s="255"/>
      <c r="AN763" s="255">
        <f t="shared" si="438"/>
        <v>4.5999999999999996</v>
      </c>
      <c r="AO763" s="98">
        <f t="shared" si="439"/>
        <v>10120</v>
      </c>
      <c r="AP763" s="98">
        <f t="shared" si="440"/>
        <v>5060</v>
      </c>
      <c r="AQ763" s="98">
        <f t="shared" si="441"/>
        <v>2760</v>
      </c>
      <c r="AR763" s="98">
        <f t="shared" si="442"/>
        <v>1839.9999999999998</v>
      </c>
      <c r="AS763" s="99">
        <f t="shared" si="443"/>
        <v>10100</v>
      </c>
      <c r="AT763" s="99">
        <f t="shared" si="443"/>
        <v>5100</v>
      </c>
      <c r="AU763" s="99">
        <f t="shared" si="443"/>
        <v>2800</v>
      </c>
      <c r="AV763" s="99">
        <f t="shared" si="443"/>
        <v>1800</v>
      </c>
      <c r="AW763" s="100">
        <f t="shared" si="444"/>
        <v>1518</v>
      </c>
      <c r="AX763" s="256" t="s">
        <v>2995</v>
      </c>
      <c r="AY763" s="101"/>
      <c r="AZ763" s="102"/>
      <c r="BA763" s="102"/>
      <c r="BB763" s="102"/>
      <c r="BC763" s="220"/>
      <c r="BD763" s="220"/>
      <c r="BE763" s="220"/>
      <c r="BF763" s="220"/>
      <c r="BG763" s="103">
        <f t="shared" si="445"/>
        <v>282</v>
      </c>
    </row>
    <row r="764" spans="1:65" s="18" customFormat="1" ht="35.1" customHeight="1" x14ac:dyDescent="0.25">
      <c r="A764" s="83" t="str">
        <f t="shared" si="446"/>
        <v>DQ6DT+1</v>
      </c>
      <c r="B764" s="83" t="str">
        <f t="shared" si="447"/>
        <v>DQ6DT+2</v>
      </c>
      <c r="C764" s="83" t="str">
        <f t="shared" si="448"/>
        <v>DQ6DT+3</v>
      </c>
      <c r="D764" s="83" t="str">
        <f t="shared" si="449"/>
        <v>DQ6DT+4</v>
      </c>
      <c r="E764" s="18" t="s">
        <v>2995</v>
      </c>
      <c r="F764" s="318">
        <v>6</v>
      </c>
      <c r="G764" s="318"/>
      <c r="H764" s="319" t="s">
        <v>5981</v>
      </c>
      <c r="I764" s="84" t="s">
        <v>5982</v>
      </c>
      <c r="J764" s="320" t="s">
        <v>5983</v>
      </c>
      <c r="K764" s="84" t="str">
        <f t="shared" si="423"/>
        <v>DQ6DT</v>
      </c>
      <c r="L764" s="320" t="s">
        <v>3442</v>
      </c>
      <c r="M764" s="95">
        <v>1300</v>
      </c>
      <c r="N764" s="96">
        <v>700</v>
      </c>
      <c r="O764" s="96">
        <v>300</v>
      </c>
      <c r="P764" s="96">
        <v>200</v>
      </c>
      <c r="Q764" s="95" t="e">
        <f>VLOOKUP(H764&amp;"Vị trí 1",#REF!,9,0)</f>
        <v>#REF!</v>
      </c>
      <c r="R764" s="95" t="e">
        <f>VLOOKUP(H764&amp;"Vị trí 2",#REF!,9,0)</f>
        <v>#REF!</v>
      </c>
      <c r="S764" s="95" t="e">
        <f>VLOOKUP(H764&amp;"Vị trí 3",#REF!,9,0)</f>
        <v>#REF!</v>
      </c>
      <c r="T764" s="95" t="e">
        <f>VLOOKUP(H764&amp;"Vị trí 4",#REF!,9,0)</f>
        <v>#REF!</v>
      </c>
      <c r="U764" s="253"/>
      <c r="V764" s="253"/>
      <c r="W764" s="253"/>
      <c r="X764" s="253"/>
      <c r="Y764" s="254"/>
      <c r="Z764" s="254"/>
      <c r="AA764" s="254"/>
      <c r="AB764" s="254"/>
      <c r="AC764" s="253"/>
      <c r="AD764" s="253"/>
      <c r="AE764" s="253"/>
      <c r="AF764" s="253"/>
      <c r="AG764" s="254"/>
      <c r="AH764" s="254"/>
      <c r="AI764" s="254"/>
      <c r="AJ764" s="254"/>
      <c r="AK764" s="86">
        <v>7.93</v>
      </c>
      <c r="AL764" s="86"/>
      <c r="AM764" s="255"/>
      <c r="AN764" s="255">
        <f t="shared" si="438"/>
        <v>4.5999999999999996</v>
      </c>
      <c r="AO764" s="98">
        <f t="shared" si="439"/>
        <v>5979.9999999999991</v>
      </c>
      <c r="AP764" s="98">
        <f t="shared" si="440"/>
        <v>3219.9999999999995</v>
      </c>
      <c r="AQ764" s="98">
        <f t="shared" si="441"/>
        <v>1380</v>
      </c>
      <c r="AR764" s="98">
        <f t="shared" si="442"/>
        <v>919.99999999999989</v>
      </c>
      <c r="AS764" s="99">
        <f t="shared" si="443"/>
        <v>6000</v>
      </c>
      <c r="AT764" s="99">
        <f t="shared" si="443"/>
        <v>3200</v>
      </c>
      <c r="AU764" s="99">
        <f t="shared" si="443"/>
        <v>1400</v>
      </c>
      <c r="AV764" s="99">
        <f t="shared" si="443"/>
        <v>920</v>
      </c>
      <c r="AW764" s="100">
        <f t="shared" si="444"/>
        <v>896.99999999999989</v>
      </c>
      <c r="AX764" s="256" t="s">
        <v>2995</v>
      </c>
      <c r="AY764" s="101">
        <v>3220</v>
      </c>
      <c r="AZ764" s="102">
        <v>840</v>
      </c>
      <c r="BA764" s="102">
        <v>630</v>
      </c>
      <c r="BB764" s="102">
        <v>490</v>
      </c>
      <c r="BC764" s="220">
        <v>2760</v>
      </c>
      <c r="BD764" s="220">
        <v>720</v>
      </c>
      <c r="BE764" s="220">
        <v>540</v>
      </c>
      <c r="BF764" s="220">
        <v>420</v>
      </c>
      <c r="BG764" s="103">
        <f t="shared" si="445"/>
        <v>23.000000000000114</v>
      </c>
      <c r="BJ764" s="251" t="e">
        <f>M764*#REF!</f>
        <v>#REF!</v>
      </c>
      <c r="BK764" s="251" t="e">
        <f>N764*#REF!</f>
        <v>#REF!</v>
      </c>
      <c r="BL764" s="251" t="e">
        <f>O764*#REF!</f>
        <v>#REF!</v>
      </c>
      <c r="BM764" s="251" t="e">
        <f>P764*#REF!</f>
        <v>#REF!</v>
      </c>
    </row>
    <row r="765" spans="1:65" s="18" customFormat="1" ht="35.1" customHeight="1" x14ac:dyDescent="0.25">
      <c r="A765" s="83" t="str">
        <f t="shared" si="446"/>
        <v>DQ7DT+1</v>
      </c>
      <c r="B765" s="83" t="str">
        <f t="shared" si="447"/>
        <v>DQ7DT+2</v>
      </c>
      <c r="C765" s="83" t="str">
        <f t="shared" si="448"/>
        <v>DQ7DT+3</v>
      </c>
      <c r="D765" s="83" t="str">
        <f t="shared" si="449"/>
        <v>DQ7DT+4</v>
      </c>
      <c r="E765" s="18" t="s">
        <v>2995</v>
      </c>
      <c r="F765" s="55">
        <v>7</v>
      </c>
      <c r="G765" s="55"/>
      <c r="H765" s="93" t="s">
        <v>5984</v>
      </c>
      <c r="I765" s="84" t="s">
        <v>5985</v>
      </c>
      <c r="J765" s="84" t="s">
        <v>3466</v>
      </c>
      <c r="K765" s="84"/>
      <c r="L765" s="84" t="s">
        <v>5945</v>
      </c>
      <c r="M765" s="96"/>
      <c r="N765" s="96"/>
      <c r="O765" s="96"/>
      <c r="P765" s="96"/>
      <c r="Q765" s="95"/>
      <c r="R765" s="95"/>
      <c r="S765" s="95"/>
      <c r="T765" s="95"/>
      <c r="U765" s="253"/>
      <c r="V765" s="253"/>
      <c r="W765" s="253"/>
      <c r="X765" s="253"/>
      <c r="Y765" s="254"/>
      <c r="Z765" s="254"/>
      <c r="AA765" s="254"/>
      <c r="AB765" s="254"/>
      <c r="AC765" s="253"/>
      <c r="AD765" s="253"/>
      <c r="AE765" s="253"/>
      <c r="AF765" s="253"/>
      <c r="AG765" s="254"/>
      <c r="AH765" s="254"/>
      <c r="AI765" s="254"/>
      <c r="AJ765" s="254"/>
      <c r="AK765" s="86"/>
      <c r="AL765" s="86"/>
      <c r="AM765" s="255"/>
      <c r="AN765" s="255"/>
      <c r="AO765" s="98"/>
      <c r="AP765" s="98"/>
      <c r="AQ765" s="98"/>
      <c r="AR765" s="98"/>
      <c r="AS765" s="98"/>
      <c r="AT765" s="98"/>
      <c r="AU765" s="98"/>
      <c r="AV765" s="98"/>
      <c r="AW765" s="60"/>
      <c r="AX765" s="256" t="s">
        <v>2995</v>
      </c>
      <c r="AY765" s="101">
        <v>2450</v>
      </c>
      <c r="AZ765" s="102">
        <v>840</v>
      </c>
      <c r="BA765" s="102">
        <v>560</v>
      </c>
      <c r="BB765" s="102">
        <v>350</v>
      </c>
      <c r="BC765" s="220">
        <v>2100</v>
      </c>
      <c r="BD765" s="220">
        <v>720</v>
      </c>
      <c r="BE765" s="220">
        <v>480</v>
      </c>
      <c r="BF765" s="220">
        <v>300</v>
      </c>
      <c r="BJ765" s="251" t="e">
        <f>M765*#REF!</f>
        <v>#REF!</v>
      </c>
      <c r="BK765" s="251" t="e">
        <f>N765*#REF!</f>
        <v>#REF!</v>
      </c>
      <c r="BL765" s="251" t="e">
        <f>O765*#REF!</f>
        <v>#REF!</v>
      </c>
      <c r="BM765" s="251" t="e">
        <f>P765*#REF!</f>
        <v>#REF!</v>
      </c>
    </row>
    <row r="766" spans="1:65" s="18" customFormat="1" ht="35.1" customHeight="1" x14ac:dyDescent="0.25">
      <c r="A766" s="83" t="str">
        <f t="shared" si="446"/>
        <v>DQ7DT_D1+1</v>
      </c>
      <c r="B766" s="83" t="str">
        <f t="shared" si="447"/>
        <v>DQ7DT_D1+2</v>
      </c>
      <c r="C766" s="83" t="str">
        <f t="shared" si="448"/>
        <v>DQ7DT_D1+3</v>
      </c>
      <c r="D766" s="83" t="str">
        <f t="shared" si="449"/>
        <v>DQ7DT_D1+4</v>
      </c>
      <c r="E766" s="18" t="s">
        <v>2995</v>
      </c>
      <c r="F766" s="55"/>
      <c r="G766" s="55"/>
      <c r="H766" s="93" t="s">
        <v>5986</v>
      </c>
      <c r="I766" s="84" t="s">
        <v>5987</v>
      </c>
      <c r="J766" s="84" t="s">
        <v>3466</v>
      </c>
      <c r="K766" s="84" t="str">
        <f t="shared" si="423"/>
        <v>DQ7DT_D1</v>
      </c>
      <c r="L766" s="84" t="s">
        <v>5988</v>
      </c>
      <c r="M766" s="96">
        <v>700</v>
      </c>
      <c r="N766" s="96">
        <v>300</v>
      </c>
      <c r="O766" s="96">
        <v>250</v>
      </c>
      <c r="P766" s="96">
        <v>200</v>
      </c>
      <c r="Q766" s="95" t="e">
        <f>VLOOKUP(H766&amp;"Vị trí 1",#REF!,9,0)</f>
        <v>#REF!</v>
      </c>
      <c r="R766" s="95" t="e">
        <f>VLOOKUP(H766&amp;"Vị trí 2",#REF!,9,0)</f>
        <v>#REF!</v>
      </c>
      <c r="S766" s="95" t="e">
        <f>VLOOKUP(H766&amp;"Vị trí 3",#REF!,9,0)</f>
        <v>#REF!</v>
      </c>
      <c r="T766" s="95" t="e">
        <f>VLOOKUP(H766&amp;"Vị trí 4",#REF!,9,0)</f>
        <v>#REF!</v>
      </c>
      <c r="U766" s="253"/>
      <c r="V766" s="253"/>
      <c r="W766" s="253"/>
      <c r="X766" s="253"/>
      <c r="Y766" s="254"/>
      <c r="Z766" s="254"/>
      <c r="AA766" s="254"/>
      <c r="AB766" s="254"/>
      <c r="AC766" s="253"/>
      <c r="AD766" s="253"/>
      <c r="AE766" s="253"/>
      <c r="AF766" s="253"/>
      <c r="AG766" s="254"/>
      <c r="AH766" s="254"/>
      <c r="AI766" s="254"/>
      <c r="AJ766" s="254"/>
      <c r="AK766" s="86">
        <v>10.55230376553992</v>
      </c>
      <c r="AL766" s="86"/>
      <c r="AM766" s="255"/>
      <c r="AN766" s="255">
        <f>ROUNDDOWN(AK766*$AN$10/$AK$10,1)</f>
        <v>6.2</v>
      </c>
      <c r="AO766" s="98">
        <f t="shared" ref="AO766:AR768" si="451">M766*$AN766</f>
        <v>4340</v>
      </c>
      <c r="AP766" s="98">
        <f t="shared" si="451"/>
        <v>1860</v>
      </c>
      <c r="AQ766" s="98">
        <f t="shared" si="451"/>
        <v>1550</v>
      </c>
      <c r="AR766" s="98">
        <f t="shared" si="451"/>
        <v>1240</v>
      </c>
      <c r="AS766" s="99">
        <f t="shared" ref="AS766:AV768" si="452">IF(AO766&lt;1000,ROUND(AO766,-1),ROUND(AO766,-2))</f>
        <v>4300</v>
      </c>
      <c r="AT766" s="99">
        <f t="shared" si="452"/>
        <v>1900</v>
      </c>
      <c r="AU766" s="99">
        <f t="shared" si="452"/>
        <v>1600</v>
      </c>
      <c r="AV766" s="99">
        <f t="shared" si="452"/>
        <v>1200</v>
      </c>
      <c r="AW766" s="100">
        <f>AO766*0.15</f>
        <v>651</v>
      </c>
      <c r="AX766" s="256" t="s">
        <v>2995</v>
      </c>
      <c r="AY766" s="101"/>
      <c r="AZ766" s="102"/>
      <c r="BA766" s="102"/>
      <c r="BB766" s="102"/>
      <c r="BC766" s="220"/>
      <c r="BD766" s="220"/>
      <c r="BE766" s="220"/>
      <c r="BF766" s="220"/>
      <c r="BG766" s="103">
        <f>AV766-AW766</f>
        <v>549</v>
      </c>
    </row>
    <row r="767" spans="1:65" s="18" customFormat="1" ht="35.1" customHeight="1" x14ac:dyDescent="0.25">
      <c r="A767" s="83" t="str">
        <f t="shared" si="446"/>
        <v>DQ7DT_D2+1</v>
      </c>
      <c r="B767" s="83" t="str">
        <f t="shared" si="447"/>
        <v>DQ7DT_D2+2</v>
      </c>
      <c r="C767" s="83" t="str">
        <f t="shared" si="448"/>
        <v>DQ7DT_D2+3</v>
      </c>
      <c r="D767" s="83" t="str">
        <f t="shared" si="449"/>
        <v>DQ7DT_D2+4</v>
      </c>
      <c r="E767" s="18" t="s">
        <v>2995</v>
      </c>
      <c r="F767" s="55"/>
      <c r="G767" s="55"/>
      <c r="H767" s="93" t="s">
        <v>5989</v>
      </c>
      <c r="I767" s="84" t="s">
        <v>5990</v>
      </c>
      <c r="J767" s="84" t="s">
        <v>5991</v>
      </c>
      <c r="K767" s="84" t="str">
        <f t="shared" si="423"/>
        <v>DQ7DT_D2</v>
      </c>
      <c r="L767" s="84" t="s">
        <v>5945</v>
      </c>
      <c r="M767" s="96">
        <v>600</v>
      </c>
      <c r="N767" s="96">
        <v>300</v>
      </c>
      <c r="O767" s="96">
        <v>250</v>
      </c>
      <c r="P767" s="96">
        <v>200</v>
      </c>
      <c r="Q767" s="95" t="e">
        <f>VLOOKUP(H767&amp;"Vị trí 1",#REF!,9,0)</f>
        <v>#REF!</v>
      </c>
      <c r="R767" s="95" t="e">
        <f>VLOOKUP(H767&amp;"Vị trí 2",#REF!,9,0)</f>
        <v>#REF!</v>
      </c>
      <c r="S767" s="95" t="e">
        <f>VLOOKUP(H767&amp;"Vị trí 3",#REF!,9,0)</f>
        <v>#REF!</v>
      </c>
      <c r="T767" s="95" t="e">
        <f>VLOOKUP(H767&amp;"Vị trí 4",#REF!,9,0)</f>
        <v>#REF!</v>
      </c>
      <c r="U767" s="253"/>
      <c r="V767" s="253"/>
      <c r="W767" s="253"/>
      <c r="X767" s="253"/>
      <c r="Y767" s="254"/>
      <c r="Z767" s="254"/>
      <c r="AA767" s="254"/>
      <c r="AB767" s="254"/>
      <c r="AC767" s="253"/>
      <c r="AD767" s="253"/>
      <c r="AE767" s="253"/>
      <c r="AF767" s="253"/>
      <c r="AG767" s="254"/>
      <c r="AH767" s="254"/>
      <c r="AI767" s="254"/>
      <c r="AJ767" s="254"/>
      <c r="AK767" s="86">
        <v>10.5372</v>
      </c>
      <c r="AL767" s="86"/>
      <c r="AM767" s="255"/>
      <c r="AN767" s="255">
        <f>ROUNDDOWN(AK767*$AN$10/$AK$10,1)</f>
        <v>6.2</v>
      </c>
      <c r="AO767" s="98">
        <f t="shared" si="451"/>
        <v>3720</v>
      </c>
      <c r="AP767" s="98">
        <f t="shared" si="451"/>
        <v>1860</v>
      </c>
      <c r="AQ767" s="98">
        <f t="shared" si="451"/>
        <v>1550</v>
      </c>
      <c r="AR767" s="98">
        <f t="shared" si="451"/>
        <v>1240</v>
      </c>
      <c r="AS767" s="99">
        <f t="shared" si="452"/>
        <v>3700</v>
      </c>
      <c r="AT767" s="99">
        <f t="shared" si="452"/>
        <v>1900</v>
      </c>
      <c r="AU767" s="99">
        <f t="shared" si="452"/>
        <v>1600</v>
      </c>
      <c r="AV767" s="99">
        <f t="shared" si="452"/>
        <v>1200</v>
      </c>
      <c r="AW767" s="100">
        <f>AO767*0.15</f>
        <v>558</v>
      </c>
      <c r="AX767" s="256" t="s">
        <v>2995</v>
      </c>
      <c r="AY767" s="101">
        <v>1330</v>
      </c>
      <c r="AZ767" s="102">
        <v>489.99999999999994</v>
      </c>
      <c r="BA767" s="102">
        <v>280</v>
      </c>
      <c r="BB767" s="102">
        <v>140</v>
      </c>
      <c r="BC767" s="220">
        <v>1140</v>
      </c>
      <c r="BD767" s="220">
        <v>420</v>
      </c>
      <c r="BE767" s="220">
        <v>240</v>
      </c>
      <c r="BF767" s="220">
        <v>120</v>
      </c>
      <c r="BG767" s="103">
        <f>AV767-AW767</f>
        <v>642</v>
      </c>
      <c r="BJ767" s="251" t="e">
        <f>M767*#REF!</f>
        <v>#REF!</v>
      </c>
      <c r="BK767" s="251" t="e">
        <f>N767*#REF!</f>
        <v>#REF!</v>
      </c>
      <c r="BL767" s="251" t="e">
        <f>O767*#REF!</f>
        <v>#REF!</v>
      </c>
      <c r="BM767" s="251" t="e">
        <f>P767*#REF!</f>
        <v>#REF!</v>
      </c>
    </row>
    <row r="768" spans="1:65" s="18" customFormat="1" ht="47.25" x14ac:dyDescent="0.25">
      <c r="A768" s="83" t="str">
        <f t="shared" si="446"/>
        <v>DQ8DT+1</v>
      </c>
      <c r="B768" s="83" t="str">
        <f t="shared" si="447"/>
        <v>DQ8DT+2</v>
      </c>
      <c r="C768" s="83" t="str">
        <f t="shared" si="448"/>
        <v>DQ8DT+3</v>
      </c>
      <c r="D768" s="83" t="str">
        <f t="shared" si="449"/>
        <v>DQ8DT+4</v>
      </c>
      <c r="E768" s="18" t="s">
        <v>2995</v>
      </c>
      <c r="F768" s="55">
        <v>8</v>
      </c>
      <c r="G768" s="55"/>
      <c r="H768" s="93" t="s">
        <v>5992</v>
      </c>
      <c r="I768" s="84" t="s">
        <v>5993</v>
      </c>
      <c r="J768" s="84" t="s">
        <v>5994</v>
      </c>
      <c r="K768" s="84" t="str">
        <f t="shared" si="423"/>
        <v>DQ8DT</v>
      </c>
      <c r="L768" s="84" t="s">
        <v>5995</v>
      </c>
      <c r="M768" s="95">
        <v>1600</v>
      </c>
      <c r="N768" s="96">
        <v>800</v>
      </c>
      <c r="O768" s="96">
        <v>500</v>
      </c>
      <c r="P768" s="96">
        <v>300</v>
      </c>
      <c r="Q768" s="95" t="e">
        <f>VLOOKUP(H768&amp;"Vị trí 1",#REF!,9,0)</f>
        <v>#REF!</v>
      </c>
      <c r="R768" s="95" t="e">
        <f>VLOOKUP(H768&amp;"Vị trí 2",#REF!,9,0)</f>
        <v>#REF!</v>
      </c>
      <c r="S768" s="95" t="e">
        <f>VLOOKUP(H768&amp;"Vị trí 3",#REF!,9,0)</f>
        <v>#REF!</v>
      </c>
      <c r="T768" s="95" t="e">
        <f>VLOOKUP(H768&amp;"Vị trí 4",#REF!,9,0)</f>
        <v>#REF!</v>
      </c>
      <c r="U768" s="253"/>
      <c r="V768" s="253"/>
      <c r="W768" s="253"/>
      <c r="X768" s="253"/>
      <c r="Y768" s="254"/>
      <c r="Z768" s="254"/>
      <c r="AA768" s="254"/>
      <c r="AB768" s="254"/>
      <c r="AC768" s="253"/>
      <c r="AD768" s="253"/>
      <c r="AE768" s="253"/>
      <c r="AF768" s="253"/>
      <c r="AG768" s="254"/>
      <c r="AH768" s="254"/>
      <c r="AI768" s="254"/>
      <c r="AJ768" s="254"/>
      <c r="AK768" s="86">
        <v>8.1747117532383058</v>
      </c>
      <c r="AL768" s="86"/>
      <c r="AM768" s="255"/>
      <c r="AN768" s="255">
        <f>ROUNDDOWN(AK768*$AN$10/$AK$10,1)</f>
        <v>4.8</v>
      </c>
      <c r="AO768" s="98">
        <f t="shared" si="451"/>
        <v>7680</v>
      </c>
      <c r="AP768" s="98">
        <f t="shared" si="451"/>
        <v>3840</v>
      </c>
      <c r="AQ768" s="98">
        <f t="shared" si="451"/>
        <v>2400</v>
      </c>
      <c r="AR768" s="98">
        <f t="shared" si="451"/>
        <v>1440</v>
      </c>
      <c r="AS768" s="99">
        <f t="shared" si="452"/>
        <v>7700</v>
      </c>
      <c r="AT768" s="99">
        <f t="shared" si="452"/>
        <v>3800</v>
      </c>
      <c r="AU768" s="99">
        <f t="shared" si="452"/>
        <v>2400</v>
      </c>
      <c r="AV768" s="99">
        <f t="shared" si="452"/>
        <v>1400</v>
      </c>
      <c r="AW768" s="100">
        <f>AO768*0.15</f>
        <v>1152</v>
      </c>
      <c r="AX768" s="256" t="s">
        <v>2995</v>
      </c>
      <c r="AY768" s="101">
        <v>560</v>
      </c>
      <c r="AZ768" s="102">
        <v>280</v>
      </c>
      <c r="BA768" s="102">
        <v>210</v>
      </c>
      <c r="BB768" s="102">
        <v>140</v>
      </c>
      <c r="BC768" s="220">
        <v>480</v>
      </c>
      <c r="BD768" s="220">
        <v>240</v>
      </c>
      <c r="BE768" s="220">
        <v>180</v>
      </c>
      <c r="BF768" s="220">
        <v>120</v>
      </c>
      <c r="BG768" s="103">
        <f>AV768-AW768</f>
        <v>248</v>
      </c>
      <c r="BJ768" s="251" t="e">
        <f>M768*#REF!</f>
        <v>#REF!</v>
      </c>
      <c r="BK768" s="251" t="e">
        <f>N768*#REF!</f>
        <v>#REF!</v>
      </c>
      <c r="BL768" s="251" t="e">
        <f>O768*#REF!</f>
        <v>#REF!</v>
      </c>
      <c r="BM768" s="251" t="e">
        <f>P768*#REF!</f>
        <v>#REF!</v>
      </c>
    </row>
    <row r="769" spans="1:65" s="18" customFormat="1" ht="35.1" customHeight="1" x14ac:dyDescent="0.25">
      <c r="A769" s="83" t="str">
        <f t="shared" si="446"/>
        <v>DQ9DT+1</v>
      </c>
      <c r="B769" s="83" t="str">
        <f t="shared" si="447"/>
        <v>DQ9DT+2</v>
      </c>
      <c r="C769" s="83" t="str">
        <f t="shared" si="448"/>
        <v>DQ9DT+3</v>
      </c>
      <c r="D769" s="83" t="str">
        <f t="shared" si="449"/>
        <v>DQ9DT+4</v>
      </c>
      <c r="E769" s="18" t="s">
        <v>2995</v>
      </c>
      <c r="F769" s="55">
        <v>9</v>
      </c>
      <c r="G769" s="55"/>
      <c r="H769" s="93" t="s">
        <v>5996</v>
      </c>
      <c r="I769" s="84" t="s">
        <v>3462</v>
      </c>
      <c r="J769" s="84" t="s">
        <v>3466</v>
      </c>
      <c r="K769" s="84"/>
      <c r="L769" s="84" t="s">
        <v>5997</v>
      </c>
      <c r="M769" s="96"/>
      <c r="N769" s="96"/>
      <c r="O769" s="96"/>
      <c r="P769" s="96"/>
      <c r="Q769" s="95"/>
      <c r="R769" s="95"/>
      <c r="S769" s="95"/>
      <c r="T769" s="95"/>
      <c r="U769" s="253"/>
      <c r="V769" s="253"/>
      <c r="W769" s="253"/>
      <c r="X769" s="253"/>
      <c r="Y769" s="254"/>
      <c r="Z769" s="254"/>
      <c r="AA769" s="254"/>
      <c r="AB769" s="254"/>
      <c r="AC769" s="253"/>
      <c r="AD769" s="253"/>
      <c r="AE769" s="253"/>
      <c r="AF769" s="253"/>
      <c r="AG769" s="254"/>
      <c r="AH769" s="254"/>
      <c r="AI769" s="254"/>
      <c r="AJ769" s="254"/>
      <c r="AK769" s="86"/>
      <c r="AL769" s="86"/>
      <c r="AM769" s="255"/>
      <c r="AN769" s="255"/>
      <c r="AO769" s="98"/>
      <c r="AP769" s="98"/>
      <c r="AQ769" s="98"/>
      <c r="AR769" s="98"/>
      <c r="AS769" s="98"/>
      <c r="AT769" s="98"/>
      <c r="AU769" s="98"/>
      <c r="AV769" s="98"/>
      <c r="AW769" s="60"/>
      <c r="AX769" s="256" t="s">
        <v>2995</v>
      </c>
      <c r="AY769" s="101"/>
      <c r="AZ769" s="102"/>
      <c r="BA769" s="102"/>
      <c r="BB769" s="102"/>
      <c r="BC769" s="220"/>
      <c r="BD769" s="220"/>
      <c r="BE769" s="220"/>
      <c r="BF769" s="220"/>
    </row>
    <row r="770" spans="1:65" s="18" customFormat="1" ht="35.1" customHeight="1" x14ac:dyDescent="0.25">
      <c r="A770" s="83" t="str">
        <f t="shared" si="446"/>
        <v>DQ9DT_D1+1</v>
      </c>
      <c r="B770" s="83" t="str">
        <f t="shared" si="447"/>
        <v>DQ9DT_D1+2</v>
      </c>
      <c r="C770" s="83" t="str">
        <f t="shared" si="448"/>
        <v>DQ9DT_D1+3</v>
      </c>
      <c r="D770" s="83" t="str">
        <f t="shared" si="449"/>
        <v>DQ9DT_D1+4</v>
      </c>
      <c r="E770" s="18" t="s">
        <v>2995</v>
      </c>
      <c r="F770" s="55"/>
      <c r="G770" s="55"/>
      <c r="H770" s="93" t="s">
        <v>5998</v>
      </c>
      <c r="I770" s="84" t="s">
        <v>5999</v>
      </c>
      <c r="J770" s="84" t="s">
        <v>3466</v>
      </c>
      <c r="K770" s="84" t="str">
        <f t="shared" si="423"/>
        <v>DQ9DT_D1</v>
      </c>
      <c r="L770" s="84" t="s">
        <v>6000</v>
      </c>
      <c r="M770" s="95">
        <v>4600</v>
      </c>
      <c r="N770" s="95">
        <v>1200</v>
      </c>
      <c r="O770" s="96">
        <v>900</v>
      </c>
      <c r="P770" s="96">
        <v>700</v>
      </c>
      <c r="Q770" s="95" t="e">
        <f>VLOOKUP(H770&amp;"Vị trí 1",#REF!,9,0)</f>
        <v>#REF!</v>
      </c>
      <c r="R770" s="95" t="e">
        <f>VLOOKUP(H770&amp;"Vị trí 2",#REF!,9,0)</f>
        <v>#REF!</v>
      </c>
      <c r="S770" s="95" t="e">
        <f>VLOOKUP(H770&amp;"Vị trí 3",#REF!,9,0)</f>
        <v>#REF!</v>
      </c>
      <c r="T770" s="95" t="e">
        <f>VLOOKUP(H770&amp;"Vị trí 4",#REF!,9,0)</f>
        <v>#REF!</v>
      </c>
      <c r="U770" s="253"/>
      <c r="V770" s="253"/>
      <c r="W770" s="253"/>
      <c r="X770" s="253"/>
      <c r="Y770" s="254"/>
      <c r="Z770" s="254"/>
      <c r="AA770" s="254"/>
      <c r="AB770" s="254"/>
      <c r="AC770" s="253"/>
      <c r="AD770" s="253"/>
      <c r="AE770" s="253"/>
      <c r="AF770" s="253"/>
      <c r="AG770" s="254"/>
      <c r="AH770" s="254"/>
      <c r="AI770" s="254"/>
      <c r="AJ770" s="254"/>
      <c r="AK770" s="86">
        <v>7.93</v>
      </c>
      <c r="AL770" s="86"/>
      <c r="AM770" s="255"/>
      <c r="AN770" s="255">
        <f>ROUNDDOWN(AK770*$AN$10/$AK$10,1)</f>
        <v>4.5999999999999996</v>
      </c>
      <c r="AO770" s="98">
        <f t="shared" ref="AO770:AR771" si="453">M770*$AN770</f>
        <v>21160</v>
      </c>
      <c r="AP770" s="98">
        <f t="shared" si="453"/>
        <v>5520</v>
      </c>
      <c r="AQ770" s="98">
        <f t="shared" si="453"/>
        <v>4140</v>
      </c>
      <c r="AR770" s="98">
        <f t="shared" si="453"/>
        <v>3219.9999999999995</v>
      </c>
      <c r="AS770" s="99">
        <f t="shared" ref="AS770:AV771" si="454">IF(AO770&lt;1000,ROUND(AO770,-1),ROUND(AO770,-2))</f>
        <v>21200</v>
      </c>
      <c r="AT770" s="99">
        <f t="shared" si="454"/>
        <v>5500</v>
      </c>
      <c r="AU770" s="99">
        <f t="shared" si="454"/>
        <v>4100</v>
      </c>
      <c r="AV770" s="99">
        <f t="shared" si="454"/>
        <v>3200</v>
      </c>
      <c r="AW770" s="100">
        <f>AO770*0.15</f>
        <v>3174</v>
      </c>
      <c r="AX770" s="256" t="s">
        <v>2995</v>
      </c>
      <c r="AY770" s="101">
        <v>1190</v>
      </c>
      <c r="AZ770" s="102">
        <v>560</v>
      </c>
      <c r="BA770" s="102">
        <v>350</v>
      </c>
      <c r="BB770" s="102">
        <v>210</v>
      </c>
      <c r="BC770" s="220">
        <v>1020</v>
      </c>
      <c r="BD770" s="220">
        <v>480</v>
      </c>
      <c r="BE770" s="220">
        <v>300</v>
      </c>
      <c r="BF770" s="220">
        <v>180</v>
      </c>
      <c r="BG770" s="103">
        <f>AV770-AW770</f>
        <v>26</v>
      </c>
      <c r="BJ770" s="251" t="e">
        <f>M770*#REF!</f>
        <v>#REF!</v>
      </c>
      <c r="BK770" s="251" t="e">
        <f>N770*#REF!</f>
        <v>#REF!</v>
      </c>
      <c r="BL770" s="251" t="e">
        <f>O770*#REF!</f>
        <v>#REF!</v>
      </c>
      <c r="BM770" s="251" t="e">
        <f>P770*#REF!</f>
        <v>#REF!</v>
      </c>
    </row>
    <row r="771" spans="1:65" s="18" customFormat="1" ht="35.1" customHeight="1" x14ac:dyDescent="0.25">
      <c r="A771" s="83" t="str">
        <f t="shared" si="446"/>
        <v>DQ9DT_D2+1</v>
      </c>
      <c r="B771" s="83" t="str">
        <f t="shared" si="447"/>
        <v>DQ9DT_D2+2</v>
      </c>
      <c r="C771" s="83" t="str">
        <f t="shared" si="448"/>
        <v>DQ9DT_D2+3</v>
      </c>
      <c r="D771" s="83" t="str">
        <f t="shared" si="449"/>
        <v>DQ9DT_D2+4</v>
      </c>
      <c r="E771" s="18" t="s">
        <v>2995</v>
      </c>
      <c r="F771" s="55"/>
      <c r="G771" s="55"/>
      <c r="H771" s="93" t="s">
        <v>6001</v>
      </c>
      <c r="I771" s="84" t="s">
        <v>6002</v>
      </c>
      <c r="J771" s="84" t="s">
        <v>6003</v>
      </c>
      <c r="K771" s="84" t="str">
        <f t="shared" si="423"/>
        <v>DQ9DT_D2</v>
      </c>
      <c r="L771" s="84" t="s">
        <v>5997</v>
      </c>
      <c r="M771" s="95">
        <v>3500</v>
      </c>
      <c r="N771" s="95">
        <v>1200</v>
      </c>
      <c r="O771" s="96">
        <v>800</v>
      </c>
      <c r="P771" s="96">
        <v>500</v>
      </c>
      <c r="Q771" s="95" t="e">
        <f>VLOOKUP(H771&amp;"Vị trí 1",#REF!,9,0)</f>
        <v>#REF!</v>
      </c>
      <c r="R771" s="95" t="e">
        <f>VLOOKUP(H771&amp;"Vị trí 2",#REF!,9,0)</f>
        <v>#REF!</v>
      </c>
      <c r="S771" s="95" t="e">
        <f>VLOOKUP(H771&amp;"Vị trí 3",#REF!,9,0)</f>
        <v>#REF!</v>
      </c>
      <c r="T771" s="95" t="e">
        <f>VLOOKUP(H771&amp;"Vị trí 4",#REF!,9,0)</f>
        <v>#REF!</v>
      </c>
      <c r="U771" s="253" t="e">
        <f>VLOOKUP(A771,#REF!,32,0)</f>
        <v>#REF!</v>
      </c>
      <c r="V771" s="253" t="e">
        <f>VLOOKUP(B771,#REF!,32,0)</f>
        <v>#REF!</v>
      </c>
      <c r="W771" s="253" t="e">
        <f>VLOOKUP(C771,#REF!,32,0)</f>
        <v>#REF!</v>
      </c>
      <c r="X771" s="253" t="e">
        <f>VLOOKUP(D771,#REF!,32,0)</f>
        <v>#REF!</v>
      </c>
      <c r="Y771" s="254" t="e">
        <f>U771/M771</f>
        <v>#REF!</v>
      </c>
      <c r="Z771" s="254" t="e">
        <f>V771/N771</f>
        <v>#REF!</v>
      </c>
      <c r="AA771" s="254" t="e">
        <f>W771/O771</f>
        <v>#REF!</v>
      </c>
      <c r="AB771" s="254" t="e">
        <f>X771/P771</f>
        <v>#REF!</v>
      </c>
      <c r="AC771" s="253"/>
      <c r="AD771" s="253"/>
      <c r="AE771" s="253"/>
      <c r="AF771" s="253"/>
      <c r="AG771" s="254"/>
      <c r="AH771" s="254"/>
      <c r="AI771" s="254"/>
      <c r="AJ771" s="254"/>
      <c r="AK771" s="86">
        <v>7.93</v>
      </c>
      <c r="AL771" s="86"/>
      <c r="AM771" s="255"/>
      <c r="AN771" s="255">
        <f>ROUNDDOWN(AK771*$AN$10/$AK$10,1)</f>
        <v>4.5999999999999996</v>
      </c>
      <c r="AO771" s="98">
        <f t="shared" si="453"/>
        <v>16099.999999999998</v>
      </c>
      <c r="AP771" s="98">
        <f t="shared" si="453"/>
        <v>5520</v>
      </c>
      <c r="AQ771" s="98">
        <f t="shared" si="453"/>
        <v>3679.9999999999995</v>
      </c>
      <c r="AR771" s="98">
        <f t="shared" si="453"/>
        <v>2300</v>
      </c>
      <c r="AS771" s="99">
        <f t="shared" si="454"/>
        <v>16100</v>
      </c>
      <c r="AT771" s="99">
        <f t="shared" si="454"/>
        <v>5500</v>
      </c>
      <c r="AU771" s="99">
        <f t="shared" si="454"/>
        <v>3700</v>
      </c>
      <c r="AV771" s="99">
        <f t="shared" si="454"/>
        <v>2300</v>
      </c>
      <c r="AW771" s="100">
        <f>AO771*0.15</f>
        <v>2414.9999999999995</v>
      </c>
      <c r="AX771" s="256" t="s">
        <v>2995</v>
      </c>
      <c r="AY771" s="101">
        <v>840</v>
      </c>
      <c r="AZ771" s="102">
        <v>420</v>
      </c>
      <c r="BA771" s="102">
        <v>280</v>
      </c>
      <c r="BB771" s="102">
        <v>210</v>
      </c>
      <c r="BC771" s="220">
        <v>720</v>
      </c>
      <c r="BD771" s="220">
        <v>360</v>
      </c>
      <c r="BE771" s="220">
        <v>240</v>
      </c>
      <c r="BF771" s="220">
        <v>180</v>
      </c>
      <c r="BG771" s="103">
        <f>AV771-AW771</f>
        <v>-114.99999999999955</v>
      </c>
      <c r="BJ771" s="251" t="e">
        <f>M771*#REF!</f>
        <v>#REF!</v>
      </c>
      <c r="BK771" s="251" t="e">
        <f>N771*#REF!</f>
        <v>#REF!</v>
      </c>
      <c r="BL771" s="251" t="e">
        <f>O771*#REF!</f>
        <v>#REF!</v>
      </c>
      <c r="BM771" s="251" t="e">
        <f>P771*#REF!</f>
        <v>#REF!</v>
      </c>
    </row>
    <row r="772" spans="1:65" s="18" customFormat="1" ht="35.1" customHeight="1" x14ac:dyDescent="0.25">
      <c r="A772" s="83" t="str">
        <f t="shared" si="446"/>
        <v>DQ10DT+1</v>
      </c>
      <c r="B772" s="83" t="str">
        <f t="shared" si="447"/>
        <v>DQ10DT+2</v>
      </c>
      <c r="C772" s="83" t="str">
        <f t="shared" si="448"/>
        <v>DQ10DT+3</v>
      </c>
      <c r="D772" s="83" t="str">
        <f t="shared" si="449"/>
        <v>DQ10DT+4</v>
      </c>
      <c r="E772" s="18" t="s">
        <v>2995</v>
      </c>
      <c r="F772" s="55">
        <v>10</v>
      </c>
      <c r="G772" s="55"/>
      <c r="H772" s="93" t="s">
        <v>6004</v>
      </c>
      <c r="I772" s="84" t="s">
        <v>6005</v>
      </c>
      <c r="J772" s="84" t="s">
        <v>3239</v>
      </c>
      <c r="K772" s="84"/>
      <c r="L772" s="87" t="s">
        <v>6006</v>
      </c>
      <c r="M772" s="96"/>
      <c r="N772" s="96"/>
      <c r="O772" s="96"/>
      <c r="P772" s="96"/>
      <c r="Q772" s="95"/>
      <c r="R772" s="95"/>
      <c r="S772" s="95"/>
      <c r="T772" s="95"/>
      <c r="U772" s="253"/>
      <c r="V772" s="253"/>
      <c r="W772" s="253"/>
      <c r="X772" s="253"/>
      <c r="Y772" s="254"/>
      <c r="Z772" s="254"/>
      <c r="AA772" s="254"/>
      <c r="AB772" s="254"/>
      <c r="AC772" s="253"/>
      <c r="AD772" s="253"/>
      <c r="AE772" s="253"/>
      <c r="AF772" s="253"/>
      <c r="AG772" s="254"/>
      <c r="AH772" s="254"/>
      <c r="AI772" s="254"/>
      <c r="AJ772" s="254"/>
      <c r="AK772" s="86"/>
      <c r="AL772" s="86"/>
      <c r="AM772" s="255"/>
      <c r="AN772" s="255"/>
      <c r="AO772" s="98"/>
      <c r="AP772" s="98"/>
      <c r="AQ772" s="98"/>
      <c r="AR772" s="98"/>
      <c r="AS772" s="98"/>
      <c r="AT772" s="98"/>
      <c r="AU772" s="98"/>
      <c r="AV772" s="98"/>
      <c r="AW772" s="60"/>
      <c r="AX772" s="256" t="s">
        <v>2995</v>
      </c>
      <c r="AY772" s="101"/>
      <c r="AZ772" s="102"/>
      <c r="BA772" s="102"/>
      <c r="BB772" s="102"/>
      <c r="BC772" s="220"/>
      <c r="BD772" s="220"/>
      <c r="BE772" s="220"/>
      <c r="BF772" s="220"/>
    </row>
    <row r="773" spans="1:65" s="18" customFormat="1" ht="35.1" customHeight="1" x14ac:dyDescent="0.25">
      <c r="A773" s="83" t="str">
        <f t="shared" si="446"/>
        <v>DQ10DT_D1+1</v>
      </c>
      <c r="B773" s="83" t="str">
        <f t="shared" si="447"/>
        <v>DQ10DT_D1+2</v>
      </c>
      <c r="C773" s="83" t="str">
        <f t="shared" si="448"/>
        <v>DQ10DT_D1+3</v>
      </c>
      <c r="D773" s="83" t="str">
        <f t="shared" si="449"/>
        <v>DQ10DT_D1+4</v>
      </c>
      <c r="E773" s="18" t="s">
        <v>2995</v>
      </c>
      <c r="F773" s="55"/>
      <c r="G773" s="55"/>
      <c r="H773" s="93" t="s">
        <v>6007</v>
      </c>
      <c r="I773" s="84" t="s">
        <v>6008</v>
      </c>
      <c r="J773" s="84" t="s">
        <v>3239</v>
      </c>
      <c r="K773" s="84" t="str">
        <f t="shared" si="423"/>
        <v>DQ10DT_D1</v>
      </c>
      <c r="L773" s="84" t="s">
        <v>6009</v>
      </c>
      <c r="M773" s="95">
        <v>1700</v>
      </c>
      <c r="N773" s="96">
        <v>700</v>
      </c>
      <c r="O773" s="96">
        <v>400</v>
      </c>
      <c r="P773" s="96">
        <v>200</v>
      </c>
      <c r="Q773" s="95" t="e">
        <f>VLOOKUP(H773&amp;"Vị trí 1",#REF!,9,0)</f>
        <v>#REF!</v>
      </c>
      <c r="R773" s="95" t="e">
        <f>VLOOKUP(H773&amp;"Vị trí 2",#REF!,9,0)</f>
        <v>#REF!</v>
      </c>
      <c r="S773" s="95" t="e">
        <f>VLOOKUP(H773&amp;"Vị trí 3",#REF!,9,0)</f>
        <v>#REF!</v>
      </c>
      <c r="T773" s="95" t="e">
        <f>VLOOKUP(H773&amp;"Vị trí 4",#REF!,9,0)</f>
        <v>#REF!</v>
      </c>
      <c r="U773" s="253"/>
      <c r="V773" s="253"/>
      <c r="W773" s="253"/>
      <c r="X773" s="253"/>
      <c r="Y773" s="254"/>
      <c r="Z773" s="254"/>
      <c r="AA773" s="254"/>
      <c r="AB773" s="254"/>
      <c r="AC773" s="253"/>
      <c r="AD773" s="253"/>
      <c r="AE773" s="253"/>
      <c r="AF773" s="253"/>
      <c r="AG773" s="254"/>
      <c r="AH773" s="254"/>
      <c r="AI773" s="254"/>
      <c r="AJ773" s="254"/>
      <c r="AK773" s="86">
        <v>7.93</v>
      </c>
      <c r="AL773" s="86"/>
      <c r="AM773" s="255"/>
      <c r="AN773" s="255">
        <f>ROUNDDOWN(AK773*$AN$10/$AK$10,1)</f>
        <v>4.5999999999999996</v>
      </c>
      <c r="AO773" s="98">
        <f t="shared" ref="AO773:AR774" si="455">M773*$AN773</f>
        <v>7819.9999999999991</v>
      </c>
      <c r="AP773" s="98">
        <f t="shared" si="455"/>
        <v>3219.9999999999995</v>
      </c>
      <c r="AQ773" s="98">
        <f t="shared" si="455"/>
        <v>1839.9999999999998</v>
      </c>
      <c r="AR773" s="98">
        <f t="shared" si="455"/>
        <v>919.99999999999989</v>
      </c>
      <c r="AS773" s="99">
        <f t="shared" ref="AS773:AV774" si="456">IF(AO773&lt;1000,ROUND(AO773,-1),ROUND(AO773,-2))</f>
        <v>7800</v>
      </c>
      <c r="AT773" s="99">
        <f t="shared" si="456"/>
        <v>3200</v>
      </c>
      <c r="AU773" s="99">
        <f t="shared" si="456"/>
        <v>1800</v>
      </c>
      <c r="AV773" s="99">
        <f t="shared" si="456"/>
        <v>920</v>
      </c>
      <c r="AW773" s="100">
        <f>AO773*0.15</f>
        <v>1172.9999999999998</v>
      </c>
      <c r="AX773" s="256" t="s">
        <v>2995</v>
      </c>
      <c r="AY773" s="101">
        <v>2380</v>
      </c>
      <c r="AZ773" s="102">
        <v>910</v>
      </c>
      <c r="BA773" s="102">
        <v>560</v>
      </c>
      <c r="BB773" s="102">
        <v>350</v>
      </c>
      <c r="BC773" s="220">
        <v>2040</v>
      </c>
      <c r="BD773" s="220">
        <v>780</v>
      </c>
      <c r="BE773" s="220">
        <v>480</v>
      </c>
      <c r="BF773" s="220">
        <v>300</v>
      </c>
      <c r="BG773" s="103">
        <f>AV773-AW773</f>
        <v>-252.99999999999977</v>
      </c>
      <c r="BJ773" s="251" t="e">
        <f>M773*#REF!</f>
        <v>#REF!</v>
      </c>
      <c r="BK773" s="251" t="e">
        <f>N773*#REF!</f>
        <v>#REF!</v>
      </c>
      <c r="BL773" s="251" t="e">
        <f>O773*#REF!</f>
        <v>#REF!</v>
      </c>
      <c r="BM773" s="251" t="e">
        <f>P773*#REF!</f>
        <v>#REF!</v>
      </c>
    </row>
    <row r="774" spans="1:65" s="18" customFormat="1" ht="35.1" customHeight="1" x14ac:dyDescent="0.25">
      <c r="A774" s="83" t="str">
        <f t="shared" si="446"/>
        <v>DQ10DT_D2+1</v>
      </c>
      <c r="B774" s="83" t="str">
        <f t="shared" si="447"/>
        <v>DQ10DT_D2+2</v>
      </c>
      <c r="C774" s="83" t="str">
        <f t="shared" si="448"/>
        <v>DQ10DT_D2+3</v>
      </c>
      <c r="D774" s="83" t="str">
        <f t="shared" si="449"/>
        <v>DQ10DT_D2+4</v>
      </c>
      <c r="E774" s="18" t="s">
        <v>2995</v>
      </c>
      <c r="F774" s="55"/>
      <c r="G774" s="55"/>
      <c r="H774" s="93" t="s">
        <v>6010</v>
      </c>
      <c r="I774" s="84" t="s">
        <v>6011</v>
      </c>
      <c r="J774" s="84" t="s">
        <v>3239</v>
      </c>
      <c r="K774" s="84" t="str">
        <f t="shared" si="423"/>
        <v>DQ10DT_D2</v>
      </c>
      <c r="L774" s="321" t="s">
        <v>6012</v>
      </c>
      <c r="M774" s="96">
        <v>800</v>
      </c>
      <c r="N774" s="96">
        <v>400</v>
      </c>
      <c r="O774" s="96">
        <v>300</v>
      </c>
      <c r="P774" s="96">
        <v>200</v>
      </c>
      <c r="Q774" s="95" t="e">
        <f>VLOOKUP(H774&amp;"Vị trí 1",#REF!,9,0)</f>
        <v>#REF!</v>
      </c>
      <c r="R774" s="95" t="e">
        <f>VLOOKUP(H774&amp;"Vị trí 2",#REF!,9,0)</f>
        <v>#REF!</v>
      </c>
      <c r="S774" s="95" t="e">
        <f>VLOOKUP(H774&amp;"Vị trí 3",#REF!,9,0)</f>
        <v>#REF!</v>
      </c>
      <c r="T774" s="95" t="e">
        <f>VLOOKUP(H774&amp;"Vị trí 4",#REF!,9,0)</f>
        <v>#REF!</v>
      </c>
      <c r="U774" s="253" t="e">
        <f>VLOOKUP(A774,#REF!,32,0)</f>
        <v>#REF!</v>
      </c>
      <c r="V774" s="253" t="e">
        <f>VLOOKUP(B774,#REF!,32,0)</f>
        <v>#REF!</v>
      </c>
      <c r="W774" s="253"/>
      <c r="X774" s="253"/>
      <c r="Y774" s="254" t="e">
        <f>U774/M774</f>
        <v>#REF!</v>
      </c>
      <c r="Z774" s="254" t="e">
        <f>V774/N774</f>
        <v>#REF!</v>
      </c>
      <c r="AA774" s="254"/>
      <c r="AB774" s="254"/>
      <c r="AC774" s="253"/>
      <c r="AD774" s="253"/>
      <c r="AE774" s="253"/>
      <c r="AF774" s="253"/>
      <c r="AG774" s="254"/>
      <c r="AH774" s="254"/>
      <c r="AI774" s="254"/>
      <c r="AJ774" s="254"/>
      <c r="AK774" s="86">
        <v>7.93</v>
      </c>
      <c r="AL774" s="86"/>
      <c r="AM774" s="255"/>
      <c r="AN774" s="255">
        <f>ROUNDDOWN(AK774*$AN$10/$AK$10,1)</f>
        <v>4.5999999999999996</v>
      </c>
      <c r="AO774" s="98">
        <f t="shared" si="455"/>
        <v>3679.9999999999995</v>
      </c>
      <c r="AP774" s="98">
        <f t="shared" si="455"/>
        <v>1839.9999999999998</v>
      </c>
      <c r="AQ774" s="98">
        <f t="shared" si="455"/>
        <v>1380</v>
      </c>
      <c r="AR774" s="98">
        <f t="shared" si="455"/>
        <v>919.99999999999989</v>
      </c>
      <c r="AS774" s="99">
        <f t="shared" si="456"/>
        <v>3700</v>
      </c>
      <c r="AT774" s="99">
        <f t="shared" si="456"/>
        <v>1800</v>
      </c>
      <c r="AU774" s="99">
        <f t="shared" si="456"/>
        <v>1400</v>
      </c>
      <c r="AV774" s="99">
        <f t="shared" si="456"/>
        <v>920</v>
      </c>
      <c r="AW774" s="100">
        <f>AO774*0.15</f>
        <v>551.99999999999989</v>
      </c>
      <c r="AX774" s="256" t="s">
        <v>2995</v>
      </c>
      <c r="AY774" s="101">
        <v>1820</v>
      </c>
      <c r="AZ774" s="102">
        <v>840</v>
      </c>
      <c r="BA774" s="102">
        <v>560</v>
      </c>
      <c r="BB774" s="102">
        <v>280</v>
      </c>
      <c r="BC774" s="220">
        <v>1560</v>
      </c>
      <c r="BD774" s="220">
        <v>720</v>
      </c>
      <c r="BE774" s="220">
        <v>480</v>
      </c>
      <c r="BF774" s="220">
        <v>240</v>
      </c>
      <c r="BG774" s="103">
        <f>AV774-AW774</f>
        <v>368.00000000000011</v>
      </c>
      <c r="BJ774" s="251" t="e">
        <f>M774*#REF!</f>
        <v>#REF!</v>
      </c>
      <c r="BK774" s="251" t="e">
        <f>N774*#REF!</f>
        <v>#REF!</v>
      </c>
      <c r="BL774" s="251" t="e">
        <f>O774*#REF!</f>
        <v>#REF!</v>
      </c>
      <c r="BM774" s="251" t="e">
        <f>P774*#REF!</f>
        <v>#REF!</v>
      </c>
    </row>
    <row r="775" spans="1:65" s="18" customFormat="1" ht="35.1" customHeight="1" x14ac:dyDescent="0.25">
      <c r="A775" s="83" t="str">
        <f t="shared" si="446"/>
        <v>DQ11DT+1</v>
      </c>
      <c r="B775" s="83" t="str">
        <f t="shared" si="447"/>
        <v>DQ11DT+2</v>
      </c>
      <c r="C775" s="83" t="str">
        <f t="shared" si="448"/>
        <v>DQ11DT+3</v>
      </c>
      <c r="D775" s="83" t="str">
        <f t="shared" si="449"/>
        <v>DQ11DT+4</v>
      </c>
      <c r="E775" s="18" t="s">
        <v>2995</v>
      </c>
      <c r="F775" s="55">
        <v>11</v>
      </c>
      <c r="G775" s="55"/>
      <c r="H775" s="93" t="s">
        <v>6013</v>
      </c>
      <c r="I775" s="84" t="s">
        <v>6014</v>
      </c>
      <c r="J775" s="84" t="s">
        <v>6015</v>
      </c>
      <c r="K775" s="84"/>
      <c r="L775" s="84" t="s">
        <v>6016</v>
      </c>
      <c r="M775" s="96"/>
      <c r="N775" s="96"/>
      <c r="O775" s="96"/>
      <c r="P775" s="96"/>
      <c r="Q775" s="95"/>
      <c r="R775" s="95"/>
      <c r="S775" s="95"/>
      <c r="T775" s="95"/>
      <c r="U775" s="253" t="e">
        <f>VLOOKUP(A775,#REF!,32,0)</f>
        <v>#REF!</v>
      </c>
      <c r="V775" s="253"/>
      <c r="W775" s="253"/>
      <c r="X775" s="253"/>
      <c r="Y775" s="254" t="e">
        <f>U775/M775</f>
        <v>#REF!</v>
      </c>
      <c r="Z775" s="254"/>
      <c r="AA775" s="254"/>
      <c r="AB775" s="254"/>
      <c r="AC775" s="253"/>
      <c r="AD775" s="253"/>
      <c r="AE775" s="253"/>
      <c r="AF775" s="253"/>
      <c r="AG775" s="254"/>
      <c r="AH775" s="254"/>
      <c r="AI775" s="254"/>
      <c r="AJ775" s="254"/>
      <c r="AK775" s="86"/>
      <c r="AL775" s="86"/>
      <c r="AM775" s="255"/>
      <c r="AN775" s="255"/>
      <c r="AO775" s="98"/>
      <c r="AP775" s="98"/>
      <c r="AQ775" s="98"/>
      <c r="AR775" s="98"/>
      <c r="AS775" s="98"/>
      <c r="AT775" s="98"/>
      <c r="AU775" s="98"/>
      <c r="AV775" s="98"/>
      <c r="AW775" s="60"/>
      <c r="AX775" s="256" t="s">
        <v>2995</v>
      </c>
      <c r="AY775" s="101">
        <v>2030</v>
      </c>
      <c r="AZ775" s="102">
        <v>980</v>
      </c>
      <c r="BA775" s="102">
        <v>630</v>
      </c>
      <c r="BB775" s="102">
        <v>350</v>
      </c>
      <c r="BC775" s="220">
        <v>1740</v>
      </c>
      <c r="BD775" s="220">
        <v>840</v>
      </c>
      <c r="BE775" s="220">
        <v>540</v>
      </c>
      <c r="BF775" s="220">
        <v>300</v>
      </c>
      <c r="BJ775" s="251" t="e">
        <f>M775*#REF!</f>
        <v>#REF!</v>
      </c>
      <c r="BK775" s="251" t="e">
        <f>N775*#REF!</f>
        <v>#REF!</v>
      </c>
      <c r="BL775" s="251" t="e">
        <f>O775*#REF!</f>
        <v>#REF!</v>
      </c>
      <c r="BM775" s="251" t="e">
        <f>P775*#REF!</f>
        <v>#REF!</v>
      </c>
    </row>
    <row r="776" spans="1:65" s="18" customFormat="1" ht="35.1" customHeight="1" x14ac:dyDescent="0.25">
      <c r="A776" s="83" t="str">
        <f t="shared" si="446"/>
        <v>DQ11DT_D1+1</v>
      </c>
      <c r="B776" s="83" t="str">
        <f t="shared" si="447"/>
        <v>DQ11DT_D1+2</v>
      </c>
      <c r="C776" s="83" t="str">
        <f t="shared" si="448"/>
        <v>DQ11DT_D1+3</v>
      </c>
      <c r="D776" s="83" t="str">
        <f t="shared" si="449"/>
        <v>DQ11DT_D1+4</v>
      </c>
      <c r="E776" s="18" t="s">
        <v>2995</v>
      </c>
      <c r="F776" s="55"/>
      <c r="G776" s="55"/>
      <c r="H776" s="93" t="s">
        <v>6017</v>
      </c>
      <c r="I776" s="84" t="s">
        <v>6018</v>
      </c>
      <c r="J776" s="84" t="s">
        <v>6015</v>
      </c>
      <c r="K776" s="84" t="str">
        <f t="shared" si="423"/>
        <v>DQ11DT_D1</v>
      </c>
      <c r="L776" s="84" t="s">
        <v>6019</v>
      </c>
      <c r="M776" s="95">
        <v>1700</v>
      </c>
      <c r="N776" s="96">
        <v>800</v>
      </c>
      <c r="O776" s="96">
        <v>500</v>
      </c>
      <c r="P776" s="96">
        <v>300</v>
      </c>
      <c r="Q776" s="95" t="e">
        <f>VLOOKUP(H776&amp;"Vị trí 1",#REF!,9,0)</f>
        <v>#REF!</v>
      </c>
      <c r="R776" s="95" t="e">
        <f>VLOOKUP(H776&amp;"Vị trí 2",#REF!,9,0)</f>
        <v>#REF!</v>
      </c>
      <c r="S776" s="95" t="e">
        <f>VLOOKUP(H776&amp;"Vị trí 3",#REF!,9,0)</f>
        <v>#REF!</v>
      </c>
      <c r="T776" s="95" t="e">
        <f>VLOOKUP(H776&amp;"Vị trí 4",#REF!,9,0)</f>
        <v>#REF!</v>
      </c>
      <c r="U776" s="253"/>
      <c r="V776" s="253"/>
      <c r="W776" s="253"/>
      <c r="X776" s="253"/>
      <c r="Y776" s="254"/>
      <c r="Z776" s="254"/>
      <c r="AA776" s="254"/>
      <c r="AB776" s="254"/>
      <c r="AC776" s="253"/>
      <c r="AD776" s="253"/>
      <c r="AE776" s="253"/>
      <c r="AF776" s="253"/>
      <c r="AG776" s="254"/>
      <c r="AH776" s="254"/>
      <c r="AI776" s="254"/>
      <c r="AJ776" s="254"/>
      <c r="AK776" s="86">
        <v>7.93</v>
      </c>
      <c r="AL776" s="86"/>
      <c r="AM776" s="255"/>
      <c r="AN776" s="255">
        <f>ROUNDDOWN(AK776*$AN$10/$AK$10,1)</f>
        <v>4.5999999999999996</v>
      </c>
      <c r="AO776" s="98">
        <f t="shared" ref="AO776:AR777" si="457">M776*$AN776</f>
        <v>7819.9999999999991</v>
      </c>
      <c r="AP776" s="98">
        <f t="shared" si="457"/>
        <v>3679.9999999999995</v>
      </c>
      <c r="AQ776" s="98">
        <f t="shared" si="457"/>
        <v>2300</v>
      </c>
      <c r="AR776" s="98">
        <f t="shared" si="457"/>
        <v>1380</v>
      </c>
      <c r="AS776" s="99">
        <f t="shared" ref="AS776:AV777" si="458">IF(AO776&lt;1000,ROUND(AO776,-1),ROUND(AO776,-2))</f>
        <v>7800</v>
      </c>
      <c r="AT776" s="99">
        <f t="shared" si="458"/>
        <v>3700</v>
      </c>
      <c r="AU776" s="99">
        <f t="shared" si="458"/>
        <v>2300</v>
      </c>
      <c r="AV776" s="99">
        <f t="shared" si="458"/>
        <v>1400</v>
      </c>
      <c r="AW776" s="100">
        <f>AO776*0.15</f>
        <v>1172.9999999999998</v>
      </c>
      <c r="AX776" s="256" t="s">
        <v>2995</v>
      </c>
      <c r="AY776" s="101"/>
      <c r="AZ776" s="102"/>
      <c r="BA776" s="102"/>
      <c r="BB776" s="102"/>
      <c r="BC776" s="220"/>
      <c r="BD776" s="220"/>
      <c r="BE776" s="220"/>
      <c r="BF776" s="220"/>
      <c r="BG776" s="103">
        <f>AV776-AW776</f>
        <v>227.00000000000023</v>
      </c>
    </row>
    <row r="777" spans="1:65" s="18" customFormat="1" ht="35.1" customHeight="1" x14ac:dyDescent="0.25">
      <c r="A777" s="83" t="str">
        <f t="shared" si="446"/>
        <v>DQ11DT_D2+1</v>
      </c>
      <c r="B777" s="83" t="str">
        <f t="shared" si="447"/>
        <v>DQ11DT_D2+2</v>
      </c>
      <c r="C777" s="83" t="str">
        <f t="shared" si="448"/>
        <v>DQ11DT_D2+3</v>
      </c>
      <c r="D777" s="83" t="str">
        <f t="shared" si="449"/>
        <v>DQ11DT_D2+4</v>
      </c>
      <c r="E777" s="18" t="s">
        <v>2995</v>
      </c>
      <c r="F777" s="55"/>
      <c r="G777" s="55"/>
      <c r="H777" s="93" t="s">
        <v>6020</v>
      </c>
      <c r="I777" s="84" t="s">
        <v>6021</v>
      </c>
      <c r="J777" s="84" t="s">
        <v>6022</v>
      </c>
      <c r="K777" s="84" t="str">
        <f t="shared" si="423"/>
        <v>DQ11DT_D2</v>
      </c>
      <c r="L777" s="84" t="s">
        <v>6016</v>
      </c>
      <c r="M777" s="95">
        <v>1200</v>
      </c>
      <c r="N777" s="96">
        <v>600</v>
      </c>
      <c r="O777" s="96">
        <v>400</v>
      </c>
      <c r="P777" s="96">
        <v>300</v>
      </c>
      <c r="Q777" s="95" t="e">
        <f>VLOOKUP(H777&amp;"Vị trí 1",#REF!,9,0)</f>
        <v>#REF!</v>
      </c>
      <c r="R777" s="95" t="e">
        <f>VLOOKUP(H777&amp;"Vị trí 2",#REF!,9,0)</f>
        <v>#REF!</v>
      </c>
      <c r="S777" s="95" t="e">
        <f>VLOOKUP(H777&amp;"Vị trí 3",#REF!,9,0)</f>
        <v>#REF!</v>
      </c>
      <c r="T777" s="95" t="e">
        <f>VLOOKUP(H777&amp;"Vị trí 4",#REF!,9,0)</f>
        <v>#REF!</v>
      </c>
      <c r="U777" s="253"/>
      <c r="V777" s="253"/>
      <c r="W777" s="253"/>
      <c r="X777" s="253"/>
      <c r="Y777" s="254"/>
      <c r="Z777" s="254"/>
      <c r="AA777" s="254"/>
      <c r="AB777" s="254"/>
      <c r="AC777" s="253"/>
      <c r="AD777" s="253"/>
      <c r="AE777" s="253"/>
      <c r="AF777" s="253"/>
      <c r="AG777" s="254"/>
      <c r="AH777" s="254"/>
      <c r="AI777" s="254"/>
      <c r="AJ777" s="254"/>
      <c r="AK777" s="86">
        <v>7.2254922407413762</v>
      </c>
      <c r="AL777" s="86"/>
      <c r="AM777" s="255"/>
      <c r="AN777" s="255">
        <f>ROUNDDOWN(AK777*$AN$10/$AK$10,1)</f>
        <v>4.2</v>
      </c>
      <c r="AO777" s="98">
        <f t="shared" si="457"/>
        <v>5040</v>
      </c>
      <c r="AP777" s="98">
        <f t="shared" si="457"/>
        <v>2520</v>
      </c>
      <c r="AQ777" s="98">
        <f t="shared" si="457"/>
        <v>1680</v>
      </c>
      <c r="AR777" s="98">
        <f t="shared" si="457"/>
        <v>1260</v>
      </c>
      <c r="AS777" s="99">
        <f t="shared" si="458"/>
        <v>5000</v>
      </c>
      <c r="AT777" s="99">
        <f t="shared" si="458"/>
        <v>2500</v>
      </c>
      <c r="AU777" s="99">
        <f t="shared" si="458"/>
        <v>1700</v>
      </c>
      <c r="AV777" s="99">
        <f t="shared" si="458"/>
        <v>1300</v>
      </c>
      <c r="AW777" s="100">
        <f>AO777*0.15</f>
        <v>756</v>
      </c>
      <c r="AX777" s="256" t="s">
        <v>2995</v>
      </c>
      <c r="AY777" s="101">
        <v>4620</v>
      </c>
      <c r="AZ777" s="102">
        <v>1260</v>
      </c>
      <c r="BA777" s="102">
        <v>910</v>
      </c>
      <c r="BB777" s="102">
        <v>700</v>
      </c>
      <c r="BC777" s="220">
        <v>3960</v>
      </c>
      <c r="BD777" s="220">
        <v>1080</v>
      </c>
      <c r="BE777" s="220">
        <v>780</v>
      </c>
      <c r="BF777" s="220">
        <v>600</v>
      </c>
      <c r="BG777" s="103">
        <f>AV777-AW777</f>
        <v>544</v>
      </c>
      <c r="BJ777" s="251" t="e">
        <f>M777*#REF!</f>
        <v>#REF!</v>
      </c>
      <c r="BK777" s="251" t="e">
        <f>N777*#REF!</f>
        <v>#REF!</v>
      </c>
      <c r="BL777" s="251" t="e">
        <f>O777*#REF!</f>
        <v>#REF!</v>
      </c>
      <c r="BM777" s="251" t="e">
        <f>P777*#REF!</f>
        <v>#REF!</v>
      </c>
    </row>
    <row r="778" spans="1:65" s="18" customFormat="1" ht="35.1" customHeight="1" x14ac:dyDescent="0.25">
      <c r="A778" s="83" t="str">
        <f t="shared" si="446"/>
        <v>DQ12DT+1</v>
      </c>
      <c r="B778" s="83" t="str">
        <f t="shared" si="447"/>
        <v>DQ12DT+2</v>
      </c>
      <c r="C778" s="83" t="str">
        <f t="shared" si="448"/>
        <v>DQ12DT+3</v>
      </c>
      <c r="D778" s="83" t="str">
        <f t="shared" si="449"/>
        <v>DQ12DT+4</v>
      </c>
      <c r="E778" s="18" t="s">
        <v>2995</v>
      </c>
      <c r="F778" s="55">
        <v>12</v>
      </c>
      <c r="G778" s="55"/>
      <c r="H778" s="93" t="s">
        <v>6023</v>
      </c>
      <c r="I778" s="84" t="s">
        <v>6024</v>
      </c>
      <c r="J778" s="84" t="s">
        <v>3239</v>
      </c>
      <c r="K778" s="84"/>
      <c r="L778" s="84" t="s">
        <v>6025</v>
      </c>
      <c r="M778" s="96"/>
      <c r="N778" s="96"/>
      <c r="O778" s="96"/>
      <c r="P778" s="96"/>
      <c r="Q778" s="95"/>
      <c r="R778" s="95"/>
      <c r="S778" s="95"/>
      <c r="T778" s="95"/>
      <c r="U778" s="253"/>
      <c r="V778" s="253"/>
      <c r="W778" s="253"/>
      <c r="X778" s="253"/>
      <c r="Y778" s="254"/>
      <c r="Z778" s="254"/>
      <c r="AA778" s="254"/>
      <c r="AB778" s="254"/>
      <c r="AC778" s="253"/>
      <c r="AD778" s="253"/>
      <c r="AE778" s="253"/>
      <c r="AF778" s="253"/>
      <c r="AG778" s="254"/>
      <c r="AH778" s="254"/>
      <c r="AI778" s="254"/>
      <c r="AJ778" s="254"/>
      <c r="AK778" s="86"/>
      <c r="AL778" s="86"/>
      <c r="AM778" s="255"/>
      <c r="AN778" s="255"/>
      <c r="AO778" s="98"/>
      <c r="AP778" s="98"/>
      <c r="AQ778" s="98"/>
      <c r="AR778" s="98"/>
      <c r="AS778" s="98"/>
      <c r="AT778" s="98"/>
      <c r="AU778" s="98"/>
      <c r="AV778" s="98"/>
      <c r="AW778" s="60"/>
      <c r="AX778" s="256" t="s">
        <v>2995</v>
      </c>
      <c r="AY778" s="101">
        <v>2940</v>
      </c>
      <c r="AZ778" s="102">
        <v>1050</v>
      </c>
      <c r="BA778" s="102">
        <v>630</v>
      </c>
      <c r="BB778" s="102">
        <v>420</v>
      </c>
      <c r="BC778" s="220">
        <v>2520</v>
      </c>
      <c r="BD778" s="220">
        <v>900</v>
      </c>
      <c r="BE778" s="220">
        <v>540</v>
      </c>
      <c r="BF778" s="220">
        <v>360</v>
      </c>
      <c r="BJ778" s="251" t="e">
        <f>M778*#REF!</f>
        <v>#REF!</v>
      </c>
      <c r="BK778" s="251" t="e">
        <f>N778*#REF!</f>
        <v>#REF!</v>
      </c>
      <c r="BL778" s="251" t="e">
        <f>O778*#REF!</f>
        <v>#REF!</v>
      </c>
      <c r="BM778" s="251" t="e">
        <f>P778*#REF!</f>
        <v>#REF!</v>
      </c>
    </row>
    <row r="779" spans="1:65" s="18" customFormat="1" ht="35.1" customHeight="1" x14ac:dyDescent="0.25">
      <c r="A779" s="83" t="str">
        <f t="shared" si="446"/>
        <v>DQ12DT_D1+1</v>
      </c>
      <c r="B779" s="83" t="str">
        <f t="shared" si="447"/>
        <v>DQ12DT_D1+2</v>
      </c>
      <c r="C779" s="83" t="str">
        <f t="shared" si="448"/>
        <v>DQ12DT_D1+3</v>
      </c>
      <c r="D779" s="83" t="str">
        <f t="shared" si="449"/>
        <v>DQ12DT_D1+4</v>
      </c>
      <c r="E779" s="18" t="s">
        <v>2995</v>
      </c>
      <c r="F779" s="55"/>
      <c r="G779" s="55"/>
      <c r="H779" s="93" t="s">
        <v>6026</v>
      </c>
      <c r="I779" s="84" t="s">
        <v>6027</v>
      </c>
      <c r="J779" s="84" t="s">
        <v>3239</v>
      </c>
      <c r="K779" s="84" t="str">
        <f t="shared" si="423"/>
        <v>DQ12DT_D1</v>
      </c>
      <c r="L779" s="84" t="s">
        <v>5973</v>
      </c>
      <c r="M779" s="95">
        <v>3400</v>
      </c>
      <c r="N779" s="95">
        <v>1300</v>
      </c>
      <c r="O779" s="96">
        <v>800</v>
      </c>
      <c r="P779" s="96">
        <v>500</v>
      </c>
      <c r="Q779" s="95" t="e">
        <f>VLOOKUP(H779&amp;"Vị trí 1",#REF!,9,0)</f>
        <v>#REF!</v>
      </c>
      <c r="R779" s="95" t="e">
        <f>VLOOKUP(H779&amp;"Vị trí 2",#REF!,9,0)</f>
        <v>#REF!</v>
      </c>
      <c r="S779" s="95" t="e">
        <f>VLOOKUP(H779&amp;"Vị trí 3",#REF!,9,0)</f>
        <v>#REF!</v>
      </c>
      <c r="T779" s="95" t="e">
        <f>VLOOKUP(H779&amp;"Vị trí 4",#REF!,9,0)</f>
        <v>#REF!</v>
      </c>
      <c r="U779" s="253"/>
      <c r="V779" s="253"/>
      <c r="W779" s="253"/>
      <c r="X779" s="253"/>
      <c r="Y779" s="254"/>
      <c r="Z779" s="254"/>
      <c r="AA779" s="254"/>
      <c r="AB779" s="254"/>
      <c r="AC779" s="253"/>
      <c r="AD779" s="253"/>
      <c r="AE779" s="253"/>
      <c r="AF779" s="253"/>
      <c r="AG779" s="254"/>
      <c r="AH779" s="254"/>
      <c r="AI779" s="254"/>
      <c r="AJ779" s="254"/>
      <c r="AK779" s="86">
        <v>7.93</v>
      </c>
      <c r="AL779" s="86"/>
      <c r="AM779" s="255"/>
      <c r="AN779" s="255">
        <f>ROUNDDOWN(AK779*$AN$10/$AK$10,1)</f>
        <v>4.5999999999999996</v>
      </c>
      <c r="AO779" s="98">
        <f t="shared" ref="AO779:AR781" si="459">M779*$AN779</f>
        <v>15639.999999999998</v>
      </c>
      <c r="AP779" s="98">
        <f t="shared" si="459"/>
        <v>5979.9999999999991</v>
      </c>
      <c r="AQ779" s="98">
        <f t="shared" si="459"/>
        <v>3679.9999999999995</v>
      </c>
      <c r="AR779" s="98">
        <f t="shared" si="459"/>
        <v>2300</v>
      </c>
      <c r="AS779" s="99">
        <f t="shared" ref="AS779:AV781" si="460">IF(AO779&lt;1000,ROUND(AO779,-1),ROUND(AO779,-2))</f>
        <v>15600</v>
      </c>
      <c r="AT779" s="99">
        <f t="shared" si="460"/>
        <v>6000</v>
      </c>
      <c r="AU779" s="99">
        <f t="shared" si="460"/>
        <v>3700</v>
      </c>
      <c r="AV779" s="99">
        <f t="shared" si="460"/>
        <v>2300</v>
      </c>
      <c r="AW779" s="100">
        <f>AO779*0.15</f>
        <v>2345.9999999999995</v>
      </c>
      <c r="AX779" s="256" t="s">
        <v>2995</v>
      </c>
      <c r="AY779" s="101"/>
      <c r="AZ779" s="102"/>
      <c r="BA779" s="102"/>
      <c r="BB779" s="102"/>
      <c r="BC779" s="220"/>
      <c r="BD779" s="220"/>
      <c r="BE779" s="220"/>
      <c r="BF779" s="220"/>
      <c r="BG779" s="103">
        <f>AV779-AW779</f>
        <v>-45.999999999999545</v>
      </c>
    </row>
    <row r="780" spans="1:65" s="18" customFormat="1" ht="35.1" customHeight="1" x14ac:dyDescent="0.25">
      <c r="A780" s="83" t="str">
        <f t="shared" si="446"/>
        <v>DQ12DT_D2+1</v>
      </c>
      <c r="B780" s="83" t="str">
        <f t="shared" si="447"/>
        <v>DQ12DT_D2+2</v>
      </c>
      <c r="C780" s="83" t="str">
        <f t="shared" si="448"/>
        <v>DQ12DT_D2+3</v>
      </c>
      <c r="D780" s="83" t="str">
        <f t="shared" si="449"/>
        <v>DQ12DT_D2+4</v>
      </c>
      <c r="E780" s="18" t="s">
        <v>2995</v>
      </c>
      <c r="F780" s="55"/>
      <c r="G780" s="55"/>
      <c r="H780" s="93" t="s">
        <v>6028</v>
      </c>
      <c r="I780" s="84" t="s">
        <v>6029</v>
      </c>
      <c r="J780" s="84" t="s">
        <v>6030</v>
      </c>
      <c r="K780" s="84" t="str">
        <f t="shared" ref="K780:K843" si="461">H780</f>
        <v>DQ12DT_D2</v>
      </c>
      <c r="L780" s="84" t="s">
        <v>6025</v>
      </c>
      <c r="M780" s="95">
        <v>2600</v>
      </c>
      <c r="N780" s="95">
        <v>1200</v>
      </c>
      <c r="O780" s="96">
        <v>800</v>
      </c>
      <c r="P780" s="96">
        <v>400</v>
      </c>
      <c r="Q780" s="95" t="e">
        <f>VLOOKUP(H780&amp;"Vị trí 1",#REF!,9,0)</f>
        <v>#REF!</v>
      </c>
      <c r="R780" s="95" t="e">
        <f>VLOOKUP(H780&amp;"Vị trí 2",#REF!,9,0)</f>
        <v>#REF!</v>
      </c>
      <c r="S780" s="95" t="e">
        <f>VLOOKUP(H780&amp;"Vị trí 3",#REF!,9,0)</f>
        <v>#REF!</v>
      </c>
      <c r="T780" s="95" t="e">
        <f>VLOOKUP(H780&amp;"Vị trí 4",#REF!,9,0)</f>
        <v>#REF!</v>
      </c>
      <c r="U780" s="253"/>
      <c r="V780" s="253"/>
      <c r="W780" s="253"/>
      <c r="X780" s="253"/>
      <c r="Y780" s="254"/>
      <c r="Z780" s="254"/>
      <c r="AA780" s="254"/>
      <c r="AB780" s="254"/>
      <c r="AC780" s="253"/>
      <c r="AD780" s="253"/>
      <c r="AE780" s="253"/>
      <c r="AF780" s="253"/>
      <c r="AG780" s="254"/>
      <c r="AH780" s="254"/>
      <c r="AI780" s="254"/>
      <c r="AJ780" s="254"/>
      <c r="AK780" s="86">
        <v>7.3595433104265151</v>
      </c>
      <c r="AL780" s="86"/>
      <c r="AM780" s="255"/>
      <c r="AN780" s="255">
        <f>ROUNDDOWN(AK780*$AN$10/$AK$10,1)</f>
        <v>4.3</v>
      </c>
      <c r="AO780" s="98">
        <f t="shared" si="459"/>
        <v>11180</v>
      </c>
      <c r="AP780" s="98">
        <f t="shared" si="459"/>
        <v>5160</v>
      </c>
      <c r="AQ780" s="98">
        <f t="shared" si="459"/>
        <v>3440</v>
      </c>
      <c r="AR780" s="98">
        <f t="shared" si="459"/>
        <v>1720</v>
      </c>
      <c r="AS780" s="99">
        <f t="shared" si="460"/>
        <v>11200</v>
      </c>
      <c r="AT780" s="99">
        <f t="shared" si="460"/>
        <v>5200</v>
      </c>
      <c r="AU780" s="99">
        <f t="shared" si="460"/>
        <v>3400</v>
      </c>
      <c r="AV780" s="99">
        <f t="shared" si="460"/>
        <v>1700</v>
      </c>
      <c r="AW780" s="100">
        <f>AO780*0.15</f>
        <v>1677</v>
      </c>
      <c r="AX780" s="256" t="s">
        <v>2995</v>
      </c>
      <c r="AY780" s="101">
        <v>2170</v>
      </c>
      <c r="AZ780" s="102">
        <v>1050</v>
      </c>
      <c r="BA780" s="102">
        <v>630</v>
      </c>
      <c r="BB780" s="102">
        <v>350</v>
      </c>
      <c r="BC780" s="220">
        <v>1860</v>
      </c>
      <c r="BD780" s="220">
        <v>900</v>
      </c>
      <c r="BE780" s="220">
        <v>540</v>
      </c>
      <c r="BF780" s="220">
        <v>300</v>
      </c>
      <c r="BG780" s="103">
        <f>AV780-AW780</f>
        <v>23</v>
      </c>
      <c r="BJ780" s="251" t="e">
        <f>M780*#REF!</f>
        <v>#REF!</v>
      </c>
      <c r="BK780" s="251" t="e">
        <f>N780*#REF!</f>
        <v>#REF!</v>
      </c>
      <c r="BL780" s="251" t="e">
        <f>O780*#REF!</f>
        <v>#REF!</v>
      </c>
      <c r="BM780" s="251" t="e">
        <f>P780*#REF!</f>
        <v>#REF!</v>
      </c>
    </row>
    <row r="781" spans="1:65" s="18" customFormat="1" ht="35.1" customHeight="1" x14ac:dyDescent="0.25">
      <c r="A781" s="83" t="str">
        <f t="shared" si="446"/>
        <v>DQ13DT+1</v>
      </c>
      <c r="B781" s="83" t="str">
        <f t="shared" si="447"/>
        <v>DQ13DT+2</v>
      </c>
      <c r="C781" s="83" t="str">
        <f t="shared" si="448"/>
        <v>DQ13DT+3</v>
      </c>
      <c r="D781" s="83" t="str">
        <f t="shared" si="449"/>
        <v>DQ13DT+4</v>
      </c>
      <c r="E781" s="18" t="s">
        <v>2995</v>
      </c>
      <c r="F781" s="55">
        <v>13</v>
      </c>
      <c r="G781" s="55"/>
      <c r="H781" s="93" t="s">
        <v>6031</v>
      </c>
      <c r="I781" s="84" t="s">
        <v>208</v>
      </c>
      <c r="J781" s="84" t="s">
        <v>6030</v>
      </c>
      <c r="K781" s="84" t="str">
        <f t="shared" si="461"/>
        <v>DQ13DT</v>
      </c>
      <c r="L781" s="84" t="s">
        <v>6025</v>
      </c>
      <c r="M781" s="95">
        <v>2900</v>
      </c>
      <c r="N781" s="95">
        <v>1400</v>
      </c>
      <c r="O781" s="96">
        <v>900</v>
      </c>
      <c r="P781" s="96">
        <v>500</v>
      </c>
      <c r="Q781" s="95" t="e">
        <f>VLOOKUP(H781&amp;"Vị trí 1",#REF!,9,0)</f>
        <v>#REF!</v>
      </c>
      <c r="R781" s="95" t="e">
        <f>VLOOKUP(H781&amp;"Vị trí 2",#REF!,9,0)</f>
        <v>#REF!</v>
      </c>
      <c r="S781" s="95" t="e">
        <f>VLOOKUP(H781&amp;"Vị trí 3",#REF!,9,0)</f>
        <v>#REF!</v>
      </c>
      <c r="T781" s="95" t="e">
        <f>VLOOKUP(H781&amp;"Vị trí 4",#REF!,9,0)</f>
        <v>#REF!</v>
      </c>
      <c r="U781" s="253"/>
      <c r="V781" s="253"/>
      <c r="W781" s="253"/>
      <c r="X781" s="253"/>
      <c r="Y781" s="254"/>
      <c r="Z781" s="254"/>
      <c r="AA781" s="254"/>
      <c r="AB781" s="254"/>
      <c r="AC781" s="253"/>
      <c r="AD781" s="253"/>
      <c r="AE781" s="253"/>
      <c r="AF781" s="253"/>
      <c r="AG781" s="254"/>
      <c r="AH781" s="254"/>
      <c r="AI781" s="254"/>
      <c r="AJ781" s="254"/>
      <c r="AK781" s="86">
        <v>7.7531339482234571</v>
      </c>
      <c r="AL781" s="86"/>
      <c r="AM781" s="255"/>
      <c r="AN781" s="255">
        <f>ROUNDDOWN(AK781*$AN$10/$AK$10,1)</f>
        <v>4.5</v>
      </c>
      <c r="AO781" s="98">
        <f t="shared" si="459"/>
        <v>13050</v>
      </c>
      <c r="AP781" s="98">
        <f t="shared" si="459"/>
        <v>6300</v>
      </c>
      <c r="AQ781" s="98">
        <f t="shared" si="459"/>
        <v>4050</v>
      </c>
      <c r="AR781" s="98">
        <f t="shared" si="459"/>
        <v>2250</v>
      </c>
      <c r="AS781" s="99">
        <f t="shared" si="460"/>
        <v>13100</v>
      </c>
      <c r="AT781" s="99">
        <f t="shared" si="460"/>
        <v>6300</v>
      </c>
      <c r="AU781" s="99">
        <f t="shared" si="460"/>
        <v>4100</v>
      </c>
      <c r="AV781" s="99">
        <f t="shared" si="460"/>
        <v>2300</v>
      </c>
      <c r="AW781" s="100">
        <f>AO781*0.15</f>
        <v>1957.5</v>
      </c>
      <c r="AX781" s="256" t="s">
        <v>2995</v>
      </c>
      <c r="AY781" s="101">
        <v>2100</v>
      </c>
      <c r="AZ781" s="102">
        <v>1050</v>
      </c>
      <c r="BA781" s="102">
        <v>630</v>
      </c>
      <c r="BB781" s="102">
        <v>350</v>
      </c>
      <c r="BC781" s="220">
        <v>1800</v>
      </c>
      <c r="BD781" s="220">
        <v>900</v>
      </c>
      <c r="BE781" s="220">
        <v>540</v>
      </c>
      <c r="BF781" s="220">
        <v>300</v>
      </c>
      <c r="BG781" s="103">
        <f>AV781-AW781</f>
        <v>342.5</v>
      </c>
      <c r="BJ781" s="251" t="e">
        <f>M781*#REF!</f>
        <v>#REF!</v>
      </c>
      <c r="BK781" s="251" t="e">
        <f>N781*#REF!</f>
        <v>#REF!</v>
      </c>
      <c r="BL781" s="251" t="e">
        <f>O781*#REF!</f>
        <v>#REF!</v>
      </c>
      <c r="BM781" s="251" t="e">
        <f>P781*#REF!</f>
        <v>#REF!</v>
      </c>
    </row>
    <row r="782" spans="1:65" s="18" customFormat="1" ht="35.1" customHeight="1" x14ac:dyDescent="0.25">
      <c r="A782" s="83" t="str">
        <f t="shared" si="446"/>
        <v>DQ14DT+1</v>
      </c>
      <c r="B782" s="83" t="str">
        <f t="shared" si="447"/>
        <v>DQ14DT+2</v>
      </c>
      <c r="C782" s="83" t="str">
        <f t="shared" si="448"/>
        <v>DQ14DT+3</v>
      </c>
      <c r="D782" s="83" t="str">
        <f t="shared" si="449"/>
        <v>DQ14DT+4</v>
      </c>
      <c r="E782" s="18" t="s">
        <v>2995</v>
      </c>
      <c r="F782" s="55">
        <v>14</v>
      </c>
      <c r="G782" s="55"/>
      <c r="H782" s="93" t="s">
        <v>6032</v>
      </c>
      <c r="I782" s="84" t="s">
        <v>4269</v>
      </c>
      <c r="J782" s="84" t="s">
        <v>3466</v>
      </c>
      <c r="K782" s="84"/>
      <c r="L782" s="84" t="s">
        <v>6033</v>
      </c>
      <c r="M782" s="96"/>
      <c r="N782" s="96"/>
      <c r="O782" s="96"/>
      <c r="P782" s="96"/>
      <c r="Q782" s="95"/>
      <c r="R782" s="95"/>
      <c r="S782" s="95"/>
      <c r="T782" s="95"/>
      <c r="U782" s="253"/>
      <c r="V782" s="253"/>
      <c r="W782" s="253"/>
      <c r="X782" s="253"/>
      <c r="Y782" s="254"/>
      <c r="Z782" s="254"/>
      <c r="AA782" s="254"/>
      <c r="AB782" s="254"/>
      <c r="AC782" s="253"/>
      <c r="AD782" s="253"/>
      <c r="AE782" s="253"/>
      <c r="AF782" s="253"/>
      <c r="AG782" s="254"/>
      <c r="AH782" s="254"/>
      <c r="AI782" s="254"/>
      <c r="AJ782" s="254"/>
      <c r="AK782" s="86"/>
      <c r="AL782" s="86"/>
      <c r="AM782" s="255"/>
      <c r="AN782" s="255"/>
      <c r="AO782" s="98"/>
      <c r="AP782" s="98"/>
      <c r="AQ782" s="98"/>
      <c r="AR782" s="98"/>
      <c r="AS782" s="98"/>
      <c r="AT782" s="98"/>
      <c r="AU782" s="98"/>
      <c r="AV782" s="98"/>
      <c r="AW782" s="60"/>
      <c r="AX782" s="256" t="s">
        <v>2995</v>
      </c>
      <c r="AY782" s="101"/>
      <c r="AZ782" s="102"/>
      <c r="BA782" s="102"/>
      <c r="BB782" s="102"/>
      <c r="BC782" s="220"/>
      <c r="BD782" s="220"/>
      <c r="BE782" s="220"/>
      <c r="BF782" s="220"/>
    </row>
    <row r="783" spans="1:65" s="18" customFormat="1" ht="35.1" customHeight="1" x14ac:dyDescent="0.25">
      <c r="A783" s="83" t="str">
        <f t="shared" si="446"/>
        <v>DQ14DT_D1+1</v>
      </c>
      <c r="B783" s="83" t="str">
        <f t="shared" si="447"/>
        <v>DQ14DT_D1+2</v>
      </c>
      <c r="C783" s="83" t="str">
        <f t="shared" si="448"/>
        <v>DQ14DT_D1+3</v>
      </c>
      <c r="D783" s="83" t="str">
        <f t="shared" si="449"/>
        <v>DQ14DT_D1+4</v>
      </c>
      <c r="E783" s="18" t="s">
        <v>2995</v>
      </c>
      <c r="F783" s="55"/>
      <c r="G783" s="55"/>
      <c r="H783" s="93" t="s">
        <v>6034</v>
      </c>
      <c r="I783" s="84" t="s">
        <v>6035</v>
      </c>
      <c r="J783" s="84" t="s">
        <v>3466</v>
      </c>
      <c r="K783" s="84" t="str">
        <f t="shared" si="461"/>
        <v>DQ14DT_D1</v>
      </c>
      <c r="L783" s="84" t="s">
        <v>6036</v>
      </c>
      <c r="M783" s="95">
        <v>6600</v>
      </c>
      <c r="N783" s="95">
        <v>1800</v>
      </c>
      <c r="O783" s="95">
        <v>1300</v>
      </c>
      <c r="P783" s="95">
        <v>1000</v>
      </c>
      <c r="Q783" s="95" t="e">
        <f>VLOOKUP(H783&amp;"Vị trí 1",#REF!,9,0)</f>
        <v>#REF!</v>
      </c>
      <c r="R783" s="95" t="e">
        <f>VLOOKUP(H783&amp;"Vị trí 2",#REF!,9,0)</f>
        <v>#REF!</v>
      </c>
      <c r="S783" s="95" t="e">
        <f>VLOOKUP(H783&amp;"Vị trí 3",#REF!,9,0)</f>
        <v>#REF!</v>
      </c>
      <c r="T783" s="95" t="e">
        <f>VLOOKUP(H783&amp;"Vị trí 4",#REF!,9,0)</f>
        <v>#REF!</v>
      </c>
      <c r="U783" s="253"/>
      <c r="V783" s="253"/>
      <c r="W783" s="253"/>
      <c r="X783" s="253"/>
      <c r="Y783" s="254"/>
      <c r="Z783" s="254"/>
      <c r="AA783" s="254"/>
      <c r="AB783" s="254"/>
      <c r="AC783" s="253"/>
      <c r="AD783" s="253"/>
      <c r="AE783" s="253"/>
      <c r="AF783" s="253"/>
      <c r="AG783" s="254"/>
      <c r="AH783" s="254"/>
      <c r="AI783" s="254"/>
      <c r="AJ783" s="254"/>
      <c r="AK783" s="86">
        <v>7.93</v>
      </c>
      <c r="AL783" s="86"/>
      <c r="AM783" s="255"/>
      <c r="AN783" s="255">
        <f>ROUNDDOWN(AK783*$AN$10/$AK$10,1)</f>
        <v>4.5999999999999996</v>
      </c>
      <c r="AO783" s="98">
        <f t="shared" ref="AO783:AR784" si="462">M783*$AN783</f>
        <v>30359.999999999996</v>
      </c>
      <c r="AP783" s="98">
        <f t="shared" si="462"/>
        <v>8280</v>
      </c>
      <c r="AQ783" s="98">
        <f t="shared" si="462"/>
        <v>5979.9999999999991</v>
      </c>
      <c r="AR783" s="98">
        <f t="shared" si="462"/>
        <v>4600</v>
      </c>
      <c r="AS783" s="99">
        <f t="shared" ref="AS783:AV784" si="463">IF(AO783&lt;1000,ROUND(AO783,-1),ROUND(AO783,-2))</f>
        <v>30400</v>
      </c>
      <c r="AT783" s="99">
        <f t="shared" si="463"/>
        <v>8300</v>
      </c>
      <c r="AU783" s="99">
        <f t="shared" si="463"/>
        <v>6000</v>
      </c>
      <c r="AV783" s="99">
        <f t="shared" si="463"/>
        <v>4600</v>
      </c>
      <c r="AW783" s="100">
        <f>AO783*0.15</f>
        <v>4553.9999999999991</v>
      </c>
      <c r="AX783" s="256" t="s">
        <v>2995</v>
      </c>
      <c r="AY783" s="101">
        <v>2450</v>
      </c>
      <c r="AZ783" s="102">
        <v>1120</v>
      </c>
      <c r="BA783" s="102">
        <v>770</v>
      </c>
      <c r="BB783" s="102">
        <v>420</v>
      </c>
      <c r="BC783" s="220">
        <v>2100</v>
      </c>
      <c r="BD783" s="220">
        <v>960</v>
      </c>
      <c r="BE783" s="220">
        <v>660</v>
      </c>
      <c r="BF783" s="220">
        <v>360</v>
      </c>
      <c r="BG783" s="103">
        <f>AV783-AW783</f>
        <v>46.000000000000909</v>
      </c>
      <c r="BJ783" s="251" t="e">
        <f>M783*#REF!</f>
        <v>#REF!</v>
      </c>
      <c r="BK783" s="251" t="e">
        <f>N783*#REF!</f>
        <v>#REF!</v>
      </c>
      <c r="BL783" s="251" t="e">
        <f>O783*#REF!</f>
        <v>#REF!</v>
      </c>
      <c r="BM783" s="251" t="e">
        <f>P783*#REF!</f>
        <v>#REF!</v>
      </c>
    </row>
    <row r="784" spans="1:65" s="18" customFormat="1" ht="35.1" customHeight="1" x14ac:dyDescent="0.25">
      <c r="A784" s="83" t="str">
        <f t="shared" si="446"/>
        <v>DQ14DT_D2+1</v>
      </c>
      <c r="B784" s="83" t="str">
        <f t="shared" si="447"/>
        <v>DQ14DT_D2+2</v>
      </c>
      <c r="C784" s="83" t="str">
        <f t="shared" si="448"/>
        <v>DQ14DT_D2+3</v>
      </c>
      <c r="D784" s="83" t="str">
        <f t="shared" si="449"/>
        <v>DQ14DT_D2+4</v>
      </c>
      <c r="E784" s="18" t="s">
        <v>2995</v>
      </c>
      <c r="F784" s="55"/>
      <c r="G784" s="55"/>
      <c r="H784" s="93" t="s">
        <v>6037</v>
      </c>
      <c r="I784" s="84" t="s">
        <v>6038</v>
      </c>
      <c r="J784" s="84" t="s">
        <v>6039</v>
      </c>
      <c r="K784" s="84" t="str">
        <f t="shared" si="461"/>
        <v>DQ14DT_D2</v>
      </c>
      <c r="L784" s="84" t="s">
        <v>6033</v>
      </c>
      <c r="M784" s="95">
        <v>4200</v>
      </c>
      <c r="N784" s="95">
        <v>1500</v>
      </c>
      <c r="O784" s="96">
        <v>900</v>
      </c>
      <c r="P784" s="96">
        <v>600</v>
      </c>
      <c r="Q784" s="95" t="e">
        <f>VLOOKUP(H784&amp;"Vị trí 1",#REF!,9,0)</f>
        <v>#REF!</v>
      </c>
      <c r="R784" s="95" t="e">
        <f>VLOOKUP(H784&amp;"Vị trí 2",#REF!,9,0)</f>
        <v>#REF!</v>
      </c>
      <c r="S784" s="95" t="e">
        <f>VLOOKUP(H784&amp;"Vị trí 3",#REF!,9,0)</f>
        <v>#REF!</v>
      </c>
      <c r="T784" s="95" t="e">
        <f>VLOOKUP(H784&amp;"Vị trí 4",#REF!,9,0)</f>
        <v>#REF!</v>
      </c>
      <c r="U784" s="253" t="e">
        <f>VLOOKUP(A784,#REF!,32,0)</f>
        <v>#REF!</v>
      </c>
      <c r="V784" s="253"/>
      <c r="W784" s="253"/>
      <c r="X784" s="253"/>
      <c r="Y784" s="254" t="e">
        <f>U784/M784</f>
        <v>#REF!</v>
      </c>
      <c r="Z784" s="254"/>
      <c r="AA784" s="254"/>
      <c r="AB784" s="254"/>
      <c r="AC784" s="253"/>
      <c r="AD784" s="253"/>
      <c r="AE784" s="253"/>
      <c r="AF784" s="253"/>
      <c r="AG784" s="254"/>
      <c r="AH784" s="254"/>
      <c r="AI784" s="254"/>
      <c r="AJ784" s="254"/>
      <c r="AK784" s="86">
        <v>7.93</v>
      </c>
      <c r="AL784" s="86"/>
      <c r="AM784" s="255"/>
      <c r="AN784" s="255">
        <f>ROUNDDOWN(AK784*$AN$10/$AK$10,1)</f>
        <v>4.5999999999999996</v>
      </c>
      <c r="AO784" s="98">
        <f t="shared" si="462"/>
        <v>19320</v>
      </c>
      <c r="AP784" s="98">
        <f t="shared" si="462"/>
        <v>6899.9999999999991</v>
      </c>
      <c r="AQ784" s="98">
        <f t="shared" si="462"/>
        <v>4140</v>
      </c>
      <c r="AR784" s="98">
        <f t="shared" si="462"/>
        <v>2760</v>
      </c>
      <c r="AS784" s="99">
        <f t="shared" si="463"/>
        <v>19300</v>
      </c>
      <c r="AT784" s="99">
        <f t="shared" si="463"/>
        <v>6900</v>
      </c>
      <c r="AU784" s="99">
        <f t="shared" si="463"/>
        <v>4100</v>
      </c>
      <c r="AV784" s="99">
        <f t="shared" si="463"/>
        <v>2800</v>
      </c>
      <c r="AW784" s="100">
        <f>AO784*0.15</f>
        <v>2898</v>
      </c>
      <c r="AX784" s="256" t="s">
        <v>2995</v>
      </c>
      <c r="AY784" s="101">
        <v>1540</v>
      </c>
      <c r="AZ784" s="102">
        <v>770</v>
      </c>
      <c r="BA784" s="102">
        <v>700</v>
      </c>
      <c r="BB784" s="102">
        <v>350</v>
      </c>
      <c r="BC784" s="220">
        <v>1320</v>
      </c>
      <c r="BD784" s="220">
        <v>660</v>
      </c>
      <c r="BE784" s="220">
        <v>600</v>
      </c>
      <c r="BF784" s="220">
        <v>300</v>
      </c>
      <c r="BG784" s="103">
        <f>AV784-AW784</f>
        <v>-98</v>
      </c>
      <c r="BJ784" s="251" t="e">
        <f>M784*#REF!</f>
        <v>#REF!</v>
      </c>
      <c r="BK784" s="251" t="e">
        <f>N784*#REF!</f>
        <v>#REF!</v>
      </c>
      <c r="BL784" s="251" t="e">
        <f>O784*#REF!</f>
        <v>#REF!</v>
      </c>
      <c r="BM784" s="251" t="e">
        <f>P784*#REF!</f>
        <v>#REF!</v>
      </c>
    </row>
    <row r="785" spans="1:65" s="18" customFormat="1" ht="35.1" customHeight="1" x14ac:dyDescent="0.25">
      <c r="A785" s="83" t="str">
        <f t="shared" si="446"/>
        <v>DQ15DT+1</v>
      </c>
      <c r="B785" s="83" t="str">
        <f t="shared" si="447"/>
        <v>DQ15DT+2</v>
      </c>
      <c r="C785" s="83" t="str">
        <f t="shared" si="448"/>
        <v>DQ15DT+3</v>
      </c>
      <c r="D785" s="83" t="str">
        <f t="shared" si="449"/>
        <v>DQ15DT+4</v>
      </c>
      <c r="E785" s="18" t="s">
        <v>2995</v>
      </c>
      <c r="F785" s="55">
        <v>15</v>
      </c>
      <c r="G785" s="55"/>
      <c r="H785" s="93" t="s">
        <v>6040</v>
      </c>
      <c r="I785" s="84" t="s">
        <v>6041</v>
      </c>
      <c r="J785" s="84" t="s">
        <v>6042</v>
      </c>
      <c r="K785" s="84"/>
      <c r="L785" s="84" t="s">
        <v>6033</v>
      </c>
      <c r="M785" s="96"/>
      <c r="N785" s="96"/>
      <c r="O785" s="96"/>
      <c r="P785" s="96"/>
      <c r="Q785" s="95"/>
      <c r="R785" s="95"/>
      <c r="S785" s="95"/>
      <c r="T785" s="95"/>
      <c r="U785" s="253"/>
      <c r="V785" s="253"/>
      <c r="W785" s="253"/>
      <c r="X785" s="253"/>
      <c r="Y785" s="254"/>
      <c r="Z785" s="254"/>
      <c r="AA785" s="254"/>
      <c r="AB785" s="254"/>
      <c r="AC785" s="253"/>
      <c r="AD785" s="253"/>
      <c r="AE785" s="253"/>
      <c r="AF785" s="253"/>
      <c r="AG785" s="254"/>
      <c r="AH785" s="254"/>
      <c r="AI785" s="254"/>
      <c r="AJ785" s="254"/>
      <c r="AK785" s="86"/>
      <c r="AL785" s="86"/>
      <c r="AM785" s="255"/>
      <c r="AN785" s="255"/>
      <c r="AO785" s="98"/>
      <c r="AP785" s="98"/>
      <c r="AQ785" s="98"/>
      <c r="AR785" s="98"/>
      <c r="AS785" s="98"/>
      <c r="AT785" s="98"/>
      <c r="AU785" s="98"/>
      <c r="AV785" s="98"/>
      <c r="AW785" s="60"/>
      <c r="AX785" s="256" t="s">
        <v>2995</v>
      </c>
      <c r="AY785" s="101"/>
      <c r="AZ785" s="102"/>
      <c r="BA785" s="102"/>
      <c r="BB785" s="102"/>
      <c r="BC785" s="220"/>
      <c r="BD785" s="220"/>
      <c r="BE785" s="220"/>
      <c r="BF785" s="220"/>
    </row>
    <row r="786" spans="1:65" s="18" customFormat="1" ht="35.1" customHeight="1" x14ac:dyDescent="0.25">
      <c r="A786" s="83" t="str">
        <f t="shared" si="446"/>
        <v>DQ15DT_D1+1</v>
      </c>
      <c r="B786" s="83" t="str">
        <f t="shared" si="447"/>
        <v>DQ15DT_D1+2</v>
      </c>
      <c r="C786" s="83" t="str">
        <f t="shared" si="448"/>
        <v>DQ15DT_D1+3</v>
      </c>
      <c r="D786" s="83" t="str">
        <f t="shared" si="449"/>
        <v>DQ15DT_D1+4</v>
      </c>
      <c r="E786" s="18" t="s">
        <v>2995</v>
      </c>
      <c r="F786" s="55"/>
      <c r="G786" s="55"/>
      <c r="H786" s="93" t="s">
        <v>6043</v>
      </c>
      <c r="I786" s="84" t="s">
        <v>6027</v>
      </c>
      <c r="J786" s="84" t="s">
        <v>3239</v>
      </c>
      <c r="K786" s="84" t="str">
        <f t="shared" si="461"/>
        <v>DQ15DT_D1</v>
      </c>
      <c r="L786" s="84" t="s">
        <v>5973</v>
      </c>
      <c r="M786" s="95">
        <v>3100</v>
      </c>
      <c r="N786" s="95">
        <v>1500</v>
      </c>
      <c r="O786" s="96">
        <v>900</v>
      </c>
      <c r="P786" s="96">
        <v>500</v>
      </c>
      <c r="Q786" s="95" t="e">
        <f>VLOOKUP(H786&amp;"Vị trí 1",#REF!,9,0)</f>
        <v>#REF!</v>
      </c>
      <c r="R786" s="95" t="e">
        <f>VLOOKUP(H786&amp;"Vị trí 2",#REF!,9,0)</f>
        <v>#REF!</v>
      </c>
      <c r="S786" s="95" t="e">
        <f>VLOOKUP(H786&amp;"Vị trí 3",#REF!,9,0)</f>
        <v>#REF!</v>
      </c>
      <c r="T786" s="95" t="e">
        <f>VLOOKUP(H786&amp;"Vị trí 4",#REF!,9,0)</f>
        <v>#REF!</v>
      </c>
      <c r="U786" s="253"/>
      <c r="V786" s="253"/>
      <c r="W786" s="253"/>
      <c r="X786" s="253"/>
      <c r="Y786" s="254"/>
      <c r="Z786" s="254"/>
      <c r="AA786" s="254"/>
      <c r="AB786" s="254"/>
      <c r="AC786" s="253"/>
      <c r="AD786" s="253"/>
      <c r="AE786" s="253"/>
      <c r="AF786" s="253"/>
      <c r="AG786" s="254"/>
      <c r="AH786" s="254"/>
      <c r="AI786" s="254"/>
      <c r="AJ786" s="254"/>
      <c r="AK786" s="86">
        <v>7.93</v>
      </c>
      <c r="AL786" s="86"/>
      <c r="AM786" s="255"/>
      <c r="AN786" s="255">
        <f>ROUNDDOWN(AK786*$AN$10/$AK$10,1)</f>
        <v>4.5999999999999996</v>
      </c>
      <c r="AO786" s="98">
        <f t="shared" ref="AO786:AR787" si="464">M786*$AN786</f>
        <v>14259.999999999998</v>
      </c>
      <c r="AP786" s="98">
        <f t="shared" si="464"/>
        <v>6899.9999999999991</v>
      </c>
      <c r="AQ786" s="98">
        <f t="shared" si="464"/>
        <v>4140</v>
      </c>
      <c r="AR786" s="98">
        <f t="shared" si="464"/>
        <v>2300</v>
      </c>
      <c r="AS786" s="99">
        <f t="shared" ref="AS786:AV787" si="465">IF(AO786&lt;1000,ROUND(AO786,-1),ROUND(AO786,-2))</f>
        <v>14300</v>
      </c>
      <c r="AT786" s="99">
        <f t="shared" si="465"/>
        <v>6900</v>
      </c>
      <c r="AU786" s="99">
        <f t="shared" si="465"/>
        <v>4100</v>
      </c>
      <c r="AV786" s="99">
        <f t="shared" si="465"/>
        <v>2300</v>
      </c>
      <c r="AW786" s="100">
        <f>AO786*0.15</f>
        <v>2138.9999999999995</v>
      </c>
      <c r="AX786" s="256" t="s">
        <v>2995</v>
      </c>
      <c r="AY786" s="101">
        <v>2170</v>
      </c>
      <c r="AZ786" s="102">
        <v>1050</v>
      </c>
      <c r="BA786" s="102">
        <v>700</v>
      </c>
      <c r="BB786" s="102">
        <v>350</v>
      </c>
      <c r="BC786" s="220">
        <v>1860</v>
      </c>
      <c r="BD786" s="220">
        <v>900</v>
      </c>
      <c r="BE786" s="220">
        <v>600</v>
      </c>
      <c r="BF786" s="220">
        <v>300</v>
      </c>
      <c r="BG786" s="103">
        <f>AV786-AW786</f>
        <v>161.00000000000045</v>
      </c>
      <c r="BJ786" s="251" t="e">
        <f>M786*#REF!</f>
        <v>#REF!</v>
      </c>
      <c r="BK786" s="251" t="e">
        <f>N786*#REF!</f>
        <v>#REF!</v>
      </c>
      <c r="BL786" s="251" t="e">
        <f>O786*#REF!</f>
        <v>#REF!</v>
      </c>
      <c r="BM786" s="251" t="e">
        <f>P786*#REF!</f>
        <v>#REF!</v>
      </c>
    </row>
    <row r="787" spans="1:65" s="18" customFormat="1" ht="35.1" customHeight="1" x14ac:dyDescent="0.25">
      <c r="A787" s="83" t="str">
        <f t="shared" si="446"/>
        <v>DQ15DT_D2+1</v>
      </c>
      <c r="B787" s="83" t="str">
        <f t="shared" si="447"/>
        <v>DQ15DT_D2+2</v>
      </c>
      <c r="C787" s="83" t="str">
        <f t="shared" si="448"/>
        <v>DQ15DT_D2+3</v>
      </c>
      <c r="D787" s="83" t="str">
        <f t="shared" si="449"/>
        <v>DQ15DT_D2+4</v>
      </c>
      <c r="E787" s="18" t="s">
        <v>2995</v>
      </c>
      <c r="F787" s="55"/>
      <c r="G787" s="55"/>
      <c r="H787" s="93" t="s">
        <v>6044</v>
      </c>
      <c r="I787" s="84" t="s">
        <v>6045</v>
      </c>
      <c r="J787" s="84" t="s">
        <v>6030</v>
      </c>
      <c r="K787" s="84" t="str">
        <f t="shared" si="461"/>
        <v>DQ15DT_D2</v>
      </c>
      <c r="L787" s="84" t="s">
        <v>6033</v>
      </c>
      <c r="M787" s="95">
        <v>3000</v>
      </c>
      <c r="N787" s="95">
        <v>1500</v>
      </c>
      <c r="O787" s="96">
        <v>900</v>
      </c>
      <c r="P787" s="96">
        <v>500</v>
      </c>
      <c r="Q787" s="95" t="e">
        <f>VLOOKUP(H787&amp;"Vị trí 1",#REF!,9,0)</f>
        <v>#REF!</v>
      </c>
      <c r="R787" s="95" t="e">
        <f>VLOOKUP(H787&amp;"Vị trí 2",#REF!,9,0)</f>
        <v>#REF!</v>
      </c>
      <c r="S787" s="95" t="e">
        <f>VLOOKUP(H787&amp;"Vị trí 3",#REF!,9,0)</f>
        <v>#REF!</v>
      </c>
      <c r="T787" s="95" t="e">
        <f>VLOOKUP(H787&amp;"Vị trí 4",#REF!,9,0)</f>
        <v>#REF!</v>
      </c>
      <c r="U787" s="253" t="e">
        <f>VLOOKUP(A787,#REF!,32,0)</f>
        <v>#REF!</v>
      </c>
      <c r="V787" s="253"/>
      <c r="W787" s="253"/>
      <c r="X787" s="253"/>
      <c r="Y787" s="254" t="e">
        <f>U787/M787</f>
        <v>#REF!</v>
      </c>
      <c r="Z787" s="254"/>
      <c r="AA787" s="254"/>
      <c r="AB787" s="254"/>
      <c r="AC787" s="253"/>
      <c r="AD787" s="253"/>
      <c r="AE787" s="253"/>
      <c r="AF787" s="253"/>
      <c r="AG787" s="254"/>
      <c r="AH787" s="254"/>
      <c r="AI787" s="254"/>
      <c r="AJ787" s="254"/>
      <c r="AK787" s="86">
        <v>7.93</v>
      </c>
      <c r="AL787" s="86"/>
      <c r="AM787" s="255"/>
      <c r="AN787" s="255">
        <f>ROUNDDOWN(AK787*$AN$10/$AK$10,1)</f>
        <v>4.5999999999999996</v>
      </c>
      <c r="AO787" s="98">
        <f t="shared" si="464"/>
        <v>13799.999999999998</v>
      </c>
      <c r="AP787" s="98">
        <f t="shared" si="464"/>
        <v>6899.9999999999991</v>
      </c>
      <c r="AQ787" s="98">
        <f t="shared" si="464"/>
        <v>4140</v>
      </c>
      <c r="AR787" s="98">
        <f t="shared" si="464"/>
        <v>2300</v>
      </c>
      <c r="AS787" s="99">
        <f t="shared" si="465"/>
        <v>13800</v>
      </c>
      <c r="AT787" s="99">
        <f t="shared" si="465"/>
        <v>6900</v>
      </c>
      <c r="AU787" s="99">
        <f t="shared" si="465"/>
        <v>4100</v>
      </c>
      <c r="AV787" s="99">
        <f t="shared" si="465"/>
        <v>2300</v>
      </c>
      <c r="AW787" s="100">
        <f>AO787*0.15</f>
        <v>2069.9999999999995</v>
      </c>
      <c r="AX787" s="256" t="s">
        <v>2995</v>
      </c>
      <c r="AY787" s="101">
        <v>1540</v>
      </c>
      <c r="AZ787" s="102">
        <v>770</v>
      </c>
      <c r="BA787" s="102">
        <v>630</v>
      </c>
      <c r="BB787" s="102">
        <v>350</v>
      </c>
      <c r="BC787" s="220">
        <v>1320</v>
      </c>
      <c r="BD787" s="220">
        <v>660</v>
      </c>
      <c r="BE787" s="220">
        <v>540</v>
      </c>
      <c r="BF787" s="220">
        <v>300</v>
      </c>
      <c r="BG787" s="103">
        <f>AV787-AW787</f>
        <v>230.00000000000045</v>
      </c>
      <c r="BJ787" s="251" t="e">
        <f>M787*#REF!</f>
        <v>#REF!</v>
      </c>
      <c r="BK787" s="251" t="e">
        <f>N787*#REF!</f>
        <v>#REF!</v>
      </c>
      <c r="BL787" s="251" t="e">
        <f>O787*#REF!</f>
        <v>#REF!</v>
      </c>
      <c r="BM787" s="251" t="e">
        <f>P787*#REF!</f>
        <v>#REF!</v>
      </c>
    </row>
    <row r="788" spans="1:65" s="18" customFormat="1" ht="35.1" customHeight="1" x14ac:dyDescent="0.25">
      <c r="A788" s="83" t="str">
        <f t="shared" si="446"/>
        <v>DQ16DT+1</v>
      </c>
      <c r="B788" s="83" t="str">
        <f t="shared" si="447"/>
        <v>DQ16DT+2</v>
      </c>
      <c r="C788" s="83" t="str">
        <f t="shared" si="448"/>
        <v>DQ16DT+3</v>
      </c>
      <c r="D788" s="83" t="str">
        <f t="shared" si="449"/>
        <v>DQ16DT+4</v>
      </c>
      <c r="E788" s="18" t="s">
        <v>2995</v>
      </c>
      <c r="F788" s="55">
        <v>16</v>
      </c>
      <c r="G788" s="55"/>
      <c r="H788" s="93" t="s">
        <v>6046</v>
      </c>
      <c r="I788" s="84" t="s">
        <v>1099</v>
      </c>
      <c r="J788" s="84" t="s">
        <v>6047</v>
      </c>
      <c r="K788" s="84"/>
      <c r="L788" s="84" t="s">
        <v>6033</v>
      </c>
      <c r="M788" s="96"/>
      <c r="N788" s="96"/>
      <c r="O788" s="96"/>
      <c r="P788" s="96"/>
      <c r="Q788" s="95"/>
      <c r="R788" s="95"/>
      <c r="S788" s="95"/>
      <c r="T788" s="95"/>
      <c r="U788" s="253" t="e">
        <f>VLOOKUP(A788,#REF!,32,0)</f>
        <v>#REF!</v>
      </c>
      <c r="V788" s="253"/>
      <c r="W788" s="253"/>
      <c r="X788" s="253"/>
      <c r="Y788" s="254" t="e">
        <f>U788/M788</f>
        <v>#REF!</v>
      </c>
      <c r="Z788" s="254"/>
      <c r="AA788" s="254"/>
      <c r="AB788" s="254"/>
      <c r="AC788" s="253"/>
      <c r="AD788" s="253"/>
      <c r="AE788" s="253"/>
      <c r="AF788" s="253"/>
      <c r="AG788" s="254"/>
      <c r="AH788" s="254"/>
      <c r="AI788" s="254"/>
      <c r="AJ788" s="254"/>
      <c r="AK788" s="86"/>
      <c r="AL788" s="86"/>
      <c r="AM788" s="255"/>
      <c r="AN788" s="255"/>
      <c r="AO788" s="98"/>
      <c r="AP788" s="98"/>
      <c r="AQ788" s="98"/>
      <c r="AR788" s="98"/>
      <c r="AS788" s="98"/>
      <c r="AT788" s="98"/>
      <c r="AU788" s="98"/>
      <c r="AV788" s="98"/>
      <c r="AW788" s="60"/>
      <c r="AX788" s="256" t="s">
        <v>2995</v>
      </c>
      <c r="AY788" s="101">
        <v>4550</v>
      </c>
      <c r="AZ788" s="102">
        <v>1260</v>
      </c>
      <c r="BA788" s="102">
        <v>910</v>
      </c>
      <c r="BB788" s="102">
        <v>700</v>
      </c>
      <c r="BC788" s="220">
        <v>3900</v>
      </c>
      <c r="BD788" s="220">
        <v>1080</v>
      </c>
      <c r="BE788" s="220">
        <v>780</v>
      </c>
      <c r="BF788" s="220">
        <v>600</v>
      </c>
      <c r="BJ788" s="251" t="e">
        <f>M788*#REF!</f>
        <v>#REF!</v>
      </c>
      <c r="BK788" s="251" t="e">
        <f>N788*#REF!</f>
        <v>#REF!</v>
      </c>
      <c r="BL788" s="251" t="e">
        <f>O788*#REF!</f>
        <v>#REF!</v>
      </c>
      <c r="BM788" s="251" t="e">
        <f>P788*#REF!</f>
        <v>#REF!</v>
      </c>
    </row>
    <row r="789" spans="1:65" s="18" customFormat="1" ht="63" x14ac:dyDescent="0.25">
      <c r="A789" s="83" t="str">
        <f t="shared" si="446"/>
        <v>DQ16DT_D1+1</v>
      </c>
      <c r="B789" s="83" t="str">
        <f t="shared" si="447"/>
        <v>DQ16DT_D1+2</v>
      </c>
      <c r="C789" s="83" t="str">
        <f t="shared" si="448"/>
        <v>DQ16DT_D1+3</v>
      </c>
      <c r="D789" s="83" t="str">
        <f t="shared" si="449"/>
        <v>DQ16DT_D1+4</v>
      </c>
      <c r="E789" s="18" t="s">
        <v>2995</v>
      </c>
      <c r="F789" s="55"/>
      <c r="G789" s="55"/>
      <c r="H789" s="93" t="s">
        <v>6048</v>
      </c>
      <c r="I789" s="84" t="s">
        <v>6049</v>
      </c>
      <c r="J789" s="84" t="s">
        <v>6047</v>
      </c>
      <c r="K789" s="84" t="str">
        <f t="shared" si="461"/>
        <v>DQ16DT_D1</v>
      </c>
      <c r="L789" s="84" t="s">
        <v>6050</v>
      </c>
      <c r="M789" s="95">
        <v>3500</v>
      </c>
      <c r="N789" s="95">
        <v>1600</v>
      </c>
      <c r="O789" s="95">
        <v>1100</v>
      </c>
      <c r="P789" s="96">
        <v>600</v>
      </c>
      <c r="Q789" s="95" t="e">
        <f>VLOOKUP(H789&amp;"Vị trí 1",#REF!,9,0)</f>
        <v>#REF!</v>
      </c>
      <c r="R789" s="95" t="e">
        <f>VLOOKUP(H789&amp;"Vị trí 2",#REF!,9,0)</f>
        <v>#REF!</v>
      </c>
      <c r="S789" s="95" t="e">
        <f>VLOOKUP(H789&amp;"Vị trí 3",#REF!,9,0)</f>
        <v>#REF!</v>
      </c>
      <c r="T789" s="95" t="e">
        <f>VLOOKUP(H789&amp;"Vị trí 4",#REF!,9,0)</f>
        <v>#REF!</v>
      </c>
      <c r="U789" s="253" t="e">
        <f>VLOOKUP(A789,#REF!,32,0)</f>
        <v>#REF!</v>
      </c>
      <c r="V789" s="253"/>
      <c r="W789" s="253"/>
      <c r="X789" s="253"/>
      <c r="Y789" s="254" t="e">
        <f>U789/M789</f>
        <v>#REF!</v>
      </c>
      <c r="Z789" s="254"/>
      <c r="AA789" s="254"/>
      <c r="AB789" s="254"/>
      <c r="AC789" s="253"/>
      <c r="AD789" s="253"/>
      <c r="AE789" s="253"/>
      <c r="AF789" s="253"/>
      <c r="AG789" s="254"/>
      <c r="AH789" s="254"/>
      <c r="AI789" s="254"/>
      <c r="AJ789" s="254"/>
      <c r="AK789" s="86">
        <v>7.93</v>
      </c>
      <c r="AL789" s="86"/>
      <c r="AM789" s="255"/>
      <c r="AN789" s="255">
        <f>ROUNDDOWN(AK789*$AN$10/$AK$10,1)</f>
        <v>4.5999999999999996</v>
      </c>
      <c r="AO789" s="98">
        <f t="shared" ref="AO789:AR790" si="466">M789*$AN789</f>
        <v>16099.999999999998</v>
      </c>
      <c r="AP789" s="98">
        <f t="shared" si="466"/>
        <v>7359.9999999999991</v>
      </c>
      <c r="AQ789" s="98">
        <f t="shared" si="466"/>
        <v>5060</v>
      </c>
      <c r="AR789" s="98">
        <f t="shared" si="466"/>
        <v>2760</v>
      </c>
      <c r="AS789" s="99">
        <f t="shared" ref="AS789:AV790" si="467">IF(AO789&lt;1000,ROUND(AO789,-1),ROUND(AO789,-2))</f>
        <v>16100</v>
      </c>
      <c r="AT789" s="99">
        <f t="shared" si="467"/>
        <v>7400</v>
      </c>
      <c r="AU789" s="99">
        <f t="shared" si="467"/>
        <v>5100</v>
      </c>
      <c r="AV789" s="99">
        <f t="shared" si="467"/>
        <v>2800</v>
      </c>
      <c r="AW789" s="100">
        <f>AO789*0.15</f>
        <v>2414.9999999999995</v>
      </c>
      <c r="AX789" s="256" t="s">
        <v>2995</v>
      </c>
      <c r="AY789" s="101">
        <v>420</v>
      </c>
      <c r="AZ789" s="102">
        <v>210</v>
      </c>
      <c r="BA789" s="102">
        <v>180</v>
      </c>
      <c r="BB789" s="102">
        <v>140</v>
      </c>
      <c r="BC789" s="220">
        <v>360</v>
      </c>
      <c r="BD789" s="220">
        <v>180</v>
      </c>
      <c r="BE789" s="220">
        <v>150</v>
      </c>
      <c r="BF789" s="220">
        <v>120</v>
      </c>
      <c r="BG789" s="103">
        <f>AV789-AW789</f>
        <v>385.00000000000045</v>
      </c>
      <c r="BJ789" s="251" t="e">
        <f>M789*#REF!</f>
        <v>#REF!</v>
      </c>
      <c r="BK789" s="251" t="e">
        <f>N789*#REF!</f>
        <v>#REF!</v>
      </c>
      <c r="BL789" s="251" t="e">
        <f>O789*#REF!</f>
        <v>#REF!</v>
      </c>
      <c r="BM789" s="251" t="e">
        <f>P789*#REF!</f>
        <v>#REF!</v>
      </c>
    </row>
    <row r="790" spans="1:65" s="18" customFormat="1" ht="63" x14ac:dyDescent="0.25">
      <c r="A790" s="83" t="str">
        <f t="shared" si="446"/>
        <v>DQ16DT_D2+1</v>
      </c>
      <c r="B790" s="83" t="str">
        <f t="shared" si="447"/>
        <v>DQ16DT_D2+2</v>
      </c>
      <c r="C790" s="83" t="str">
        <f t="shared" si="448"/>
        <v>DQ16DT_D2+3</v>
      </c>
      <c r="D790" s="83" t="str">
        <f t="shared" si="449"/>
        <v>DQ16DT_D2+4</v>
      </c>
      <c r="E790" s="18" t="s">
        <v>2995</v>
      </c>
      <c r="F790" s="55"/>
      <c r="G790" s="55"/>
      <c r="H790" s="93" t="s">
        <v>6051</v>
      </c>
      <c r="I790" s="84" t="s">
        <v>6052</v>
      </c>
      <c r="J790" s="84" t="s">
        <v>6053</v>
      </c>
      <c r="K790" s="84" t="str">
        <f t="shared" si="461"/>
        <v>DQ16DT_D2</v>
      </c>
      <c r="L790" s="84" t="s">
        <v>6033</v>
      </c>
      <c r="M790" s="95">
        <v>2200</v>
      </c>
      <c r="N790" s="95">
        <v>1100</v>
      </c>
      <c r="O790" s="95">
        <v>1000</v>
      </c>
      <c r="P790" s="96">
        <v>500</v>
      </c>
      <c r="Q790" s="95" t="e">
        <f>VLOOKUP(H790&amp;"Vị trí 1",#REF!,9,0)</f>
        <v>#REF!</v>
      </c>
      <c r="R790" s="95" t="e">
        <f>VLOOKUP(H790&amp;"Vị trí 2",#REF!,9,0)</f>
        <v>#REF!</v>
      </c>
      <c r="S790" s="95" t="e">
        <f>VLOOKUP(H790&amp;"Vị trí 3",#REF!,9,0)</f>
        <v>#REF!</v>
      </c>
      <c r="T790" s="95" t="e">
        <f>VLOOKUP(H790&amp;"Vị trí 4",#REF!,9,0)</f>
        <v>#REF!</v>
      </c>
      <c r="U790" s="253"/>
      <c r="V790" s="253"/>
      <c r="W790" s="253"/>
      <c r="X790" s="253"/>
      <c r="Y790" s="254"/>
      <c r="Z790" s="254"/>
      <c r="AA790" s="254"/>
      <c r="AB790" s="254"/>
      <c r="AC790" s="253"/>
      <c r="AD790" s="253"/>
      <c r="AE790" s="253"/>
      <c r="AF790" s="253"/>
      <c r="AG790" s="254"/>
      <c r="AH790" s="254"/>
      <c r="AI790" s="254"/>
      <c r="AJ790" s="254"/>
      <c r="AK790" s="86">
        <v>9.1234929944607366</v>
      </c>
      <c r="AL790" s="86"/>
      <c r="AM790" s="255"/>
      <c r="AN790" s="255">
        <f>ROUNDDOWN(AK790*$AN$10/$AK$10,1)</f>
        <v>5.3</v>
      </c>
      <c r="AO790" s="98">
        <f t="shared" si="466"/>
        <v>11660</v>
      </c>
      <c r="AP790" s="98">
        <f t="shared" si="466"/>
        <v>5830</v>
      </c>
      <c r="AQ790" s="98">
        <f t="shared" si="466"/>
        <v>5300</v>
      </c>
      <c r="AR790" s="98">
        <f t="shared" si="466"/>
        <v>2650</v>
      </c>
      <c r="AS790" s="99">
        <f t="shared" si="467"/>
        <v>11700</v>
      </c>
      <c r="AT790" s="99">
        <f t="shared" si="467"/>
        <v>5800</v>
      </c>
      <c r="AU790" s="99">
        <f t="shared" si="467"/>
        <v>5300</v>
      </c>
      <c r="AV790" s="99">
        <f t="shared" si="467"/>
        <v>2700</v>
      </c>
      <c r="AW790" s="100">
        <f>AO790*0.15</f>
        <v>1749</v>
      </c>
      <c r="AX790" s="256" t="s">
        <v>2995</v>
      </c>
      <c r="AY790" s="101">
        <v>1820</v>
      </c>
      <c r="AZ790" s="102">
        <v>910</v>
      </c>
      <c r="BA790" s="102">
        <v>630</v>
      </c>
      <c r="BB790" s="102">
        <v>280</v>
      </c>
      <c r="BC790" s="220">
        <v>1560</v>
      </c>
      <c r="BD790" s="220">
        <v>780</v>
      </c>
      <c r="BE790" s="220">
        <v>540</v>
      </c>
      <c r="BF790" s="220">
        <v>240</v>
      </c>
      <c r="BG790" s="103">
        <f>AV790-AW790</f>
        <v>951</v>
      </c>
      <c r="BJ790" s="251" t="e">
        <f>M790*#REF!</f>
        <v>#REF!</v>
      </c>
      <c r="BK790" s="251" t="e">
        <f>N790*#REF!</f>
        <v>#REF!</v>
      </c>
      <c r="BL790" s="251" t="e">
        <f>O790*#REF!</f>
        <v>#REF!</v>
      </c>
      <c r="BM790" s="251" t="e">
        <f>P790*#REF!</f>
        <v>#REF!</v>
      </c>
    </row>
    <row r="791" spans="1:65" s="18" customFormat="1" ht="35.1" customHeight="1" x14ac:dyDescent="0.25">
      <c r="A791" s="83" t="str">
        <f t="shared" si="446"/>
        <v>DQ17DT+1</v>
      </c>
      <c r="B791" s="83" t="str">
        <f t="shared" si="447"/>
        <v>DQ17DT+2</v>
      </c>
      <c r="C791" s="83" t="str">
        <f t="shared" si="448"/>
        <v>DQ17DT+3</v>
      </c>
      <c r="D791" s="83" t="str">
        <f t="shared" si="449"/>
        <v>DQ17DT+4</v>
      </c>
      <c r="E791" s="18" t="s">
        <v>2995</v>
      </c>
      <c r="F791" s="55">
        <v>17</v>
      </c>
      <c r="G791" s="55"/>
      <c r="H791" s="93" t="s">
        <v>6054</v>
      </c>
      <c r="I791" s="84" t="s">
        <v>302</v>
      </c>
      <c r="J791" s="84" t="s">
        <v>5972</v>
      </c>
      <c r="K791" s="84"/>
      <c r="L791" s="84" t="s">
        <v>6055</v>
      </c>
      <c r="M791" s="96"/>
      <c r="N791" s="96"/>
      <c r="O791" s="96"/>
      <c r="P791" s="96"/>
      <c r="Q791" s="95"/>
      <c r="R791" s="95"/>
      <c r="S791" s="95"/>
      <c r="T791" s="95"/>
      <c r="U791" s="253"/>
      <c r="V791" s="253"/>
      <c r="W791" s="253"/>
      <c r="X791" s="253"/>
      <c r="Y791" s="254"/>
      <c r="Z791" s="254"/>
      <c r="AA791" s="254"/>
      <c r="AB791" s="254"/>
      <c r="AC791" s="253"/>
      <c r="AD791" s="253"/>
      <c r="AE791" s="253"/>
      <c r="AF791" s="253"/>
      <c r="AG791" s="254"/>
      <c r="AH791" s="254"/>
      <c r="AI791" s="254"/>
      <c r="AJ791" s="254"/>
      <c r="AK791" s="86"/>
      <c r="AL791" s="86"/>
      <c r="AM791" s="255"/>
      <c r="AN791" s="255"/>
      <c r="AO791" s="98"/>
      <c r="AP791" s="98"/>
      <c r="AQ791" s="98"/>
      <c r="AR791" s="98"/>
      <c r="AS791" s="98"/>
      <c r="AT791" s="98"/>
      <c r="AU791" s="98"/>
      <c r="AV791" s="98"/>
      <c r="AW791" s="60"/>
      <c r="AX791" s="256" t="s">
        <v>2995</v>
      </c>
      <c r="AY791" s="101">
        <v>2030</v>
      </c>
      <c r="AZ791" s="102">
        <v>980</v>
      </c>
      <c r="BA791" s="102">
        <v>700</v>
      </c>
      <c r="BB791" s="102">
        <v>280</v>
      </c>
      <c r="BC791" s="220">
        <v>1740</v>
      </c>
      <c r="BD791" s="220">
        <v>840</v>
      </c>
      <c r="BE791" s="220">
        <v>600</v>
      </c>
      <c r="BF791" s="220">
        <v>240</v>
      </c>
      <c r="BJ791" s="251" t="e">
        <f>M791*#REF!</f>
        <v>#REF!</v>
      </c>
      <c r="BK791" s="251" t="e">
        <f>N791*#REF!</f>
        <v>#REF!</v>
      </c>
      <c r="BL791" s="251" t="e">
        <f>O791*#REF!</f>
        <v>#REF!</v>
      </c>
      <c r="BM791" s="251" t="e">
        <f>P791*#REF!</f>
        <v>#REF!</v>
      </c>
    </row>
    <row r="792" spans="1:65" s="18" customFormat="1" ht="35.1" customHeight="1" x14ac:dyDescent="0.25">
      <c r="A792" s="83" t="str">
        <f t="shared" si="446"/>
        <v>DQ17DT_D1+1</v>
      </c>
      <c r="B792" s="83" t="str">
        <f t="shared" si="447"/>
        <v>DQ17DT_D1+2</v>
      </c>
      <c r="C792" s="83" t="str">
        <f t="shared" si="448"/>
        <v>DQ17DT_D1+3</v>
      </c>
      <c r="D792" s="83" t="str">
        <f t="shared" si="449"/>
        <v>DQ17DT_D1+4</v>
      </c>
      <c r="E792" s="18" t="s">
        <v>2995</v>
      </c>
      <c r="F792" s="55"/>
      <c r="G792" s="55"/>
      <c r="H792" s="93" t="s">
        <v>6056</v>
      </c>
      <c r="I792" s="84" t="s">
        <v>6057</v>
      </c>
      <c r="J792" s="84" t="s">
        <v>5972</v>
      </c>
      <c r="K792" s="84" t="str">
        <f t="shared" si="461"/>
        <v>DQ17DT_D1</v>
      </c>
      <c r="L792" s="84" t="s">
        <v>6050</v>
      </c>
      <c r="M792" s="95">
        <v>3100</v>
      </c>
      <c r="N792" s="95">
        <v>1500</v>
      </c>
      <c r="O792" s="95">
        <v>1000</v>
      </c>
      <c r="P792" s="96">
        <v>500</v>
      </c>
      <c r="Q792" s="95" t="e">
        <f>VLOOKUP(H792&amp;"Vị trí 1",#REF!,9,0)</f>
        <v>#REF!</v>
      </c>
      <c r="R792" s="95" t="e">
        <f>VLOOKUP(H792&amp;"Vị trí 2",#REF!,9,0)</f>
        <v>#REF!</v>
      </c>
      <c r="S792" s="95" t="e">
        <f>VLOOKUP(H792&amp;"Vị trí 3",#REF!,9,0)</f>
        <v>#REF!</v>
      </c>
      <c r="T792" s="95" t="e">
        <f>VLOOKUP(H792&amp;"Vị trí 4",#REF!,9,0)</f>
        <v>#REF!</v>
      </c>
      <c r="U792" s="253"/>
      <c r="V792" s="253"/>
      <c r="W792" s="253"/>
      <c r="X792" s="253"/>
      <c r="Y792" s="254"/>
      <c r="Z792" s="254"/>
      <c r="AA792" s="254"/>
      <c r="AB792" s="254"/>
      <c r="AC792" s="253"/>
      <c r="AD792" s="253"/>
      <c r="AE792" s="253"/>
      <c r="AF792" s="253"/>
      <c r="AG792" s="254"/>
      <c r="AH792" s="254"/>
      <c r="AI792" s="254"/>
      <c r="AJ792" s="254"/>
      <c r="AK792" s="86">
        <v>7.93</v>
      </c>
      <c r="AL792" s="86"/>
      <c r="AM792" s="255"/>
      <c r="AN792" s="255">
        <f t="shared" ref="AN792:AN805" si="468">ROUNDDOWN(AK792*$AN$10/$AK$10,1)</f>
        <v>4.5999999999999996</v>
      </c>
      <c r="AO792" s="98">
        <f t="shared" ref="AO792:AO805" si="469">M792*$AN792</f>
        <v>14259.999999999998</v>
      </c>
      <c r="AP792" s="98">
        <f t="shared" ref="AP792:AP805" si="470">N792*$AN792</f>
        <v>6899.9999999999991</v>
      </c>
      <c r="AQ792" s="98">
        <f t="shared" ref="AQ792:AQ805" si="471">O792*$AN792</f>
        <v>4600</v>
      </c>
      <c r="AR792" s="98">
        <f t="shared" ref="AR792:AR805" si="472">P792*$AN792</f>
        <v>2300</v>
      </c>
      <c r="AS792" s="99">
        <f t="shared" ref="AS792:AV805" si="473">IF(AO792&lt;1000,ROUND(AO792,-1),ROUND(AO792,-2))</f>
        <v>14300</v>
      </c>
      <c r="AT792" s="99">
        <f t="shared" si="473"/>
        <v>6900</v>
      </c>
      <c r="AU792" s="99">
        <f t="shared" si="473"/>
        <v>4600</v>
      </c>
      <c r="AV792" s="99">
        <f t="shared" si="473"/>
        <v>2300</v>
      </c>
      <c r="AW792" s="100">
        <f t="shared" ref="AW792:AW805" si="474">AO792*0.15</f>
        <v>2138.9999999999995</v>
      </c>
      <c r="AX792" s="256" t="s">
        <v>2995</v>
      </c>
      <c r="AY792" s="101">
        <v>1540</v>
      </c>
      <c r="AZ792" s="102">
        <v>770</v>
      </c>
      <c r="BA792" s="102">
        <v>700</v>
      </c>
      <c r="BB792" s="102">
        <v>350</v>
      </c>
      <c r="BC792" s="220">
        <v>1320</v>
      </c>
      <c r="BD792" s="220">
        <v>660</v>
      </c>
      <c r="BE792" s="220">
        <v>600</v>
      </c>
      <c r="BF792" s="220">
        <v>300</v>
      </c>
      <c r="BG792" s="103">
        <f t="shared" ref="BG792:BG805" si="475">AV792-AW792</f>
        <v>161.00000000000045</v>
      </c>
      <c r="BJ792" s="251" t="e">
        <f>M792*#REF!</f>
        <v>#REF!</v>
      </c>
      <c r="BK792" s="251" t="e">
        <f>N792*#REF!</f>
        <v>#REF!</v>
      </c>
      <c r="BL792" s="251" t="e">
        <f>O792*#REF!</f>
        <v>#REF!</v>
      </c>
      <c r="BM792" s="251" t="e">
        <f>P792*#REF!</f>
        <v>#REF!</v>
      </c>
    </row>
    <row r="793" spans="1:65" s="18" customFormat="1" ht="35.1" customHeight="1" x14ac:dyDescent="0.25">
      <c r="A793" s="83" t="str">
        <f t="shared" si="446"/>
        <v>DQ17DT_D2+1</v>
      </c>
      <c r="B793" s="83" t="str">
        <f t="shared" si="447"/>
        <v>DQ17DT_D2+2</v>
      </c>
      <c r="C793" s="83" t="str">
        <f t="shared" si="448"/>
        <v>DQ17DT_D2+3</v>
      </c>
      <c r="D793" s="83" t="str">
        <f t="shared" si="449"/>
        <v>DQ17DT_D2+4</v>
      </c>
      <c r="E793" s="18" t="s">
        <v>2995</v>
      </c>
      <c r="F793" s="55"/>
      <c r="G793" s="55"/>
      <c r="H793" s="93" t="s">
        <v>6058</v>
      </c>
      <c r="I793" s="84" t="s">
        <v>6059</v>
      </c>
      <c r="J793" s="84" t="s">
        <v>6053</v>
      </c>
      <c r="K793" s="84" t="str">
        <f t="shared" si="461"/>
        <v>DQ17DT_D2</v>
      </c>
      <c r="L793" s="84" t="s">
        <v>6055</v>
      </c>
      <c r="M793" s="95">
        <v>2200</v>
      </c>
      <c r="N793" s="95">
        <v>1100</v>
      </c>
      <c r="O793" s="96">
        <v>900</v>
      </c>
      <c r="P793" s="96">
        <v>500</v>
      </c>
      <c r="Q793" s="95" t="e">
        <f>VLOOKUP(H793&amp;"Vị trí 1",#REF!,9,0)</f>
        <v>#REF!</v>
      </c>
      <c r="R793" s="95" t="e">
        <f>VLOOKUP(H793&amp;"Vị trí 2",#REF!,9,0)</f>
        <v>#REF!</v>
      </c>
      <c r="S793" s="95" t="e">
        <f>VLOOKUP(H793&amp;"Vị trí 3",#REF!,9,0)</f>
        <v>#REF!</v>
      </c>
      <c r="T793" s="95" t="e">
        <f>VLOOKUP(H793&amp;"Vị trí 4",#REF!,9,0)</f>
        <v>#REF!</v>
      </c>
      <c r="U793" s="253"/>
      <c r="V793" s="253"/>
      <c r="W793" s="253"/>
      <c r="X793" s="253"/>
      <c r="Y793" s="254"/>
      <c r="Z793" s="254"/>
      <c r="AA793" s="254"/>
      <c r="AB793" s="254"/>
      <c r="AC793" s="253"/>
      <c r="AD793" s="253"/>
      <c r="AE793" s="253"/>
      <c r="AF793" s="253"/>
      <c r="AG793" s="254"/>
      <c r="AH793" s="254"/>
      <c r="AI793" s="254"/>
      <c r="AJ793" s="254"/>
      <c r="AK793" s="86">
        <v>9.1690716690716698</v>
      </c>
      <c r="AL793" s="86"/>
      <c r="AM793" s="255"/>
      <c r="AN793" s="255">
        <f t="shared" si="468"/>
        <v>5.4</v>
      </c>
      <c r="AO793" s="98">
        <f t="shared" si="469"/>
        <v>11880</v>
      </c>
      <c r="AP793" s="98">
        <f t="shared" si="470"/>
        <v>5940</v>
      </c>
      <c r="AQ793" s="98">
        <f t="shared" si="471"/>
        <v>4860</v>
      </c>
      <c r="AR793" s="98">
        <f t="shared" si="472"/>
        <v>2700</v>
      </c>
      <c r="AS793" s="99">
        <f t="shared" si="473"/>
        <v>11900</v>
      </c>
      <c r="AT793" s="99">
        <f t="shared" si="473"/>
        <v>5900</v>
      </c>
      <c r="AU793" s="99">
        <f t="shared" si="473"/>
        <v>4900</v>
      </c>
      <c r="AV793" s="99">
        <f t="shared" si="473"/>
        <v>2700</v>
      </c>
      <c r="AW793" s="100">
        <f t="shared" si="474"/>
        <v>1782</v>
      </c>
      <c r="AX793" s="256" t="s">
        <v>2995</v>
      </c>
      <c r="AY793" s="101">
        <v>1330</v>
      </c>
      <c r="AZ793" s="102">
        <v>770</v>
      </c>
      <c r="BA793" s="102">
        <v>560</v>
      </c>
      <c r="BB793" s="102">
        <v>350</v>
      </c>
      <c r="BC793" s="220">
        <v>1140</v>
      </c>
      <c r="BD793" s="220">
        <v>660</v>
      </c>
      <c r="BE793" s="220">
        <v>480</v>
      </c>
      <c r="BF793" s="220">
        <v>300</v>
      </c>
      <c r="BG793" s="103">
        <f t="shared" si="475"/>
        <v>918</v>
      </c>
      <c r="BJ793" s="251" t="e">
        <f>M793*#REF!</f>
        <v>#REF!</v>
      </c>
      <c r="BK793" s="251" t="e">
        <f>N793*#REF!</f>
        <v>#REF!</v>
      </c>
      <c r="BL793" s="251" t="e">
        <f>O793*#REF!</f>
        <v>#REF!</v>
      </c>
      <c r="BM793" s="251" t="e">
        <f>P793*#REF!</f>
        <v>#REF!</v>
      </c>
    </row>
    <row r="794" spans="1:65" s="18" customFormat="1" ht="35.1" customHeight="1" x14ac:dyDescent="0.25">
      <c r="A794" s="83" t="str">
        <f t="shared" si="446"/>
        <v>DQ18DT+1</v>
      </c>
      <c r="B794" s="83" t="str">
        <f t="shared" si="447"/>
        <v>DQ18DT+2</v>
      </c>
      <c r="C794" s="83" t="str">
        <f t="shared" si="448"/>
        <v>DQ18DT+3</v>
      </c>
      <c r="D794" s="83" t="str">
        <f t="shared" si="449"/>
        <v>DQ18DT+4</v>
      </c>
      <c r="E794" s="18" t="s">
        <v>2995</v>
      </c>
      <c r="F794" s="55">
        <v>18</v>
      </c>
      <c r="G794" s="55"/>
      <c r="H794" s="93" t="s">
        <v>6060</v>
      </c>
      <c r="I794" s="84" t="s">
        <v>6061</v>
      </c>
      <c r="J794" s="84" t="s">
        <v>5972</v>
      </c>
      <c r="K794" s="84" t="str">
        <f t="shared" si="461"/>
        <v>DQ18DT</v>
      </c>
      <c r="L794" s="84" t="s">
        <v>3236</v>
      </c>
      <c r="M794" s="95">
        <v>6500</v>
      </c>
      <c r="N794" s="95">
        <v>1800</v>
      </c>
      <c r="O794" s="95">
        <v>1300</v>
      </c>
      <c r="P794" s="95">
        <v>1000</v>
      </c>
      <c r="Q794" s="95" t="e">
        <f>VLOOKUP(H794&amp;"Vị trí 1",#REF!,9,0)</f>
        <v>#REF!</v>
      </c>
      <c r="R794" s="95" t="e">
        <f>VLOOKUP(H794&amp;"Vị trí 2",#REF!,9,0)</f>
        <v>#REF!</v>
      </c>
      <c r="S794" s="95" t="e">
        <f>VLOOKUP(H794&amp;"Vị trí 3",#REF!,9,0)</f>
        <v>#REF!</v>
      </c>
      <c r="T794" s="95" t="e">
        <f>VLOOKUP(H794&amp;"Vị trí 4",#REF!,9,0)</f>
        <v>#REF!</v>
      </c>
      <c r="U794" s="253"/>
      <c r="V794" s="253"/>
      <c r="W794" s="253"/>
      <c r="X794" s="253"/>
      <c r="Y794" s="254"/>
      <c r="Z794" s="254"/>
      <c r="AA794" s="254"/>
      <c r="AB794" s="254"/>
      <c r="AC794" s="253"/>
      <c r="AD794" s="253"/>
      <c r="AE794" s="253"/>
      <c r="AF794" s="253"/>
      <c r="AG794" s="254"/>
      <c r="AH794" s="254"/>
      <c r="AI794" s="254"/>
      <c r="AJ794" s="254"/>
      <c r="AK794" s="86">
        <v>4.5406461538461542</v>
      </c>
      <c r="AL794" s="86"/>
      <c r="AM794" s="255"/>
      <c r="AN794" s="255">
        <f t="shared" si="468"/>
        <v>2.6</v>
      </c>
      <c r="AO794" s="98">
        <f t="shared" si="469"/>
        <v>16900</v>
      </c>
      <c r="AP794" s="98">
        <f t="shared" si="470"/>
        <v>4680</v>
      </c>
      <c r="AQ794" s="98">
        <f t="shared" si="471"/>
        <v>3380</v>
      </c>
      <c r="AR794" s="98">
        <f t="shared" si="472"/>
        <v>2600</v>
      </c>
      <c r="AS794" s="99">
        <f t="shared" si="473"/>
        <v>16900</v>
      </c>
      <c r="AT794" s="99">
        <f t="shared" si="473"/>
        <v>4700</v>
      </c>
      <c r="AU794" s="99">
        <f t="shared" si="473"/>
        <v>3400</v>
      </c>
      <c r="AV794" s="99">
        <f t="shared" si="473"/>
        <v>2600</v>
      </c>
      <c r="AW794" s="100">
        <f t="shared" si="474"/>
        <v>2535</v>
      </c>
      <c r="AX794" s="256" t="s">
        <v>2995</v>
      </c>
      <c r="AY794" s="101">
        <v>1330</v>
      </c>
      <c r="AZ794" s="102">
        <v>770</v>
      </c>
      <c r="BA794" s="102">
        <v>560</v>
      </c>
      <c r="BB794" s="102">
        <v>350</v>
      </c>
      <c r="BC794" s="220">
        <v>1140</v>
      </c>
      <c r="BD794" s="220">
        <v>660</v>
      </c>
      <c r="BE794" s="220">
        <v>480</v>
      </c>
      <c r="BF794" s="220">
        <v>300</v>
      </c>
      <c r="BG794" s="103">
        <f t="shared" si="475"/>
        <v>65</v>
      </c>
      <c r="BJ794" s="251" t="e">
        <f>M794*#REF!</f>
        <v>#REF!</v>
      </c>
      <c r="BK794" s="251" t="e">
        <f>N794*#REF!</f>
        <v>#REF!</v>
      </c>
      <c r="BL794" s="251" t="e">
        <f>O794*#REF!</f>
        <v>#REF!</v>
      </c>
      <c r="BM794" s="251" t="e">
        <f>P794*#REF!</f>
        <v>#REF!</v>
      </c>
    </row>
    <row r="795" spans="1:65" s="18" customFormat="1" ht="35.1" customHeight="1" x14ac:dyDescent="0.25">
      <c r="A795" s="83" t="str">
        <f t="shared" si="446"/>
        <v>DQ19DT+1</v>
      </c>
      <c r="B795" s="83" t="str">
        <f t="shared" si="447"/>
        <v>DQ19DT+2</v>
      </c>
      <c r="C795" s="83" t="str">
        <f t="shared" si="448"/>
        <v>DQ19DT+3</v>
      </c>
      <c r="D795" s="83" t="str">
        <f t="shared" si="449"/>
        <v>DQ19DT+4</v>
      </c>
      <c r="E795" s="18" t="s">
        <v>2995</v>
      </c>
      <c r="F795" s="55">
        <v>19</v>
      </c>
      <c r="G795" s="55"/>
      <c r="H795" s="93" t="s">
        <v>6062</v>
      </c>
      <c r="I795" s="84" t="s">
        <v>6063</v>
      </c>
      <c r="J795" s="84" t="s">
        <v>3466</v>
      </c>
      <c r="K795" s="84" t="str">
        <f t="shared" si="461"/>
        <v>DQ19DT</v>
      </c>
      <c r="L795" s="84" t="s">
        <v>6064</v>
      </c>
      <c r="M795" s="96">
        <v>600</v>
      </c>
      <c r="N795" s="96">
        <v>300</v>
      </c>
      <c r="O795" s="96">
        <v>250</v>
      </c>
      <c r="P795" s="96">
        <v>200</v>
      </c>
      <c r="Q795" s="95" t="e">
        <f>VLOOKUP(H795&amp;"Vị trí 1",#REF!,9,0)</f>
        <v>#REF!</v>
      </c>
      <c r="R795" s="95" t="e">
        <f>VLOOKUP(H795&amp;"Vị trí 2",#REF!,9,0)</f>
        <v>#REF!</v>
      </c>
      <c r="S795" s="95" t="e">
        <f>VLOOKUP(H795&amp;"Vị trí 3",#REF!,9,0)</f>
        <v>#REF!</v>
      </c>
      <c r="T795" s="95" t="e">
        <f>VLOOKUP(H795&amp;"Vị trí 4",#REF!,9,0)</f>
        <v>#REF!</v>
      </c>
      <c r="U795" s="253"/>
      <c r="V795" s="253"/>
      <c r="W795" s="253"/>
      <c r="X795" s="253"/>
      <c r="Y795" s="254"/>
      <c r="Z795" s="254"/>
      <c r="AA795" s="254"/>
      <c r="AB795" s="254"/>
      <c r="AC795" s="253"/>
      <c r="AD795" s="253"/>
      <c r="AE795" s="253"/>
      <c r="AF795" s="253"/>
      <c r="AG795" s="254"/>
      <c r="AH795" s="254"/>
      <c r="AI795" s="254"/>
      <c r="AJ795" s="254"/>
      <c r="AK795" s="86">
        <v>7.5333333333333332</v>
      </c>
      <c r="AL795" s="86"/>
      <c r="AM795" s="255"/>
      <c r="AN795" s="255">
        <f t="shared" si="468"/>
        <v>4.4000000000000004</v>
      </c>
      <c r="AO795" s="98">
        <f t="shared" si="469"/>
        <v>2640</v>
      </c>
      <c r="AP795" s="98">
        <f t="shared" si="470"/>
        <v>1320</v>
      </c>
      <c r="AQ795" s="98">
        <f t="shared" si="471"/>
        <v>1100</v>
      </c>
      <c r="AR795" s="98">
        <f t="shared" si="472"/>
        <v>880.00000000000011</v>
      </c>
      <c r="AS795" s="99">
        <f t="shared" si="473"/>
        <v>2600</v>
      </c>
      <c r="AT795" s="99">
        <f t="shared" si="473"/>
        <v>1300</v>
      </c>
      <c r="AU795" s="99">
        <f t="shared" si="473"/>
        <v>1100</v>
      </c>
      <c r="AV795" s="99">
        <f t="shared" si="473"/>
        <v>880</v>
      </c>
      <c r="AW795" s="100">
        <f t="shared" si="474"/>
        <v>396</v>
      </c>
      <c r="AX795" s="256" t="s">
        <v>2995</v>
      </c>
      <c r="AY795" s="101">
        <v>1330</v>
      </c>
      <c r="AZ795" s="102">
        <v>770</v>
      </c>
      <c r="BA795" s="102">
        <v>560</v>
      </c>
      <c r="BB795" s="102">
        <v>350</v>
      </c>
      <c r="BC795" s="220">
        <v>1140</v>
      </c>
      <c r="BD795" s="220">
        <v>660</v>
      </c>
      <c r="BE795" s="220">
        <v>480</v>
      </c>
      <c r="BF795" s="220">
        <v>300</v>
      </c>
      <c r="BG795" s="103">
        <f t="shared" si="475"/>
        <v>484</v>
      </c>
      <c r="BJ795" s="251" t="e">
        <f>M795*#REF!</f>
        <v>#REF!</v>
      </c>
      <c r="BK795" s="251" t="e">
        <f>N795*#REF!</f>
        <v>#REF!</v>
      </c>
      <c r="BL795" s="251" t="e">
        <f>O795*#REF!</f>
        <v>#REF!</v>
      </c>
      <c r="BM795" s="251" t="e">
        <f>P795*#REF!</f>
        <v>#REF!</v>
      </c>
    </row>
    <row r="796" spans="1:65" s="18" customFormat="1" ht="35.1" customHeight="1" x14ac:dyDescent="0.25">
      <c r="A796" s="83" t="str">
        <f t="shared" si="446"/>
        <v>DQ20DT+1</v>
      </c>
      <c r="B796" s="83" t="str">
        <f t="shared" si="447"/>
        <v>DQ20DT+2</v>
      </c>
      <c r="C796" s="83" t="str">
        <f t="shared" si="448"/>
        <v>DQ20DT+3</v>
      </c>
      <c r="D796" s="83" t="str">
        <f t="shared" si="449"/>
        <v>DQ20DT+4</v>
      </c>
      <c r="E796" s="18" t="s">
        <v>2995</v>
      </c>
      <c r="F796" s="55">
        <v>20</v>
      </c>
      <c r="G796" s="55"/>
      <c r="H796" s="93" t="s">
        <v>6065</v>
      </c>
      <c r="I796" s="84" t="s">
        <v>6066</v>
      </c>
      <c r="J796" s="84" t="s">
        <v>6067</v>
      </c>
      <c r="K796" s="84" t="str">
        <f t="shared" si="461"/>
        <v>DQ20DT</v>
      </c>
      <c r="L796" s="321" t="s">
        <v>6068</v>
      </c>
      <c r="M796" s="95">
        <v>2600</v>
      </c>
      <c r="N796" s="95">
        <v>1300</v>
      </c>
      <c r="O796" s="96">
        <v>900</v>
      </c>
      <c r="P796" s="96">
        <v>400</v>
      </c>
      <c r="Q796" s="95" t="e">
        <f>VLOOKUP(H796&amp;"Vị trí 1",#REF!,9,0)</f>
        <v>#REF!</v>
      </c>
      <c r="R796" s="95" t="e">
        <f>VLOOKUP(H796&amp;"Vị trí 2",#REF!,9,0)</f>
        <v>#REF!</v>
      </c>
      <c r="S796" s="95" t="e">
        <f>VLOOKUP(H796&amp;"Vị trí 3",#REF!,9,0)</f>
        <v>#REF!</v>
      </c>
      <c r="T796" s="95" t="e">
        <f>VLOOKUP(H796&amp;"Vị trí 4",#REF!,9,0)</f>
        <v>#REF!</v>
      </c>
      <c r="U796" s="253"/>
      <c r="V796" s="253"/>
      <c r="W796" s="253"/>
      <c r="X796" s="253"/>
      <c r="Y796" s="254"/>
      <c r="Z796" s="254"/>
      <c r="AA796" s="254"/>
      <c r="AB796" s="254"/>
      <c r="AC796" s="253"/>
      <c r="AD796" s="253"/>
      <c r="AE796" s="253"/>
      <c r="AF796" s="253"/>
      <c r="AG796" s="254"/>
      <c r="AH796" s="254"/>
      <c r="AI796" s="254"/>
      <c r="AJ796" s="254"/>
      <c r="AK796" s="86">
        <v>7.93</v>
      </c>
      <c r="AL796" s="86"/>
      <c r="AM796" s="255"/>
      <c r="AN796" s="255">
        <f t="shared" si="468"/>
        <v>4.5999999999999996</v>
      </c>
      <c r="AO796" s="98">
        <f t="shared" si="469"/>
        <v>11959.999999999998</v>
      </c>
      <c r="AP796" s="98">
        <f t="shared" si="470"/>
        <v>5979.9999999999991</v>
      </c>
      <c r="AQ796" s="98">
        <f t="shared" si="471"/>
        <v>4140</v>
      </c>
      <c r="AR796" s="98">
        <f t="shared" si="472"/>
        <v>1839.9999999999998</v>
      </c>
      <c r="AS796" s="99">
        <f t="shared" si="473"/>
        <v>12000</v>
      </c>
      <c r="AT796" s="99">
        <f t="shared" si="473"/>
        <v>6000</v>
      </c>
      <c r="AU796" s="99">
        <f t="shared" si="473"/>
        <v>4100</v>
      </c>
      <c r="AV796" s="99">
        <f t="shared" si="473"/>
        <v>1800</v>
      </c>
      <c r="AW796" s="100">
        <f t="shared" si="474"/>
        <v>1793.9999999999998</v>
      </c>
      <c r="AX796" s="256" t="s">
        <v>2995</v>
      </c>
      <c r="AY796" s="101">
        <v>1330</v>
      </c>
      <c r="AZ796" s="102">
        <v>770</v>
      </c>
      <c r="BA796" s="102">
        <v>560</v>
      </c>
      <c r="BB796" s="102">
        <v>350</v>
      </c>
      <c r="BC796" s="220">
        <v>1140</v>
      </c>
      <c r="BD796" s="220">
        <v>660</v>
      </c>
      <c r="BE796" s="220">
        <v>480</v>
      </c>
      <c r="BF796" s="220">
        <v>300</v>
      </c>
      <c r="BG796" s="103">
        <f t="shared" si="475"/>
        <v>6.0000000000002274</v>
      </c>
      <c r="BJ796" s="251" t="e">
        <f>M796*#REF!</f>
        <v>#REF!</v>
      </c>
      <c r="BK796" s="251" t="e">
        <f>N796*#REF!</f>
        <v>#REF!</v>
      </c>
      <c r="BL796" s="251" t="e">
        <f>O796*#REF!</f>
        <v>#REF!</v>
      </c>
      <c r="BM796" s="251" t="e">
        <f>P796*#REF!</f>
        <v>#REF!</v>
      </c>
    </row>
    <row r="797" spans="1:65" s="18" customFormat="1" ht="35.1" customHeight="1" x14ac:dyDescent="0.25">
      <c r="A797" s="83" t="str">
        <f t="shared" si="446"/>
        <v>DQ21DT+1</v>
      </c>
      <c r="B797" s="83" t="str">
        <f t="shared" si="447"/>
        <v>DQ21DT+2</v>
      </c>
      <c r="C797" s="83" t="str">
        <f t="shared" si="448"/>
        <v>DQ21DT+3</v>
      </c>
      <c r="D797" s="83" t="str">
        <f t="shared" si="449"/>
        <v>DQ21DT+4</v>
      </c>
      <c r="E797" s="18" t="s">
        <v>2995</v>
      </c>
      <c r="F797" s="55">
        <v>21</v>
      </c>
      <c r="G797" s="55"/>
      <c r="H797" s="93" t="s">
        <v>6069</v>
      </c>
      <c r="I797" s="84" t="s">
        <v>5265</v>
      </c>
      <c r="J797" s="84" t="s">
        <v>6070</v>
      </c>
      <c r="K797" s="84" t="str">
        <f t="shared" si="461"/>
        <v>DQ21DT</v>
      </c>
      <c r="L797" s="84" t="s">
        <v>6071</v>
      </c>
      <c r="M797" s="95">
        <v>2900</v>
      </c>
      <c r="N797" s="95">
        <v>1400</v>
      </c>
      <c r="O797" s="95">
        <v>1000</v>
      </c>
      <c r="P797" s="96">
        <v>400</v>
      </c>
      <c r="Q797" s="95" t="e">
        <f>VLOOKUP(H797&amp;"Vị trí 1",#REF!,9,0)</f>
        <v>#REF!</v>
      </c>
      <c r="R797" s="95" t="e">
        <f>VLOOKUP(H797&amp;"Vị trí 2",#REF!,9,0)</f>
        <v>#REF!</v>
      </c>
      <c r="S797" s="95" t="e">
        <f>VLOOKUP(H797&amp;"Vị trí 3",#REF!,9,0)</f>
        <v>#REF!</v>
      </c>
      <c r="T797" s="95" t="e">
        <f>VLOOKUP(H797&amp;"Vị trí 4",#REF!,9,0)</f>
        <v>#REF!</v>
      </c>
      <c r="U797" s="253" t="e">
        <f>VLOOKUP(A797,#REF!,32,0)</f>
        <v>#REF!</v>
      </c>
      <c r="V797" s="253"/>
      <c r="W797" s="253"/>
      <c r="X797" s="253"/>
      <c r="Y797" s="254" t="e">
        <f>U797/M797</f>
        <v>#REF!</v>
      </c>
      <c r="Z797" s="254"/>
      <c r="AA797" s="254"/>
      <c r="AB797" s="254"/>
      <c r="AC797" s="253"/>
      <c r="AD797" s="253"/>
      <c r="AE797" s="253"/>
      <c r="AF797" s="253"/>
      <c r="AG797" s="254"/>
      <c r="AH797" s="254"/>
      <c r="AI797" s="254"/>
      <c r="AJ797" s="254"/>
      <c r="AK797" s="86">
        <v>7.93</v>
      </c>
      <c r="AL797" s="86"/>
      <c r="AM797" s="255"/>
      <c r="AN797" s="255">
        <f t="shared" si="468"/>
        <v>4.5999999999999996</v>
      </c>
      <c r="AO797" s="98">
        <f t="shared" si="469"/>
        <v>13339.999999999998</v>
      </c>
      <c r="AP797" s="98">
        <f t="shared" si="470"/>
        <v>6439.9999999999991</v>
      </c>
      <c r="AQ797" s="98">
        <f t="shared" si="471"/>
        <v>4600</v>
      </c>
      <c r="AR797" s="98">
        <f t="shared" si="472"/>
        <v>1839.9999999999998</v>
      </c>
      <c r="AS797" s="99">
        <f t="shared" si="473"/>
        <v>13300</v>
      </c>
      <c r="AT797" s="99">
        <f t="shared" si="473"/>
        <v>6400</v>
      </c>
      <c r="AU797" s="99">
        <f t="shared" si="473"/>
        <v>4600</v>
      </c>
      <c r="AV797" s="99">
        <f t="shared" si="473"/>
        <v>1800</v>
      </c>
      <c r="AW797" s="100">
        <f t="shared" si="474"/>
        <v>2000.9999999999995</v>
      </c>
      <c r="AX797" s="256" t="s">
        <v>2995</v>
      </c>
      <c r="AY797" s="101">
        <v>1330</v>
      </c>
      <c r="AZ797" s="102">
        <v>770</v>
      </c>
      <c r="BA797" s="102">
        <v>560</v>
      </c>
      <c r="BB797" s="102">
        <v>350</v>
      </c>
      <c r="BC797" s="220">
        <v>1140</v>
      </c>
      <c r="BD797" s="220">
        <v>660</v>
      </c>
      <c r="BE797" s="220">
        <v>480</v>
      </c>
      <c r="BF797" s="220">
        <v>300</v>
      </c>
      <c r="BG797" s="103">
        <f t="shared" si="475"/>
        <v>-200.99999999999955</v>
      </c>
      <c r="BJ797" s="251" t="e">
        <f>M797*#REF!</f>
        <v>#REF!</v>
      </c>
      <c r="BK797" s="251" t="e">
        <f>N797*#REF!</f>
        <v>#REF!</v>
      </c>
      <c r="BL797" s="251" t="e">
        <f>O797*#REF!</f>
        <v>#REF!</v>
      </c>
      <c r="BM797" s="251" t="e">
        <f>P797*#REF!</f>
        <v>#REF!</v>
      </c>
    </row>
    <row r="798" spans="1:65" s="18" customFormat="1" ht="35.1" customHeight="1" x14ac:dyDescent="0.25">
      <c r="A798" s="83" t="str">
        <f t="shared" si="446"/>
        <v>DQ22DT+1</v>
      </c>
      <c r="B798" s="83" t="str">
        <f t="shared" si="447"/>
        <v>DQ22DT+2</v>
      </c>
      <c r="C798" s="83" t="str">
        <f t="shared" si="448"/>
        <v>DQ22DT+3</v>
      </c>
      <c r="D798" s="83" t="str">
        <f t="shared" si="449"/>
        <v>DQ22DT+4</v>
      </c>
      <c r="E798" s="18" t="s">
        <v>2995</v>
      </c>
      <c r="F798" s="55">
        <v>22</v>
      </c>
      <c r="G798" s="55"/>
      <c r="H798" s="93" t="s">
        <v>6072</v>
      </c>
      <c r="I798" s="84" t="s">
        <v>261</v>
      </c>
      <c r="J798" s="84" t="s">
        <v>6047</v>
      </c>
      <c r="K798" s="84" t="str">
        <f t="shared" si="461"/>
        <v>DQ22DT</v>
      </c>
      <c r="L798" s="84" t="s">
        <v>6071</v>
      </c>
      <c r="M798" s="95">
        <v>2200</v>
      </c>
      <c r="N798" s="95">
        <v>1100</v>
      </c>
      <c r="O798" s="95">
        <v>1000</v>
      </c>
      <c r="P798" s="96">
        <v>500</v>
      </c>
      <c r="Q798" s="95" t="e">
        <f>VLOOKUP(H798&amp;"Vị trí 1",#REF!,9,0)</f>
        <v>#REF!</v>
      </c>
      <c r="R798" s="95" t="e">
        <f>VLOOKUP(H798&amp;"Vị trí 2",#REF!,9,0)</f>
        <v>#REF!</v>
      </c>
      <c r="S798" s="95" t="e">
        <f>VLOOKUP(H798&amp;"Vị trí 3",#REF!,9,0)</f>
        <v>#REF!</v>
      </c>
      <c r="T798" s="95" t="e">
        <f>VLOOKUP(H798&amp;"Vị trí 4",#REF!,9,0)</f>
        <v>#REF!</v>
      </c>
      <c r="U798" s="253"/>
      <c r="V798" s="253"/>
      <c r="W798" s="253"/>
      <c r="X798" s="253"/>
      <c r="Y798" s="254"/>
      <c r="Z798" s="254"/>
      <c r="AA798" s="254"/>
      <c r="AB798" s="254"/>
      <c r="AC798" s="253"/>
      <c r="AD798" s="253"/>
      <c r="AE798" s="253"/>
      <c r="AF798" s="253"/>
      <c r="AG798" s="254"/>
      <c r="AH798" s="254"/>
      <c r="AI798" s="254"/>
      <c r="AJ798" s="254"/>
      <c r="AK798" s="86">
        <v>7.93</v>
      </c>
      <c r="AL798" s="86"/>
      <c r="AM798" s="255"/>
      <c r="AN798" s="255">
        <f t="shared" si="468"/>
        <v>4.5999999999999996</v>
      </c>
      <c r="AO798" s="98">
        <f t="shared" si="469"/>
        <v>10120</v>
      </c>
      <c r="AP798" s="98">
        <f t="shared" si="470"/>
        <v>5060</v>
      </c>
      <c r="AQ798" s="98">
        <f t="shared" si="471"/>
        <v>4600</v>
      </c>
      <c r="AR798" s="98">
        <f t="shared" si="472"/>
        <v>2300</v>
      </c>
      <c r="AS798" s="99">
        <f t="shared" si="473"/>
        <v>10100</v>
      </c>
      <c r="AT798" s="99">
        <f t="shared" si="473"/>
        <v>5100</v>
      </c>
      <c r="AU798" s="99">
        <f t="shared" si="473"/>
        <v>4600</v>
      </c>
      <c r="AV798" s="99">
        <f t="shared" si="473"/>
        <v>2300</v>
      </c>
      <c r="AW798" s="100">
        <f t="shared" si="474"/>
        <v>1518</v>
      </c>
      <c r="AX798" s="256" t="s">
        <v>2995</v>
      </c>
      <c r="AY798" s="101">
        <v>910</v>
      </c>
      <c r="AZ798" s="102">
        <v>420</v>
      </c>
      <c r="BA798" s="102">
        <v>280</v>
      </c>
      <c r="BB798" s="102">
        <v>210</v>
      </c>
      <c r="BC798" s="220">
        <v>780</v>
      </c>
      <c r="BD798" s="220">
        <v>360</v>
      </c>
      <c r="BE798" s="220">
        <v>240</v>
      </c>
      <c r="BF798" s="220">
        <v>180</v>
      </c>
      <c r="BG798" s="103">
        <f t="shared" si="475"/>
        <v>782</v>
      </c>
      <c r="BJ798" s="251" t="e">
        <f>M798*#REF!</f>
        <v>#REF!</v>
      </c>
      <c r="BK798" s="251" t="e">
        <f>N798*#REF!</f>
        <v>#REF!</v>
      </c>
      <c r="BL798" s="251" t="e">
        <f>O798*#REF!</f>
        <v>#REF!</v>
      </c>
      <c r="BM798" s="251" t="e">
        <f>P798*#REF!</f>
        <v>#REF!</v>
      </c>
    </row>
    <row r="799" spans="1:65" s="18" customFormat="1" ht="47.25" x14ac:dyDescent="0.25">
      <c r="A799" s="83" t="str">
        <f t="shared" si="446"/>
        <v>DQ23DT+1</v>
      </c>
      <c r="B799" s="83" t="str">
        <f t="shared" si="447"/>
        <v>DQ23DT+2</v>
      </c>
      <c r="C799" s="83" t="str">
        <f t="shared" si="448"/>
        <v>DQ23DT+3</v>
      </c>
      <c r="D799" s="83" t="str">
        <f t="shared" si="449"/>
        <v>DQ23DT+4</v>
      </c>
      <c r="E799" s="18" t="s">
        <v>2995</v>
      </c>
      <c r="F799" s="55">
        <v>23</v>
      </c>
      <c r="G799" s="55"/>
      <c r="H799" s="93" t="s">
        <v>6073</v>
      </c>
      <c r="I799" s="84" t="s">
        <v>5428</v>
      </c>
      <c r="J799" s="84" t="s">
        <v>6030</v>
      </c>
      <c r="K799" s="84" t="str">
        <f t="shared" si="461"/>
        <v>DQ23DT</v>
      </c>
      <c r="L799" s="84" t="s">
        <v>5976</v>
      </c>
      <c r="M799" s="95">
        <v>1900</v>
      </c>
      <c r="N799" s="95">
        <v>1100</v>
      </c>
      <c r="O799" s="96">
        <v>800</v>
      </c>
      <c r="P799" s="96">
        <v>500</v>
      </c>
      <c r="Q799" s="95" t="e">
        <f>VLOOKUP(H799&amp;"Vị trí 1",#REF!,9,0)</f>
        <v>#REF!</v>
      </c>
      <c r="R799" s="95" t="e">
        <f>VLOOKUP(H799&amp;"Vị trí 2",#REF!,9,0)</f>
        <v>#REF!</v>
      </c>
      <c r="S799" s="95" t="e">
        <f>VLOOKUP(H799&amp;"Vị trí 3",#REF!,9,0)</f>
        <v>#REF!</v>
      </c>
      <c r="T799" s="95" t="e">
        <f>VLOOKUP(H799&amp;"Vị trí 4",#REF!,9,0)</f>
        <v>#REF!</v>
      </c>
      <c r="U799" s="253"/>
      <c r="V799" s="253"/>
      <c r="W799" s="253"/>
      <c r="X799" s="253"/>
      <c r="Y799" s="254"/>
      <c r="Z799" s="254"/>
      <c r="AA799" s="254"/>
      <c r="AB799" s="254"/>
      <c r="AC799" s="253"/>
      <c r="AD799" s="253"/>
      <c r="AE799" s="253"/>
      <c r="AF799" s="253"/>
      <c r="AG799" s="254"/>
      <c r="AH799" s="254"/>
      <c r="AI799" s="254"/>
      <c r="AJ799" s="254"/>
      <c r="AK799" s="86">
        <v>7.93</v>
      </c>
      <c r="AL799" s="86"/>
      <c r="AM799" s="255"/>
      <c r="AN799" s="255">
        <f t="shared" si="468"/>
        <v>4.5999999999999996</v>
      </c>
      <c r="AO799" s="98">
        <f t="shared" si="469"/>
        <v>8740</v>
      </c>
      <c r="AP799" s="98">
        <f t="shared" si="470"/>
        <v>5060</v>
      </c>
      <c r="AQ799" s="98">
        <f t="shared" si="471"/>
        <v>3679.9999999999995</v>
      </c>
      <c r="AR799" s="98">
        <f t="shared" si="472"/>
        <v>2300</v>
      </c>
      <c r="AS799" s="99">
        <f t="shared" si="473"/>
        <v>8700</v>
      </c>
      <c r="AT799" s="99">
        <f t="shared" si="473"/>
        <v>5100</v>
      </c>
      <c r="AU799" s="99">
        <f t="shared" si="473"/>
        <v>3700</v>
      </c>
      <c r="AV799" s="99">
        <f t="shared" si="473"/>
        <v>2300</v>
      </c>
      <c r="AW799" s="100">
        <f t="shared" si="474"/>
        <v>1311</v>
      </c>
      <c r="AX799" s="256" t="s">
        <v>2995</v>
      </c>
      <c r="AY799" s="101">
        <v>840</v>
      </c>
      <c r="AZ799" s="102">
        <v>420</v>
      </c>
      <c r="BA799" s="102">
        <v>350</v>
      </c>
      <c r="BB799" s="102">
        <v>210</v>
      </c>
      <c r="BC799" s="220">
        <v>720</v>
      </c>
      <c r="BD799" s="220">
        <v>360</v>
      </c>
      <c r="BE799" s="220">
        <v>300</v>
      </c>
      <c r="BF799" s="220">
        <v>180</v>
      </c>
      <c r="BG799" s="103">
        <f t="shared" si="475"/>
        <v>989</v>
      </c>
      <c r="BJ799" s="251" t="e">
        <f>M799*#REF!</f>
        <v>#REF!</v>
      </c>
      <c r="BK799" s="251" t="e">
        <f>N799*#REF!</f>
        <v>#REF!</v>
      </c>
      <c r="BL799" s="251" t="e">
        <f>O799*#REF!</f>
        <v>#REF!</v>
      </c>
      <c r="BM799" s="251" t="e">
        <f>P799*#REF!</f>
        <v>#REF!</v>
      </c>
    </row>
    <row r="800" spans="1:65" s="18" customFormat="1" ht="35.1" customHeight="1" x14ac:dyDescent="0.25">
      <c r="A800" s="83" t="str">
        <f t="shared" si="446"/>
        <v>DQ24DT+1</v>
      </c>
      <c r="B800" s="83" t="str">
        <f t="shared" si="447"/>
        <v>DQ24DT+2</v>
      </c>
      <c r="C800" s="83" t="str">
        <f t="shared" si="448"/>
        <v>DQ24DT+3</v>
      </c>
      <c r="D800" s="83" t="str">
        <f t="shared" si="449"/>
        <v>DQ24DT+4</v>
      </c>
      <c r="E800" s="18" t="s">
        <v>2995</v>
      </c>
      <c r="F800" s="55">
        <v>24</v>
      </c>
      <c r="G800" s="55"/>
      <c r="H800" s="93" t="s">
        <v>6074</v>
      </c>
      <c r="I800" s="84" t="s">
        <v>4344</v>
      </c>
      <c r="J800" s="84" t="s">
        <v>6030</v>
      </c>
      <c r="K800" s="84" t="str">
        <f t="shared" si="461"/>
        <v>DQ24DT</v>
      </c>
      <c r="L800" s="84" t="s">
        <v>5976</v>
      </c>
      <c r="M800" s="95">
        <v>1900</v>
      </c>
      <c r="N800" s="95">
        <v>1100</v>
      </c>
      <c r="O800" s="96">
        <v>800</v>
      </c>
      <c r="P800" s="96">
        <v>500</v>
      </c>
      <c r="Q800" s="95" t="e">
        <f>VLOOKUP(H800&amp;"Vị trí 1",#REF!,9,0)</f>
        <v>#REF!</v>
      </c>
      <c r="R800" s="95" t="e">
        <f>VLOOKUP(H800&amp;"Vị trí 2",#REF!,9,0)</f>
        <v>#REF!</v>
      </c>
      <c r="S800" s="95" t="e">
        <f>VLOOKUP(H800&amp;"Vị trí 3",#REF!,9,0)</f>
        <v>#REF!</v>
      </c>
      <c r="T800" s="95" t="e">
        <f>VLOOKUP(H800&amp;"Vị trí 4",#REF!,9,0)</f>
        <v>#REF!</v>
      </c>
      <c r="U800" s="253"/>
      <c r="V800" s="253"/>
      <c r="W800" s="253"/>
      <c r="X800" s="253"/>
      <c r="Y800" s="254"/>
      <c r="Z800" s="254"/>
      <c r="AA800" s="254"/>
      <c r="AB800" s="254"/>
      <c r="AC800" s="253"/>
      <c r="AD800" s="253"/>
      <c r="AE800" s="253"/>
      <c r="AF800" s="253"/>
      <c r="AG800" s="254"/>
      <c r="AH800" s="254"/>
      <c r="AI800" s="254"/>
      <c r="AJ800" s="254"/>
      <c r="AK800" s="86">
        <v>7.93</v>
      </c>
      <c r="AL800" s="86"/>
      <c r="AM800" s="255"/>
      <c r="AN800" s="255">
        <f t="shared" si="468"/>
        <v>4.5999999999999996</v>
      </c>
      <c r="AO800" s="98">
        <f t="shared" si="469"/>
        <v>8740</v>
      </c>
      <c r="AP800" s="98">
        <f t="shared" si="470"/>
        <v>5060</v>
      </c>
      <c r="AQ800" s="98">
        <f t="shared" si="471"/>
        <v>3679.9999999999995</v>
      </c>
      <c r="AR800" s="98">
        <f t="shared" si="472"/>
        <v>2300</v>
      </c>
      <c r="AS800" s="99">
        <f t="shared" si="473"/>
        <v>8700</v>
      </c>
      <c r="AT800" s="99">
        <f t="shared" si="473"/>
        <v>5100</v>
      </c>
      <c r="AU800" s="99">
        <f t="shared" si="473"/>
        <v>3700</v>
      </c>
      <c r="AV800" s="99">
        <f t="shared" si="473"/>
        <v>2300</v>
      </c>
      <c r="AW800" s="100">
        <f t="shared" si="474"/>
        <v>1311</v>
      </c>
      <c r="AX800" s="256" t="s">
        <v>2995</v>
      </c>
      <c r="AY800" s="101"/>
      <c r="AZ800" s="102"/>
      <c r="BA800" s="102"/>
      <c r="BB800" s="102"/>
      <c r="BC800" s="220"/>
      <c r="BD800" s="220"/>
      <c r="BE800" s="220"/>
      <c r="BF800" s="322"/>
      <c r="BG800" s="103">
        <f t="shared" si="475"/>
        <v>989</v>
      </c>
    </row>
    <row r="801" spans="1:65" s="18" customFormat="1" ht="63" customHeight="1" x14ac:dyDescent="0.25">
      <c r="A801" s="83" t="str">
        <f t="shared" si="446"/>
        <v>DQ25DT+1</v>
      </c>
      <c r="B801" s="83" t="str">
        <f t="shared" si="447"/>
        <v>DQ25DT+2</v>
      </c>
      <c r="C801" s="83" t="str">
        <f t="shared" si="448"/>
        <v>DQ25DT+3</v>
      </c>
      <c r="D801" s="83" t="str">
        <f t="shared" si="449"/>
        <v>DQ25DT+4</v>
      </c>
      <c r="E801" s="18" t="s">
        <v>2995</v>
      </c>
      <c r="F801" s="55">
        <v>25</v>
      </c>
      <c r="G801" s="55"/>
      <c r="H801" s="93" t="s">
        <v>6075</v>
      </c>
      <c r="I801" s="84" t="s">
        <v>4268</v>
      </c>
      <c r="J801" s="84" t="s">
        <v>6076</v>
      </c>
      <c r="K801" s="84" t="str">
        <f t="shared" si="461"/>
        <v>DQ25DT</v>
      </c>
      <c r="L801" s="84" t="s">
        <v>6009</v>
      </c>
      <c r="M801" s="95">
        <v>1900</v>
      </c>
      <c r="N801" s="95">
        <v>1100</v>
      </c>
      <c r="O801" s="96">
        <v>800</v>
      </c>
      <c r="P801" s="96">
        <v>500</v>
      </c>
      <c r="Q801" s="95" t="e">
        <f>VLOOKUP(H801&amp;"Vị trí 1",#REF!,9,0)</f>
        <v>#REF!</v>
      </c>
      <c r="R801" s="95" t="e">
        <f>VLOOKUP(H801&amp;"Vị trí 2",#REF!,9,0)</f>
        <v>#REF!</v>
      </c>
      <c r="S801" s="95" t="e">
        <f>VLOOKUP(H801&amp;"Vị trí 3",#REF!,9,0)</f>
        <v>#REF!</v>
      </c>
      <c r="T801" s="95" t="e">
        <f>VLOOKUP(H801&amp;"Vị trí 4",#REF!,9,0)</f>
        <v>#REF!</v>
      </c>
      <c r="U801" s="253" t="e">
        <f>VLOOKUP(A801,#REF!,32,0)</f>
        <v>#REF!</v>
      </c>
      <c r="V801" s="253"/>
      <c r="W801" s="253"/>
      <c r="X801" s="253"/>
      <c r="Y801" s="254" t="e">
        <f>U801/M801</f>
        <v>#REF!</v>
      </c>
      <c r="Z801" s="254"/>
      <c r="AA801" s="254"/>
      <c r="AB801" s="254"/>
      <c r="AC801" s="253"/>
      <c r="AD801" s="253"/>
      <c r="AE801" s="253"/>
      <c r="AF801" s="253"/>
      <c r="AG801" s="254"/>
      <c r="AH801" s="254"/>
      <c r="AI801" s="254"/>
      <c r="AJ801" s="254"/>
      <c r="AK801" s="86">
        <v>7.93</v>
      </c>
      <c r="AL801" s="86"/>
      <c r="AM801" s="255"/>
      <c r="AN801" s="255">
        <f t="shared" si="468"/>
        <v>4.5999999999999996</v>
      </c>
      <c r="AO801" s="98">
        <f t="shared" si="469"/>
        <v>8740</v>
      </c>
      <c r="AP801" s="98">
        <f t="shared" si="470"/>
        <v>5060</v>
      </c>
      <c r="AQ801" s="98">
        <f t="shared" si="471"/>
        <v>3679.9999999999995</v>
      </c>
      <c r="AR801" s="98">
        <f t="shared" si="472"/>
        <v>2300</v>
      </c>
      <c r="AS801" s="99">
        <f t="shared" si="473"/>
        <v>8700</v>
      </c>
      <c r="AT801" s="99">
        <f t="shared" si="473"/>
        <v>5100</v>
      </c>
      <c r="AU801" s="99">
        <f t="shared" si="473"/>
        <v>3700</v>
      </c>
      <c r="AV801" s="99">
        <f t="shared" si="473"/>
        <v>2300</v>
      </c>
      <c r="AW801" s="100">
        <f t="shared" si="474"/>
        <v>1311</v>
      </c>
      <c r="AX801" s="256" t="s">
        <v>2995</v>
      </c>
      <c r="AY801" s="101">
        <v>1330</v>
      </c>
      <c r="AZ801" s="102">
        <v>770</v>
      </c>
      <c r="BA801" s="102">
        <v>560</v>
      </c>
      <c r="BB801" s="102">
        <v>350</v>
      </c>
      <c r="BC801" s="220">
        <v>1140</v>
      </c>
      <c r="BD801" s="220">
        <v>660</v>
      </c>
      <c r="BE801" s="220">
        <v>480</v>
      </c>
      <c r="BF801" s="322">
        <v>300</v>
      </c>
      <c r="BG801" s="103">
        <f t="shared" si="475"/>
        <v>989</v>
      </c>
      <c r="BJ801" s="251" t="e">
        <f>M801*#REF!</f>
        <v>#REF!</v>
      </c>
      <c r="BK801" s="251" t="e">
        <f>N801*#REF!</f>
        <v>#REF!</v>
      </c>
      <c r="BL801" s="251" t="e">
        <f>O801*#REF!</f>
        <v>#REF!</v>
      </c>
      <c r="BM801" s="251" t="e">
        <f>P801*#REF!</f>
        <v>#REF!</v>
      </c>
    </row>
    <row r="802" spans="1:65" s="18" customFormat="1" ht="72.75" customHeight="1" x14ac:dyDescent="0.25">
      <c r="A802" s="83" t="str">
        <f t="shared" si="446"/>
        <v>DQ26DT+1</v>
      </c>
      <c r="B802" s="83" t="str">
        <f t="shared" si="447"/>
        <v>DQ26DT+2</v>
      </c>
      <c r="C802" s="83" t="str">
        <f t="shared" si="448"/>
        <v>DQ26DT+3</v>
      </c>
      <c r="D802" s="83" t="str">
        <f t="shared" si="449"/>
        <v>DQ26DT+4</v>
      </c>
      <c r="E802" s="18" t="s">
        <v>2995</v>
      </c>
      <c r="F802" s="55">
        <v>26</v>
      </c>
      <c r="G802" s="55"/>
      <c r="H802" s="93" t="s">
        <v>6077</v>
      </c>
      <c r="I802" s="84" t="s">
        <v>6078</v>
      </c>
      <c r="J802" s="84" t="s">
        <v>6041</v>
      </c>
      <c r="K802" s="84" t="str">
        <f t="shared" si="461"/>
        <v>DQ26DT</v>
      </c>
      <c r="L802" s="84" t="s">
        <v>3236</v>
      </c>
      <c r="M802" s="95">
        <v>1900</v>
      </c>
      <c r="N802" s="95">
        <v>1100</v>
      </c>
      <c r="O802" s="96">
        <v>800</v>
      </c>
      <c r="P802" s="96">
        <v>500</v>
      </c>
      <c r="Q802" s="95" t="e">
        <f>VLOOKUP(H802&amp;"Vị trí 1",#REF!,9,0)</f>
        <v>#REF!</v>
      </c>
      <c r="R802" s="95" t="e">
        <f>VLOOKUP(H802&amp;"Vị trí 2",#REF!,9,0)</f>
        <v>#REF!</v>
      </c>
      <c r="S802" s="95" t="e">
        <f>VLOOKUP(H802&amp;"Vị trí 3",#REF!,9,0)</f>
        <v>#REF!</v>
      </c>
      <c r="T802" s="95" t="e">
        <f>VLOOKUP(H802&amp;"Vị trí 4",#REF!,9,0)</f>
        <v>#REF!</v>
      </c>
      <c r="U802" s="253"/>
      <c r="V802" s="253"/>
      <c r="W802" s="253"/>
      <c r="X802" s="253"/>
      <c r="Y802" s="254"/>
      <c r="Z802" s="254"/>
      <c r="AA802" s="254"/>
      <c r="AB802" s="254"/>
      <c r="AC802" s="253"/>
      <c r="AD802" s="253"/>
      <c r="AE802" s="253"/>
      <c r="AF802" s="253"/>
      <c r="AG802" s="254"/>
      <c r="AH802" s="254"/>
      <c r="AI802" s="254"/>
      <c r="AJ802" s="254"/>
      <c r="AK802" s="86">
        <v>7.93</v>
      </c>
      <c r="AL802" s="86"/>
      <c r="AM802" s="255"/>
      <c r="AN802" s="255">
        <f t="shared" si="468"/>
        <v>4.5999999999999996</v>
      </c>
      <c r="AO802" s="98">
        <f t="shared" si="469"/>
        <v>8740</v>
      </c>
      <c r="AP802" s="98">
        <f t="shared" si="470"/>
        <v>5060</v>
      </c>
      <c r="AQ802" s="98">
        <f t="shared" si="471"/>
        <v>3679.9999999999995</v>
      </c>
      <c r="AR802" s="98">
        <f t="shared" si="472"/>
        <v>2300</v>
      </c>
      <c r="AS802" s="99">
        <f t="shared" si="473"/>
        <v>8700</v>
      </c>
      <c r="AT802" s="99">
        <f t="shared" si="473"/>
        <v>5100</v>
      </c>
      <c r="AU802" s="99">
        <f t="shared" si="473"/>
        <v>3700</v>
      </c>
      <c r="AV802" s="99">
        <f t="shared" si="473"/>
        <v>2300</v>
      </c>
      <c r="AW802" s="100">
        <f t="shared" si="474"/>
        <v>1311</v>
      </c>
      <c r="AX802" s="256" t="s">
        <v>2995</v>
      </c>
      <c r="AY802" s="101">
        <v>1330</v>
      </c>
      <c r="AZ802" s="102">
        <v>770</v>
      </c>
      <c r="BA802" s="102">
        <v>560</v>
      </c>
      <c r="BB802" s="102">
        <v>350</v>
      </c>
      <c r="BC802" s="220">
        <v>1140</v>
      </c>
      <c r="BD802" s="220">
        <v>660</v>
      </c>
      <c r="BE802" s="220">
        <v>480</v>
      </c>
      <c r="BF802" s="220">
        <v>300</v>
      </c>
      <c r="BG802" s="103">
        <f t="shared" si="475"/>
        <v>989</v>
      </c>
      <c r="BJ802" s="251" t="e">
        <f>M802*#REF!</f>
        <v>#REF!</v>
      </c>
      <c r="BK802" s="251" t="e">
        <f>N802*#REF!</f>
        <v>#REF!</v>
      </c>
      <c r="BL802" s="251" t="e">
        <f>O802*#REF!</f>
        <v>#REF!</v>
      </c>
      <c r="BM802" s="251" t="e">
        <f>P802*#REF!</f>
        <v>#REF!</v>
      </c>
    </row>
    <row r="803" spans="1:65" s="219" customFormat="1" ht="47.25" x14ac:dyDescent="0.25">
      <c r="A803" s="230" t="str">
        <f t="shared" si="446"/>
        <v>DQ27DT+1</v>
      </c>
      <c r="B803" s="230" t="str">
        <f t="shared" si="447"/>
        <v>DQ27DT+2</v>
      </c>
      <c r="C803" s="230" t="str">
        <f t="shared" si="448"/>
        <v>DQ27DT+3</v>
      </c>
      <c r="D803" s="230" t="str">
        <f t="shared" si="449"/>
        <v>DQ27DT+4</v>
      </c>
      <c r="E803" s="18" t="s">
        <v>2995</v>
      </c>
      <c r="F803" s="55">
        <v>27</v>
      </c>
      <c r="G803" s="55"/>
      <c r="H803" s="93" t="s">
        <v>6079</v>
      </c>
      <c r="I803" s="84" t="s">
        <v>5435</v>
      </c>
      <c r="J803" s="84" t="s">
        <v>6041</v>
      </c>
      <c r="K803" s="84" t="str">
        <f t="shared" si="461"/>
        <v>DQ27DT</v>
      </c>
      <c r="L803" s="84" t="s">
        <v>6080</v>
      </c>
      <c r="M803" s="95">
        <v>1900</v>
      </c>
      <c r="N803" s="95">
        <v>1100</v>
      </c>
      <c r="O803" s="96">
        <v>800</v>
      </c>
      <c r="P803" s="96">
        <v>500</v>
      </c>
      <c r="Q803" s="95" t="e">
        <f>VLOOKUP(H803&amp;"Vị trí 1",#REF!,9,0)</f>
        <v>#REF!</v>
      </c>
      <c r="R803" s="95" t="e">
        <f>VLOOKUP(H803&amp;"Vị trí 2",#REF!,9,0)</f>
        <v>#REF!</v>
      </c>
      <c r="S803" s="95" t="e">
        <f>VLOOKUP(H803&amp;"Vị trí 3",#REF!,9,0)</f>
        <v>#REF!</v>
      </c>
      <c r="T803" s="95" t="e">
        <f>VLOOKUP(H803&amp;"Vị trí 4",#REF!,9,0)</f>
        <v>#REF!</v>
      </c>
      <c r="U803" s="266"/>
      <c r="V803" s="266"/>
      <c r="W803" s="266"/>
      <c r="X803" s="266"/>
      <c r="Y803" s="267"/>
      <c r="Z803" s="267"/>
      <c r="AA803" s="267"/>
      <c r="AB803" s="267"/>
      <c r="AC803" s="266"/>
      <c r="AD803" s="266"/>
      <c r="AE803" s="266"/>
      <c r="AF803" s="266"/>
      <c r="AG803" s="267"/>
      <c r="AH803" s="267"/>
      <c r="AI803" s="267">
        <f>MIN(AK804:AK847)</f>
        <v>7.5249951446882886</v>
      </c>
      <c r="AJ803" s="267">
        <f>MAX(AK804:AK847)</f>
        <v>8.048</v>
      </c>
      <c r="AK803" s="86">
        <v>7.464069416216975</v>
      </c>
      <c r="AL803" s="86"/>
      <c r="AM803" s="268"/>
      <c r="AN803" s="255">
        <f t="shared" si="468"/>
        <v>4.4000000000000004</v>
      </c>
      <c r="AO803" s="98">
        <f t="shared" si="469"/>
        <v>8360</v>
      </c>
      <c r="AP803" s="98">
        <f t="shared" si="470"/>
        <v>4840</v>
      </c>
      <c r="AQ803" s="98">
        <f t="shared" si="471"/>
        <v>3520.0000000000005</v>
      </c>
      <c r="AR803" s="98">
        <f t="shared" si="472"/>
        <v>2200</v>
      </c>
      <c r="AS803" s="99">
        <f t="shared" si="473"/>
        <v>8400</v>
      </c>
      <c r="AT803" s="99">
        <f t="shared" si="473"/>
        <v>4800</v>
      </c>
      <c r="AU803" s="99">
        <f t="shared" si="473"/>
        <v>3500</v>
      </c>
      <c r="AV803" s="99">
        <f t="shared" si="473"/>
        <v>2200</v>
      </c>
      <c r="AW803" s="100">
        <f t="shared" si="474"/>
        <v>1254</v>
      </c>
      <c r="AX803" s="269" t="s">
        <v>3453</v>
      </c>
      <c r="AY803" s="292"/>
      <c r="AZ803" s="293"/>
      <c r="BA803" s="293"/>
      <c r="BB803" s="293"/>
      <c r="BC803" s="266"/>
      <c r="BD803" s="266"/>
      <c r="BE803" s="266"/>
      <c r="BF803" s="266"/>
      <c r="BG803" s="103">
        <f t="shared" si="475"/>
        <v>946</v>
      </c>
    </row>
    <row r="804" spans="1:65" s="18" customFormat="1" ht="35.1" customHeight="1" x14ac:dyDescent="0.25">
      <c r="A804" s="83" t="str">
        <f t="shared" si="446"/>
        <v>DQ28DT+1</v>
      </c>
      <c r="B804" s="83" t="str">
        <f t="shared" si="447"/>
        <v>DQ28DT+2</v>
      </c>
      <c r="C804" s="83" t="str">
        <f t="shared" si="448"/>
        <v>DQ28DT+3</v>
      </c>
      <c r="D804" s="83" t="str">
        <f t="shared" si="449"/>
        <v>DQ28DT+4</v>
      </c>
      <c r="E804" s="18" t="s">
        <v>2995</v>
      </c>
      <c r="F804" s="55">
        <v>28</v>
      </c>
      <c r="G804" s="55"/>
      <c r="H804" s="93" t="s">
        <v>6081</v>
      </c>
      <c r="I804" s="84" t="s">
        <v>5385</v>
      </c>
      <c r="J804" s="84" t="s">
        <v>3351</v>
      </c>
      <c r="K804" s="84" t="str">
        <f t="shared" si="461"/>
        <v>DQ28DT</v>
      </c>
      <c r="L804" s="84" t="s">
        <v>6082</v>
      </c>
      <c r="M804" s="95">
        <v>1300</v>
      </c>
      <c r="N804" s="96">
        <v>600</v>
      </c>
      <c r="O804" s="96">
        <v>400</v>
      </c>
      <c r="P804" s="96">
        <v>300</v>
      </c>
      <c r="Q804" s="95" t="e">
        <f>VLOOKUP(H804&amp;"Vị trí 1",#REF!,9,0)</f>
        <v>#REF!</v>
      </c>
      <c r="R804" s="95" t="e">
        <f>VLOOKUP(H804&amp;"Vị trí 2",#REF!,9,0)</f>
        <v>#REF!</v>
      </c>
      <c r="S804" s="95" t="e">
        <f>VLOOKUP(H804&amp;"Vị trí 3",#REF!,9,0)</f>
        <v>#REF!</v>
      </c>
      <c r="T804" s="95" t="e">
        <f>VLOOKUP(H804&amp;"Vị trí 4",#REF!,9,0)</f>
        <v>#REF!</v>
      </c>
      <c r="U804" s="253"/>
      <c r="V804" s="253"/>
      <c r="W804" s="253"/>
      <c r="X804" s="253"/>
      <c r="Y804" s="254"/>
      <c r="Z804" s="254"/>
      <c r="AA804" s="254"/>
      <c r="AB804" s="254"/>
      <c r="AC804" s="253"/>
      <c r="AD804" s="253"/>
      <c r="AE804" s="253"/>
      <c r="AF804" s="253"/>
      <c r="AG804" s="254"/>
      <c r="AH804" s="254"/>
      <c r="AI804" s="254"/>
      <c r="AJ804" s="254"/>
      <c r="AK804" s="86">
        <v>7.93</v>
      </c>
      <c r="AL804" s="86"/>
      <c r="AM804" s="255"/>
      <c r="AN804" s="255">
        <f t="shared" si="468"/>
        <v>4.5999999999999996</v>
      </c>
      <c r="AO804" s="98">
        <f t="shared" si="469"/>
        <v>5979.9999999999991</v>
      </c>
      <c r="AP804" s="98">
        <f t="shared" si="470"/>
        <v>2760</v>
      </c>
      <c r="AQ804" s="98">
        <f t="shared" si="471"/>
        <v>1839.9999999999998</v>
      </c>
      <c r="AR804" s="98">
        <f t="shared" si="472"/>
        <v>1380</v>
      </c>
      <c r="AS804" s="99">
        <f t="shared" si="473"/>
        <v>6000</v>
      </c>
      <c r="AT804" s="99">
        <f t="shared" si="473"/>
        <v>2800</v>
      </c>
      <c r="AU804" s="99">
        <f t="shared" si="473"/>
        <v>1800</v>
      </c>
      <c r="AV804" s="99">
        <f t="shared" si="473"/>
        <v>1400</v>
      </c>
      <c r="AW804" s="100">
        <f t="shared" si="474"/>
        <v>896.99999999999989</v>
      </c>
      <c r="AX804" s="256" t="s">
        <v>3453</v>
      </c>
      <c r="AY804" s="101"/>
      <c r="AZ804" s="102"/>
      <c r="BA804" s="102"/>
      <c r="BB804" s="102"/>
      <c r="BC804" s="253"/>
      <c r="BD804" s="253"/>
      <c r="BE804" s="253"/>
      <c r="BF804" s="253"/>
      <c r="BG804" s="103">
        <f t="shared" si="475"/>
        <v>503.00000000000011</v>
      </c>
    </row>
    <row r="805" spans="1:65" s="18" customFormat="1" ht="35.1" customHeight="1" x14ac:dyDescent="0.25">
      <c r="A805" s="83" t="str">
        <f t="shared" si="446"/>
        <v>DQ29DT+1</v>
      </c>
      <c r="B805" s="83" t="str">
        <f t="shared" si="447"/>
        <v>DQ29DT+2</v>
      </c>
      <c r="C805" s="83" t="str">
        <f t="shared" si="448"/>
        <v>DQ29DT+3</v>
      </c>
      <c r="D805" s="83" t="str">
        <f t="shared" si="449"/>
        <v>DQ29DT+4</v>
      </c>
      <c r="E805" s="18" t="s">
        <v>2995</v>
      </c>
      <c r="F805" s="55">
        <v>29</v>
      </c>
      <c r="G805" s="55"/>
      <c r="H805" s="93" t="s">
        <v>6083</v>
      </c>
      <c r="I805" s="84" t="s">
        <v>6084</v>
      </c>
      <c r="J805" s="84" t="s">
        <v>5983</v>
      </c>
      <c r="K805" s="84" t="str">
        <f t="shared" si="461"/>
        <v>DQ29DT</v>
      </c>
      <c r="L805" s="84" t="s">
        <v>3355</v>
      </c>
      <c r="M805" s="95">
        <v>1200</v>
      </c>
      <c r="N805" s="96">
        <v>600</v>
      </c>
      <c r="O805" s="96">
        <v>500</v>
      </c>
      <c r="P805" s="96">
        <v>300</v>
      </c>
      <c r="Q805" s="95" t="e">
        <f>VLOOKUP(H805&amp;"Vị trí 1",#REF!,9,0)</f>
        <v>#REF!</v>
      </c>
      <c r="R805" s="95" t="e">
        <f>VLOOKUP(H805&amp;"Vị trí 2",#REF!,9,0)</f>
        <v>#REF!</v>
      </c>
      <c r="S805" s="95" t="e">
        <f>VLOOKUP(H805&amp;"Vị trí 3",#REF!,9,0)</f>
        <v>#REF!</v>
      </c>
      <c r="T805" s="95" t="e">
        <f>VLOOKUP(H805&amp;"Vị trí 4",#REF!,9,0)</f>
        <v>#REF!</v>
      </c>
      <c r="U805" s="253" t="e">
        <f>VLOOKUP(A805,#REF!,32,0)</f>
        <v>#REF!</v>
      </c>
      <c r="V805" s="253"/>
      <c r="W805" s="253"/>
      <c r="X805" s="253"/>
      <c r="Y805" s="254" t="e">
        <f>U805/M805</f>
        <v>#REF!</v>
      </c>
      <c r="Z805" s="254"/>
      <c r="AA805" s="254"/>
      <c r="AB805" s="254"/>
      <c r="AC805" s="253"/>
      <c r="AD805" s="253"/>
      <c r="AE805" s="253"/>
      <c r="AF805" s="253"/>
      <c r="AG805" s="254"/>
      <c r="AH805" s="254"/>
      <c r="AI805" s="254"/>
      <c r="AJ805" s="254"/>
      <c r="AK805" s="86">
        <v>7.93</v>
      </c>
      <c r="AL805" s="86"/>
      <c r="AM805" s="255"/>
      <c r="AN805" s="255">
        <f t="shared" si="468"/>
        <v>4.5999999999999996</v>
      </c>
      <c r="AO805" s="98">
        <f t="shared" si="469"/>
        <v>5520</v>
      </c>
      <c r="AP805" s="98">
        <f t="shared" si="470"/>
        <v>2760</v>
      </c>
      <c r="AQ805" s="98">
        <f t="shared" si="471"/>
        <v>2300</v>
      </c>
      <c r="AR805" s="98">
        <f t="shared" si="472"/>
        <v>1380</v>
      </c>
      <c r="AS805" s="99">
        <f t="shared" si="473"/>
        <v>5500</v>
      </c>
      <c r="AT805" s="99">
        <f t="shared" si="473"/>
        <v>2800</v>
      </c>
      <c r="AU805" s="99">
        <f t="shared" si="473"/>
        <v>2300</v>
      </c>
      <c r="AV805" s="99">
        <f t="shared" si="473"/>
        <v>1400</v>
      </c>
      <c r="AW805" s="100">
        <f t="shared" si="474"/>
        <v>828</v>
      </c>
      <c r="AX805" s="256" t="s">
        <v>3453</v>
      </c>
      <c r="AY805" s="101">
        <v>1190</v>
      </c>
      <c r="AZ805" s="102">
        <v>390</v>
      </c>
      <c r="BA805" s="102">
        <v>320</v>
      </c>
      <c r="BB805" s="102">
        <v>180</v>
      </c>
      <c r="BC805" s="253">
        <v>1020</v>
      </c>
      <c r="BD805" s="253">
        <v>330</v>
      </c>
      <c r="BE805" s="253">
        <v>270</v>
      </c>
      <c r="BF805" s="253">
        <v>150</v>
      </c>
      <c r="BG805" s="103">
        <f t="shared" si="475"/>
        <v>572</v>
      </c>
      <c r="BJ805" s="251" t="e">
        <f>M805*#REF!</f>
        <v>#REF!</v>
      </c>
      <c r="BK805" s="251" t="e">
        <f>N805*#REF!</f>
        <v>#REF!</v>
      </c>
      <c r="BL805" s="251" t="e">
        <f>O805*#REF!</f>
        <v>#REF!</v>
      </c>
      <c r="BM805" s="251" t="e">
        <f>P805*#REF!</f>
        <v>#REF!</v>
      </c>
    </row>
    <row r="806" spans="1:65" s="18" customFormat="1" ht="35.1" customHeight="1" x14ac:dyDescent="0.25">
      <c r="A806" s="83" t="str">
        <f t="shared" si="446"/>
        <v>DQ30DT+1</v>
      </c>
      <c r="B806" s="83" t="str">
        <f t="shared" si="447"/>
        <v>DQ30DT+2</v>
      </c>
      <c r="C806" s="83" t="str">
        <f t="shared" si="448"/>
        <v>DQ30DT+3</v>
      </c>
      <c r="D806" s="83" t="str">
        <f t="shared" si="449"/>
        <v>DQ30DT+4</v>
      </c>
      <c r="E806" s="18" t="s">
        <v>2995</v>
      </c>
      <c r="F806" s="55">
        <v>30</v>
      </c>
      <c r="G806" s="55"/>
      <c r="H806" s="93" t="s">
        <v>6085</v>
      </c>
      <c r="I806" s="84" t="s">
        <v>5448</v>
      </c>
      <c r="J806" s="84" t="s">
        <v>6086</v>
      </c>
      <c r="K806" s="84"/>
      <c r="L806" s="87" t="s">
        <v>5976</v>
      </c>
      <c r="M806" s="96"/>
      <c r="N806" s="96"/>
      <c r="O806" s="96"/>
      <c r="P806" s="96"/>
      <c r="Q806" s="95"/>
      <c r="R806" s="95"/>
      <c r="S806" s="95"/>
      <c r="T806" s="95"/>
      <c r="U806" s="253" t="e">
        <f>VLOOKUP(A806,#REF!,32,0)</f>
        <v>#REF!</v>
      </c>
      <c r="V806" s="253"/>
      <c r="W806" s="253"/>
      <c r="X806" s="253"/>
      <c r="Y806" s="254" t="e">
        <f>U806/M806</f>
        <v>#REF!</v>
      </c>
      <c r="Z806" s="254"/>
      <c r="AA806" s="254"/>
      <c r="AB806" s="254"/>
      <c r="AC806" s="253"/>
      <c r="AD806" s="253"/>
      <c r="AE806" s="253"/>
      <c r="AF806" s="253"/>
      <c r="AG806" s="254"/>
      <c r="AH806" s="254"/>
      <c r="AI806" s="254"/>
      <c r="AJ806" s="254"/>
      <c r="AK806" s="86"/>
      <c r="AL806" s="86"/>
      <c r="AM806" s="255"/>
      <c r="AN806" s="255"/>
      <c r="AO806" s="98"/>
      <c r="AP806" s="98"/>
      <c r="AQ806" s="98"/>
      <c r="AR806" s="98"/>
      <c r="AS806" s="98"/>
      <c r="AT806" s="98"/>
      <c r="AU806" s="98"/>
      <c r="AV806" s="98"/>
      <c r="AW806" s="60"/>
      <c r="AX806" s="256" t="s">
        <v>3453</v>
      </c>
      <c r="AY806" s="101">
        <v>1750</v>
      </c>
      <c r="AZ806" s="102">
        <v>560</v>
      </c>
      <c r="BA806" s="102">
        <v>350</v>
      </c>
      <c r="BB806" s="102">
        <v>280</v>
      </c>
      <c r="BC806" s="253">
        <v>1500</v>
      </c>
      <c r="BD806" s="253">
        <v>480</v>
      </c>
      <c r="BE806" s="253">
        <v>300</v>
      </c>
      <c r="BF806" s="253">
        <v>240</v>
      </c>
      <c r="BJ806" s="251" t="e">
        <f>M806*#REF!</f>
        <v>#REF!</v>
      </c>
      <c r="BK806" s="251" t="e">
        <f>N806*#REF!</f>
        <v>#REF!</v>
      </c>
      <c r="BL806" s="251" t="e">
        <f>O806*#REF!</f>
        <v>#REF!</v>
      </c>
      <c r="BM806" s="251" t="e">
        <f>P806*#REF!</f>
        <v>#REF!</v>
      </c>
    </row>
    <row r="807" spans="1:65" s="18" customFormat="1" ht="35.1" customHeight="1" x14ac:dyDescent="0.25">
      <c r="A807" s="83" t="str">
        <f t="shared" si="446"/>
        <v>DQ30DT_D1+1</v>
      </c>
      <c r="B807" s="83" t="str">
        <f t="shared" si="447"/>
        <v>DQ30DT_D1+2</v>
      </c>
      <c r="C807" s="83" t="str">
        <f t="shared" si="448"/>
        <v>DQ30DT_D1+3</v>
      </c>
      <c r="D807" s="83" t="str">
        <f t="shared" si="449"/>
        <v>DQ30DT_D1+4</v>
      </c>
      <c r="E807" s="18" t="s">
        <v>2995</v>
      </c>
      <c r="F807" s="323"/>
      <c r="G807" s="323"/>
      <c r="H807" s="93" t="s">
        <v>6087</v>
      </c>
      <c r="I807" s="84" t="s">
        <v>6088</v>
      </c>
      <c r="J807" s="84" t="s">
        <v>6086</v>
      </c>
      <c r="K807" s="84" t="str">
        <f t="shared" si="461"/>
        <v>DQ30DT_D1</v>
      </c>
      <c r="L807" s="321" t="s">
        <v>6089</v>
      </c>
      <c r="M807" s="95">
        <v>1900</v>
      </c>
      <c r="N807" s="95">
        <v>1100</v>
      </c>
      <c r="O807" s="96">
        <v>800</v>
      </c>
      <c r="P807" s="96">
        <v>500</v>
      </c>
      <c r="Q807" s="95" t="e">
        <f>VLOOKUP(H807&amp;"Vị trí 1",#REF!,9,0)</f>
        <v>#REF!</v>
      </c>
      <c r="R807" s="95" t="e">
        <f>VLOOKUP(H807&amp;"Vị trí 2",#REF!,9,0)</f>
        <v>#REF!</v>
      </c>
      <c r="S807" s="95" t="e">
        <f>VLOOKUP(H807&amp;"Vị trí 3",#REF!,9,0)</f>
        <v>#REF!</v>
      </c>
      <c r="T807" s="95" t="e">
        <f>VLOOKUP(H807&amp;"Vị trí 4",#REF!,9,0)</f>
        <v>#REF!</v>
      </c>
      <c r="U807" s="253" t="e">
        <f>VLOOKUP(A807,#REF!,32,0)</f>
        <v>#REF!</v>
      </c>
      <c r="V807" s="253"/>
      <c r="W807" s="253"/>
      <c r="X807" s="253"/>
      <c r="Y807" s="254" t="e">
        <f>U807/M807</f>
        <v>#REF!</v>
      </c>
      <c r="Z807" s="254"/>
      <c r="AA807" s="254"/>
      <c r="AB807" s="254"/>
      <c r="AC807" s="253"/>
      <c r="AD807" s="253"/>
      <c r="AE807" s="253"/>
      <c r="AF807" s="253"/>
      <c r="AG807" s="254"/>
      <c r="AH807" s="254"/>
      <c r="AI807" s="254"/>
      <c r="AJ807" s="254"/>
      <c r="AK807" s="86">
        <v>7.5249951446882886</v>
      </c>
      <c r="AL807" s="86"/>
      <c r="AM807" s="255"/>
      <c r="AN807" s="255">
        <f>ROUNDDOWN(AK807*$AN$10/$AK$10,1)</f>
        <v>4.4000000000000004</v>
      </c>
      <c r="AO807" s="98">
        <f t="shared" ref="AO807:AR808" si="476">M807*$AN807</f>
        <v>8360</v>
      </c>
      <c r="AP807" s="98">
        <f t="shared" si="476"/>
        <v>4840</v>
      </c>
      <c r="AQ807" s="98">
        <f t="shared" si="476"/>
        <v>3520.0000000000005</v>
      </c>
      <c r="AR807" s="98">
        <f t="shared" si="476"/>
        <v>2200</v>
      </c>
      <c r="AS807" s="99">
        <f t="shared" ref="AS807:AV808" si="477">IF(AO807&lt;1000,ROUND(AO807,-1),ROUND(AO807,-2))</f>
        <v>8400</v>
      </c>
      <c r="AT807" s="99">
        <f t="shared" si="477"/>
        <v>4800</v>
      </c>
      <c r="AU807" s="99">
        <f t="shared" si="477"/>
        <v>3500</v>
      </c>
      <c r="AV807" s="99">
        <f t="shared" si="477"/>
        <v>2200</v>
      </c>
      <c r="AW807" s="100">
        <f>AO807*0.15</f>
        <v>1254</v>
      </c>
      <c r="AX807" s="256" t="s">
        <v>3453</v>
      </c>
      <c r="AY807" s="101">
        <v>2100</v>
      </c>
      <c r="AZ807" s="102">
        <v>560</v>
      </c>
      <c r="BA807" s="102">
        <v>460</v>
      </c>
      <c r="BB807" s="102">
        <v>320</v>
      </c>
      <c r="BC807" s="253">
        <v>1800</v>
      </c>
      <c r="BD807" s="253">
        <v>480</v>
      </c>
      <c r="BE807" s="253">
        <v>390</v>
      </c>
      <c r="BF807" s="253">
        <v>270</v>
      </c>
      <c r="BG807" s="103">
        <f>AV807-AW807</f>
        <v>946</v>
      </c>
      <c r="BJ807" s="251" t="e">
        <f>M807*#REF!</f>
        <v>#REF!</v>
      </c>
      <c r="BK807" s="251" t="e">
        <f>N807*#REF!</f>
        <v>#REF!</v>
      </c>
      <c r="BL807" s="251" t="e">
        <f>O807*#REF!</f>
        <v>#REF!</v>
      </c>
      <c r="BM807" s="251" t="e">
        <f>P807*#REF!</f>
        <v>#REF!</v>
      </c>
    </row>
    <row r="808" spans="1:65" s="18" customFormat="1" ht="35.1" customHeight="1" x14ac:dyDescent="0.25">
      <c r="A808" s="83" t="str">
        <f t="shared" si="446"/>
        <v>DQ30DT_D2+1</v>
      </c>
      <c r="B808" s="83" t="str">
        <f t="shared" si="447"/>
        <v>DQ30DT_D2+2</v>
      </c>
      <c r="C808" s="83" t="str">
        <f t="shared" si="448"/>
        <v>DQ30DT_D2+3</v>
      </c>
      <c r="D808" s="83" t="str">
        <f t="shared" si="449"/>
        <v>DQ30DT_D2+4</v>
      </c>
      <c r="E808" s="18" t="s">
        <v>2995</v>
      </c>
      <c r="F808" s="323"/>
      <c r="G808" s="323"/>
      <c r="H808" s="56" t="s">
        <v>6090</v>
      </c>
      <c r="I808" s="84" t="s">
        <v>6091</v>
      </c>
      <c r="J808" s="321" t="s">
        <v>6092</v>
      </c>
      <c r="K808" s="84" t="str">
        <f t="shared" si="461"/>
        <v>DQ30DT_D2</v>
      </c>
      <c r="L808" s="87" t="s">
        <v>5976</v>
      </c>
      <c r="M808" s="95">
        <v>1900</v>
      </c>
      <c r="N808" s="95">
        <v>1100</v>
      </c>
      <c r="O808" s="96">
        <v>800</v>
      </c>
      <c r="P808" s="96">
        <v>500</v>
      </c>
      <c r="Q808" s="95" t="e">
        <f>VLOOKUP(H808&amp;"Vị trí 1",#REF!,9,0)</f>
        <v>#REF!</v>
      </c>
      <c r="R808" s="95" t="e">
        <f>VLOOKUP(H808&amp;"Vị trí 2",#REF!,9,0)</f>
        <v>#REF!</v>
      </c>
      <c r="S808" s="95" t="e">
        <f>VLOOKUP(H808&amp;"Vị trí 3",#REF!,9,0)</f>
        <v>#REF!</v>
      </c>
      <c r="T808" s="95" t="e">
        <f>VLOOKUP(H808&amp;"Vị trí 4",#REF!,9,0)</f>
        <v>#REF!</v>
      </c>
      <c r="U808" s="253" t="e">
        <f>VLOOKUP(A808,#REF!,32,0)</f>
        <v>#REF!</v>
      </c>
      <c r="V808" s="253"/>
      <c r="W808" s="253" t="e">
        <f>VLOOKUP(C808,#REF!,32,0)</f>
        <v>#REF!</v>
      </c>
      <c r="X808" s="253"/>
      <c r="Y808" s="254" t="e">
        <f>U808/M808</f>
        <v>#REF!</v>
      </c>
      <c r="Z808" s="254"/>
      <c r="AA808" s="254" t="e">
        <f>W808/O808</f>
        <v>#REF!</v>
      </c>
      <c r="AB808" s="254"/>
      <c r="AC808" s="253"/>
      <c r="AD808" s="253"/>
      <c r="AE808" s="253"/>
      <c r="AF808" s="253"/>
      <c r="AG808" s="254"/>
      <c r="AH808" s="254"/>
      <c r="AI808" s="254"/>
      <c r="AJ808" s="254"/>
      <c r="AK808" s="86">
        <v>7.93</v>
      </c>
      <c r="AL808" s="86"/>
      <c r="AM808" s="255"/>
      <c r="AN808" s="255">
        <f>ROUNDDOWN(AK808*$AN$10/$AK$10,1)</f>
        <v>4.5999999999999996</v>
      </c>
      <c r="AO808" s="98">
        <f t="shared" si="476"/>
        <v>8740</v>
      </c>
      <c r="AP808" s="98">
        <f t="shared" si="476"/>
        <v>5060</v>
      </c>
      <c r="AQ808" s="98">
        <f t="shared" si="476"/>
        <v>3679.9999999999995</v>
      </c>
      <c r="AR808" s="98">
        <f t="shared" si="476"/>
        <v>2300</v>
      </c>
      <c r="AS808" s="99">
        <f t="shared" si="477"/>
        <v>8700</v>
      </c>
      <c r="AT808" s="99">
        <f t="shared" si="477"/>
        <v>5100</v>
      </c>
      <c r="AU808" s="99">
        <f t="shared" si="477"/>
        <v>3700</v>
      </c>
      <c r="AV808" s="99">
        <f t="shared" si="477"/>
        <v>2300</v>
      </c>
      <c r="AW808" s="100">
        <f>AO808*0.15</f>
        <v>1311</v>
      </c>
      <c r="AX808" s="256" t="s">
        <v>3453</v>
      </c>
      <c r="AY808" s="101">
        <v>3150</v>
      </c>
      <c r="AZ808" s="102">
        <v>840</v>
      </c>
      <c r="BA808" s="102">
        <v>630</v>
      </c>
      <c r="BB808" s="102">
        <v>490</v>
      </c>
      <c r="BC808" s="253">
        <v>2700</v>
      </c>
      <c r="BD808" s="253">
        <v>720</v>
      </c>
      <c r="BE808" s="253">
        <v>540</v>
      </c>
      <c r="BF808" s="253">
        <v>420</v>
      </c>
      <c r="BG808" s="103">
        <f>AV808-AW808</f>
        <v>989</v>
      </c>
      <c r="BJ808" s="251" t="e">
        <f>M808*#REF!</f>
        <v>#REF!</v>
      </c>
      <c r="BK808" s="251" t="e">
        <f>N808*#REF!</f>
        <v>#REF!</v>
      </c>
      <c r="BL808" s="251" t="e">
        <f>O808*#REF!</f>
        <v>#REF!</v>
      </c>
      <c r="BM808" s="251" t="e">
        <f>P808*#REF!</f>
        <v>#REF!</v>
      </c>
    </row>
    <row r="809" spans="1:65" s="273" customFormat="1" ht="35.1" customHeight="1" x14ac:dyDescent="0.25">
      <c r="A809" s="272" t="str">
        <f t="shared" si="446"/>
        <v>TP+1</v>
      </c>
      <c r="B809" s="272" t="str">
        <f t="shared" si="447"/>
        <v>TP+2</v>
      </c>
      <c r="C809" s="272" t="str">
        <f t="shared" si="448"/>
        <v>TP+3</v>
      </c>
      <c r="D809" s="272" t="str">
        <f t="shared" si="449"/>
        <v>TP+4</v>
      </c>
      <c r="E809" s="273" t="s">
        <v>3453</v>
      </c>
      <c r="F809" s="200" t="s">
        <v>3014</v>
      </c>
      <c r="G809" s="200"/>
      <c r="H809" s="201" t="s">
        <v>3453</v>
      </c>
      <c r="I809" s="274" t="s">
        <v>6093</v>
      </c>
      <c r="J809" s="274"/>
      <c r="K809" s="274"/>
      <c r="L809" s="274"/>
      <c r="M809" s="276"/>
      <c r="N809" s="276"/>
      <c r="O809" s="276"/>
      <c r="P809" s="276"/>
      <c r="Q809" s="277"/>
      <c r="R809" s="277"/>
      <c r="S809" s="277"/>
      <c r="T809" s="277"/>
      <c r="U809" s="275"/>
      <c r="V809" s="275" t="e">
        <f>VLOOKUP(B809,#REF!,32,0)</f>
        <v>#REF!</v>
      </c>
      <c r="W809" s="275"/>
      <c r="X809" s="275"/>
      <c r="Y809" s="278"/>
      <c r="Z809" s="278" t="e">
        <f>V809/N809</f>
        <v>#REF!</v>
      </c>
      <c r="AA809" s="278"/>
      <c r="AB809" s="278"/>
      <c r="AC809" s="275"/>
      <c r="AD809" s="275"/>
      <c r="AE809" s="275"/>
      <c r="AF809" s="275"/>
      <c r="AG809" s="278"/>
      <c r="AH809" s="278"/>
      <c r="AI809" s="278"/>
      <c r="AJ809" s="278"/>
      <c r="AK809" s="279">
        <f>AVERAGE(AK811:AK853)</f>
        <v>8.0075372219628385</v>
      </c>
      <c r="AL809" s="279"/>
      <c r="AM809" s="280"/>
      <c r="AN809" s="281">
        <f>ROUNDDOWN(AK809*$AN$10/$AK$10,1)</f>
        <v>4.7</v>
      </c>
      <c r="AO809" s="282"/>
      <c r="AP809" s="282"/>
      <c r="AQ809" s="282"/>
      <c r="AR809" s="282"/>
      <c r="AS809" s="282"/>
      <c r="AT809" s="282"/>
      <c r="AU809" s="282"/>
      <c r="AV809" s="282"/>
      <c r="AW809" s="205"/>
      <c r="AX809" s="283" t="s">
        <v>3453</v>
      </c>
      <c r="AY809" s="284">
        <v>4200</v>
      </c>
      <c r="AZ809" s="285">
        <v>1050</v>
      </c>
      <c r="BA809" s="285">
        <v>770</v>
      </c>
      <c r="BB809" s="285">
        <v>630</v>
      </c>
      <c r="BC809" s="286">
        <v>3600</v>
      </c>
      <c r="BD809" s="286">
        <v>900</v>
      </c>
      <c r="BE809" s="286">
        <v>660</v>
      </c>
      <c r="BF809" s="286">
        <v>540</v>
      </c>
      <c r="BJ809" s="287" t="e">
        <f>M809*#REF!</f>
        <v>#REF!</v>
      </c>
      <c r="BK809" s="287" t="e">
        <f>N809*#REF!</f>
        <v>#REF!</v>
      </c>
      <c r="BL809" s="287" t="e">
        <f>O809*#REF!</f>
        <v>#REF!</v>
      </c>
      <c r="BM809" s="287" t="e">
        <f>P809*#REF!</f>
        <v>#REF!</v>
      </c>
    </row>
    <row r="810" spans="1:65" s="18" customFormat="1" ht="35.1" customHeight="1" x14ac:dyDescent="0.25">
      <c r="A810" s="83" t="str">
        <f t="shared" si="446"/>
        <v>TP1DT+1</v>
      </c>
      <c r="B810" s="83" t="str">
        <f t="shared" si="447"/>
        <v>TP1DT+2</v>
      </c>
      <c r="C810" s="83" t="str">
        <f t="shared" si="448"/>
        <v>TP1DT+3</v>
      </c>
      <c r="D810" s="83" t="str">
        <f t="shared" si="449"/>
        <v>TP1DT+4</v>
      </c>
      <c r="E810" s="18" t="s">
        <v>3453</v>
      </c>
      <c r="F810" s="85">
        <v>1</v>
      </c>
      <c r="G810" s="85"/>
      <c r="H810" s="93" t="s">
        <v>6094</v>
      </c>
      <c r="I810" s="84" t="s">
        <v>2775</v>
      </c>
      <c r="J810" s="84" t="s">
        <v>2770</v>
      </c>
      <c r="K810" s="84"/>
      <c r="L810" s="84"/>
      <c r="M810" s="96"/>
      <c r="N810" s="96"/>
      <c r="O810" s="96"/>
      <c r="P810" s="96"/>
      <c r="Q810" s="95"/>
      <c r="R810" s="95"/>
      <c r="S810" s="95"/>
      <c r="T810" s="95"/>
      <c r="U810" s="253"/>
      <c r="V810" s="253" t="e">
        <f>VLOOKUP(B810,#REF!,32,0)</f>
        <v>#REF!</v>
      </c>
      <c r="W810" s="253"/>
      <c r="X810" s="253"/>
      <c r="Y810" s="254"/>
      <c r="Z810" s="254" t="e">
        <f>V810/N810</f>
        <v>#REF!</v>
      </c>
      <c r="AA810" s="254"/>
      <c r="AB810" s="254"/>
      <c r="AC810" s="253"/>
      <c r="AD810" s="253"/>
      <c r="AE810" s="253"/>
      <c r="AF810" s="253"/>
      <c r="AG810" s="254"/>
      <c r="AH810" s="254"/>
      <c r="AI810" s="254"/>
      <c r="AJ810" s="254"/>
      <c r="AK810" s="86"/>
      <c r="AL810" s="86"/>
      <c r="AM810" s="255"/>
      <c r="AN810" s="255"/>
      <c r="AO810" s="98"/>
      <c r="AP810" s="98"/>
      <c r="AQ810" s="98"/>
      <c r="AR810" s="98"/>
      <c r="AS810" s="98"/>
      <c r="AT810" s="98"/>
      <c r="AU810" s="98"/>
      <c r="AV810" s="98"/>
      <c r="AW810" s="60"/>
      <c r="AX810" s="256" t="s">
        <v>3453</v>
      </c>
      <c r="AY810" s="101">
        <v>3500</v>
      </c>
      <c r="AZ810" s="102">
        <v>980</v>
      </c>
      <c r="BA810" s="102">
        <v>700</v>
      </c>
      <c r="BB810" s="102">
        <v>560</v>
      </c>
      <c r="BC810" s="253">
        <v>3000</v>
      </c>
      <c r="BD810" s="253">
        <v>840</v>
      </c>
      <c r="BE810" s="253">
        <v>600</v>
      </c>
      <c r="BF810" s="253">
        <v>480</v>
      </c>
      <c r="BJ810" s="251" t="e">
        <f>M810*#REF!</f>
        <v>#REF!</v>
      </c>
      <c r="BK810" s="251" t="e">
        <f>N810*#REF!</f>
        <v>#REF!</v>
      </c>
      <c r="BL810" s="251" t="e">
        <f>O810*#REF!</f>
        <v>#REF!</v>
      </c>
      <c r="BM810" s="251" t="e">
        <f>P810*#REF!</f>
        <v>#REF!</v>
      </c>
    </row>
    <row r="811" spans="1:65" s="18" customFormat="1" ht="35.1" customHeight="1" x14ac:dyDescent="0.25">
      <c r="A811" s="83" t="str">
        <f t="shared" si="446"/>
        <v>TP1DT_D1+1</v>
      </c>
      <c r="B811" s="83" t="str">
        <f t="shared" si="447"/>
        <v>TP1DT_D1+2</v>
      </c>
      <c r="C811" s="83" t="str">
        <f t="shared" si="448"/>
        <v>TP1DT_D1+3</v>
      </c>
      <c r="D811" s="83" t="str">
        <f t="shared" si="449"/>
        <v>TP1DT_D1+4</v>
      </c>
      <c r="E811" s="18" t="s">
        <v>3453</v>
      </c>
      <c r="F811" s="85"/>
      <c r="G811" s="85"/>
      <c r="H811" s="93" t="s">
        <v>6095</v>
      </c>
      <c r="I811" s="84" t="s">
        <v>6096</v>
      </c>
      <c r="J811" s="84" t="s">
        <v>2770</v>
      </c>
      <c r="K811" s="84" t="str">
        <f t="shared" si="461"/>
        <v>TP1DT_D1</v>
      </c>
      <c r="L811" s="84" t="s">
        <v>6097</v>
      </c>
      <c r="M811" s="95">
        <v>1700</v>
      </c>
      <c r="N811" s="96">
        <v>550</v>
      </c>
      <c r="O811" s="96">
        <v>450</v>
      </c>
      <c r="P811" s="96">
        <v>250</v>
      </c>
      <c r="Q811" s="95" t="e">
        <f>VLOOKUP(H811&amp;"Vị trí 1",#REF!,9,0)</f>
        <v>#REF!</v>
      </c>
      <c r="R811" s="95" t="e">
        <f>VLOOKUP(H811&amp;"Vị trí 2",#REF!,9,0)</f>
        <v>#REF!</v>
      </c>
      <c r="S811" s="95" t="e">
        <f>VLOOKUP(H811&amp;"Vị trí 3",#REF!,9,0)</f>
        <v>#REF!</v>
      </c>
      <c r="T811" s="95" t="e">
        <f>VLOOKUP(H811&amp;"Vị trí 4",#REF!,9,0)</f>
        <v>#REF!</v>
      </c>
      <c r="U811" s="253"/>
      <c r="V811" s="253"/>
      <c r="W811" s="253"/>
      <c r="X811" s="253"/>
      <c r="Y811" s="254"/>
      <c r="Z811" s="254"/>
      <c r="AA811" s="254"/>
      <c r="AB811" s="254"/>
      <c r="AC811" s="253"/>
      <c r="AD811" s="253"/>
      <c r="AE811" s="253"/>
      <c r="AF811" s="253"/>
      <c r="AG811" s="254"/>
      <c r="AH811" s="254"/>
      <c r="AI811" s="254"/>
      <c r="AJ811" s="254"/>
      <c r="AK811" s="86">
        <v>8.0182352941176465</v>
      </c>
      <c r="AL811" s="86"/>
      <c r="AM811" s="255"/>
      <c r="AN811" s="255">
        <f t="shared" ref="AN811:AN821" si="478">ROUNDDOWN(AK811*$AN$10/$AK$10,1)</f>
        <v>4.7</v>
      </c>
      <c r="AO811" s="98">
        <f t="shared" ref="AO811:AO821" si="479">M811*$AN811</f>
        <v>7990</v>
      </c>
      <c r="AP811" s="98">
        <f t="shared" ref="AP811:AP821" si="480">N811*$AN811</f>
        <v>2585</v>
      </c>
      <c r="AQ811" s="98">
        <f t="shared" ref="AQ811:AQ821" si="481">O811*$AN811</f>
        <v>2115</v>
      </c>
      <c r="AR811" s="98">
        <f t="shared" ref="AR811:AR821" si="482">P811*$AN811</f>
        <v>1175</v>
      </c>
      <c r="AS811" s="99">
        <f t="shared" ref="AS811:AV821" si="483">IF(AO811&lt;1000,ROUND(AO811,-1),ROUND(AO811,-2))</f>
        <v>8000</v>
      </c>
      <c r="AT811" s="99">
        <f t="shared" si="483"/>
        <v>2600</v>
      </c>
      <c r="AU811" s="99">
        <f t="shared" si="483"/>
        <v>2100</v>
      </c>
      <c r="AV811" s="99">
        <f t="shared" si="483"/>
        <v>1200</v>
      </c>
      <c r="AW811" s="100">
        <f t="shared" ref="AW811:AW821" si="484">AO811*0.15</f>
        <v>1198.5</v>
      </c>
      <c r="AX811" s="256" t="s">
        <v>3453</v>
      </c>
      <c r="AY811" s="101">
        <v>2240</v>
      </c>
      <c r="AZ811" s="102">
        <v>560</v>
      </c>
      <c r="BA811" s="102">
        <v>420</v>
      </c>
      <c r="BB811" s="102">
        <v>315</v>
      </c>
      <c r="BC811" s="253">
        <v>1920</v>
      </c>
      <c r="BD811" s="253">
        <v>480</v>
      </c>
      <c r="BE811" s="253">
        <v>360</v>
      </c>
      <c r="BF811" s="253">
        <v>270</v>
      </c>
      <c r="BG811" s="103">
        <f t="shared" ref="BG811:BG821" si="485">AV811-AW811</f>
        <v>1.5</v>
      </c>
      <c r="BJ811" s="251" t="e">
        <f>M811*#REF!</f>
        <v>#REF!</v>
      </c>
      <c r="BK811" s="251" t="e">
        <f>N811*#REF!</f>
        <v>#REF!</v>
      </c>
      <c r="BL811" s="251" t="e">
        <f>O811*#REF!</f>
        <v>#REF!</v>
      </c>
      <c r="BM811" s="251" t="e">
        <f>P811*#REF!</f>
        <v>#REF!</v>
      </c>
    </row>
    <row r="812" spans="1:65" ht="35.1" customHeight="1" x14ac:dyDescent="0.25">
      <c r="A812" s="83" t="str">
        <f t="shared" si="446"/>
        <v>TP1DT_D2+1</v>
      </c>
      <c r="B812" s="83" t="str">
        <f t="shared" si="447"/>
        <v>TP1DT_D2+2</v>
      </c>
      <c r="C812" s="83" t="str">
        <f t="shared" si="448"/>
        <v>TP1DT_D2+3</v>
      </c>
      <c r="D812" s="83" t="str">
        <f t="shared" si="449"/>
        <v>TP1DT_D2+4</v>
      </c>
      <c r="E812" s="18" t="s">
        <v>3453</v>
      </c>
      <c r="F812" s="85"/>
      <c r="G812" s="85"/>
      <c r="H812" s="93" t="s">
        <v>6098</v>
      </c>
      <c r="I812" s="84" t="s">
        <v>6099</v>
      </c>
      <c r="J812" s="84" t="s">
        <v>6100</v>
      </c>
      <c r="K812" s="84" t="str">
        <f t="shared" si="461"/>
        <v>TP1DT_D2</v>
      </c>
      <c r="L812" s="84" t="s">
        <v>6101</v>
      </c>
      <c r="M812" s="95">
        <v>2500</v>
      </c>
      <c r="N812" s="96">
        <v>800</v>
      </c>
      <c r="O812" s="96">
        <v>500</v>
      </c>
      <c r="P812" s="96">
        <v>400</v>
      </c>
      <c r="Q812" s="95" t="e">
        <f>VLOOKUP(H812&amp;"Vị trí 1",#REF!,9,0)</f>
        <v>#REF!</v>
      </c>
      <c r="R812" s="95" t="e">
        <f>VLOOKUP(H812&amp;"Vị trí 2",#REF!,9,0)</f>
        <v>#REF!</v>
      </c>
      <c r="S812" s="95" t="e">
        <f>VLOOKUP(H812&amp;"Vị trí 3",#REF!,9,0)</f>
        <v>#REF!</v>
      </c>
      <c r="T812" s="95" t="e">
        <f>VLOOKUP(H812&amp;"Vị trí 4",#REF!,9,0)</f>
        <v>#REF!</v>
      </c>
      <c r="U812" s="253" t="e">
        <f>VLOOKUP(A812,#REF!,32,0)</f>
        <v>#REF!</v>
      </c>
      <c r="V812" s="253"/>
      <c r="W812" s="253"/>
      <c r="X812" s="253"/>
      <c r="Y812" s="254" t="e">
        <f>U812/M812</f>
        <v>#REF!</v>
      </c>
      <c r="Z812" s="254"/>
      <c r="AA812" s="254"/>
      <c r="AB812" s="254"/>
      <c r="AC812" s="253" t="e">
        <f>VLOOKUP(H812,#REF!,5,0)</f>
        <v>#REF!</v>
      </c>
      <c r="AD812" s="253"/>
      <c r="AE812" s="253" t="e">
        <f>VLOOKUP($H812,#REF!,7,0)</f>
        <v>#REF!</v>
      </c>
      <c r="AF812" s="253"/>
      <c r="AG812" s="254" t="e">
        <f>AC812/M812</f>
        <v>#REF!</v>
      </c>
      <c r="AH812" s="254"/>
      <c r="AI812" s="254" t="e">
        <f>AE812/O812</f>
        <v>#REF!</v>
      </c>
      <c r="AJ812" s="254"/>
      <c r="AK812" s="86">
        <v>8.0312000000000001</v>
      </c>
      <c r="AL812" s="86"/>
      <c r="AM812" s="255" t="e">
        <f>AVERAGE(AG812:AJ812)</f>
        <v>#REF!</v>
      </c>
      <c r="AN812" s="255">
        <f t="shared" si="478"/>
        <v>4.7</v>
      </c>
      <c r="AO812" s="98">
        <f t="shared" si="479"/>
        <v>11750</v>
      </c>
      <c r="AP812" s="98">
        <f t="shared" si="480"/>
        <v>3760</v>
      </c>
      <c r="AQ812" s="98">
        <f t="shared" si="481"/>
        <v>2350</v>
      </c>
      <c r="AR812" s="98">
        <f t="shared" si="482"/>
        <v>1880</v>
      </c>
      <c r="AS812" s="99">
        <f t="shared" si="483"/>
        <v>11800</v>
      </c>
      <c r="AT812" s="99">
        <f t="shared" si="483"/>
        <v>3800</v>
      </c>
      <c r="AU812" s="99">
        <f t="shared" si="483"/>
        <v>2400</v>
      </c>
      <c r="AV812" s="99">
        <f t="shared" si="483"/>
        <v>1900</v>
      </c>
      <c r="AW812" s="100">
        <f t="shared" si="484"/>
        <v>1762.5</v>
      </c>
      <c r="AX812" s="260" t="s">
        <v>3453</v>
      </c>
      <c r="AY812" s="101">
        <v>2170</v>
      </c>
      <c r="AZ812" s="102">
        <v>630</v>
      </c>
      <c r="BA812" s="102">
        <v>489.99999999999994</v>
      </c>
      <c r="BB812" s="102">
        <v>350</v>
      </c>
      <c r="BC812" s="253">
        <v>1860</v>
      </c>
      <c r="BD812" s="253">
        <v>540</v>
      </c>
      <c r="BE812" s="253">
        <v>420</v>
      </c>
      <c r="BF812" s="253">
        <v>300</v>
      </c>
      <c r="BG812" s="103">
        <f t="shared" si="485"/>
        <v>137.5</v>
      </c>
      <c r="BJ812" s="251" t="e">
        <f>M812*#REF!</f>
        <v>#REF!</v>
      </c>
      <c r="BK812" s="251" t="e">
        <f>N812*#REF!</f>
        <v>#REF!</v>
      </c>
      <c r="BL812" s="251" t="e">
        <f>O812*#REF!</f>
        <v>#REF!</v>
      </c>
      <c r="BM812" s="251" t="e">
        <f>P812*#REF!</f>
        <v>#REF!</v>
      </c>
    </row>
    <row r="813" spans="1:65" s="18" customFormat="1" ht="63" x14ac:dyDescent="0.25">
      <c r="A813" s="83" t="str">
        <f t="shared" si="446"/>
        <v>TP1DT_D3+1</v>
      </c>
      <c r="B813" s="83" t="str">
        <f t="shared" si="447"/>
        <v>TP1DT_D3+2</v>
      </c>
      <c r="C813" s="83" t="str">
        <f t="shared" si="448"/>
        <v>TP1DT_D3+3</v>
      </c>
      <c r="D813" s="83" t="str">
        <f t="shared" si="449"/>
        <v>TP1DT_D3+4</v>
      </c>
      <c r="E813" s="18" t="s">
        <v>3453</v>
      </c>
      <c r="F813" s="85"/>
      <c r="G813" s="85"/>
      <c r="H813" s="93" t="s">
        <v>6102</v>
      </c>
      <c r="I813" s="84" t="s">
        <v>6103</v>
      </c>
      <c r="J813" s="84" t="s">
        <v>6104</v>
      </c>
      <c r="K813" s="84" t="str">
        <f t="shared" si="461"/>
        <v>TP1DT_D3</v>
      </c>
      <c r="L813" s="84" t="s">
        <v>5693</v>
      </c>
      <c r="M813" s="95">
        <v>3000</v>
      </c>
      <c r="N813" s="96">
        <v>800</v>
      </c>
      <c r="O813" s="96">
        <v>650</v>
      </c>
      <c r="P813" s="96">
        <v>450</v>
      </c>
      <c r="Q813" s="95" t="e">
        <f>VLOOKUP(H813&amp;"Vị trí 1",#REF!,9,0)</f>
        <v>#REF!</v>
      </c>
      <c r="R813" s="95" t="e">
        <f>VLOOKUP(H813&amp;"Vị trí 2",#REF!,9,0)</f>
        <v>#REF!</v>
      </c>
      <c r="S813" s="95" t="e">
        <f>VLOOKUP(H813&amp;"Vị trí 3",#REF!,9,0)</f>
        <v>#REF!</v>
      </c>
      <c r="T813" s="95" t="e">
        <f>VLOOKUP(H813&amp;"Vị trí 4",#REF!,9,0)</f>
        <v>#REF!</v>
      </c>
      <c r="U813" s="253" t="e">
        <f>VLOOKUP(A813,#REF!,32,0)</f>
        <v>#REF!</v>
      </c>
      <c r="V813" s="253"/>
      <c r="W813" s="253"/>
      <c r="X813" s="253"/>
      <c r="Y813" s="254" t="e">
        <f>U813/M813</f>
        <v>#REF!</v>
      </c>
      <c r="Z813" s="254"/>
      <c r="AA813" s="254"/>
      <c r="AB813" s="254"/>
      <c r="AC813" s="253"/>
      <c r="AD813" s="253"/>
      <c r="AE813" s="253"/>
      <c r="AF813" s="253"/>
      <c r="AG813" s="254"/>
      <c r="AH813" s="254"/>
      <c r="AI813" s="254"/>
      <c r="AJ813" s="254"/>
      <c r="AK813" s="86">
        <v>7.9823333333333331</v>
      </c>
      <c r="AL813" s="86"/>
      <c r="AM813" s="255"/>
      <c r="AN813" s="255">
        <f t="shared" si="478"/>
        <v>4.7</v>
      </c>
      <c r="AO813" s="98">
        <f t="shared" si="479"/>
        <v>14100</v>
      </c>
      <c r="AP813" s="98">
        <f t="shared" si="480"/>
        <v>3760</v>
      </c>
      <c r="AQ813" s="98">
        <f t="shared" si="481"/>
        <v>3055</v>
      </c>
      <c r="AR813" s="98">
        <f t="shared" si="482"/>
        <v>2115</v>
      </c>
      <c r="AS813" s="99">
        <f t="shared" si="483"/>
        <v>14100</v>
      </c>
      <c r="AT813" s="99">
        <f t="shared" si="483"/>
        <v>3800</v>
      </c>
      <c r="AU813" s="99">
        <f t="shared" si="483"/>
        <v>3100</v>
      </c>
      <c r="AV813" s="99">
        <f t="shared" si="483"/>
        <v>2100</v>
      </c>
      <c r="AW813" s="100">
        <f t="shared" si="484"/>
        <v>2115</v>
      </c>
      <c r="AX813" s="256" t="s">
        <v>3453</v>
      </c>
      <c r="AY813" s="101">
        <v>630</v>
      </c>
      <c r="AZ813" s="102">
        <v>320</v>
      </c>
      <c r="BA813" s="102">
        <v>250</v>
      </c>
      <c r="BB813" s="102">
        <v>180</v>
      </c>
      <c r="BC813" s="253">
        <v>540</v>
      </c>
      <c r="BD813" s="253">
        <v>270</v>
      </c>
      <c r="BE813" s="253">
        <v>210</v>
      </c>
      <c r="BF813" s="253">
        <v>150</v>
      </c>
      <c r="BG813" s="103">
        <f t="shared" si="485"/>
        <v>-15</v>
      </c>
      <c r="BJ813" s="251" t="e">
        <f>M813*#REF!</f>
        <v>#REF!</v>
      </c>
      <c r="BK813" s="251" t="e">
        <f>N813*#REF!</f>
        <v>#REF!</v>
      </c>
      <c r="BL813" s="251" t="e">
        <f>O813*#REF!</f>
        <v>#REF!</v>
      </c>
      <c r="BM813" s="251" t="e">
        <f>P813*#REF!</f>
        <v>#REF!</v>
      </c>
    </row>
    <row r="814" spans="1:65" s="18" customFormat="1" ht="35.1" customHeight="1" x14ac:dyDescent="0.25">
      <c r="A814" s="83" t="str">
        <f t="shared" si="446"/>
        <v>TP1DT_D4+1</v>
      </c>
      <c r="B814" s="83" t="str">
        <f t="shared" si="447"/>
        <v>TP1DT_D4+2</v>
      </c>
      <c r="C814" s="83" t="str">
        <f t="shared" si="448"/>
        <v>TP1DT_D4+3</v>
      </c>
      <c r="D814" s="83" t="str">
        <f t="shared" si="449"/>
        <v>TP1DT_D4+4</v>
      </c>
      <c r="E814" s="18" t="s">
        <v>3453</v>
      </c>
      <c r="F814" s="85"/>
      <c r="G814" s="85"/>
      <c r="H814" s="93" t="s">
        <v>6105</v>
      </c>
      <c r="I814" s="84" t="s">
        <v>6106</v>
      </c>
      <c r="J814" s="84" t="s">
        <v>5693</v>
      </c>
      <c r="K814" s="84" t="str">
        <f t="shared" si="461"/>
        <v>TP1DT_D4</v>
      </c>
      <c r="L814" s="84" t="s">
        <v>3591</v>
      </c>
      <c r="M814" s="95">
        <v>4500</v>
      </c>
      <c r="N814" s="95">
        <v>1200</v>
      </c>
      <c r="O814" s="96">
        <v>900</v>
      </c>
      <c r="P814" s="96">
        <v>700</v>
      </c>
      <c r="Q814" s="95" t="e">
        <f>VLOOKUP(H814&amp;"Vị trí 1",#REF!,9,0)</f>
        <v>#REF!</v>
      </c>
      <c r="R814" s="95" t="e">
        <f>VLOOKUP(H814&amp;"Vị trí 2",#REF!,9,0)</f>
        <v>#REF!</v>
      </c>
      <c r="S814" s="95" t="e">
        <f>VLOOKUP(H814&amp;"Vị trí 3",#REF!,9,0)</f>
        <v>#REF!</v>
      </c>
      <c r="T814" s="95" t="e">
        <f>VLOOKUP(H814&amp;"Vị trí 4",#REF!,9,0)</f>
        <v>#REF!</v>
      </c>
      <c r="U814" s="253"/>
      <c r="V814" s="253"/>
      <c r="W814" s="253"/>
      <c r="X814" s="253"/>
      <c r="Y814" s="254"/>
      <c r="Z814" s="254"/>
      <c r="AA814" s="254"/>
      <c r="AB814" s="254"/>
      <c r="AC814" s="253"/>
      <c r="AD814" s="253"/>
      <c r="AE814" s="253"/>
      <c r="AF814" s="253"/>
      <c r="AG814" s="254"/>
      <c r="AH814" s="254"/>
      <c r="AI814" s="254"/>
      <c r="AJ814" s="254"/>
      <c r="AK814" s="86">
        <v>8.0474444444444444</v>
      </c>
      <c r="AL814" s="86"/>
      <c r="AM814" s="255"/>
      <c r="AN814" s="255">
        <f t="shared" si="478"/>
        <v>4.7</v>
      </c>
      <c r="AO814" s="98">
        <f t="shared" si="479"/>
        <v>21150</v>
      </c>
      <c r="AP814" s="98">
        <f t="shared" si="480"/>
        <v>5640</v>
      </c>
      <c r="AQ814" s="98">
        <f t="shared" si="481"/>
        <v>4230</v>
      </c>
      <c r="AR814" s="98">
        <f t="shared" si="482"/>
        <v>3290</v>
      </c>
      <c r="AS814" s="99">
        <f t="shared" si="483"/>
        <v>21200</v>
      </c>
      <c r="AT814" s="99">
        <f t="shared" si="483"/>
        <v>5600</v>
      </c>
      <c r="AU814" s="99">
        <f t="shared" si="483"/>
        <v>4200</v>
      </c>
      <c r="AV814" s="99">
        <f t="shared" si="483"/>
        <v>3300</v>
      </c>
      <c r="AW814" s="100">
        <f t="shared" si="484"/>
        <v>3172.5</v>
      </c>
      <c r="AX814" s="256" t="s">
        <v>3453</v>
      </c>
      <c r="AY814" s="101">
        <v>1190</v>
      </c>
      <c r="AZ814" s="102">
        <v>530</v>
      </c>
      <c r="BA814" s="102">
        <v>350</v>
      </c>
      <c r="BB814" s="102">
        <v>210</v>
      </c>
      <c r="BC814" s="253">
        <v>1020</v>
      </c>
      <c r="BD814" s="253">
        <v>450</v>
      </c>
      <c r="BE814" s="253">
        <v>300</v>
      </c>
      <c r="BF814" s="253">
        <v>180</v>
      </c>
      <c r="BG814" s="103">
        <f t="shared" si="485"/>
        <v>127.5</v>
      </c>
      <c r="BJ814" s="251" t="e">
        <f>M814*#REF!</f>
        <v>#REF!</v>
      </c>
      <c r="BK814" s="251" t="e">
        <f>N814*#REF!</f>
        <v>#REF!</v>
      </c>
      <c r="BL814" s="251" t="e">
        <f>O814*#REF!</f>
        <v>#REF!</v>
      </c>
      <c r="BM814" s="251" t="e">
        <f>P814*#REF!</f>
        <v>#REF!</v>
      </c>
    </row>
    <row r="815" spans="1:65" s="18" customFormat="1" ht="35.1" customHeight="1" x14ac:dyDescent="0.25">
      <c r="A815" s="83" t="str">
        <f t="shared" si="446"/>
        <v>TP1DT_D5+1</v>
      </c>
      <c r="B815" s="83" t="str">
        <f t="shared" si="447"/>
        <v>TP1DT_D5+2</v>
      </c>
      <c r="C815" s="83" t="str">
        <f t="shared" si="448"/>
        <v>TP1DT_D5+3</v>
      </c>
      <c r="D815" s="83" t="str">
        <f t="shared" si="449"/>
        <v>TP1DT_D5+4</v>
      </c>
      <c r="E815" s="18" t="s">
        <v>3453</v>
      </c>
      <c r="F815" s="85"/>
      <c r="G815" s="85"/>
      <c r="H815" s="93" t="s">
        <v>6107</v>
      </c>
      <c r="I815" s="84" t="s">
        <v>6108</v>
      </c>
      <c r="J815" s="84" t="s">
        <v>3591</v>
      </c>
      <c r="K815" s="84" t="str">
        <f t="shared" si="461"/>
        <v>TP1DT_D5</v>
      </c>
      <c r="L815" s="84" t="s">
        <v>6109</v>
      </c>
      <c r="M815" s="95">
        <v>6000</v>
      </c>
      <c r="N815" s="95">
        <v>1500</v>
      </c>
      <c r="O815" s="95">
        <v>1100</v>
      </c>
      <c r="P815" s="96">
        <v>900</v>
      </c>
      <c r="Q815" s="95" t="e">
        <f>VLOOKUP(H815&amp;"Vị trí 1",#REF!,9,0)</f>
        <v>#REF!</v>
      </c>
      <c r="R815" s="95" t="e">
        <f>VLOOKUP(H815&amp;"Vị trí 2",#REF!,9,0)</f>
        <v>#REF!</v>
      </c>
      <c r="S815" s="95" t="e">
        <f>VLOOKUP(H815&amp;"Vị trí 3",#REF!,9,0)</f>
        <v>#REF!</v>
      </c>
      <c r="T815" s="95" t="e">
        <f>VLOOKUP(H815&amp;"Vị trí 4",#REF!,9,0)</f>
        <v>#REF!</v>
      </c>
      <c r="U815" s="253"/>
      <c r="V815" s="253"/>
      <c r="W815" s="253"/>
      <c r="X815" s="253"/>
      <c r="Y815" s="254"/>
      <c r="Z815" s="254"/>
      <c r="AA815" s="254"/>
      <c r="AB815" s="254"/>
      <c r="AC815" s="253"/>
      <c r="AD815" s="253"/>
      <c r="AE815" s="253"/>
      <c r="AF815" s="253"/>
      <c r="AG815" s="254"/>
      <c r="AH815" s="254"/>
      <c r="AI815" s="254"/>
      <c r="AJ815" s="254"/>
      <c r="AK815" s="86">
        <v>7.9859999999999998</v>
      </c>
      <c r="AL815" s="86"/>
      <c r="AM815" s="255"/>
      <c r="AN815" s="255">
        <f t="shared" si="478"/>
        <v>4.7</v>
      </c>
      <c r="AO815" s="98">
        <f t="shared" si="479"/>
        <v>28200</v>
      </c>
      <c r="AP815" s="98">
        <f t="shared" si="480"/>
        <v>7050</v>
      </c>
      <c r="AQ815" s="98">
        <f t="shared" si="481"/>
        <v>5170</v>
      </c>
      <c r="AR815" s="98">
        <f t="shared" si="482"/>
        <v>4230</v>
      </c>
      <c r="AS815" s="99">
        <f t="shared" si="483"/>
        <v>28200</v>
      </c>
      <c r="AT815" s="99">
        <f t="shared" si="483"/>
        <v>7100</v>
      </c>
      <c r="AU815" s="99">
        <f t="shared" si="483"/>
        <v>5200</v>
      </c>
      <c r="AV815" s="99">
        <f t="shared" si="483"/>
        <v>4200</v>
      </c>
      <c r="AW815" s="100">
        <f t="shared" si="484"/>
        <v>4230</v>
      </c>
      <c r="AX815" s="256" t="s">
        <v>3453</v>
      </c>
      <c r="AY815" s="101">
        <v>700</v>
      </c>
      <c r="AZ815" s="102">
        <v>350</v>
      </c>
      <c r="BA815" s="102">
        <v>250</v>
      </c>
      <c r="BB815" s="102">
        <v>180</v>
      </c>
      <c r="BC815" s="253">
        <v>600</v>
      </c>
      <c r="BD815" s="253">
        <v>300</v>
      </c>
      <c r="BE815" s="253">
        <v>210</v>
      </c>
      <c r="BF815" s="253">
        <v>150</v>
      </c>
      <c r="BG815" s="103">
        <f t="shared" si="485"/>
        <v>-30</v>
      </c>
      <c r="BJ815" s="251" t="e">
        <f>M815*#REF!</f>
        <v>#REF!</v>
      </c>
      <c r="BK815" s="251" t="e">
        <f>N815*#REF!</f>
        <v>#REF!</v>
      </c>
      <c r="BL815" s="251" t="e">
        <f>O815*#REF!</f>
        <v>#REF!</v>
      </c>
      <c r="BM815" s="251" t="e">
        <f>P815*#REF!</f>
        <v>#REF!</v>
      </c>
    </row>
    <row r="816" spans="1:65" s="18" customFormat="1" ht="35.1" customHeight="1" x14ac:dyDescent="0.25">
      <c r="A816" s="83" t="str">
        <f t="shared" si="446"/>
        <v>TP1DT_D6+1</v>
      </c>
      <c r="B816" s="83" t="str">
        <f t="shared" si="447"/>
        <v>TP1DT_D6+2</v>
      </c>
      <c r="C816" s="83" t="str">
        <f t="shared" si="448"/>
        <v>TP1DT_D6+3</v>
      </c>
      <c r="D816" s="83" t="str">
        <f t="shared" si="449"/>
        <v>TP1DT_D6+4</v>
      </c>
      <c r="E816" s="18" t="s">
        <v>3453</v>
      </c>
      <c r="F816" s="85"/>
      <c r="G816" s="85"/>
      <c r="H816" s="93" t="s">
        <v>6110</v>
      </c>
      <c r="I816" s="84" t="s">
        <v>6111</v>
      </c>
      <c r="J816" s="84" t="s">
        <v>6112</v>
      </c>
      <c r="K816" s="84" t="str">
        <f t="shared" si="461"/>
        <v>TP1DT_D6</v>
      </c>
      <c r="L816" s="84" t="s">
        <v>5421</v>
      </c>
      <c r="M816" s="95">
        <v>5000</v>
      </c>
      <c r="N816" s="95">
        <v>1400</v>
      </c>
      <c r="O816" s="95">
        <v>1000</v>
      </c>
      <c r="P816" s="96">
        <v>800</v>
      </c>
      <c r="Q816" s="95" t="e">
        <f>VLOOKUP(H816&amp;"Vị trí 1",#REF!,9,0)</f>
        <v>#REF!</v>
      </c>
      <c r="R816" s="95" t="e">
        <f>VLOOKUP(H816&amp;"Vị trí 2",#REF!,9,0)</f>
        <v>#REF!</v>
      </c>
      <c r="S816" s="95" t="e">
        <f>VLOOKUP(H816&amp;"Vị trí 3",#REF!,9,0)</f>
        <v>#REF!</v>
      </c>
      <c r="T816" s="95" t="e">
        <f>VLOOKUP(H816&amp;"Vị trí 4",#REF!,9,0)</f>
        <v>#REF!</v>
      </c>
      <c r="U816" s="253"/>
      <c r="V816" s="253"/>
      <c r="W816" s="253"/>
      <c r="X816" s="253"/>
      <c r="Y816" s="254"/>
      <c r="Z816" s="254"/>
      <c r="AA816" s="254"/>
      <c r="AB816" s="254"/>
      <c r="AC816" s="253"/>
      <c r="AD816" s="253"/>
      <c r="AE816" s="253"/>
      <c r="AF816" s="253"/>
      <c r="AG816" s="254"/>
      <c r="AH816" s="254"/>
      <c r="AI816" s="254"/>
      <c r="AJ816" s="254"/>
      <c r="AK816" s="86">
        <v>7.996428571428571</v>
      </c>
      <c r="AL816" s="86"/>
      <c r="AM816" s="255"/>
      <c r="AN816" s="255">
        <f t="shared" si="478"/>
        <v>4.7</v>
      </c>
      <c r="AO816" s="98">
        <f t="shared" si="479"/>
        <v>23500</v>
      </c>
      <c r="AP816" s="98">
        <f t="shared" si="480"/>
        <v>6580</v>
      </c>
      <c r="AQ816" s="98">
        <f t="shared" si="481"/>
        <v>4700</v>
      </c>
      <c r="AR816" s="98">
        <f t="shared" si="482"/>
        <v>3760</v>
      </c>
      <c r="AS816" s="99">
        <f t="shared" si="483"/>
        <v>23500</v>
      </c>
      <c r="AT816" s="99">
        <f t="shared" si="483"/>
        <v>6600</v>
      </c>
      <c r="AU816" s="99">
        <f t="shared" si="483"/>
        <v>4700</v>
      </c>
      <c r="AV816" s="99">
        <f t="shared" si="483"/>
        <v>3800</v>
      </c>
      <c r="AW816" s="100">
        <f t="shared" si="484"/>
        <v>3525</v>
      </c>
      <c r="AX816" s="256" t="s">
        <v>3453</v>
      </c>
      <c r="AY816" s="101"/>
      <c r="AZ816" s="102"/>
      <c r="BA816" s="102"/>
      <c r="BB816" s="102"/>
      <c r="BC816" s="253"/>
      <c r="BD816" s="253"/>
      <c r="BE816" s="253"/>
      <c r="BF816" s="253"/>
      <c r="BG816" s="103">
        <f t="shared" si="485"/>
        <v>275</v>
      </c>
    </row>
    <row r="817" spans="1:65" ht="35.1" customHeight="1" x14ac:dyDescent="0.25">
      <c r="A817" s="83" t="str">
        <f t="shared" si="446"/>
        <v>TP1DT_D7+1</v>
      </c>
      <c r="B817" s="83" t="str">
        <f t="shared" si="447"/>
        <v>TP1DT_D7+2</v>
      </c>
      <c r="C817" s="83" t="str">
        <f t="shared" si="448"/>
        <v>TP1DT_D7+3</v>
      </c>
      <c r="D817" s="83" t="str">
        <f t="shared" si="449"/>
        <v>TP1DT_D7+4</v>
      </c>
      <c r="E817" s="18" t="s">
        <v>3453</v>
      </c>
      <c r="F817" s="85"/>
      <c r="G817" s="85"/>
      <c r="H817" s="93" t="s">
        <v>6113</v>
      </c>
      <c r="I817" s="84" t="s">
        <v>6114</v>
      </c>
      <c r="J817" s="84" t="s">
        <v>5421</v>
      </c>
      <c r="K817" s="84" t="str">
        <f t="shared" si="461"/>
        <v>TP1DT_D7</v>
      </c>
      <c r="L817" s="84" t="s">
        <v>6115</v>
      </c>
      <c r="M817" s="95">
        <v>3200</v>
      </c>
      <c r="N817" s="96">
        <v>800</v>
      </c>
      <c r="O817" s="96">
        <v>600</v>
      </c>
      <c r="P817" s="96">
        <v>450</v>
      </c>
      <c r="Q817" s="95" t="e">
        <f>VLOOKUP(H817&amp;"Vị trí 1",#REF!,9,0)</f>
        <v>#REF!</v>
      </c>
      <c r="R817" s="95" t="e">
        <f>VLOOKUP(H817&amp;"Vị trí 2",#REF!,9,0)</f>
        <v>#REF!</v>
      </c>
      <c r="S817" s="95" t="e">
        <f>VLOOKUP(H817&amp;"Vị trí 3",#REF!,9,0)</f>
        <v>#REF!</v>
      </c>
      <c r="T817" s="95" t="e">
        <f>VLOOKUP(H817&amp;"Vị trí 4",#REF!,9,0)</f>
        <v>#REF!</v>
      </c>
      <c r="U817" s="253" t="e">
        <f>VLOOKUP(A817,#REF!,32,0)</f>
        <v>#REF!</v>
      </c>
      <c r="V817" s="253" t="e">
        <f>VLOOKUP(B817,#REF!,32,0)</f>
        <v>#REF!</v>
      </c>
      <c r="W817" s="253"/>
      <c r="X817" s="253" t="e">
        <f>VLOOKUP(D817,#REF!,32,0)</f>
        <v>#REF!</v>
      </c>
      <c r="Y817" s="254" t="e">
        <f>U817/M817</f>
        <v>#REF!</v>
      </c>
      <c r="Z817" s="254" t="e">
        <f>V817/N817</f>
        <v>#REF!</v>
      </c>
      <c r="AA817" s="254"/>
      <c r="AB817" s="254" t="e">
        <f>X817/P817</f>
        <v>#REF!</v>
      </c>
      <c r="AC817" s="253" t="e">
        <f>VLOOKUP(H817,#REF!,5,0)</f>
        <v>#REF!</v>
      </c>
      <c r="AD817" s="253" t="e">
        <f>VLOOKUP($H817,#REF!,6,0)</f>
        <v>#REF!</v>
      </c>
      <c r="AE817" s="253"/>
      <c r="AF817" s="253"/>
      <c r="AG817" s="254" t="e">
        <f>AC817/M817</f>
        <v>#REF!</v>
      </c>
      <c r="AH817" s="254" t="e">
        <f>AD817/N817</f>
        <v>#REF!</v>
      </c>
      <c r="AI817" s="254"/>
      <c r="AJ817" s="254"/>
      <c r="AK817" s="86">
        <v>8.01</v>
      </c>
      <c r="AL817" s="86"/>
      <c r="AM817" s="255" t="e">
        <f>AVERAGE(AG817:AJ817)</f>
        <v>#REF!</v>
      </c>
      <c r="AN817" s="255">
        <f t="shared" si="478"/>
        <v>4.7</v>
      </c>
      <c r="AO817" s="98">
        <f t="shared" si="479"/>
        <v>15040</v>
      </c>
      <c r="AP817" s="98">
        <f t="shared" si="480"/>
        <v>3760</v>
      </c>
      <c r="AQ817" s="98">
        <f t="shared" si="481"/>
        <v>2820</v>
      </c>
      <c r="AR817" s="98">
        <f t="shared" si="482"/>
        <v>2115</v>
      </c>
      <c r="AS817" s="99">
        <f t="shared" si="483"/>
        <v>15000</v>
      </c>
      <c r="AT817" s="99">
        <f t="shared" si="483"/>
        <v>3800</v>
      </c>
      <c r="AU817" s="99">
        <f t="shared" si="483"/>
        <v>2800</v>
      </c>
      <c r="AV817" s="99">
        <f t="shared" si="483"/>
        <v>2100</v>
      </c>
      <c r="AW817" s="100">
        <f t="shared" si="484"/>
        <v>2256</v>
      </c>
      <c r="AX817" s="260" t="s">
        <v>3453</v>
      </c>
      <c r="AY817" s="101">
        <v>1190</v>
      </c>
      <c r="AZ817" s="102">
        <v>530</v>
      </c>
      <c r="BA817" s="102">
        <v>350</v>
      </c>
      <c r="BB817" s="102">
        <v>210</v>
      </c>
      <c r="BC817" s="253">
        <v>1020</v>
      </c>
      <c r="BD817" s="253">
        <v>450</v>
      </c>
      <c r="BE817" s="253">
        <v>300</v>
      </c>
      <c r="BF817" s="253">
        <v>180</v>
      </c>
      <c r="BG817" s="103">
        <f t="shared" si="485"/>
        <v>-156</v>
      </c>
      <c r="BJ817" s="251" t="e">
        <f>M817*#REF!</f>
        <v>#REF!</v>
      </c>
      <c r="BK817" s="251" t="e">
        <f>N817*#REF!</f>
        <v>#REF!</v>
      </c>
      <c r="BL817" s="251" t="e">
        <f>O817*#REF!</f>
        <v>#REF!</v>
      </c>
      <c r="BM817" s="251" t="e">
        <f>P817*#REF!</f>
        <v>#REF!</v>
      </c>
    </row>
    <row r="818" spans="1:65" s="18" customFormat="1" ht="35.1" customHeight="1" x14ac:dyDescent="0.25">
      <c r="A818" s="83" t="str">
        <f t="shared" si="446"/>
        <v>TP1DT_D8+1</v>
      </c>
      <c r="B818" s="83" t="str">
        <f t="shared" si="447"/>
        <v>TP1DT_D8+2</v>
      </c>
      <c r="C818" s="83" t="str">
        <f t="shared" si="448"/>
        <v>TP1DT_D8+3</v>
      </c>
      <c r="D818" s="83" t="str">
        <f t="shared" si="449"/>
        <v>TP1DT_D8+4</v>
      </c>
      <c r="E818" s="18" t="s">
        <v>3453</v>
      </c>
      <c r="F818" s="85"/>
      <c r="G818" s="85"/>
      <c r="H818" s="93" t="s">
        <v>6116</v>
      </c>
      <c r="I818" s="84" t="s">
        <v>6117</v>
      </c>
      <c r="J818" s="84" t="s">
        <v>6115</v>
      </c>
      <c r="K818" s="84" t="str">
        <f t="shared" si="461"/>
        <v>TP1DT_D8</v>
      </c>
      <c r="L818" s="84" t="s">
        <v>6118</v>
      </c>
      <c r="M818" s="95">
        <v>3100</v>
      </c>
      <c r="N818" s="96">
        <v>900</v>
      </c>
      <c r="O818" s="96">
        <v>700</v>
      </c>
      <c r="P818" s="96">
        <v>500</v>
      </c>
      <c r="Q818" s="95" t="e">
        <f>VLOOKUP(H818&amp;"Vị trí 1",#REF!,9,0)</f>
        <v>#REF!</v>
      </c>
      <c r="R818" s="95" t="e">
        <f>VLOOKUP(H818&amp;"Vị trí 2",#REF!,9,0)</f>
        <v>#REF!</v>
      </c>
      <c r="S818" s="95" t="e">
        <f>VLOOKUP(H818&amp;"Vị trí 3",#REF!,9,0)</f>
        <v>#REF!</v>
      </c>
      <c r="T818" s="95" t="e">
        <f>VLOOKUP(H818&amp;"Vị trí 4",#REF!,9,0)</f>
        <v>#REF!</v>
      </c>
      <c r="U818" s="253"/>
      <c r="V818" s="253"/>
      <c r="W818" s="253"/>
      <c r="X818" s="253"/>
      <c r="Y818" s="254"/>
      <c r="Z818" s="254"/>
      <c r="AA818" s="254"/>
      <c r="AB818" s="254"/>
      <c r="AC818" s="253"/>
      <c r="AD818" s="253"/>
      <c r="AE818" s="253"/>
      <c r="AF818" s="253"/>
      <c r="AG818" s="254"/>
      <c r="AH818" s="254"/>
      <c r="AI818" s="254"/>
      <c r="AJ818" s="254"/>
      <c r="AK818" s="86">
        <v>8.007741935483871</v>
      </c>
      <c r="AL818" s="86"/>
      <c r="AM818" s="255"/>
      <c r="AN818" s="255">
        <f t="shared" si="478"/>
        <v>4.7</v>
      </c>
      <c r="AO818" s="98">
        <f t="shared" si="479"/>
        <v>14570</v>
      </c>
      <c r="AP818" s="98">
        <f t="shared" si="480"/>
        <v>4230</v>
      </c>
      <c r="AQ818" s="98">
        <f t="shared" si="481"/>
        <v>3290</v>
      </c>
      <c r="AR818" s="98">
        <f t="shared" si="482"/>
        <v>2350</v>
      </c>
      <c r="AS818" s="99">
        <f t="shared" si="483"/>
        <v>14600</v>
      </c>
      <c r="AT818" s="99">
        <f t="shared" si="483"/>
        <v>4200</v>
      </c>
      <c r="AU818" s="99">
        <f t="shared" si="483"/>
        <v>3300</v>
      </c>
      <c r="AV818" s="99">
        <f t="shared" si="483"/>
        <v>2400</v>
      </c>
      <c r="AW818" s="100">
        <f t="shared" si="484"/>
        <v>2185.5</v>
      </c>
      <c r="AX818" s="256" t="s">
        <v>3453</v>
      </c>
      <c r="AY818" s="101">
        <v>1400</v>
      </c>
      <c r="AZ818" s="102">
        <v>530</v>
      </c>
      <c r="BA818" s="102">
        <v>350</v>
      </c>
      <c r="BB818" s="102">
        <v>210</v>
      </c>
      <c r="BC818" s="253">
        <v>1200</v>
      </c>
      <c r="BD818" s="253">
        <v>450</v>
      </c>
      <c r="BE818" s="253">
        <v>300</v>
      </c>
      <c r="BF818" s="253">
        <v>180</v>
      </c>
      <c r="BG818" s="103">
        <f t="shared" si="485"/>
        <v>214.5</v>
      </c>
      <c r="BJ818" s="251" t="e">
        <f>M818*#REF!</f>
        <v>#REF!</v>
      </c>
      <c r="BK818" s="251" t="e">
        <f>N818*#REF!</f>
        <v>#REF!</v>
      </c>
      <c r="BL818" s="251" t="e">
        <f>O818*#REF!</f>
        <v>#REF!</v>
      </c>
      <c r="BM818" s="251" t="e">
        <f>P818*#REF!</f>
        <v>#REF!</v>
      </c>
    </row>
    <row r="819" spans="1:65" ht="35.1" customHeight="1" x14ac:dyDescent="0.25">
      <c r="A819" s="83" t="str">
        <f t="shared" si="446"/>
        <v>TP2DT+1</v>
      </c>
      <c r="B819" s="83" t="str">
        <f t="shared" si="447"/>
        <v>TP2DT+2</v>
      </c>
      <c r="C819" s="83" t="str">
        <f t="shared" si="448"/>
        <v>TP2DT+3</v>
      </c>
      <c r="D819" s="83" t="str">
        <f t="shared" si="449"/>
        <v>TP2DT+4</v>
      </c>
      <c r="E819" s="18" t="s">
        <v>3453</v>
      </c>
      <c r="F819" s="85">
        <v>2</v>
      </c>
      <c r="G819" s="85"/>
      <c r="H819" s="93" t="s">
        <v>6119</v>
      </c>
      <c r="I819" s="84" t="s">
        <v>6120</v>
      </c>
      <c r="J819" s="84" t="s">
        <v>2775</v>
      </c>
      <c r="K819" s="84" t="str">
        <f t="shared" si="461"/>
        <v>TP2DT</v>
      </c>
      <c r="L819" s="84" t="s">
        <v>6121</v>
      </c>
      <c r="M819" s="96">
        <v>900</v>
      </c>
      <c r="N819" s="96">
        <v>450</v>
      </c>
      <c r="O819" s="96">
        <v>350</v>
      </c>
      <c r="P819" s="96">
        <v>250</v>
      </c>
      <c r="Q819" s="95" t="e">
        <f>VLOOKUP(H819&amp;"Vị trí 1",#REF!,9,0)</f>
        <v>#REF!</v>
      </c>
      <c r="R819" s="95" t="e">
        <f>VLOOKUP(H819&amp;"Vị trí 2",#REF!,9,0)</f>
        <v>#REF!</v>
      </c>
      <c r="S819" s="95" t="e">
        <f>VLOOKUP(H819&amp;"Vị trí 3",#REF!,9,0)</f>
        <v>#REF!</v>
      </c>
      <c r="T819" s="95" t="e">
        <f>VLOOKUP(H819&amp;"Vị trí 4",#REF!,9,0)</f>
        <v>#REF!</v>
      </c>
      <c r="U819" s="253"/>
      <c r="V819" s="253"/>
      <c r="W819" s="253"/>
      <c r="X819" s="253"/>
      <c r="Y819" s="254"/>
      <c r="Z819" s="254"/>
      <c r="AA819" s="254"/>
      <c r="AB819" s="254"/>
      <c r="AC819" s="253"/>
      <c r="AD819" s="253" t="e">
        <f>VLOOKUP($H819,#REF!,6,0)</f>
        <v>#REF!</v>
      </c>
      <c r="AE819" s="253"/>
      <c r="AF819" s="253" t="e">
        <f>VLOOKUP($H819,#REF!,8,0)</f>
        <v>#REF!</v>
      </c>
      <c r="AG819" s="254"/>
      <c r="AH819" s="254" t="e">
        <f>AD819/N819</f>
        <v>#REF!</v>
      </c>
      <c r="AI819" s="254"/>
      <c r="AJ819" s="254" t="e">
        <f>AF819/P819</f>
        <v>#REF!</v>
      </c>
      <c r="AK819" s="86">
        <v>7.974444444444444</v>
      </c>
      <c r="AL819" s="86"/>
      <c r="AM819" s="255" t="e">
        <f>AVERAGE(AG819:AJ819)</f>
        <v>#REF!</v>
      </c>
      <c r="AN819" s="255">
        <f t="shared" si="478"/>
        <v>4.7</v>
      </c>
      <c r="AO819" s="98">
        <f t="shared" si="479"/>
        <v>4230</v>
      </c>
      <c r="AP819" s="98">
        <f t="shared" si="480"/>
        <v>2115</v>
      </c>
      <c r="AQ819" s="98">
        <f t="shared" si="481"/>
        <v>1645</v>
      </c>
      <c r="AR819" s="98">
        <f t="shared" si="482"/>
        <v>1175</v>
      </c>
      <c r="AS819" s="99">
        <f t="shared" si="483"/>
        <v>4200</v>
      </c>
      <c r="AT819" s="99">
        <f t="shared" si="483"/>
        <v>2100</v>
      </c>
      <c r="AU819" s="99">
        <f t="shared" si="483"/>
        <v>1600</v>
      </c>
      <c r="AV819" s="99">
        <f t="shared" si="483"/>
        <v>1200</v>
      </c>
      <c r="AW819" s="100">
        <f t="shared" si="484"/>
        <v>634.5</v>
      </c>
      <c r="AX819" s="262" t="s">
        <v>3453</v>
      </c>
      <c r="AY819" s="101">
        <v>1610</v>
      </c>
      <c r="AZ819" s="102">
        <v>560</v>
      </c>
      <c r="BA819" s="102">
        <v>315</v>
      </c>
      <c r="BB819" s="102">
        <v>244.99999999999997</v>
      </c>
      <c r="BC819" s="253">
        <v>1380</v>
      </c>
      <c r="BD819" s="253">
        <v>480</v>
      </c>
      <c r="BE819" s="253">
        <v>270</v>
      </c>
      <c r="BF819" s="253">
        <v>210</v>
      </c>
      <c r="BG819" s="103">
        <f t="shared" si="485"/>
        <v>565.5</v>
      </c>
      <c r="BJ819" s="251" t="e">
        <f>M819*#REF!</f>
        <v>#REF!</v>
      </c>
      <c r="BK819" s="251" t="e">
        <f>N819*#REF!</f>
        <v>#REF!</v>
      </c>
      <c r="BL819" s="251" t="e">
        <f>O819*#REF!</f>
        <v>#REF!</v>
      </c>
      <c r="BM819" s="251" t="e">
        <f>P819*#REF!</f>
        <v>#REF!</v>
      </c>
    </row>
    <row r="820" spans="1:65" ht="35.1" customHeight="1" x14ac:dyDescent="0.25">
      <c r="A820" s="83" t="str">
        <f t="shared" ref="A820:A883" si="486">$H820&amp;"+1"</f>
        <v>TP3DT+1</v>
      </c>
      <c r="B820" s="83" t="str">
        <f t="shared" ref="B820:B883" si="487">$H820&amp;"+2"</f>
        <v>TP3DT+2</v>
      </c>
      <c r="C820" s="83" t="str">
        <f t="shared" ref="C820:C883" si="488">$H820&amp;"+3"</f>
        <v>TP3DT+3</v>
      </c>
      <c r="D820" s="83" t="str">
        <f t="shared" ref="D820:D883" si="489">$H820&amp;"+4"</f>
        <v>TP3DT+4</v>
      </c>
      <c r="E820" s="18" t="s">
        <v>3453</v>
      </c>
      <c r="F820" s="85">
        <v>3</v>
      </c>
      <c r="G820" s="85"/>
      <c r="H820" s="93" t="s">
        <v>6122</v>
      </c>
      <c r="I820" s="84" t="s">
        <v>6123</v>
      </c>
      <c r="J820" s="84" t="s">
        <v>6124</v>
      </c>
      <c r="K820" s="84" t="str">
        <f t="shared" si="461"/>
        <v>TP3DT</v>
      </c>
      <c r="L820" s="84" t="s">
        <v>5119</v>
      </c>
      <c r="M820" s="95">
        <v>1700</v>
      </c>
      <c r="N820" s="96">
        <v>750</v>
      </c>
      <c r="O820" s="96">
        <v>500</v>
      </c>
      <c r="P820" s="96">
        <v>300</v>
      </c>
      <c r="Q820" s="95" t="e">
        <f>VLOOKUP(H820&amp;"Vị trí 1",#REF!,9,0)</f>
        <v>#REF!</v>
      </c>
      <c r="R820" s="95" t="e">
        <f>VLOOKUP(H820&amp;"Vị trí 2",#REF!,9,0)</f>
        <v>#REF!</v>
      </c>
      <c r="S820" s="95" t="e">
        <f>VLOOKUP(H820&amp;"Vị trí 3",#REF!,9,0)</f>
        <v>#REF!</v>
      </c>
      <c r="T820" s="95" t="e">
        <f>VLOOKUP(H820&amp;"Vị trí 4",#REF!,9,0)</f>
        <v>#REF!</v>
      </c>
      <c r="U820" s="253"/>
      <c r="V820" s="253"/>
      <c r="W820" s="253"/>
      <c r="X820" s="253"/>
      <c r="Y820" s="254"/>
      <c r="Z820" s="254"/>
      <c r="AA820" s="254"/>
      <c r="AB820" s="254"/>
      <c r="AC820" s="253"/>
      <c r="AD820" s="253" t="e">
        <f>VLOOKUP($H820,#REF!,6,0)</f>
        <v>#REF!</v>
      </c>
      <c r="AE820" s="253"/>
      <c r="AF820" s="253"/>
      <c r="AG820" s="254"/>
      <c r="AH820" s="254" t="e">
        <f>AD820/N820</f>
        <v>#REF!</v>
      </c>
      <c r="AI820" s="254"/>
      <c r="AJ820" s="254"/>
      <c r="AK820" s="86">
        <v>8.01</v>
      </c>
      <c r="AL820" s="86"/>
      <c r="AM820" s="255" t="e">
        <f>AVERAGE(AG820:AJ820)</f>
        <v>#REF!</v>
      </c>
      <c r="AN820" s="255">
        <f t="shared" si="478"/>
        <v>4.7</v>
      </c>
      <c r="AO820" s="98">
        <f t="shared" si="479"/>
        <v>7990</v>
      </c>
      <c r="AP820" s="98">
        <f t="shared" si="480"/>
        <v>3525</v>
      </c>
      <c r="AQ820" s="98">
        <f t="shared" si="481"/>
        <v>2350</v>
      </c>
      <c r="AR820" s="98">
        <f t="shared" si="482"/>
        <v>1410</v>
      </c>
      <c r="AS820" s="99">
        <f t="shared" si="483"/>
        <v>8000</v>
      </c>
      <c r="AT820" s="99">
        <f t="shared" si="483"/>
        <v>3500</v>
      </c>
      <c r="AU820" s="99">
        <f t="shared" si="483"/>
        <v>2400</v>
      </c>
      <c r="AV820" s="99">
        <f t="shared" si="483"/>
        <v>1400</v>
      </c>
      <c r="AW820" s="100">
        <f t="shared" si="484"/>
        <v>1198.5</v>
      </c>
      <c r="AX820" s="246" t="s">
        <v>3453</v>
      </c>
      <c r="AY820" s="101">
        <v>1680</v>
      </c>
      <c r="AZ820" s="102">
        <v>560</v>
      </c>
      <c r="BA820" s="102">
        <v>320</v>
      </c>
      <c r="BB820" s="102">
        <v>250</v>
      </c>
      <c r="BC820" s="253">
        <v>1440</v>
      </c>
      <c r="BD820" s="253">
        <v>480</v>
      </c>
      <c r="BE820" s="253">
        <v>270</v>
      </c>
      <c r="BF820" s="253">
        <v>210</v>
      </c>
      <c r="BG820" s="103">
        <f t="shared" si="485"/>
        <v>201.5</v>
      </c>
      <c r="BJ820" s="251" t="e">
        <f>M820*#REF!</f>
        <v>#REF!</v>
      </c>
      <c r="BK820" s="251" t="e">
        <f>N820*#REF!</f>
        <v>#REF!</v>
      </c>
      <c r="BL820" s="251" t="e">
        <f>O820*#REF!</f>
        <v>#REF!</v>
      </c>
      <c r="BM820" s="251" t="e">
        <f>P820*#REF!</f>
        <v>#REF!</v>
      </c>
    </row>
    <row r="821" spans="1:65" s="107" customFormat="1" ht="35.1" customHeight="1" x14ac:dyDescent="0.25">
      <c r="A821" s="83" t="str">
        <f t="shared" si="486"/>
        <v>TP4DT+1</v>
      </c>
      <c r="B821" s="83" t="str">
        <f t="shared" si="487"/>
        <v>TP4DT+2</v>
      </c>
      <c r="C821" s="83" t="str">
        <f t="shared" si="488"/>
        <v>TP4DT+3</v>
      </c>
      <c r="D821" s="83" t="str">
        <f t="shared" si="489"/>
        <v>TP4DT+4</v>
      </c>
      <c r="E821" s="18" t="s">
        <v>3453</v>
      </c>
      <c r="F821" s="85">
        <v>4</v>
      </c>
      <c r="G821" s="85"/>
      <c r="H821" s="93" t="s">
        <v>6125</v>
      </c>
      <c r="I821" s="84" t="s">
        <v>4612</v>
      </c>
      <c r="J821" s="84" t="s">
        <v>261</v>
      </c>
      <c r="K821" s="84" t="str">
        <f t="shared" si="461"/>
        <v>TP4DT</v>
      </c>
      <c r="L821" s="84" t="s">
        <v>210</v>
      </c>
      <c r="M821" s="95">
        <v>1000</v>
      </c>
      <c r="N821" s="96">
        <v>500</v>
      </c>
      <c r="O821" s="96">
        <v>350</v>
      </c>
      <c r="P821" s="96">
        <v>250</v>
      </c>
      <c r="Q821" s="95" t="e">
        <f>VLOOKUP(H821&amp;"Vị trí 1",#REF!,9,0)</f>
        <v>#REF!</v>
      </c>
      <c r="R821" s="95" t="e">
        <f>VLOOKUP(H821&amp;"Vị trí 2",#REF!,9,0)</f>
        <v>#REF!</v>
      </c>
      <c r="S821" s="95" t="e">
        <f>VLOOKUP(H821&amp;"Vị trí 3",#REF!,9,0)</f>
        <v>#REF!</v>
      </c>
      <c r="T821" s="95" t="e">
        <f>VLOOKUP(H821&amp;"Vị trí 4",#REF!,9,0)</f>
        <v>#REF!</v>
      </c>
      <c r="U821" s="253"/>
      <c r="V821" s="253"/>
      <c r="W821" s="253"/>
      <c r="X821" s="253"/>
      <c r="Y821" s="254"/>
      <c r="Z821" s="254"/>
      <c r="AA821" s="254"/>
      <c r="AB821" s="254"/>
      <c r="AC821" s="253"/>
      <c r="AD821" s="253"/>
      <c r="AE821" s="253"/>
      <c r="AF821" s="253"/>
      <c r="AG821" s="254"/>
      <c r="AH821" s="254"/>
      <c r="AI821" s="254"/>
      <c r="AJ821" s="254"/>
      <c r="AK821" s="86">
        <v>8.01</v>
      </c>
      <c r="AL821" s="86"/>
      <c r="AM821" s="255"/>
      <c r="AN821" s="255">
        <f t="shared" si="478"/>
        <v>4.7</v>
      </c>
      <c r="AO821" s="98">
        <f t="shared" si="479"/>
        <v>4700</v>
      </c>
      <c r="AP821" s="98">
        <f t="shared" si="480"/>
        <v>2350</v>
      </c>
      <c r="AQ821" s="98">
        <f t="shared" si="481"/>
        <v>1645</v>
      </c>
      <c r="AR821" s="98">
        <f t="shared" si="482"/>
        <v>1175</v>
      </c>
      <c r="AS821" s="99">
        <f t="shared" si="483"/>
        <v>4700</v>
      </c>
      <c r="AT821" s="99">
        <f t="shared" si="483"/>
        <v>2400</v>
      </c>
      <c r="AU821" s="99">
        <f t="shared" si="483"/>
        <v>1600</v>
      </c>
      <c r="AV821" s="99">
        <f t="shared" si="483"/>
        <v>1200</v>
      </c>
      <c r="AW821" s="100">
        <f t="shared" si="484"/>
        <v>705</v>
      </c>
      <c r="AX821" s="256" t="s">
        <v>3453</v>
      </c>
      <c r="AY821" s="101"/>
      <c r="AZ821" s="102"/>
      <c r="BA821" s="102"/>
      <c r="BB821" s="102"/>
      <c r="BC821" s="253"/>
      <c r="BD821" s="253"/>
      <c r="BE821" s="253"/>
      <c r="BF821" s="253"/>
      <c r="BG821" s="103">
        <f t="shared" si="485"/>
        <v>495</v>
      </c>
    </row>
    <row r="822" spans="1:65" s="107" customFormat="1" ht="35.1" customHeight="1" x14ac:dyDescent="0.25">
      <c r="A822" s="83" t="str">
        <f t="shared" si="486"/>
        <v>TP5DT+1</v>
      </c>
      <c r="B822" s="83" t="str">
        <f t="shared" si="487"/>
        <v>TP5DT+2</v>
      </c>
      <c r="C822" s="83" t="str">
        <f t="shared" si="488"/>
        <v>TP5DT+3</v>
      </c>
      <c r="D822" s="83" t="str">
        <f t="shared" si="489"/>
        <v>TP5DT+4</v>
      </c>
      <c r="E822" s="18" t="s">
        <v>3453</v>
      </c>
      <c r="F822" s="85">
        <v>5</v>
      </c>
      <c r="G822" s="85"/>
      <c r="H822" s="93" t="s">
        <v>6126</v>
      </c>
      <c r="I822" s="84" t="s">
        <v>5119</v>
      </c>
      <c r="J822" s="84" t="s">
        <v>6127</v>
      </c>
      <c r="K822" s="84"/>
      <c r="L822" s="84" t="s">
        <v>3591</v>
      </c>
      <c r="M822" s="96"/>
      <c r="N822" s="96"/>
      <c r="O822" s="96"/>
      <c r="P822" s="96"/>
      <c r="Q822" s="95"/>
      <c r="R822" s="95"/>
      <c r="S822" s="95"/>
      <c r="T822" s="95"/>
      <c r="U822" s="253" t="e">
        <f>VLOOKUP(A822,#REF!,32,0)</f>
        <v>#REF!</v>
      </c>
      <c r="V822" s="253"/>
      <c r="W822" s="253"/>
      <c r="X822" s="253"/>
      <c r="Y822" s="254" t="e">
        <f>U822/M822</f>
        <v>#REF!</v>
      </c>
      <c r="Z822" s="254"/>
      <c r="AA822" s="254"/>
      <c r="AB822" s="254"/>
      <c r="AC822" s="253"/>
      <c r="AD822" s="253"/>
      <c r="AE822" s="253"/>
      <c r="AF822" s="253"/>
      <c r="AG822" s="254"/>
      <c r="AH822" s="254"/>
      <c r="AI822" s="254"/>
      <c r="AJ822" s="254"/>
      <c r="AK822" s="86"/>
      <c r="AL822" s="86"/>
      <c r="AM822" s="255"/>
      <c r="AN822" s="255"/>
      <c r="AO822" s="98"/>
      <c r="AP822" s="98"/>
      <c r="AQ822" s="98"/>
      <c r="AR822" s="98"/>
      <c r="AS822" s="98"/>
      <c r="AT822" s="98"/>
      <c r="AU822" s="98"/>
      <c r="AV822" s="98"/>
      <c r="AW822" s="60"/>
      <c r="AX822" s="256" t="s">
        <v>3453</v>
      </c>
      <c r="AY822" s="101">
        <v>1680</v>
      </c>
      <c r="AZ822" s="102">
        <v>530</v>
      </c>
      <c r="BA822" s="102">
        <v>320</v>
      </c>
      <c r="BB822" s="102">
        <v>250</v>
      </c>
      <c r="BC822" s="253">
        <v>1440</v>
      </c>
      <c r="BD822" s="253">
        <v>450</v>
      </c>
      <c r="BE822" s="253">
        <v>270</v>
      </c>
      <c r="BF822" s="253">
        <v>210</v>
      </c>
      <c r="BJ822" s="251" t="e">
        <f>M822*#REF!</f>
        <v>#REF!</v>
      </c>
      <c r="BK822" s="251" t="e">
        <f>N822*#REF!</f>
        <v>#REF!</v>
      </c>
      <c r="BL822" s="251" t="e">
        <f>O822*#REF!</f>
        <v>#REF!</v>
      </c>
      <c r="BM822" s="251" t="e">
        <f>P822*#REF!</f>
        <v>#REF!</v>
      </c>
    </row>
    <row r="823" spans="1:65" s="107" customFormat="1" ht="35.1" customHeight="1" x14ac:dyDescent="0.25">
      <c r="A823" s="83" t="str">
        <f t="shared" si="486"/>
        <v>TP5DT_D1+1</v>
      </c>
      <c r="B823" s="83" t="str">
        <f t="shared" si="487"/>
        <v>TP5DT_D1+2</v>
      </c>
      <c r="C823" s="83" t="str">
        <f t="shared" si="488"/>
        <v>TP5DT_D1+3</v>
      </c>
      <c r="D823" s="83" t="str">
        <f t="shared" si="489"/>
        <v>TP5DT_D1+4</v>
      </c>
      <c r="E823" s="18" t="s">
        <v>3453</v>
      </c>
      <c r="F823" s="85"/>
      <c r="G823" s="85"/>
      <c r="H823" s="93" t="s">
        <v>6128</v>
      </c>
      <c r="I823" s="84" t="s">
        <v>6129</v>
      </c>
      <c r="J823" s="84" t="s">
        <v>6127</v>
      </c>
      <c r="K823" s="84" t="str">
        <f t="shared" si="461"/>
        <v>TP5DT_D1</v>
      </c>
      <c r="L823" s="84" t="s">
        <v>5421</v>
      </c>
      <c r="M823" s="95">
        <v>1700</v>
      </c>
      <c r="N823" s="96">
        <v>750</v>
      </c>
      <c r="O823" s="96">
        <v>500</v>
      </c>
      <c r="P823" s="96">
        <v>300</v>
      </c>
      <c r="Q823" s="95" t="e">
        <f>VLOOKUP(H823&amp;"Vị trí 1",#REF!,9,0)</f>
        <v>#REF!</v>
      </c>
      <c r="R823" s="95" t="e">
        <f>VLOOKUP(H823&amp;"Vị trí 2",#REF!,9,0)</f>
        <v>#REF!</v>
      </c>
      <c r="S823" s="95" t="e">
        <f>VLOOKUP(H823&amp;"Vị trí 3",#REF!,9,0)</f>
        <v>#REF!</v>
      </c>
      <c r="T823" s="95" t="e">
        <f>VLOOKUP(H823&amp;"Vị trí 4",#REF!,9,0)</f>
        <v>#REF!</v>
      </c>
      <c r="U823" s="253"/>
      <c r="V823" s="253"/>
      <c r="W823" s="253"/>
      <c r="X823" s="253"/>
      <c r="Y823" s="254"/>
      <c r="Z823" s="254"/>
      <c r="AA823" s="254"/>
      <c r="AB823" s="254"/>
      <c r="AC823" s="253"/>
      <c r="AD823" s="253"/>
      <c r="AE823" s="253"/>
      <c r="AF823" s="253"/>
      <c r="AG823" s="254"/>
      <c r="AH823" s="254"/>
      <c r="AI823" s="254"/>
      <c r="AJ823" s="254"/>
      <c r="AK823" s="86">
        <v>8.0194771241830072</v>
      </c>
      <c r="AL823" s="86"/>
      <c r="AM823" s="255"/>
      <c r="AN823" s="255">
        <f>ROUNDDOWN(AK823*$AN$10/$AK$10,1)</f>
        <v>4.7</v>
      </c>
      <c r="AO823" s="98">
        <f t="shared" ref="AO823:AR826" si="490">M823*$AN823</f>
        <v>7990</v>
      </c>
      <c r="AP823" s="98">
        <f t="shared" si="490"/>
        <v>3525</v>
      </c>
      <c r="AQ823" s="98">
        <f t="shared" si="490"/>
        <v>2350</v>
      </c>
      <c r="AR823" s="98">
        <f t="shared" si="490"/>
        <v>1410</v>
      </c>
      <c r="AS823" s="99">
        <f t="shared" ref="AS823:AV826" si="491">IF(AO823&lt;1000,ROUND(AO823,-1),ROUND(AO823,-2))</f>
        <v>8000</v>
      </c>
      <c r="AT823" s="99">
        <f t="shared" si="491"/>
        <v>3500</v>
      </c>
      <c r="AU823" s="99">
        <f t="shared" si="491"/>
        <v>2400</v>
      </c>
      <c r="AV823" s="99">
        <f t="shared" si="491"/>
        <v>1400</v>
      </c>
      <c r="AW823" s="100">
        <f>AO823*0.15</f>
        <v>1198.5</v>
      </c>
      <c r="AX823" s="256" t="s">
        <v>3453</v>
      </c>
      <c r="AY823" s="101">
        <v>2240</v>
      </c>
      <c r="AZ823" s="102">
        <v>1050</v>
      </c>
      <c r="BA823" s="102">
        <v>700</v>
      </c>
      <c r="BB823" s="102">
        <v>420</v>
      </c>
      <c r="BC823" s="253">
        <v>1920</v>
      </c>
      <c r="BD823" s="253">
        <v>900</v>
      </c>
      <c r="BE823" s="253">
        <v>600</v>
      </c>
      <c r="BF823" s="253">
        <v>360</v>
      </c>
      <c r="BG823" s="103">
        <f>AV823-AW823</f>
        <v>201.5</v>
      </c>
      <c r="BJ823" s="251" t="e">
        <f>M823*#REF!</f>
        <v>#REF!</v>
      </c>
      <c r="BK823" s="251" t="e">
        <f>N823*#REF!</f>
        <v>#REF!</v>
      </c>
      <c r="BL823" s="251" t="e">
        <f>O823*#REF!</f>
        <v>#REF!</v>
      </c>
      <c r="BM823" s="251" t="e">
        <f>P823*#REF!</f>
        <v>#REF!</v>
      </c>
    </row>
    <row r="824" spans="1:65" s="107" customFormat="1" ht="35.1" customHeight="1" x14ac:dyDescent="0.25">
      <c r="A824" s="83" t="str">
        <f t="shared" si="486"/>
        <v>TP5DT_D2+1</v>
      </c>
      <c r="B824" s="83" t="str">
        <f t="shared" si="487"/>
        <v>TP5DT_D2+2</v>
      </c>
      <c r="C824" s="83" t="str">
        <f t="shared" si="488"/>
        <v>TP5DT_D2+3</v>
      </c>
      <c r="D824" s="83" t="str">
        <f t="shared" si="489"/>
        <v>TP5DT_D2+4</v>
      </c>
      <c r="E824" s="18" t="s">
        <v>3453</v>
      </c>
      <c r="F824" s="85"/>
      <c r="G824" s="85"/>
      <c r="H824" s="93" t="s">
        <v>6130</v>
      </c>
      <c r="I824" s="84" t="s">
        <v>6131</v>
      </c>
      <c r="J824" s="84" t="s">
        <v>5421</v>
      </c>
      <c r="K824" s="84" t="str">
        <f t="shared" si="461"/>
        <v>TP5DT_D2</v>
      </c>
      <c r="L824" s="84" t="s">
        <v>6132</v>
      </c>
      <c r="M824" s="95">
        <v>2000</v>
      </c>
      <c r="N824" s="96">
        <v>750</v>
      </c>
      <c r="O824" s="96">
        <v>500</v>
      </c>
      <c r="P824" s="96">
        <v>300</v>
      </c>
      <c r="Q824" s="95" t="e">
        <f>VLOOKUP(H824&amp;"Vị trí 1",#REF!,9,0)</f>
        <v>#REF!</v>
      </c>
      <c r="R824" s="95" t="e">
        <f>VLOOKUP(H824&amp;"Vị trí 2",#REF!,9,0)</f>
        <v>#REF!</v>
      </c>
      <c r="S824" s="95" t="e">
        <f>VLOOKUP(H824&amp;"Vị trí 3",#REF!,9,0)</f>
        <v>#REF!</v>
      </c>
      <c r="T824" s="95" t="e">
        <f>VLOOKUP(H824&amp;"Vị trí 4",#REF!,9,0)</f>
        <v>#REF!</v>
      </c>
      <c r="U824" s="253"/>
      <c r="V824" s="253"/>
      <c r="W824" s="253"/>
      <c r="X824" s="253"/>
      <c r="Y824" s="254"/>
      <c r="Z824" s="254"/>
      <c r="AA824" s="254"/>
      <c r="AB824" s="254"/>
      <c r="AC824" s="253"/>
      <c r="AD824" s="253"/>
      <c r="AE824" s="253"/>
      <c r="AF824" s="253"/>
      <c r="AG824" s="254"/>
      <c r="AH824" s="254"/>
      <c r="AI824" s="254"/>
      <c r="AJ824" s="254"/>
      <c r="AK824" s="86">
        <v>8.01</v>
      </c>
      <c r="AL824" s="86"/>
      <c r="AM824" s="255"/>
      <c r="AN824" s="255">
        <f>ROUNDDOWN(AK824*$AN$10/$AK$10,1)</f>
        <v>4.7</v>
      </c>
      <c r="AO824" s="98">
        <f t="shared" si="490"/>
        <v>9400</v>
      </c>
      <c r="AP824" s="98">
        <f t="shared" si="490"/>
        <v>3525</v>
      </c>
      <c r="AQ824" s="98">
        <f t="shared" si="490"/>
        <v>2350</v>
      </c>
      <c r="AR824" s="98">
        <f t="shared" si="490"/>
        <v>1410</v>
      </c>
      <c r="AS824" s="99">
        <f t="shared" si="491"/>
        <v>9400</v>
      </c>
      <c r="AT824" s="99">
        <f t="shared" si="491"/>
        <v>3500</v>
      </c>
      <c r="AU824" s="99">
        <f t="shared" si="491"/>
        <v>2400</v>
      </c>
      <c r="AV824" s="99">
        <f t="shared" si="491"/>
        <v>1400</v>
      </c>
      <c r="AW824" s="100">
        <f>AO824*0.15</f>
        <v>1410</v>
      </c>
      <c r="AX824" s="256" t="s">
        <v>3453</v>
      </c>
      <c r="AY824" s="101"/>
      <c r="AZ824" s="102"/>
      <c r="BA824" s="102"/>
      <c r="BB824" s="102"/>
      <c r="BC824" s="253"/>
      <c r="BD824" s="253"/>
      <c r="BE824" s="253"/>
      <c r="BF824" s="253"/>
      <c r="BG824" s="103">
        <f>AV824-AW824</f>
        <v>-10</v>
      </c>
    </row>
    <row r="825" spans="1:65" s="29" customFormat="1" ht="55.5" customHeight="1" x14ac:dyDescent="0.25">
      <c r="A825" s="83" t="str">
        <f t="shared" si="486"/>
        <v>TP5DT_D3+1</v>
      </c>
      <c r="B825" s="83" t="str">
        <f t="shared" si="487"/>
        <v>TP5DT_D3+2</v>
      </c>
      <c r="C825" s="83" t="str">
        <f t="shared" si="488"/>
        <v>TP5DT_D3+3</v>
      </c>
      <c r="D825" s="83" t="str">
        <f t="shared" si="489"/>
        <v>TP5DT_D3+4</v>
      </c>
      <c r="E825" s="18" t="s">
        <v>3453</v>
      </c>
      <c r="F825" s="85"/>
      <c r="G825" s="85"/>
      <c r="H825" s="93" t="s">
        <v>6133</v>
      </c>
      <c r="I825" s="84" t="s">
        <v>6134</v>
      </c>
      <c r="J825" s="84" t="s">
        <v>6135</v>
      </c>
      <c r="K825" s="84" t="str">
        <f t="shared" si="461"/>
        <v>TP5DT_D3</v>
      </c>
      <c r="L825" s="84" t="s">
        <v>6136</v>
      </c>
      <c r="M825" s="95">
        <v>2300</v>
      </c>
      <c r="N825" s="96">
        <v>800</v>
      </c>
      <c r="O825" s="96">
        <v>450</v>
      </c>
      <c r="P825" s="96">
        <v>350</v>
      </c>
      <c r="Q825" s="95" t="e">
        <f>VLOOKUP(H825&amp;"Vị trí 1",#REF!,9,0)</f>
        <v>#REF!</v>
      </c>
      <c r="R825" s="95" t="e">
        <f>VLOOKUP(H825&amp;"Vị trí 2",#REF!,9,0)</f>
        <v>#REF!</v>
      </c>
      <c r="S825" s="95" t="e">
        <f>VLOOKUP(H825&amp;"Vị trí 3",#REF!,9,0)</f>
        <v>#REF!</v>
      </c>
      <c r="T825" s="95" t="e">
        <f>VLOOKUP(H825&amp;"Vị trí 4",#REF!,9,0)</f>
        <v>#REF!</v>
      </c>
      <c r="U825" s="253"/>
      <c r="V825" s="253"/>
      <c r="W825" s="253"/>
      <c r="X825" s="253"/>
      <c r="Y825" s="254"/>
      <c r="Z825" s="254"/>
      <c r="AA825" s="254"/>
      <c r="AB825" s="254"/>
      <c r="AC825" s="253"/>
      <c r="AD825" s="253"/>
      <c r="AE825" s="253"/>
      <c r="AF825" s="253"/>
      <c r="AG825" s="254"/>
      <c r="AH825" s="254"/>
      <c r="AI825" s="254"/>
      <c r="AJ825" s="254"/>
      <c r="AK825" s="86">
        <v>8.01</v>
      </c>
      <c r="AL825" s="86"/>
      <c r="AM825" s="255"/>
      <c r="AN825" s="255">
        <f>ROUNDDOWN(AK825*$AN$10/$AK$10,1)</f>
        <v>4.7</v>
      </c>
      <c r="AO825" s="98">
        <f t="shared" si="490"/>
        <v>10810</v>
      </c>
      <c r="AP825" s="98">
        <f t="shared" si="490"/>
        <v>3760</v>
      </c>
      <c r="AQ825" s="98">
        <f t="shared" si="490"/>
        <v>2115</v>
      </c>
      <c r="AR825" s="98">
        <f t="shared" si="490"/>
        <v>1645</v>
      </c>
      <c r="AS825" s="99">
        <f t="shared" si="491"/>
        <v>10800</v>
      </c>
      <c r="AT825" s="99">
        <f t="shared" si="491"/>
        <v>3800</v>
      </c>
      <c r="AU825" s="99">
        <f t="shared" si="491"/>
        <v>2100</v>
      </c>
      <c r="AV825" s="99">
        <f t="shared" si="491"/>
        <v>1600</v>
      </c>
      <c r="AW825" s="100">
        <f>AO825*0.15</f>
        <v>1621.5</v>
      </c>
      <c r="AX825" s="256" t="s">
        <v>3453</v>
      </c>
      <c r="AY825" s="101">
        <v>840</v>
      </c>
      <c r="AZ825" s="102">
        <v>420</v>
      </c>
      <c r="BA825" s="102">
        <v>320</v>
      </c>
      <c r="BB825" s="102">
        <v>210</v>
      </c>
      <c r="BC825" s="253">
        <v>720</v>
      </c>
      <c r="BD825" s="253">
        <v>360</v>
      </c>
      <c r="BE825" s="253">
        <v>270</v>
      </c>
      <c r="BF825" s="253">
        <v>180</v>
      </c>
      <c r="BG825" s="103">
        <f>AV825-AW825</f>
        <v>-21.5</v>
      </c>
      <c r="BJ825" s="251" t="e">
        <f>M825*#REF!</f>
        <v>#REF!</v>
      </c>
      <c r="BK825" s="251" t="e">
        <f>N825*#REF!</f>
        <v>#REF!</v>
      </c>
      <c r="BL825" s="251" t="e">
        <f>O825*#REF!</f>
        <v>#REF!</v>
      </c>
      <c r="BM825" s="251" t="e">
        <f>P825*#REF!</f>
        <v>#REF!</v>
      </c>
    </row>
    <row r="826" spans="1:65" s="2" customFormat="1" ht="63" x14ac:dyDescent="0.25">
      <c r="A826" s="83" t="str">
        <f t="shared" si="486"/>
        <v>TP5DT_D4+1</v>
      </c>
      <c r="B826" s="83" t="str">
        <f t="shared" si="487"/>
        <v>TP5DT_D4+2</v>
      </c>
      <c r="C826" s="83" t="str">
        <f t="shared" si="488"/>
        <v>TP5DT_D4+3</v>
      </c>
      <c r="D826" s="83" t="str">
        <f t="shared" si="489"/>
        <v>TP5DT_D4+4</v>
      </c>
      <c r="E826" s="18" t="s">
        <v>3453</v>
      </c>
      <c r="F826" s="85"/>
      <c r="G826" s="85"/>
      <c r="H826" s="93" t="s">
        <v>6137</v>
      </c>
      <c r="I826" s="84" t="s">
        <v>6138</v>
      </c>
      <c r="J826" s="84" t="s">
        <v>6136</v>
      </c>
      <c r="K826" s="84" t="str">
        <f t="shared" si="461"/>
        <v>TP5DT_D4</v>
      </c>
      <c r="L826" s="84" t="s">
        <v>3591</v>
      </c>
      <c r="M826" s="95">
        <v>2400</v>
      </c>
      <c r="N826" s="96">
        <v>800</v>
      </c>
      <c r="O826" s="96">
        <v>450</v>
      </c>
      <c r="P826" s="96">
        <v>350</v>
      </c>
      <c r="Q826" s="95" t="e">
        <f>VLOOKUP(H826&amp;"Vị trí 1",#REF!,9,0)</f>
        <v>#REF!</v>
      </c>
      <c r="R826" s="95" t="e">
        <f>VLOOKUP(H826&amp;"Vị trí 2",#REF!,9,0)</f>
        <v>#REF!</v>
      </c>
      <c r="S826" s="95" t="e">
        <f>VLOOKUP(H826&amp;"Vị trí 3",#REF!,9,0)</f>
        <v>#REF!</v>
      </c>
      <c r="T826" s="95" t="e">
        <f>VLOOKUP(H826&amp;"Vị trí 4",#REF!,9,0)</f>
        <v>#REF!</v>
      </c>
      <c r="U826" s="253"/>
      <c r="V826" s="253" t="e">
        <f>VLOOKUP(B826,#REF!,32,0)</f>
        <v>#REF!</v>
      </c>
      <c r="W826" s="253"/>
      <c r="X826" s="253"/>
      <c r="Y826" s="254"/>
      <c r="Z826" s="254" t="e">
        <f>V826/N826</f>
        <v>#REF!</v>
      </c>
      <c r="AA826" s="254"/>
      <c r="AB826" s="254"/>
      <c r="AC826" s="253" t="e">
        <f>VLOOKUP(H826,#REF!,5,0)</f>
        <v>#REF!</v>
      </c>
      <c r="AD826" s="253"/>
      <c r="AE826" s="253"/>
      <c r="AF826" s="253"/>
      <c r="AG826" s="254" t="e">
        <f>AC826/M826</f>
        <v>#REF!</v>
      </c>
      <c r="AH826" s="254"/>
      <c r="AI826" s="254"/>
      <c r="AJ826" s="254"/>
      <c r="AK826" s="86">
        <v>8.01</v>
      </c>
      <c r="AL826" s="86"/>
      <c r="AM826" s="255" t="e">
        <f>AVERAGE(AG826:AJ826)</f>
        <v>#REF!</v>
      </c>
      <c r="AN826" s="255">
        <f>ROUNDDOWN(AK826*$AN$10/$AK$10,1)</f>
        <v>4.7</v>
      </c>
      <c r="AO826" s="98">
        <f t="shared" si="490"/>
        <v>11280</v>
      </c>
      <c r="AP826" s="98">
        <f t="shared" si="490"/>
        <v>3760</v>
      </c>
      <c r="AQ826" s="98">
        <f t="shared" si="490"/>
        <v>2115</v>
      </c>
      <c r="AR826" s="98">
        <f t="shared" si="490"/>
        <v>1645</v>
      </c>
      <c r="AS826" s="99">
        <f t="shared" si="491"/>
        <v>11300</v>
      </c>
      <c r="AT826" s="99">
        <f t="shared" si="491"/>
        <v>3800</v>
      </c>
      <c r="AU826" s="99">
        <f t="shared" si="491"/>
        <v>2100</v>
      </c>
      <c r="AV826" s="99">
        <f t="shared" si="491"/>
        <v>1600</v>
      </c>
      <c r="AW826" s="100">
        <f>AO826*0.15</f>
        <v>1692</v>
      </c>
      <c r="AX826" s="260" t="s">
        <v>3453</v>
      </c>
      <c r="AY826" s="101">
        <v>700</v>
      </c>
      <c r="AZ826" s="102">
        <v>350</v>
      </c>
      <c r="BA826" s="102">
        <v>280</v>
      </c>
      <c r="BB826" s="102">
        <v>180</v>
      </c>
      <c r="BC826" s="253">
        <v>600</v>
      </c>
      <c r="BD826" s="253">
        <v>300</v>
      </c>
      <c r="BE826" s="253">
        <v>240</v>
      </c>
      <c r="BF826" s="253">
        <v>150</v>
      </c>
      <c r="BG826" s="103">
        <f>AV826-AW826</f>
        <v>-92</v>
      </c>
      <c r="BJ826" s="251" t="e">
        <f>M826*#REF!</f>
        <v>#REF!</v>
      </c>
      <c r="BK826" s="251" t="e">
        <f>N826*#REF!</f>
        <v>#REF!</v>
      </c>
      <c r="BL826" s="251" t="e">
        <f>O826*#REF!</f>
        <v>#REF!</v>
      </c>
      <c r="BM826" s="251" t="e">
        <f>P826*#REF!</f>
        <v>#REF!</v>
      </c>
    </row>
    <row r="827" spans="1:65" s="29" customFormat="1" ht="35.1" customHeight="1" x14ac:dyDescent="0.25">
      <c r="A827" s="83" t="str">
        <f t="shared" si="486"/>
        <v>TP6DT+1</v>
      </c>
      <c r="B827" s="83" t="str">
        <f t="shared" si="487"/>
        <v>TP6DT+2</v>
      </c>
      <c r="C827" s="83" t="str">
        <f t="shared" si="488"/>
        <v>TP6DT+3</v>
      </c>
      <c r="D827" s="83" t="str">
        <f t="shared" si="489"/>
        <v>TP6DT+4</v>
      </c>
      <c r="E827" s="18" t="s">
        <v>3453</v>
      </c>
      <c r="F827" s="85">
        <v>6</v>
      </c>
      <c r="G827" s="85"/>
      <c r="H827" s="93" t="s">
        <v>6139</v>
      </c>
      <c r="I827" s="84" t="s">
        <v>6124</v>
      </c>
      <c r="J827" s="84" t="s">
        <v>6140</v>
      </c>
      <c r="K827" s="84"/>
      <c r="L827" s="84" t="s">
        <v>6141</v>
      </c>
      <c r="M827" s="96"/>
      <c r="N827" s="96"/>
      <c r="O827" s="96"/>
      <c r="P827" s="96"/>
      <c r="Q827" s="95"/>
      <c r="R827" s="95"/>
      <c r="S827" s="95"/>
      <c r="T827" s="95"/>
      <c r="U827" s="253"/>
      <c r="V827" s="253"/>
      <c r="W827" s="253"/>
      <c r="X827" s="253"/>
      <c r="Y827" s="254"/>
      <c r="Z827" s="254"/>
      <c r="AA827" s="254"/>
      <c r="AB827" s="254"/>
      <c r="AC827" s="253"/>
      <c r="AD827" s="253"/>
      <c r="AE827" s="253"/>
      <c r="AF827" s="253"/>
      <c r="AG827" s="254"/>
      <c r="AH827" s="254"/>
      <c r="AI827" s="254"/>
      <c r="AJ827" s="254"/>
      <c r="AK827" s="86"/>
      <c r="AL827" s="86"/>
      <c r="AM827" s="255"/>
      <c r="AN827" s="255"/>
      <c r="AO827" s="98"/>
      <c r="AP827" s="98"/>
      <c r="AQ827" s="98"/>
      <c r="AR827" s="98"/>
      <c r="AS827" s="98"/>
      <c r="AT827" s="98"/>
      <c r="AU827" s="98"/>
      <c r="AV827" s="98"/>
      <c r="AW827" s="60"/>
      <c r="AX827" s="256" t="s">
        <v>3453</v>
      </c>
      <c r="AY827" s="101">
        <v>770</v>
      </c>
      <c r="AZ827" s="102">
        <v>390</v>
      </c>
      <c r="BA827" s="102">
        <v>320</v>
      </c>
      <c r="BB827" s="102">
        <v>210</v>
      </c>
      <c r="BC827" s="253">
        <v>660</v>
      </c>
      <c r="BD827" s="253">
        <v>330</v>
      </c>
      <c r="BE827" s="253">
        <v>270</v>
      </c>
      <c r="BF827" s="253">
        <v>180</v>
      </c>
      <c r="BJ827" s="251" t="e">
        <f>M827*#REF!</f>
        <v>#REF!</v>
      </c>
      <c r="BK827" s="251" t="e">
        <f>N827*#REF!</f>
        <v>#REF!</v>
      </c>
      <c r="BL827" s="251" t="e">
        <f>O827*#REF!</f>
        <v>#REF!</v>
      </c>
      <c r="BM827" s="251" t="e">
        <f>P827*#REF!</f>
        <v>#REF!</v>
      </c>
    </row>
    <row r="828" spans="1:65" s="29" customFormat="1" ht="35.1" customHeight="1" x14ac:dyDescent="0.25">
      <c r="A828" s="83" t="str">
        <f t="shared" si="486"/>
        <v>TP6DT_D1+1</v>
      </c>
      <c r="B828" s="83" t="str">
        <f t="shared" si="487"/>
        <v>TP6DT_D1+2</v>
      </c>
      <c r="C828" s="83" t="str">
        <f t="shared" si="488"/>
        <v>TP6DT_D1+3</v>
      </c>
      <c r="D828" s="83" t="str">
        <f t="shared" si="489"/>
        <v>TP6DT_D1+4</v>
      </c>
      <c r="E828" s="18" t="s">
        <v>3453</v>
      </c>
      <c r="F828" s="85"/>
      <c r="G828" s="85"/>
      <c r="H828" s="93" t="s">
        <v>6142</v>
      </c>
      <c r="I828" s="84" t="s">
        <v>6143</v>
      </c>
      <c r="J828" s="84" t="s">
        <v>6140</v>
      </c>
      <c r="K828" s="84" t="str">
        <f t="shared" si="461"/>
        <v>TP6DT_D1</v>
      </c>
      <c r="L828" s="84" t="s">
        <v>6144</v>
      </c>
      <c r="M828" s="95">
        <v>2400</v>
      </c>
      <c r="N828" s="96">
        <v>750</v>
      </c>
      <c r="O828" s="96">
        <v>450</v>
      </c>
      <c r="P828" s="96">
        <v>350</v>
      </c>
      <c r="Q828" s="95" t="e">
        <f>VLOOKUP(H828&amp;"Vị trí 1",#REF!,9,0)</f>
        <v>#REF!</v>
      </c>
      <c r="R828" s="95" t="e">
        <f>VLOOKUP(H828&amp;"Vị trí 2",#REF!,9,0)</f>
        <v>#REF!</v>
      </c>
      <c r="S828" s="95" t="e">
        <f>VLOOKUP(H828&amp;"Vị trí 3",#REF!,9,0)</f>
        <v>#REF!</v>
      </c>
      <c r="T828" s="95" t="e">
        <f>VLOOKUP(H828&amp;"Vị trí 4",#REF!,9,0)</f>
        <v>#REF!</v>
      </c>
      <c r="U828" s="253"/>
      <c r="V828" s="253"/>
      <c r="W828" s="253"/>
      <c r="X828" s="253"/>
      <c r="Y828" s="254"/>
      <c r="Z828" s="254"/>
      <c r="AA828" s="254"/>
      <c r="AB828" s="254"/>
      <c r="AC828" s="253"/>
      <c r="AD828" s="253"/>
      <c r="AE828" s="253"/>
      <c r="AF828" s="253"/>
      <c r="AG828" s="254"/>
      <c r="AH828" s="254"/>
      <c r="AI828" s="254"/>
      <c r="AJ828" s="254"/>
      <c r="AK828" s="86">
        <v>8.0016666666666669</v>
      </c>
      <c r="AL828" s="86"/>
      <c r="AM828" s="255"/>
      <c r="AN828" s="255">
        <f>ROUNDDOWN(AK828*$AN$10/$AK$10,1)</f>
        <v>4.7</v>
      </c>
      <c r="AO828" s="98">
        <f t="shared" ref="AO828:AR829" si="492">M828*$AN828</f>
        <v>11280</v>
      </c>
      <c r="AP828" s="98">
        <f t="shared" si="492"/>
        <v>3525</v>
      </c>
      <c r="AQ828" s="98">
        <f t="shared" si="492"/>
        <v>2115</v>
      </c>
      <c r="AR828" s="98">
        <f t="shared" si="492"/>
        <v>1645</v>
      </c>
      <c r="AS828" s="99">
        <f t="shared" ref="AS828:AV829" si="493">IF(AO828&lt;1000,ROUND(AO828,-1),ROUND(AO828,-2))</f>
        <v>11300</v>
      </c>
      <c r="AT828" s="99">
        <f t="shared" si="493"/>
        <v>3500</v>
      </c>
      <c r="AU828" s="99">
        <f t="shared" si="493"/>
        <v>2100</v>
      </c>
      <c r="AV828" s="99">
        <f t="shared" si="493"/>
        <v>1600</v>
      </c>
      <c r="AW828" s="100">
        <f>AO828*0.15</f>
        <v>1692</v>
      </c>
      <c r="AX828" s="256" t="s">
        <v>3453</v>
      </c>
      <c r="AY828" s="101"/>
      <c r="AZ828" s="102"/>
      <c r="BA828" s="102"/>
      <c r="BB828" s="102"/>
      <c r="BC828" s="253"/>
      <c r="BD828" s="253"/>
      <c r="BE828" s="253"/>
      <c r="BF828" s="253"/>
      <c r="BG828" s="103">
        <f>AV828-AW828</f>
        <v>-92</v>
      </c>
    </row>
    <row r="829" spans="1:65" s="29" customFormat="1" ht="35.1" customHeight="1" x14ac:dyDescent="0.25">
      <c r="A829" s="83" t="str">
        <f t="shared" si="486"/>
        <v>TP6DT_D2+1</v>
      </c>
      <c r="B829" s="83" t="str">
        <f t="shared" si="487"/>
        <v>TP6DT_D2+2</v>
      </c>
      <c r="C829" s="83" t="str">
        <f t="shared" si="488"/>
        <v>TP6DT_D2+3</v>
      </c>
      <c r="D829" s="83" t="str">
        <f t="shared" si="489"/>
        <v>TP6DT_D2+4</v>
      </c>
      <c r="E829" s="18" t="s">
        <v>3453</v>
      </c>
      <c r="F829" s="85"/>
      <c r="G829" s="85"/>
      <c r="H829" s="93" t="s">
        <v>6145</v>
      </c>
      <c r="I829" s="84" t="s">
        <v>6146</v>
      </c>
      <c r="J829" s="84" t="s">
        <v>6144</v>
      </c>
      <c r="K829" s="84" t="str">
        <f t="shared" si="461"/>
        <v>TP6DT_D2</v>
      </c>
      <c r="L829" s="84" t="s">
        <v>6141</v>
      </c>
      <c r="M829" s="95">
        <v>3200</v>
      </c>
      <c r="N829" s="95">
        <v>1500</v>
      </c>
      <c r="O829" s="95">
        <v>1000</v>
      </c>
      <c r="P829" s="96">
        <v>600</v>
      </c>
      <c r="Q829" s="95" t="e">
        <f>VLOOKUP(H829&amp;"Vị trí 1",#REF!,9,0)</f>
        <v>#REF!</v>
      </c>
      <c r="R829" s="95" t="e">
        <f>VLOOKUP(H829&amp;"Vị trí 2",#REF!,9,0)</f>
        <v>#REF!</v>
      </c>
      <c r="S829" s="95" t="e">
        <f>VLOOKUP(H829&amp;"Vị trí 3",#REF!,9,0)</f>
        <v>#REF!</v>
      </c>
      <c r="T829" s="95" t="e">
        <f>VLOOKUP(H829&amp;"Vị trí 4",#REF!,9,0)</f>
        <v>#REF!</v>
      </c>
      <c r="U829" s="253" t="e">
        <f>VLOOKUP(A829,#REF!,32,0)</f>
        <v>#REF!</v>
      </c>
      <c r="V829" s="253"/>
      <c r="W829" s="253"/>
      <c r="X829" s="253"/>
      <c r="Y829" s="254" t="e">
        <f>U829/M829</f>
        <v>#REF!</v>
      </c>
      <c r="Z829" s="254"/>
      <c r="AA829" s="254"/>
      <c r="AB829" s="254"/>
      <c r="AC829" s="253"/>
      <c r="AD829" s="253"/>
      <c r="AE829" s="253"/>
      <c r="AF829" s="253"/>
      <c r="AG829" s="254"/>
      <c r="AH829" s="254"/>
      <c r="AI829" s="254"/>
      <c r="AJ829" s="254"/>
      <c r="AK829" s="86">
        <v>8.01</v>
      </c>
      <c r="AL829" s="86"/>
      <c r="AM829" s="255"/>
      <c r="AN829" s="255">
        <f>ROUNDDOWN(AK829*$AN$10/$AK$10,1)</f>
        <v>4.7</v>
      </c>
      <c r="AO829" s="98">
        <f t="shared" si="492"/>
        <v>15040</v>
      </c>
      <c r="AP829" s="98">
        <f t="shared" si="492"/>
        <v>7050</v>
      </c>
      <c r="AQ829" s="98">
        <f t="shared" si="492"/>
        <v>4700</v>
      </c>
      <c r="AR829" s="98">
        <f t="shared" si="492"/>
        <v>2820</v>
      </c>
      <c r="AS829" s="99">
        <f t="shared" si="493"/>
        <v>15000</v>
      </c>
      <c r="AT829" s="99">
        <f t="shared" si="493"/>
        <v>7100</v>
      </c>
      <c r="AU829" s="99">
        <f t="shared" si="493"/>
        <v>4700</v>
      </c>
      <c r="AV829" s="99">
        <f t="shared" si="493"/>
        <v>2800</v>
      </c>
      <c r="AW829" s="100">
        <f>AO829*0.15</f>
        <v>2256</v>
      </c>
      <c r="AX829" s="256" t="s">
        <v>3453</v>
      </c>
      <c r="AY829" s="101">
        <v>2800</v>
      </c>
      <c r="AZ829" s="102">
        <v>1050</v>
      </c>
      <c r="BA829" s="102">
        <v>560</v>
      </c>
      <c r="BB829" s="102">
        <v>420</v>
      </c>
      <c r="BC829" s="253">
        <v>2400</v>
      </c>
      <c r="BD829" s="253">
        <v>900</v>
      </c>
      <c r="BE829" s="253">
        <v>480</v>
      </c>
      <c r="BF829" s="253">
        <v>360</v>
      </c>
      <c r="BG829" s="103">
        <f>AV829-AW829</f>
        <v>544</v>
      </c>
      <c r="BJ829" s="251" t="e">
        <f>M829*#REF!</f>
        <v>#REF!</v>
      </c>
      <c r="BK829" s="251" t="e">
        <f>N829*#REF!</f>
        <v>#REF!</v>
      </c>
      <c r="BL829" s="251" t="e">
        <f>O829*#REF!</f>
        <v>#REF!</v>
      </c>
      <c r="BM829" s="251" t="e">
        <f>P829*#REF!</f>
        <v>#REF!</v>
      </c>
    </row>
    <row r="830" spans="1:65" s="2" customFormat="1" ht="35.1" customHeight="1" x14ac:dyDescent="0.25">
      <c r="A830" s="83" t="str">
        <f t="shared" si="486"/>
        <v>TP7DT+1</v>
      </c>
      <c r="B830" s="83" t="str">
        <f t="shared" si="487"/>
        <v>TP7DT+2</v>
      </c>
      <c r="C830" s="83" t="str">
        <f t="shared" si="488"/>
        <v>TP7DT+3</v>
      </c>
      <c r="D830" s="83" t="str">
        <f t="shared" si="489"/>
        <v>TP7DT+4</v>
      </c>
      <c r="E830" s="18" t="s">
        <v>3453</v>
      </c>
      <c r="F830" s="85">
        <v>7</v>
      </c>
      <c r="G830" s="85"/>
      <c r="H830" s="93" t="s">
        <v>6147</v>
      </c>
      <c r="I830" s="84" t="s">
        <v>6148</v>
      </c>
      <c r="J830" s="84" t="s">
        <v>2775</v>
      </c>
      <c r="K830" s="84"/>
      <c r="L830" s="84" t="s">
        <v>6149</v>
      </c>
      <c r="M830" s="96"/>
      <c r="N830" s="96"/>
      <c r="O830" s="96"/>
      <c r="P830" s="96"/>
      <c r="Q830" s="95"/>
      <c r="R830" s="95"/>
      <c r="S830" s="95"/>
      <c r="T830" s="95"/>
      <c r="U830" s="253"/>
      <c r="V830" s="253"/>
      <c r="W830" s="253"/>
      <c r="X830" s="253"/>
      <c r="Y830" s="254"/>
      <c r="Z830" s="254"/>
      <c r="AA830" s="254"/>
      <c r="AB830" s="254"/>
      <c r="AC830" s="253"/>
      <c r="AD830" s="253" t="e">
        <f>VLOOKUP($H830,#REF!,6,0)</f>
        <v>#REF!</v>
      </c>
      <c r="AE830" s="253"/>
      <c r="AF830" s="253"/>
      <c r="AG830" s="254"/>
      <c r="AH830" s="254" t="e">
        <f>AD830/N830</f>
        <v>#REF!</v>
      </c>
      <c r="AI830" s="254"/>
      <c r="AJ830" s="254"/>
      <c r="AK830" s="86"/>
      <c r="AL830" s="86"/>
      <c r="AM830" s="255" t="e">
        <f>AVERAGE(AG830:AJ830)</f>
        <v>#REF!</v>
      </c>
      <c r="AN830" s="255"/>
      <c r="AO830" s="98"/>
      <c r="AP830" s="98"/>
      <c r="AQ830" s="98"/>
      <c r="AR830" s="98"/>
      <c r="AS830" s="98"/>
      <c r="AT830" s="98"/>
      <c r="AU830" s="98"/>
      <c r="AV830" s="98"/>
      <c r="AW830" s="100" t="e">
        <f>VLOOKUP($H830,#REF!,3,0)</f>
        <v>#REF!</v>
      </c>
      <c r="AX830" s="260" t="s">
        <v>3453</v>
      </c>
      <c r="AY830" s="101">
        <v>2870</v>
      </c>
      <c r="AZ830" s="102">
        <v>1160</v>
      </c>
      <c r="BA830" s="102">
        <v>560</v>
      </c>
      <c r="BB830" s="102">
        <v>420</v>
      </c>
      <c r="BC830" s="253">
        <v>2460</v>
      </c>
      <c r="BD830" s="253">
        <v>990</v>
      </c>
      <c r="BE830" s="253">
        <v>480</v>
      </c>
      <c r="BF830" s="253">
        <v>360</v>
      </c>
      <c r="BG830" s="29"/>
      <c r="BJ830" s="251" t="e">
        <f>M830*#REF!</f>
        <v>#REF!</v>
      </c>
      <c r="BK830" s="251" t="e">
        <f>N830*#REF!</f>
        <v>#REF!</v>
      </c>
      <c r="BL830" s="251" t="e">
        <f>O830*#REF!</f>
        <v>#REF!</v>
      </c>
      <c r="BM830" s="251" t="e">
        <f>P830*#REF!</f>
        <v>#REF!</v>
      </c>
    </row>
    <row r="831" spans="1:65" s="29" customFormat="1" ht="35.1" customHeight="1" x14ac:dyDescent="0.25">
      <c r="A831" s="83" t="str">
        <f t="shared" si="486"/>
        <v>TP7DT_D1+1</v>
      </c>
      <c r="B831" s="83" t="str">
        <f t="shared" si="487"/>
        <v>TP7DT_D1+2</v>
      </c>
      <c r="C831" s="83" t="str">
        <f t="shared" si="488"/>
        <v>TP7DT_D1+3</v>
      </c>
      <c r="D831" s="83" t="str">
        <f t="shared" si="489"/>
        <v>TP7DT_D1+4</v>
      </c>
      <c r="E831" s="18" t="s">
        <v>3453</v>
      </c>
      <c r="F831" s="85"/>
      <c r="G831" s="85"/>
      <c r="H831" s="324" t="s">
        <v>6150</v>
      </c>
      <c r="I831" s="84" t="s">
        <v>6151</v>
      </c>
      <c r="J831" s="84" t="s">
        <v>2775</v>
      </c>
      <c r="K831" s="84" t="str">
        <f t="shared" si="461"/>
        <v>TP7DT_D1</v>
      </c>
      <c r="L831" s="84" t="s">
        <v>6152</v>
      </c>
      <c r="M831" s="95">
        <v>1200</v>
      </c>
      <c r="N831" s="96">
        <v>600</v>
      </c>
      <c r="O831" s="96">
        <v>450</v>
      </c>
      <c r="P831" s="96">
        <v>300</v>
      </c>
      <c r="Q831" s="95" t="e">
        <f>VLOOKUP(H831&amp;"Vị trí 1",#REF!,9,0)</f>
        <v>#REF!</v>
      </c>
      <c r="R831" s="95" t="e">
        <f>VLOOKUP(H831&amp;"Vị trí 2",#REF!,9,0)</f>
        <v>#REF!</v>
      </c>
      <c r="S831" s="95" t="e">
        <f>VLOOKUP(H831&amp;"Vị trí 3",#REF!,9,0)</f>
        <v>#REF!</v>
      </c>
      <c r="T831" s="95" t="e">
        <f>VLOOKUP(H831&amp;"Vị trí 4",#REF!,9,0)</f>
        <v>#REF!</v>
      </c>
      <c r="U831" s="253"/>
      <c r="V831" s="253"/>
      <c r="W831" s="253"/>
      <c r="X831" s="253"/>
      <c r="Y831" s="254"/>
      <c r="Z831" s="254"/>
      <c r="AA831" s="254"/>
      <c r="AB831" s="254"/>
      <c r="AC831" s="253"/>
      <c r="AD831" s="253"/>
      <c r="AE831" s="253"/>
      <c r="AF831" s="253"/>
      <c r="AG831" s="254"/>
      <c r="AH831" s="254"/>
      <c r="AI831" s="254"/>
      <c r="AJ831" s="254"/>
      <c r="AK831" s="86">
        <v>8.01</v>
      </c>
      <c r="AL831" s="86"/>
      <c r="AM831" s="255"/>
      <c r="AN831" s="255">
        <f>ROUNDDOWN(AK831*$AN$10/$AK$10,1)</f>
        <v>4.7</v>
      </c>
      <c r="AO831" s="98">
        <f t="shared" ref="AO831:AR833" si="494">M831*$AN831</f>
        <v>5640</v>
      </c>
      <c r="AP831" s="98">
        <f t="shared" si="494"/>
        <v>2820</v>
      </c>
      <c r="AQ831" s="98">
        <f t="shared" si="494"/>
        <v>2115</v>
      </c>
      <c r="AR831" s="98">
        <f t="shared" si="494"/>
        <v>1410</v>
      </c>
      <c r="AS831" s="99">
        <f t="shared" ref="AS831:AV833" si="495">IF(AO831&lt;1000,ROUND(AO831,-1),ROUND(AO831,-2))</f>
        <v>5600</v>
      </c>
      <c r="AT831" s="99">
        <f t="shared" si="495"/>
        <v>2800</v>
      </c>
      <c r="AU831" s="99">
        <f t="shared" si="495"/>
        <v>2100</v>
      </c>
      <c r="AV831" s="99">
        <f t="shared" si="495"/>
        <v>1400</v>
      </c>
      <c r="AW831" s="100">
        <f>AO831*0.15</f>
        <v>846</v>
      </c>
      <c r="AX831" s="256" t="s">
        <v>3453</v>
      </c>
      <c r="AY831" s="101">
        <v>840</v>
      </c>
      <c r="AZ831" s="102">
        <v>420</v>
      </c>
      <c r="BA831" s="102">
        <v>320</v>
      </c>
      <c r="BB831" s="102">
        <v>210</v>
      </c>
      <c r="BC831" s="253">
        <v>720</v>
      </c>
      <c r="BD831" s="253">
        <v>360</v>
      </c>
      <c r="BE831" s="253">
        <v>270</v>
      </c>
      <c r="BF831" s="253">
        <v>180</v>
      </c>
      <c r="BG831" s="103">
        <f>AV831-AW831</f>
        <v>554</v>
      </c>
      <c r="BJ831" s="251" t="e">
        <f>M831*#REF!</f>
        <v>#REF!</v>
      </c>
      <c r="BK831" s="251" t="e">
        <f>N831*#REF!</f>
        <v>#REF!</v>
      </c>
      <c r="BL831" s="251" t="e">
        <f>O831*#REF!</f>
        <v>#REF!</v>
      </c>
      <c r="BM831" s="251" t="e">
        <f>P831*#REF!</f>
        <v>#REF!</v>
      </c>
    </row>
    <row r="832" spans="1:65" s="29" customFormat="1" ht="47.25" customHeight="1" x14ac:dyDescent="0.25">
      <c r="A832" s="83" t="str">
        <f t="shared" si="486"/>
        <v>TP7DT_D2+1</v>
      </c>
      <c r="B832" s="83" t="str">
        <f t="shared" si="487"/>
        <v>TP7DT_D2+2</v>
      </c>
      <c r="C832" s="83" t="str">
        <f t="shared" si="488"/>
        <v>TP7DT_D2+3</v>
      </c>
      <c r="D832" s="83" t="str">
        <f t="shared" si="489"/>
        <v>TP7DT_D2+4</v>
      </c>
      <c r="E832" s="18" t="s">
        <v>3453</v>
      </c>
      <c r="F832" s="85"/>
      <c r="G832" s="85"/>
      <c r="H832" s="324" t="s">
        <v>6153</v>
      </c>
      <c r="I832" s="84" t="s">
        <v>6154</v>
      </c>
      <c r="J832" s="84" t="s">
        <v>6152</v>
      </c>
      <c r="K832" s="84" t="str">
        <f t="shared" si="461"/>
        <v>TP7DT_D2</v>
      </c>
      <c r="L832" s="84" t="s">
        <v>6149</v>
      </c>
      <c r="M832" s="95">
        <v>1000</v>
      </c>
      <c r="N832" s="96">
        <v>500</v>
      </c>
      <c r="O832" s="96">
        <v>400</v>
      </c>
      <c r="P832" s="96">
        <v>250</v>
      </c>
      <c r="Q832" s="95" t="e">
        <f>VLOOKUP(H832&amp;"Vị trí 1",#REF!,9,0)</f>
        <v>#REF!</v>
      </c>
      <c r="R832" s="95" t="e">
        <f>VLOOKUP(H832&amp;"Vị trí 2",#REF!,9,0)</f>
        <v>#REF!</v>
      </c>
      <c r="S832" s="95" t="e">
        <f>VLOOKUP(H832&amp;"Vị trí 3",#REF!,9,0)</f>
        <v>#REF!</v>
      </c>
      <c r="T832" s="95" t="e">
        <f>VLOOKUP(H832&amp;"Vị trí 4",#REF!,9,0)</f>
        <v>#REF!</v>
      </c>
      <c r="U832" s="253" t="e">
        <f>VLOOKUP(A832,#REF!,32,0)</f>
        <v>#REF!</v>
      </c>
      <c r="V832" s="253"/>
      <c r="W832" s="253"/>
      <c r="X832" s="253"/>
      <c r="Y832" s="254" t="e">
        <f>U832/M832</f>
        <v>#REF!</v>
      </c>
      <c r="Z832" s="254"/>
      <c r="AA832" s="254"/>
      <c r="AB832" s="254"/>
      <c r="AC832" s="253"/>
      <c r="AD832" s="253"/>
      <c r="AE832" s="253"/>
      <c r="AF832" s="253"/>
      <c r="AG832" s="254"/>
      <c r="AH832" s="254"/>
      <c r="AI832" s="254"/>
      <c r="AJ832" s="254"/>
      <c r="AK832" s="86">
        <v>8.048</v>
      </c>
      <c r="AL832" s="86"/>
      <c r="AM832" s="255"/>
      <c r="AN832" s="255">
        <f>ROUNDDOWN(AK832*$AN$10/$AK$10,1)</f>
        <v>4.7</v>
      </c>
      <c r="AO832" s="98">
        <f t="shared" si="494"/>
        <v>4700</v>
      </c>
      <c r="AP832" s="98">
        <f t="shared" si="494"/>
        <v>2350</v>
      </c>
      <c r="AQ832" s="98">
        <f t="shared" si="494"/>
        <v>1880</v>
      </c>
      <c r="AR832" s="98">
        <f t="shared" si="494"/>
        <v>1175</v>
      </c>
      <c r="AS832" s="99">
        <f t="shared" si="495"/>
        <v>4700</v>
      </c>
      <c r="AT832" s="99">
        <f t="shared" si="495"/>
        <v>2400</v>
      </c>
      <c r="AU832" s="99">
        <f t="shared" si="495"/>
        <v>1900</v>
      </c>
      <c r="AV832" s="99">
        <f t="shared" si="495"/>
        <v>1200</v>
      </c>
      <c r="AW832" s="100">
        <f>AO832*0.15</f>
        <v>705</v>
      </c>
      <c r="AX832" s="256" t="s">
        <v>3453</v>
      </c>
      <c r="AY832" s="101">
        <v>1540</v>
      </c>
      <c r="AZ832" s="102">
        <v>460</v>
      </c>
      <c r="BA832" s="102">
        <v>350</v>
      </c>
      <c r="BB832" s="102">
        <v>250</v>
      </c>
      <c r="BC832" s="253">
        <v>1320</v>
      </c>
      <c r="BD832" s="253">
        <v>390</v>
      </c>
      <c r="BE832" s="253">
        <v>300</v>
      </c>
      <c r="BF832" s="253">
        <v>210</v>
      </c>
      <c r="BG832" s="103">
        <f>AV832-AW832</f>
        <v>495</v>
      </c>
      <c r="BJ832" s="251" t="e">
        <f>M832*#REF!</f>
        <v>#REF!</v>
      </c>
      <c r="BK832" s="251" t="e">
        <f>N832*#REF!</f>
        <v>#REF!</v>
      </c>
      <c r="BL832" s="251" t="e">
        <f>O832*#REF!</f>
        <v>#REF!</v>
      </c>
      <c r="BM832" s="251" t="e">
        <f>P832*#REF!</f>
        <v>#REF!</v>
      </c>
    </row>
    <row r="833" spans="1:65" s="29" customFormat="1" ht="35.1" customHeight="1" x14ac:dyDescent="0.25">
      <c r="A833" s="83" t="str">
        <f t="shared" si="486"/>
        <v>TP8DT+1</v>
      </c>
      <c r="B833" s="83" t="str">
        <f t="shared" si="487"/>
        <v>TP8DT+2</v>
      </c>
      <c r="C833" s="83" t="str">
        <f t="shared" si="488"/>
        <v>TP8DT+3</v>
      </c>
      <c r="D833" s="83" t="str">
        <f t="shared" si="489"/>
        <v>TP8DT+4</v>
      </c>
      <c r="E833" s="18" t="s">
        <v>3453</v>
      </c>
      <c r="F833" s="85">
        <v>8</v>
      </c>
      <c r="G833" s="85"/>
      <c r="H833" s="93" t="s">
        <v>6155</v>
      </c>
      <c r="I833" s="84" t="s">
        <v>6156</v>
      </c>
      <c r="J833" s="84" t="s">
        <v>2775</v>
      </c>
      <c r="K833" s="84" t="str">
        <f t="shared" si="461"/>
        <v>TP8DT</v>
      </c>
      <c r="L833" s="84" t="s">
        <v>210</v>
      </c>
      <c r="M833" s="95">
        <v>1100</v>
      </c>
      <c r="N833" s="96">
        <v>550</v>
      </c>
      <c r="O833" s="96">
        <v>450</v>
      </c>
      <c r="P833" s="96">
        <v>300</v>
      </c>
      <c r="Q833" s="95" t="e">
        <f>VLOOKUP(H833&amp;"Vị trí 1",#REF!,9,0)</f>
        <v>#REF!</v>
      </c>
      <c r="R833" s="95" t="e">
        <f>VLOOKUP(H833&amp;"Vị trí 2",#REF!,9,0)</f>
        <v>#REF!</v>
      </c>
      <c r="S833" s="95" t="e">
        <f>VLOOKUP(H833&amp;"Vị trí 3",#REF!,9,0)</f>
        <v>#REF!</v>
      </c>
      <c r="T833" s="95" t="e">
        <f>VLOOKUP(H833&amp;"Vị trí 4",#REF!,9,0)</f>
        <v>#REF!</v>
      </c>
      <c r="U833" s="253"/>
      <c r="V833" s="253"/>
      <c r="W833" s="253"/>
      <c r="X833" s="253"/>
      <c r="Y833" s="254"/>
      <c r="Z833" s="254"/>
      <c r="AA833" s="254"/>
      <c r="AB833" s="254"/>
      <c r="AC833" s="253"/>
      <c r="AD833" s="253"/>
      <c r="AE833" s="253"/>
      <c r="AF833" s="253"/>
      <c r="AG833" s="254"/>
      <c r="AH833" s="254"/>
      <c r="AI833" s="254"/>
      <c r="AJ833" s="254"/>
      <c r="AK833" s="86">
        <v>8.01</v>
      </c>
      <c r="AL833" s="86"/>
      <c r="AM833" s="255"/>
      <c r="AN833" s="255">
        <f>ROUNDDOWN(AK833*$AN$10/$AK$10,1)</f>
        <v>4.7</v>
      </c>
      <c r="AO833" s="98">
        <f t="shared" si="494"/>
        <v>5170</v>
      </c>
      <c r="AP833" s="98">
        <f t="shared" si="494"/>
        <v>2585</v>
      </c>
      <c r="AQ833" s="98">
        <f t="shared" si="494"/>
        <v>2115</v>
      </c>
      <c r="AR833" s="98">
        <f t="shared" si="494"/>
        <v>1410</v>
      </c>
      <c r="AS833" s="99">
        <f t="shared" si="495"/>
        <v>5200</v>
      </c>
      <c r="AT833" s="99">
        <f t="shared" si="495"/>
        <v>2600</v>
      </c>
      <c r="AU833" s="99">
        <f t="shared" si="495"/>
        <v>2100</v>
      </c>
      <c r="AV833" s="99">
        <f t="shared" si="495"/>
        <v>1400</v>
      </c>
      <c r="AW833" s="100">
        <f>AO833*0.15</f>
        <v>775.5</v>
      </c>
      <c r="AX833" s="256" t="s">
        <v>3453</v>
      </c>
      <c r="AY833" s="101">
        <v>840</v>
      </c>
      <c r="AZ833" s="102">
        <v>420</v>
      </c>
      <c r="BA833" s="102">
        <v>320</v>
      </c>
      <c r="BB833" s="102">
        <v>210</v>
      </c>
      <c r="BC833" s="253">
        <v>720</v>
      </c>
      <c r="BD833" s="253">
        <v>360</v>
      </c>
      <c r="BE833" s="253">
        <v>270</v>
      </c>
      <c r="BF833" s="253">
        <v>180</v>
      </c>
      <c r="BG833" s="103">
        <f>AV833-AW833</f>
        <v>624.5</v>
      </c>
      <c r="BJ833" s="251" t="e">
        <f>M833*#REF!</f>
        <v>#REF!</v>
      </c>
      <c r="BK833" s="251" t="e">
        <f>N833*#REF!</f>
        <v>#REF!</v>
      </c>
      <c r="BL833" s="251" t="e">
        <f>O833*#REF!</f>
        <v>#REF!</v>
      </c>
      <c r="BM833" s="251" t="e">
        <f>P833*#REF!</f>
        <v>#REF!</v>
      </c>
    </row>
    <row r="834" spans="1:65" s="29" customFormat="1" ht="35.1" customHeight="1" x14ac:dyDescent="0.25">
      <c r="A834" s="83" t="str">
        <f t="shared" si="486"/>
        <v>TP9DT+1</v>
      </c>
      <c r="B834" s="83" t="str">
        <f t="shared" si="487"/>
        <v>TP9DT+2</v>
      </c>
      <c r="C834" s="83" t="str">
        <f t="shared" si="488"/>
        <v>TP9DT+3</v>
      </c>
      <c r="D834" s="83" t="str">
        <f t="shared" si="489"/>
        <v>TP9DT+4</v>
      </c>
      <c r="E834" s="18" t="s">
        <v>3453</v>
      </c>
      <c r="F834" s="85">
        <v>9</v>
      </c>
      <c r="G834" s="85"/>
      <c r="H834" s="93" t="s">
        <v>6157</v>
      </c>
      <c r="I834" s="84" t="s">
        <v>5693</v>
      </c>
      <c r="J834" s="84" t="s">
        <v>2775</v>
      </c>
      <c r="K834" s="84"/>
      <c r="L834" s="84" t="s">
        <v>3591</v>
      </c>
      <c r="M834" s="96"/>
      <c r="N834" s="96"/>
      <c r="O834" s="96"/>
      <c r="P834" s="96"/>
      <c r="Q834" s="95"/>
      <c r="R834" s="95"/>
      <c r="S834" s="95"/>
      <c r="T834" s="95"/>
      <c r="U834" s="253" t="e">
        <f>VLOOKUP(A834,#REF!,32,0)</f>
        <v>#REF!</v>
      </c>
      <c r="V834" s="253"/>
      <c r="W834" s="253"/>
      <c r="X834" s="253"/>
      <c r="Y834" s="254" t="e">
        <f>U834/M834</f>
        <v>#REF!</v>
      </c>
      <c r="Z834" s="254"/>
      <c r="AA834" s="254"/>
      <c r="AB834" s="254"/>
      <c r="AC834" s="253"/>
      <c r="AD834" s="253"/>
      <c r="AE834" s="253"/>
      <c r="AF834" s="253"/>
      <c r="AG834" s="254"/>
      <c r="AH834" s="254"/>
      <c r="AI834" s="254"/>
      <c r="AJ834" s="254"/>
      <c r="AK834" s="86"/>
      <c r="AL834" s="86"/>
      <c r="AM834" s="255"/>
      <c r="AN834" s="255"/>
      <c r="AO834" s="98"/>
      <c r="AP834" s="98"/>
      <c r="AQ834" s="98"/>
      <c r="AR834" s="98"/>
      <c r="AS834" s="98"/>
      <c r="AT834" s="98"/>
      <c r="AU834" s="98"/>
      <c r="AV834" s="98"/>
      <c r="AW834" s="60"/>
      <c r="AX834" s="256" t="s">
        <v>3453</v>
      </c>
      <c r="AY834" s="101">
        <v>980</v>
      </c>
      <c r="AZ834" s="102">
        <v>490</v>
      </c>
      <c r="BA834" s="102">
        <v>350</v>
      </c>
      <c r="BB834" s="102">
        <v>210</v>
      </c>
      <c r="BC834" s="253">
        <v>840</v>
      </c>
      <c r="BD834" s="253">
        <v>420</v>
      </c>
      <c r="BE834" s="253">
        <v>300</v>
      </c>
      <c r="BF834" s="253">
        <v>180</v>
      </c>
      <c r="BJ834" s="251" t="e">
        <f>M834*#REF!</f>
        <v>#REF!</v>
      </c>
      <c r="BK834" s="251" t="e">
        <f>N834*#REF!</f>
        <v>#REF!</v>
      </c>
      <c r="BL834" s="251" t="e">
        <f>O834*#REF!</f>
        <v>#REF!</v>
      </c>
      <c r="BM834" s="251" t="e">
        <f>P834*#REF!</f>
        <v>#REF!</v>
      </c>
    </row>
    <row r="835" spans="1:65" s="29" customFormat="1" ht="35.1" customHeight="1" x14ac:dyDescent="0.25">
      <c r="A835" s="83" t="str">
        <f t="shared" si="486"/>
        <v>TP9DT_D1+1</v>
      </c>
      <c r="B835" s="83" t="str">
        <f t="shared" si="487"/>
        <v>TP9DT_D1+2</v>
      </c>
      <c r="C835" s="83" t="str">
        <f t="shared" si="488"/>
        <v>TP9DT_D1+3</v>
      </c>
      <c r="D835" s="83" t="str">
        <f t="shared" si="489"/>
        <v>TP9DT_D1+4</v>
      </c>
      <c r="E835" s="18" t="s">
        <v>3453</v>
      </c>
      <c r="F835" s="85"/>
      <c r="G835" s="85"/>
      <c r="H835" s="324" t="s">
        <v>6158</v>
      </c>
      <c r="I835" s="84" t="s">
        <v>6159</v>
      </c>
      <c r="J835" s="84" t="s">
        <v>2775</v>
      </c>
      <c r="K835" s="84" t="str">
        <f t="shared" si="461"/>
        <v>TP9DT_D1</v>
      </c>
      <c r="L835" s="84" t="s">
        <v>6160</v>
      </c>
      <c r="M835" s="95">
        <v>4000</v>
      </c>
      <c r="N835" s="95">
        <v>1500</v>
      </c>
      <c r="O835" s="96">
        <v>800</v>
      </c>
      <c r="P835" s="96">
        <v>600</v>
      </c>
      <c r="Q835" s="95" t="e">
        <f>VLOOKUP(H835&amp;"Vị trí 1",#REF!,9,0)</f>
        <v>#REF!</v>
      </c>
      <c r="R835" s="95" t="e">
        <f>VLOOKUP(H835&amp;"Vị trí 2",#REF!,9,0)</f>
        <v>#REF!</v>
      </c>
      <c r="S835" s="95" t="e">
        <f>VLOOKUP(H835&amp;"Vị trí 3",#REF!,9,0)</f>
        <v>#REF!</v>
      </c>
      <c r="T835" s="95" t="e">
        <f>VLOOKUP(H835&amp;"Vị trí 4",#REF!,9,0)</f>
        <v>#REF!</v>
      </c>
      <c r="U835" s="253"/>
      <c r="V835" s="253"/>
      <c r="W835" s="253"/>
      <c r="X835" s="253"/>
      <c r="Y835" s="254"/>
      <c r="Z835" s="254"/>
      <c r="AA835" s="254"/>
      <c r="AB835" s="254"/>
      <c r="AC835" s="253"/>
      <c r="AD835" s="253"/>
      <c r="AE835" s="253"/>
      <c r="AF835" s="253"/>
      <c r="AG835" s="254"/>
      <c r="AH835" s="254"/>
      <c r="AI835" s="254"/>
      <c r="AJ835" s="254"/>
      <c r="AK835" s="86">
        <v>8.0225000000000009</v>
      </c>
      <c r="AL835" s="86"/>
      <c r="AM835" s="255"/>
      <c r="AN835" s="255">
        <f t="shared" ref="AN835:AN841" si="496">ROUNDDOWN(AK835*$AN$10/$AK$10,1)</f>
        <v>4.7</v>
      </c>
      <c r="AO835" s="98">
        <f t="shared" ref="AO835:AR841" si="497">M835*$AN835</f>
        <v>18800</v>
      </c>
      <c r="AP835" s="98">
        <f t="shared" si="497"/>
        <v>7050</v>
      </c>
      <c r="AQ835" s="98">
        <f t="shared" si="497"/>
        <v>3760</v>
      </c>
      <c r="AR835" s="98">
        <f t="shared" si="497"/>
        <v>2820</v>
      </c>
      <c r="AS835" s="99">
        <f t="shared" ref="AS835:AV841" si="498">IF(AO835&lt;1000,ROUND(AO835,-1),ROUND(AO835,-2))</f>
        <v>18800</v>
      </c>
      <c r="AT835" s="99">
        <f t="shared" si="498"/>
        <v>7100</v>
      </c>
      <c r="AU835" s="99">
        <f t="shared" si="498"/>
        <v>3800</v>
      </c>
      <c r="AV835" s="99">
        <f t="shared" si="498"/>
        <v>2800</v>
      </c>
      <c r="AW835" s="100">
        <f t="shared" ref="AW835:AW841" si="499">AO835*0.15</f>
        <v>2820</v>
      </c>
      <c r="AX835" s="256" t="s">
        <v>3453</v>
      </c>
      <c r="AY835" s="101">
        <v>840</v>
      </c>
      <c r="AZ835" s="102">
        <v>420</v>
      </c>
      <c r="BA835" s="102">
        <v>320</v>
      </c>
      <c r="BB835" s="102">
        <v>210</v>
      </c>
      <c r="BC835" s="253">
        <v>720</v>
      </c>
      <c r="BD835" s="253">
        <v>360</v>
      </c>
      <c r="BE835" s="253">
        <v>270</v>
      </c>
      <c r="BF835" s="253">
        <v>180</v>
      </c>
      <c r="BG835" s="103">
        <f t="shared" ref="BG835:BG841" si="500">AV835-AW835</f>
        <v>-20</v>
      </c>
      <c r="BJ835" s="251" t="e">
        <f>M835*#REF!</f>
        <v>#REF!</v>
      </c>
      <c r="BK835" s="251" t="e">
        <f>N835*#REF!</f>
        <v>#REF!</v>
      </c>
      <c r="BL835" s="251" t="e">
        <f>O835*#REF!</f>
        <v>#REF!</v>
      </c>
      <c r="BM835" s="251" t="e">
        <f>P835*#REF!</f>
        <v>#REF!</v>
      </c>
    </row>
    <row r="836" spans="1:65" s="29" customFormat="1" ht="35.1" customHeight="1" x14ac:dyDescent="0.25">
      <c r="A836" s="83" t="str">
        <f t="shared" si="486"/>
        <v>TP9DT_D2+1</v>
      </c>
      <c r="B836" s="83" t="str">
        <f t="shared" si="487"/>
        <v>TP9DT_D2+2</v>
      </c>
      <c r="C836" s="83" t="str">
        <f t="shared" si="488"/>
        <v>TP9DT_D2+3</v>
      </c>
      <c r="D836" s="83" t="str">
        <f t="shared" si="489"/>
        <v>TP9DT_D2+4</v>
      </c>
      <c r="E836" s="18" t="s">
        <v>3453</v>
      </c>
      <c r="F836" s="85"/>
      <c r="G836" s="85"/>
      <c r="H836" s="324" t="s">
        <v>6161</v>
      </c>
      <c r="I836" s="84" t="s">
        <v>6162</v>
      </c>
      <c r="J836" s="84" t="s">
        <v>6160</v>
      </c>
      <c r="K836" s="84" t="str">
        <f t="shared" si="461"/>
        <v>TP9DT_D2</v>
      </c>
      <c r="L836" s="84" t="s">
        <v>3591</v>
      </c>
      <c r="M836" s="95">
        <v>4100</v>
      </c>
      <c r="N836" s="95">
        <v>1650</v>
      </c>
      <c r="O836" s="96">
        <v>800</v>
      </c>
      <c r="P836" s="96">
        <v>600</v>
      </c>
      <c r="Q836" s="95" t="e">
        <f>VLOOKUP(H836&amp;"Vị trí 1",#REF!,9,0)</f>
        <v>#REF!</v>
      </c>
      <c r="R836" s="95" t="e">
        <f>VLOOKUP(H836&amp;"Vị trí 2",#REF!,9,0)</f>
        <v>#REF!</v>
      </c>
      <c r="S836" s="95" t="e">
        <f>VLOOKUP(H836&amp;"Vị trí 3",#REF!,9,0)</f>
        <v>#REF!</v>
      </c>
      <c r="T836" s="95" t="e">
        <f>VLOOKUP(H836&amp;"Vị trí 4",#REF!,9,0)</f>
        <v>#REF!</v>
      </c>
      <c r="U836" s="253"/>
      <c r="V836" s="253"/>
      <c r="W836" s="253"/>
      <c r="X836" s="253"/>
      <c r="Y836" s="254"/>
      <c r="Z836" s="254"/>
      <c r="AA836" s="254"/>
      <c r="AB836" s="254"/>
      <c r="AC836" s="253"/>
      <c r="AD836" s="253"/>
      <c r="AE836" s="253"/>
      <c r="AF836" s="253"/>
      <c r="AG836" s="254"/>
      <c r="AH836" s="254"/>
      <c r="AI836" s="254"/>
      <c r="AJ836" s="254"/>
      <c r="AK836" s="86">
        <v>8.01</v>
      </c>
      <c r="AL836" s="86"/>
      <c r="AM836" s="255"/>
      <c r="AN836" s="255">
        <f t="shared" si="496"/>
        <v>4.7</v>
      </c>
      <c r="AO836" s="98">
        <f t="shared" si="497"/>
        <v>19270</v>
      </c>
      <c r="AP836" s="98">
        <f t="shared" si="497"/>
        <v>7755</v>
      </c>
      <c r="AQ836" s="98">
        <f t="shared" si="497"/>
        <v>3760</v>
      </c>
      <c r="AR836" s="98">
        <f t="shared" si="497"/>
        <v>2820</v>
      </c>
      <c r="AS836" s="99">
        <f t="shared" si="498"/>
        <v>19300</v>
      </c>
      <c r="AT836" s="99">
        <f t="shared" si="498"/>
        <v>7800</v>
      </c>
      <c r="AU836" s="99">
        <f t="shared" si="498"/>
        <v>3800</v>
      </c>
      <c r="AV836" s="99">
        <f t="shared" si="498"/>
        <v>2800</v>
      </c>
      <c r="AW836" s="100">
        <f t="shared" si="499"/>
        <v>2890.5</v>
      </c>
      <c r="AX836" s="256" t="s">
        <v>3453</v>
      </c>
      <c r="AY836" s="101"/>
      <c r="AZ836" s="102"/>
      <c r="BA836" s="102"/>
      <c r="BB836" s="102"/>
      <c r="BC836" s="253"/>
      <c r="BD836" s="253"/>
      <c r="BE836" s="253"/>
      <c r="BF836" s="253"/>
      <c r="BG836" s="103">
        <f t="shared" si="500"/>
        <v>-90.5</v>
      </c>
    </row>
    <row r="837" spans="1:65" s="29" customFormat="1" ht="35.1" customHeight="1" x14ac:dyDescent="0.25">
      <c r="A837" s="83" t="str">
        <f t="shared" si="486"/>
        <v>TP10DT+1</v>
      </c>
      <c r="B837" s="83" t="str">
        <f t="shared" si="487"/>
        <v>TP10DT+2</v>
      </c>
      <c r="C837" s="83" t="str">
        <f t="shared" si="488"/>
        <v>TP10DT+3</v>
      </c>
      <c r="D837" s="83" t="str">
        <f t="shared" si="489"/>
        <v>TP10DT+4</v>
      </c>
      <c r="E837" s="18" t="s">
        <v>3453</v>
      </c>
      <c r="F837" s="85">
        <v>10</v>
      </c>
      <c r="G837" s="85"/>
      <c r="H837" s="93" t="s">
        <v>6163</v>
      </c>
      <c r="I837" s="84" t="s">
        <v>6164</v>
      </c>
      <c r="J837" s="84" t="s">
        <v>5119</v>
      </c>
      <c r="K837" s="84" t="str">
        <f t="shared" si="461"/>
        <v>TP10DT</v>
      </c>
      <c r="L837" s="84" t="s">
        <v>6165</v>
      </c>
      <c r="M837" s="95">
        <v>1200</v>
      </c>
      <c r="N837" s="96">
        <v>600</v>
      </c>
      <c r="O837" s="96">
        <v>450</v>
      </c>
      <c r="P837" s="96">
        <v>300</v>
      </c>
      <c r="Q837" s="95" t="e">
        <f>VLOOKUP(H837&amp;"Vị trí 1",#REF!,9,0)</f>
        <v>#REF!</v>
      </c>
      <c r="R837" s="95" t="e">
        <f>VLOOKUP(H837&amp;"Vị trí 2",#REF!,9,0)</f>
        <v>#REF!</v>
      </c>
      <c r="S837" s="95" t="e">
        <f>VLOOKUP(H837&amp;"Vị trí 3",#REF!,9,0)</f>
        <v>#REF!</v>
      </c>
      <c r="T837" s="95" t="e">
        <f>VLOOKUP(H837&amp;"Vị trí 4",#REF!,9,0)</f>
        <v>#REF!</v>
      </c>
      <c r="U837" s="253"/>
      <c r="V837" s="253" t="e">
        <f>VLOOKUP(B837,#REF!,32,0)</f>
        <v>#REF!</v>
      </c>
      <c r="W837" s="253"/>
      <c r="X837" s="253"/>
      <c r="Y837" s="254"/>
      <c r="Z837" s="254" t="e">
        <f>V837/N837</f>
        <v>#REF!</v>
      </c>
      <c r="AA837" s="254"/>
      <c r="AB837" s="254"/>
      <c r="AC837" s="253"/>
      <c r="AD837" s="253"/>
      <c r="AE837" s="253"/>
      <c r="AF837" s="253"/>
      <c r="AG837" s="254"/>
      <c r="AH837" s="254"/>
      <c r="AI837" s="254"/>
      <c r="AJ837" s="254"/>
      <c r="AK837" s="86">
        <v>8.01</v>
      </c>
      <c r="AL837" s="86"/>
      <c r="AM837" s="255"/>
      <c r="AN837" s="255">
        <f t="shared" si="496"/>
        <v>4.7</v>
      </c>
      <c r="AO837" s="98">
        <f t="shared" si="497"/>
        <v>5640</v>
      </c>
      <c r="AP837" s="98">
        <f t="shared" si="497"/>
        <v>2820</v>
      </c>
      <c r="AQ837" s="98">
        <f t="shared" si="497"/>
        <v>2115</v>
      </c>
      <c r="AR837" s="98">
        <f t="shared" si="497"/>
        <v>1410</v>
      </c>
      <c r="AS837" s="99">
        <f t="shared" si="498"/>
        <v>5600</v>
      </c>
      <c r="AT837" s="99">
        <f t="shared" si="498"/>
        <v>2800</v>
      </c>
      <c r="AU837" s="99">
        <f t="shared" si="498"/>
        <v>2100</v>
      </c>
      <c r="AV837" s="99">
        <f t="shared" si="498"/>
        <v>1400</v>
      </c>
      <c r="AW837" s="100">
        <f t="shared" si="499"/>
        <v>846</v>
      </c>
      <c r="AX837" s="256" t="s">
        <v>3453</v>
      </c>
      <c r="AY837" s="101">
        <v>2660</v>
      </c>
      <c r="AZ837" s="102">
        <v>1050</v>
      </c>
      <c r="BA837" s="102">
        <v>630</v>
      </c>
      <c r="BB837" s="102">
        <v>490</v>
      </c>
      <c r="BC837" s="253">
        <v>2280</v>
      </c>
      <c r="BD837" s="253">
        <v>900</v>
      </c>
      <c r="BE837" s="253">
        <v>540</v>
      </c>
      <c r="BF837" s="253">
        <v>420</v>
      </c>
      <c r="BG837" s="103">
        <f t="shared" si="500"/>
        <v>554</v>
      </c>
      <c r="BJ837" s="251" t="e">
        <f>M837*#REF!</f>
        <v>#REF!</v>
      </c>
      <c r="BK837" s="251" t="e">
        <f>N837*#REF!</f>
        <v>#REF!</v>
      </c>
      <c r="BL837" s="251" t="e">
        <f>O837*#REF!</f>
        <v>#REF!</v>
      </c>
      <c r="BM837" s="251" t="e">
        <f>P837*#REF!</f>
        <v>#REF!</v>
      </c>
    </row>
    <row r="838" spans="1:65" s="2" customFormat="1" ht="35.1" customHeight="1" x14ac:dyDescent="0.25">
      <c r="A838" s="83" t="str">
        <f t="shared" si="486"/>
        <v>TP11DT+1</v>
      </c>
      <c r="B838" s="83" t="str">
        <f t="shared" si="487"/>
        <v>TP11DT+2</v>
      </c>
      <c r="C838" s="83" t="str">
        <f t="shared" si="488"/>
        <v>TP11DT+3</v>
      </c>
      <c r="D838" s="83" t="str">
        <f t="shared" si="489"/>
        <v>TP11DT+4</v>
      </c>
      <c r="E838" s="18" t="s">
        <v>3453</v>
      </c>
      <c r="F838" s="85">
        <v>11</v>
      </c>
      <c r="G838" s="85"/>
      <c r="H838" s="93" t="s">
        <v>6166</v>
      </c>
      <c r="I838" s="84" t="s">
        <v>6167</v>
      </c>
      <c r="J838" s="84" t="s">
        <v>2775</v>
      </c>
      <c r="K838" s="84" t="str">
        <f t="shared" si="461"/>
        <v>TP11DT</v>
      </c>
      <c r="L838" s="84" t="s">
        <v>6168</v>
      </c>
      <c r="M838" s="95">
        <v>2200</v>
      </c>
      <c r="N838" s="96">
        <v>650</v>
      </c>
      <c r="O838" s="96">
        <v>500</v>
      </c>
      <c r="P838" s="96">
        <v>350</v>
      </c>
      <c r="Q838" s="95" t="e">
        <f>VLOOKUP(H838&amp;"Vị trí 1",#REF!,9,0)</f>
        <v>#REF!</v>
      </c>
      <c r="R838" s="95" t="e">
        <f>VLOOKUP(H838&amp;"Vị trí 2",#REF!,9,0)</f>
        <v>#REF!</v>
      </c>
      <c r="S838" s="95" t="e">
        <f>VLOOKUP(H838&amp;"Vị trí 3",#REF!,9,0)</f>
        <v>#REF!</v>
      </c>
      <c r="T838" s="95" t="e">
        <f>VLOOKUP(H838&amp;"Vị trí 4",#REF!,9,0)</f>
        <v>#REF!</v>
      </c>
      <c r="U838" s="253" t="e">
        <f>VLOOKUP(A838,#REF!,32,0)</f>
        <v>#REF!</v>
      </c>
      <c r="V838" s="253"/>
      <c r="W838" s="253"/>
      <c r="X838" s="253"/>
      <c r="Y838" s="254" t="e">
        <f>U838/M838</f>
        <v>#REF!</v>
      </c>
      <c r="Z838" s="254"/>
      <c r="AA838" s="254"/>
      <c r="AB838" s="254"/>
      <c r="AC838" s="253" t="e">
        <f>VLOOKUP(H838,#REF!,5,0)</f>
        <v>#REF!</v>
      </c>
      <c r="AD838" s="253" t="e">
        <f>VLOOKUP($H838,#REF!,6,0)</f>
        <v>#REF!</v>
      </c>
      <c r="AE838" s="253"/>
      <c r="AF838" s="253" t="e">
        <f>VLOOKUP($H838,#REF!,8,0)</f>
        <v>#REF!</v>
      </c>
      <c r="AG838" s="254" t="e">
        <f>AC838/M838</f>
        <v>#REF!</v>
      </c>
      <c r="AH838" s="254" t="e">
        <f>AD838/N838</f>
        <v>#REF!</v>
      </c>
      <c r="AI838" s="254"/>
      <c r="AJ838" s="254" t="e">
        <f>AF838/P838</f>
        <v>#REF!</v>
      </c>
      <c r="AK838" s="86">
        <v>7.998636363636364</v>
      </c>
      <c r="AL838" s="86"/>
      <c r="AM838" s="255" t="e">
        <f>AVERAGE(AG838:AJ838)</f>
        <v>#REF!</v>
      </c>
      <c r="AN838" s="255">
        <f t="shared" si="496"/>
        <v>4.7</v>
      </c>
      <c r="AO838" s="98">
        <f t="shared" si="497"/>
        <v>10340</v>
      </c>
      <c r="AP838" s="98">
        <f t="shared" si="497"/>
        <v>3055</v>
      </c>
      <c r="AQ838" s="98">
        <f t="shared" si="497"/>
        <v>2350</v>
      </c>
      <c r="AR838" s="98">
        <f t="shared" si="497"/>
        <v>1645</v>
      </c>
      <c r="AS838" s="99">
        <f t="shared" si="498"/>
        <v>10300</v>
      </c>
      <c r="AT838" s="99">
        <f t="shared" si="498"/>
        <v>3100</v>
      </c>
      <c r="AU838" s="99">
        <f t="shared" si="498"/>
        <v>2400</v>
      </c>
      <c r="AV838" s="99">
        <f t="shared" si="498"/>
        <v>1600</v>
      </c>
      <c r="AW838" s="100">
        <f t="shared" si="499"/>
        <v>1551</v>
      </c>
      <c r="AX838" s="260" t="s">
        <v>3453</v>
      </c>
      <c r="AY838" s="101">
        <v>1750</v>
      </c>
      <c r="AZ838" s="102">
        <v>560</v>
      </c>
      <c r="BA838" s="102">
        <v>350</v>
      </c>
      <c r="BB838" s="102">
        <v>250</v>
      </c>
      <c r="BC838" s="253">
        <v>1500</v>
      </c>
      <c r="BD838" s="253">
        <v>480</v>
      </c>
      <c r="BE838" s="253">
        <v>300</v>
      </c>
      <c r="BF838" s="253">
        <v>210</v>
      </c>
      <c r="BG838" s="103">
        <f t="shared" si="500"/>
        <v>49</v>
      </c>
      <c r="BJ838" s="251" t="e">
        <f>M838*#REF!</f>
        <v>#REF!</v>
      </c>
      <c r="BK838" s="251" t="e">
        <f>N838*#REF!</f>
        <v>#REF!</v>
      </c>
      <c r="BL838" s="251" t="e">
        <f>O838*#REF!</f>
        <v>#REF!</v>
      </c>
      <c r="BM838" s="251" t="e">
        <f>P838*#REF!</f>
        <v>#REF!</v>
      </c>
    </row>
    <row r="839" spans="1:65" s="29" customFormat="1" ht="35.1" customHeight="1" x14ac:dyDescent="0.25">
      <c r="A839" s="83" t="str">
        <f t="shared" si="486"/>
        <v>TP12DT+1</v>
      </c>
      <c r="B839" s="83" t="str">
        <f t="shared" si="487"/>
        <v>TP12DT+2</v>
      </c>
      <c r="C839" s="83" t="str">
        <f t="shared" si="488"/>
        <v>TP12DT+3</v>
      </c>
      <c r="D839" s="83" t="str">
        <f t="shared" si="489"/>
        <v>TP12DT+4</v>
      </c>
      <c r="E839" s="18" t="s">
        <v>3453</v>
      </c>
      <c r="F839" s="85">
        <v>12</v>
      </c>
      <c r="G839" s="85"/>
      <c r="H839" s="93" t="s">
        <v>6169</v>
      </c>
      <c r="I839" s="84" t="s">
        <v>6170</v>
      </c>
      <c r="J839" s="84" t="s">
        <v>6124</v>
      </c>
      <c r="K839" s="84" t="str">
        <f t="shared" si="461"/>
        <v>TP12DT</v>
      </c>
      <c r="L839" s="84" t="s">
        <v>2775</v>
      </c>
      <c r="M839" s="95">
        <v>1200</v>
      </c>
      <c r="N839" s="96">
        <v>600</v>
      </c>
      <c r="O839" s="96">
        <v>450</v>
      </c>
      <c r="P839" s="96">
        <v>300</v>
      </c>
      <c r="Q839" s="95" t="e">
        <f>VLOOKUP(H839&amp;"Vị trí 1",#REF!,9,0)</f>
        <v>#REF!</v>
      </c>
      <c r="R839" s="95" t="e">
        <f>VLOOKUP(H839&amp;"Vị trí 2",#REF!,9,0)</f>
        <v>#REF!</v>
      </c>
      <c r="S839" s="95" t="e">
        <f>VLOOKUP(H839&amp;"Vị trí 3",#REF!,9,0)</f>
        <v>#REF!</v>
      </c>
      <c r="T839" s="95" t="e">
        <f>VLOOKUP(H839&amp;"Vị trí 4",#REF!,9,0)</f>
        <v>#REF!</v>
      </c>
      <c r="U839" s="253" t="e">
        <f>VLOOKUP(A839,#REF!,32,0)</f>
        <v>#REF!</v>
      </c>
      <c r="V839" s="253"/>
      <c r="W839" s="253"/>
      <c r="X839" s="253"/>
      <c r="Y839" s="254" t="e">
        <f>U839/M839</f>
        <v>#REF!</v>
      </c>
      <c r="Z839" s="254"/>
      <c r="AA839" s="254"/>
      <c r="AB839" s="254"/>
      <c r="AC839" s="253"/>
      <c r="AD839" s="253"/>
      <c r="AE839" s="253"/>
      <c r="AF839" s="253"/>
      <c r="AG839" s="254"/>
      <c r="AH839" s="254"/>
      <c r="AI839" s="254"/>
      <c r="AJ839" s="254"/>
      <c r="AK839" s="86">
        <v>8.01</v>
      </c>
      <c r="AL839" s="86"/>
      <c r="AM839" s="255"/>
      <c r="AN839" s="255">
        <f t="shared" si="496"/>
        <v>4.7</v>
      </c>
      <c r="AO839" s="98">
        <f t="shared" si="497"/>
        <v>5640</v>
      </c>
      <c r="AP839" s="98">
        <f t="shared" si="497"/>
        <v>2820</v>
      </c>
      <c r="AQ839" s="98">
        <f t="shared" si="497"/>
        <v>2115</v>
      </c>
      <c r="AR839" s="98">
        <f t="shared" si="497"/>
        <v>1410</v>
      </c>
      <c r="AS839" s="99">
        <f t="shared" si="498"/>
        <v>5600</v>
      </c>
      <c r="AT839" s="99">
        <f t="shared" si="498"/>
        <v>2800</v>
      </c>
      <c r="AU839" s="99">
        <f t="shared" si="498"/>
        <v>2100</v>
      </c>
      <c r="AV839" s="99">
        <f t="shared" si="498"/>
        <v>1400</v>
      </c>
      <c r="AW839" s="100">
        <f t="shared" si="499"/>
        <v>846</v>
      </c>
      <c r="AX839" s="256" t="s">
        <v>3453</v>
      </c>
      <c r="AY839" s="101">
        <v>1190</v>
      </c>
      <c r="AZ839" s="102">
        <v>350</v>
      </c>
      <c r="BA839" s="102">
        <v>280</v>
      </c>
      <c r="BB839" s="102">
        <v>180</v>
      </c>
      <c r="BC839" s="253">
        <v>1020</v>
      </c>
      <c r="BD839" s="253">
        <v>300</v>
      </c>
      <c r="BE839" s="253">
        <v>240</v>
      </c>
      <c r="BF839" s="253">
        <v>150</v>
      </c>
      <c r="BG839" s="103">
        <f t="shared" si="500"/>
        <v>554</v>
      </c>
      <c r="BJ839" s="251" t="e">
        <f>M839*#REF!</f>
        <v>#REF!</v>
      </c>
      <c r="BK839" s="251" t="e">
        <f>N839*#REF!</f>
        <v>#REF!</v>
      </c>
      <c r="BL839" s="251" t="e">
        <f>O839*#REF!</f>
        <v>#REF!</v>
      </c>
      <c r="BM839" s="251" t="e">
        <f>P839*#REF!</f>
        <v>#REF!</v>
      </c>
    </row>
    <row r="840" spans="1:65" s="29" customFormat="1" ht="35.1" customHeight="1" x14ac:dyDescent="0.25">
      <c r="A840" s="83" t="str">
        <f t="shared" si="486"/>
        <v>TP13DT+1</v>
      </c>
      <c r="B840" s="83" t="str">
        <f t="shared" si="487"/>
        <v>TP13DT+2</v>
      </c>
      <c r="C840" s="83" t="str">
        <f t="shared" si="488"/>
        <v>TP13DT+3</v>
      </c>
      <c r="D840" s="83" t="str">
        <f t="shared" si="489"/>
        <v>TP13DT+4</v>
      </c>
      <c r="E840" s="18" t="s">
        <v>3453</v>
      </c>
      <c r="F840" s="85">
        <v>13</v>
      </c>
      <c r="G840" s="85"/>
      <c r="H840" s="93" t="s">
        <v>6171</v>
      </c>
      <c r="I840" s="84" t="s">
        <v>6172</v>
      </c>
      <c r="J840" s="84" t="s">
        <v>2775</v>
      </c>
      <c r="K840" s="84" t="str">
        <f t="shared" si="461"/>
        <v>TP13DT</v>
      </c>
      <c r="L840" s="84" t="s">
        <v>6118</v>
      </c>
      <c r="M840" s="95">
        <v>1400</v>
      </c>
      <c r="N840" s="96">
        <v>700</v>
      </c>
      <c r="O840" s="96">
        <v>500</v>
      </c>
      <c r="P840" s="96">
        <v>300</v>
      </c>
      <c r="Q840" s="95" t="e">
        <f>VLOOKUP(H840&amp;"Vị trí 1",#REF!,9,0)</f>
        <v>#REF!</v>
      </c>
      <c r="R840" s="95" t="e">
        <f>VLOOKUP(H840&amp;"Vị trí 2",#REF!,9,0)</f>
        <v>#REF!</v>
      </c>
      <c r="S840" s="95" t="e">
        <f>VLOOKUP(H840&amp;"Vị trí 3",#REF!,9,0)</f>
        <v>#REF!</v>
      </c>
      <c r="T840" s="95" t="e">
        <f>VLOOKUP(H840&amp;"Vị trí 4",#REF!,9,0)</f>
        <v>#REF!</v>
      </c>
      <c r="U840" s="253"/>
      <c r="V840" s="253"/>
      <c r="W840" s="253"/>
      <c r="X840" s="253"/>
      <c r="Y840" s="254"/>
      <c r="Z840" s="254"/>
      <c r="AA840" s="254"/>
      <c r="AB840" s="254"/>
      <c r="AC840" s="253"/>
      <c r="AD840" s="253"/>
      <c r="AE840" s="253"/>
      <c r="AF840" s="253"/>
      <c r="AG840" s="254"/>
      <c r="AH840" s="254"/>
      <c r="AI840" s="254"/>
      <c r="AJ840" s="254"/>
      <c r="AK840" s="86">
        <v>7.9864285714285712</v>
      </c>
      <c r="AL840" s="86"/>
      <c r="AM840" s="255"/>
      <c r="AN840" s="255">
        <f t="shared" si="496"/>
        <v>4.7</v>
      </c>
      <c r="AO840" s="98">
        <f t="shared" si="497"/>
        <v>6580</v>
      </c>
      <c r="AP840" s="98">
        <f t="shared" si="497"/>
        <v>3290</v>
      </c>
      <c r="AQ840" s="98">
        <f t="shared" si="497"/>
        <v>2350</v>
      </c>
      <c r="AR840" s="98">
        <f t="shared" si="497"/>
        <v>1410</v>
      </c>
      <c r="AS840" s="99">
        <f t="shared" si="498"/>
        <v>6600</v>
      </c>
      <c r="AT840" s="99">
        <f t="shared" si="498"/>
        <v>3300</v>
      </c>
      <c r="AU840" s="99">
        <f t="shared" si="498"/>
        <v>2400</v>
      </c>
      <c r="AV840" s="99">
        <f t="shared" si="498"/>
        <v>1400</v>
      </c>
      <c r="AW840" s="100">
        <f t="shared" si="499"/>
        <v>987</v>
      </c>
      <c r="AX840" s="256" t="s">
        <v>3453</v>
      </c>
      <c r="AY840" s="101"/>
      <c r="AZ840" s="102"/>
      <c r="BA840" s="102"/>
      <c r="BB840" s="102"/>
      <c r="BC840" s="253"/>
      <c r="BD840" s="253"/>
      <c r="BE840" s="253"/>
      <c r="BF840" s="253"/>
      <c r="BG840" s="103">
        <f t="shared" si="500"/>
        <v>413</v>
      </c>
    </row>
    <row r="841" spans="1:65" s="29" customFormat="1" ht="35.1" customHeight="1" x14ac:dyDescent="0.25">
      <c r="A841" s="83" t="str">
        <f t="shared" si="486"/>
        <v>TP14DT+1</v>
      </c>
      <c r="B841" s="83" t="str">
        <f t="shared" si="487"/>
        <v>TP14DT+2</v>
      </c>
      <c r="C841" s="83" t="str">
        <f t="shared" si="488"/>
        <v>TP14DT+3</v>
      </c>
      <c r="D841" s="83" t="str">
        <f t="shared" si="489"/>
        <v>TP14DT+4</v>
      </c>
      <c r="E841" s="18" t="s">
        <v>3453</v>
      </c>
      <c r="F841" s="85">
        <v>14</v>
      </c>
      <c r="G841" s="85"/>
      <c r="H841" s="93" t="s">
        <v>6173</v>
      </c>
      <c r="I841" s="84" t="s">
        <v>6174</v>
      </c>
      <c r="J841" s="84" t="s">
        <v>5119</v>
      </c>
      <c r="K841" s="84" t="str">
        <f t="shared" si="461"/>
        <v>TP14DT</v>
      </c>
      <c r="L841" s="84" t="s">
        <v>6165</v>
      </c>
      <c r="M841" s="95">
        <v>1200</v>
      </c>
      <c r="N841" s="96">
        <v>600</v>
      </c>
      <c r="O841" s="96">
        <v>450</v>
      </c>
      <c r="P841" s="96">
        <v>300</v>
      </c>
      <c r="Q841" s="95" t="e">
        <f>VLOOKUP(H841&amp;"Vị trí 1",#REF!,9,0)</f>
        <v>#REF!</v>
      </c>
      <c r="R841" s="95" t="e">
        <f>VLOOKUP(H841&amp;"Vị trí 2",#REF!,9,0)</f>
        <v>#REF!</v>
      </c>
      <c r="S841" s="95" t="e">
        <f>VLOOKUP(H841&amp;"Vị trí 3",#REF!,9,0)</f>
        <v>#REF!</v>
      </c>
      <c r="T841" s="95" t="e">
        <f>VLOOKUP(H841&amp;"Vị trí 4",#REF!,9,0)</f>
        <v>#REF!</v>
      </c>
      <c r="U841" s="253" t="e">
        <f>VLOOKUP(A841,#REF!,32,0)</f>
        <v>#REF!</v>
      </c>
      <c r="V841" s="253" t="e">
        <f>VLOOKUP(B841,#REF!,32,0)</f>
        <v>#REF!</v>
      </c>
      <c r="W841" s="253" t="e">
        <f>VLOOKUP(C841,#REF!,32,0)</f>
        <v>#REF!</v>
      </c>
      <c r="X841" s="253"/>
      <c r="Y841" s="254" t="e">
        <f>U841/M841</f>
        <v>#REF!</v>
      </c>
      <c r="Z841" s="254" t="e">
        <f>V841/N841</f>
        <v>#REF!</v>
      </c>
      <c r="AA841" s="254" t="e">
        <f>W841/O841</f>
        <v>#REF!</v>
      </c>
      <c r="AB841" s="254"/>
      <c r="AC841" s="253"/>
      <c r="AD841" s="253"/>
      <c r="AE841" s="253"/>
      <c r="AF841" s="253"/>
      <c r="AG841" s="254"/>
      <c r="AH841" s="254"/>
      <c r="AI841" s="254"/>
      <c r="AJ841" s="254"/>
      <c r="AK841" s="86">
        <v>8.01</v>
      </c>
      <c r="AL841" s="86"/>
      <c r="AM841" s="255"/>
      <c r="AN841" s="255">
        <f t="shared" si="496"/>
        <v>4.7</v>
      </c>
      <c r="AO841" s="98">
        <f t="shared" si="497"/>
        <v>5640</v>
      </c>
      <c r="AP841" s="98">
        <f t="shared" si="497"/>
        <v>2820</v>
      </c>
      <c r="AQ841" s="98">
        <f t="shared" si="497"/>
        <v>2115</v>
      </c>
      <c r="AR841" s="98">
        <f t="shared" si="497"/>
        <v>1410</v>
      </c>
      <c r="AS841" s="99">
        <f t="shared" si="498"/>
        <v>5600</v>
      </c>
      <c r="AT841" s="99">
        <f t="shared" si="498"/>
        <v>2800</v>
      </c>
      <c r="AU841" s="99">
        <f t="shared" si="498"/>
        <v>2100</v>
      </c>
      <c r="AV841" s="99">
        <f t="shared" si="498"/>
        <v>1400</v>
      </c>
      <c r="AW841" s="100">
        <f t="shared" si="499"/>
        <v>846</v>
      </c>
      <c r="AX841" s="256" t="s">
        <v>3453</v>
      </c>
      <c r="AY841" s="101">
        <v>1750</v>
      </c>
      <c r="AZ841" s="102">
        <v>560</v>
      </c>
      <c r="BA841" s="102">
        <v>390</v>
      </c>
      <c r="BB841" s="102">
        <v>250</v>
      </c>
      <c r="BC841" s="253">
        <v>1500</v>
      </c>
      <c r="BD841" s="253">
        <v>480</v>
      </c>
      <c r="BE841" s="253">
        <v>330</v>
      </c>
      <c r="BF841" s="253">
        <v>210</v>
      </c>
      <c r="BG841" s="103">
        <f t="shared" si="500"/>
        <v>554</v>
      </c>
      <c r="BJ841" s="251" t="e">
        <f>M841*#REF!</f>
        <v>#REF!</v>
      </c>
      <c r="BK841" s="251" t="e">
        <f>N841*#REF!</f>
        <v>#REF!</v>
      </c>
      <c r="BL841" s="251" t="e">
        <f>O841*#REF!</f>
        <v>#REF!</v>
      </c>
      <c r="BM841" s="251" t="e">
        <f>P841*#REF!</f>
        <v>#REF!</v>
      </c>
    </row>
    <row r="842" spans="1:65" s="29" customFormat="1" ht="35.1" customHeight="1" x14ac:dyDescent="0.25">
      <c r="A842" s="83" t="str">
        <f t="shared" si="486"/>
        <v>TP15DT+1</v>
      </c>
      <c r="B842" s="83" t="str">
        <f t="shared" si="487"/>
        <v>TP15DT+2</v>
      </c>
      <c r="C842" s="83" t="str">
        <f t="shared" si="488"/>
        <v>TP15DT+3</v>
      </c>
      <c r="D842" s="83" t="str">
        <f t="shared" si="489"/>
        <v>TP15DT+4</v>
      </c>
      <c r="E842" s="18" t="s">
        <v>3453</v>
      </c>
      <c r="F842" s="85">
        <v>15</v>
      </c>
      <c r="G842" s="85"/>
      <c r="H842" s="93" t="s">
        <v>6175</v>
      </c>
      <c r="I842" s="84" t="s">
        <v>3591</v>
      </c>
      <c r="J842" s="84" t="s">
        <v>2775</v>
      </c>
      <c r="K842" s="84"/>
      <c r="L842" s="84" t="s">
        <v>6176</v>
      </c>
      <c r="M842" s="96"/>
      <c r="N842" s="96"/>
      <c r="O842" s="96"/>
      <c r="P842" s="96"/>
      <c r="Q842" s="95"/>
      <c r="R842" s="95"/>
      <c r="S842" s="95"/>
      <c r="T842" s="95"/>
      <c r="U842" s="253"/>
      <c r="V842" s="253"/>
      <c r="W842" s="253"/>
      <c r="X842" s="253"/>
      <c r="Y842" s="254"/>
      <c r="Z842" s="254"/>
      <c r="AA842" s="254"/>
      <c r="AB842" s="254"/>
      <c r="AC842" s="253"/>
      <c r="AD842" s="253"/>
      <c r="AE842" s="253"/>
      <c r="AF842" s="253"/>
      <c r="AG842" s="254"/>
      <c r="AH842" s="254"/>
      <c r="AI842" s="254"/>
      <c r="AJ842" s="254"/>
      <c r="AK842" s="86"/>
      <c r="AL842" s="86"/>
      <c r="AM842" s="255"/>
      <c r="AN842" s="255"/>
      <c r="AO842" s="98"/>
      <c r="AP842" s="98"/>
      <c r="AQ842" s="98"/>
      <c r="AR842" s="98"/>
      <c r="AS842" s="98"/>
      <c r="AT842" s="98"/>
      <c r="AU842" s="98"/>
      <c r="AV842" s="98"/>
      <c r="AW842" s="60"/>
      <c r="AX842" s="256" t="s">
        <v>3453</v>
      </c>
      <c r="AY842" s="101">
        <v>1260</v>
      </c>
      <c r="AZ842" s="102">
        <v>490</v>
      </c>
      <c r="BA842" s="102">
        <v>350</v>
      </c>
      <c r="BB842" s="102">
        <v>210</v>
      </c>
      <c r="BC842" s="253">
        <v>1080</v>
      </c>
      <c r="BD842" s="253">
        <v>420</v>
      </c>
      <c r="BE842" s="253">
        <v>300</v>
      </c>
      <c r="BF842" s="253">
        <v>180</v>
      </c>
      <c r="BJ842" s="251" t="e">
        <f>M842*#REF!</f>
        <v>#REF!</v>
      </c>
      <c r="BK842" s="251" t="e">
        <f>N842*#REF!</f>
        <v>#REF!</v>
      </c>
      <c r="BL842" s="251" t="e">
        <f>O842*#REF!</f>
        <v>#REF!</v>
      </c>
      <c r="BM842" s="251" t="e">
        <f>P842*#REF!</f>
        <v>#REF!</v>
      </c>
    </row>
    <row r="843" spans="1:65" s="29" customFormat="1" ht="63" x14ac:dyDescent="0.25">
      <c r="A843" s="83" t="str">
        <f t="shared" si="486"/>
        <v>TP15DT_D1+1</v>
      </c>
      <c r="B843" s="83" t="str">
        <f t="shared" si="487"/>
        <v>TP15DT_D1+2</v>
      </c>
      <c r="C843" s="83" t="str">
        <f t="shared" si="488"/>
        <v>TP15DT_D1+3</v>
      </c>
      <c r="D843" s="83" t="str">
        <f t="shared" si="489"/>
        <v>TP15DT_D1+4</v>
      </c>
      <c r="E843" s="18" t="s">
        <v>3453</v>
      </c>
      <c r="F843" s="85"/>
      <c r="G843" s="85"/>
      <c r="H843" s="93" t="s">
        <v>6177</v>
      </c>
      <c r="I843" s="84" t="s">
        <v>6178</v>
      </c>
      <c r="J843" s="84" t="s">
        <v>2775</v>
      </c>
      <c r="K843" s="84" t="str">
        <f t="shared" si="461"/>
        <v>TP15DT_D1</v>
      </c>
      <c r="L843" s="84" t="s">
        <v>5119</v>
      </c>
      <c r="M843" s="95">
        <v>3800</v>
      </c>
      <c r="N843" s="95">
        <v>1500</v>
      </c>
      <c r="O843" s="96">
        <v>900</v>
      </c>
      <c r="P843" s="96">
        <v>700</v>
      </c>
      <c r="Q843" s="95" t="e">
        <f>VLOOKUP(H843&amp;"Vị trí 1",#REF!,9,0)</f>
        <v>#REF!</v>
      </c>
      <c r="R843" s="95" t="e">
        <f>VLOOKUP(H843&amp;"Vị trí 2",#REF!,9,0)</f>
        <v>#REF!</v>
      </c>
      <c r="S843" s="95" t="e">
        <f>VLOOKUP(H843&amp;"Vị trí 3",#REF!,9,0)</f>
        <v>#REF!</v>
      </c>
      <c r="T843" s="95" t="e">
        <f>VLOOKUP(H843&amp;"Vị trí 4",#REF!,9,0)</f>
        <v>#REF!</v>
      </c>
      <c r="U843" s="253"/>
      <c r="V843" s="253"/>
      <c r="W843" s="253"/>
      <c r="X843" s="253"/>
      <c r="Y843" s="254"/>
      <c r="Z843" s="254"/>
      <c r="AA843" s="254"/>
      <c r="AB843" s="254"/>
      <c r="AC843" s="253"/>
      <c r="AD843" s="253"/>
      <c r="AE843" s="253"/>
      <c r="AF843" s="253"/>
      <c r="AG843" s="254"/>
      <c r="AH843" s="254"/>
      <c r="AI843" s="254"/>
      <c r="AJ843" s="254"/>
      <c r="AK843" s="86">
        <v>8</v>
      </c>
      <c r="AL843" s="86"/>
      <c r="AM843" s="255"/>
      <c r="AN843" s="255">
        <f>ROUNDDOWN(AK843*$AN$10/$AK$10,1)</f>
        <v>4.7</v>
      </c>
      <c r="AO843" s="98">
        <f t="shared" ref="AO843:AR845" si="501">M843*$AN843</f>
        <v>17860</v>
      </c>
      <c r="AP843" s="98">
        <f t="shared" si="501"/>
        <v>7050</v>
      </c>
      <c r="AQ843" s="98">
        <f t="shared" si="501"/>
        <v>4230</v>
      </c>
      <c r="AR843" s="98">
        <f t="shared" si="501"/>
        <v>3290</v>
      </c>
      <c r="AS843" s="99">
        <f t="shared" ref="AS843:AV845" si="502">IF(AO843&lt;1000,ROUND(AO843,-1),ROUND(AO843,-2))</f>
        <v>17900</v>
      </c>
      <c r="AT843" s="99">
        <f t="shared" si="502"/>
        <v>7100</v>
      </c>
      <c r="AU843" s="99">
        <f t="shared" si="502"/>
        <v>4200</v>
      </c>
      <c r="AV843" s="99">
        <f t="shared" si="502"/>
        <v>3300</v>
      </c>
      <c r="AW843" s="100">
        <f>AO843*0.15</f>
        <v>2679</v>
      </c>
      <c r="AX843" s="256" t="s">
        <v>3453</v>
      </c>
      <c r="AY843" s="101">
        <v>1400</v>
      </c>
      <c r="AZ843" s="102">
        <v>700</v>
      </c>
      <c r="BA843" s="102">
        <v>490</v>
      </c>
      <c r="BB843" s="102">
        <v>210</v>
      </c>
      <c r="BC843" s="253">
        <v>1200</v>
      </c>
      <c r="BD843" s="253">
        <v>600</v>
      </c>
      <c r="BE843" s="253">
        <v>420</v>
      </c>
      <c r="BF843" s="253">
        <v>180</v>
      </c>
      <c r="BG843" s="103">
        <f>AV843-AW843</f>
        <v>621</v>
      </c>
      <c r="BJ843" s="251" t="e">
        <f>M843*#REF!</f>
        <v>#REF!</v>
      </c>
      <c r="BK843" s="251" t="e">
        <f>N843*#REF!</f>
        <v>#REF!</v>
      </c>
      <c r="BL843" s="251" t="e">
        <f>O843*#REF!</f>
        <v>#REF!</v>
      </c>
      <c r="BM843" s="251" t="e">
        <f>P843*#REF!</f>
        <v>#REF!</v>
      </c>
    </row>
    <row r="844" spans="1:65" s="29" customFormat="1" ht="35.1" customHeight="1" x14ac:dyDescent="0.25">
      <c r="A844" s="83" t="str">
        <f t="shared" si="486"/>
        <v>TP15DT_D2+1</v>
      </c>
      <c r="B844" s="83" t="str">
        <f t="shared" si="487"/>
        <v>TP15DT_D2+2</v>
      </c>
      <c r="C844" s="83" t="str">
        <f t="shared" si="488"/>
        <v>TP15DT_D2+3</v>
      </c>
      <c r="D844" s="83" t="str">
        <f t="shared" si="489"/>
        <v>TP15DT_D2+4</v>
      </c>
      <c r="E844" s="18" t="s">
        <v>3453</v>
      </c>
      <c r="F844" s="85"/>
      <c r="G844" s="85"/>
      <c r="H844" s="93" t="s">
        <v>6179</v>
      </c>
      <c r="I844" s="84" t="s">
        <v>6180</v>
      </c>
      <c r="J844" s="84" t="s">
        <v>5119</v>
      </c>
      <c r="K844" s="84" t="str">
        <f t="shared" ref="K844:K907" si="503">H844</f>
        <v>TP15DT_D2</v>
      </c>
      <c r="L844" s="84" t="s">
        <v>6181</v>
      </c>
      <c r="M844" s="95">
        <v>2500</v>
      </c>
      <c r="N844" s="96">
        <v>800</v>
      </c>
      <c r="O844" s="96">
        <v>500</v>
      </c>
      <c r="P844" s="96">
        <v>350</v>
      </c>
      <c r="Q844" s="95" t="e">
        <f>VLOOKUP(H844&amp;"Vị trí 1",#REF!,9,0)</f>
        <v>#REF!</v>
      </c>
      <c r="R844" s="95" t="e">
        <f>VLOOKUP(H844&amp;"Vị trí 2",#REF!,9,0)</f>
        <v>#REF!</v>
      </c>
      <c r="S844" s="95" t="e">
        <f>VLOOKUP(H844&amp;"Vị trí 3",#REF!,9,0)</f>
        <v>#REF!</v>
      </c>
      <c r="T844" s="95" t="e">
        <f>VLOOKUP(H844&amp;"Vị trí 4",#REF!,9,0)</f>
        <v>#REF!</v>
      </c>
      <c r="U844" s="253"/>
      <c r="V844" s="253"/>
      <c r="W844" s="253"/>
      <c r="X844" s="253"/>
      <c r="Y844" s="254"/>
      <c r="Z844" s="254"/>
      <c r="AA844" s="254"/>
      <c r="AB844" s="254"/>
      <c r="AC844" s="253"/>
      <c r="AD844" s="253"/>
      <c r="AE844" s="253"/>
      <c r="AF844" s="253"/>
      <c r="AG844" s="254"/>
      <c r="AH844" s="254"/>
      <c r="AI844" s="254"/>
      <c r="AJ844" s="254"/>
      <c r="AK844" s="86">
        <v>7.9988000000000001</v>
      </c>
      <c r="AL844" s="86"/>
      <c r="AM844" s="255"/>
      <c r="AN844" s="255">
        <f>ROUNDDOWN(AK844*$AN$10/$AK$10,1)</f>
        <v>4.7</v>
      </c>
      <c r="AO844" s="98">
        <f t="shared" si="501"/>
        <v>11750</v>
      </c>
      <c r="AP844" s="98">
        <f t="shared" si="501"/>
        <v>3760</v>
      </c>
      <c r="AQ844" s="98">
        <f t="shared" si="501"/>
        <v>2350</v>
      </c>
      <c r="AR844" s="98">
        <f t="shared" si="501"/>
        <v>1645</v>
      </c>
      <c r="AS844" s="99">
        <f t="shared" si="502"/>
        <v>11800</v>
      </c>
      <c r="AT844" s="99">
        <f t="shared" si="502"/>
        <v>3800</v>
      </c>
      <c r="AU844" s="99">
        <f t="shared" si="502"/>
        <v>2400</v>
      </c>
      <c r="AV844" s="99">
        <f t="shared" si="502"/>
        <v>1600</v>
      </c>
      <c r="AW844" s="100">
        <f>AO844*0.15</f>
        <v>1762.5</v>
      </c>
      <c r="AX844" s="256" t="s">
        <v>3453</v>
      </c>
      <c r="AY844" s="101">
        <v>2800</v>
      </c>
      <c r="AZ844" s="102">
        <v>700</v>
      </c>
      <c r="BA844" s="102">
        <v>560</v>
      </c>
      <c r="BB844" s="102">
        <v>420</v>
      </c>
      <c r="BC844" s="253">
        <v>2400</v>
      </c>
      <c r="BD844" s="253">
        <v>600</v>
      </c>
      <c r="BE844" s="253">
        <v>480</v>
      </c>
      <c r="BF844" s="253">
        <v>360</v>
      </c>
      <c r="BG844" s="103">
        <f>AV844-AW844</f>
        <v>-162.5</v>
      </c>
      <c r="BJ844" s="251" t="e">
        <f>M844*#REF!</f>
        <v>#REF!</v>
      </c>
      <c r="BK844" s="251" t="e">
        <f>N844*#REF!</f>
        <v>#REF!</v>
      </c>
      <c r="BL844" s="251" t="e">
        <f>O844*#REF!</f>
        <v>#REF!</v>
      </c>
      <c r="BM844" s="251" t="e">
        <f>P844*#REF!</f>
        <v>#REF!</v>
      </c>
    </row>
    <row r="845" spans="1:65" s="2" customFormat="1" ht="63" x14ac:dyDescent="0.25">
      <c r="A845" s="83" t="str">
        <f t="shared" si="486"/>
        <v>TP15DT_D3+1</v>
      </c>
      <c r="B845" s="83" t="str">
        <f t="shared" si="487"/>
        <v>TP15DT_D3+2</v>
      </c>
      <c r="C845" s="83" t="str">
        <f t="shared" si="488"/>
        <v>TP15DT_D3+3</v>
      </c>
      <c r="D845" s="83" t="str">
        <f t="shared" si="489"/>
        <v>TP15DT_D3+4</v>
      </c>
      <c r="E845" s="18" t="s">
        <v>3453</v>
      </c>
      <c r="F845" s="85"/>
      <c r="G845" s="85"/>
      <c r="H845" s="93" t="s">
        <v>6182</v>
      </c>
      <c r="I845" s="84" t="s">
        <v>6183</v>
      </c>
      <c r="J845" s="84" t="s">
        <v>6181</v>
      </c>
      <c r="K845" s="84" t="str">
        <f t="shared" si="503"/>
        <v>TP15DT_D3</v>
      </c>
      <c r="L845" s="84" t="s">
        <v>6176</v>
      </c>
      <c r="M845" s="95">
        <v>1700</v>
      </c>
      <c r="N845" s="96">
        <v>500</v>
      </c>
      <c r="O845" s="96">
        <v>400</v>
      </c>
      <c r="P845" s="96">
        <v>250</v>
      </c>
      <c r="Q845" s="95" t="e">
        <f>VLOOKUP(H845&amp;"Vị trí 1",#REF!,9,0)</f>
        <v>#REF!</v>
      </c>
      <c r="R845" s="95" t="e">
        <f>VLOOKUP(H845&amp;"Vị trí 2",#REF!,9,0)</f>
        <v>#REF!</v>
      </c>
      <c r="S845" s="95" t="e">
        <f>VLOOKUP(H845&amp;"Vị trí 3",#REF!,9,0)</f>
        <v>#REF!</v>
      </c>
      <c r="T845" s="95" t="e">
        <f>VLOOKUP(H845&amp;"Vị trí 4",#REF!,9,0)</f>
        <v>#REF!</v>
      </c>
      <c r="U845" s="253" t="e">
        <f>VLOOKUP(A845,#REF!,32,0)</f>
        <v>#REF!</v>
      </c>
      <c r="V845" s="253" t="e">
        <f>VLOOKUP(B845,#REF!,32,0)</f>
        <v>#REF!</v>
      </c>
      <c r="W845" s="253"/>
      <c r="X845" s="253"/>
      <c r="Y845" s="254" t="e">
        <f>U845/M845</f>
        <v>#REF!</v>
      </c>
      <c r="Z845" s="254" t="e">
        <f>V845/N845</f>
        <v>#REF!</v>
      </c>
      <c r="AA845" s="254"/>
      <c r="AB845" s="254"/>
      <c r="AC845" s="253" t="e">
        <f>VLOOKUP(H845,#REF!,5,0)</f>
        <v>#REF!</v>
      </c>
      <c r="AD845" s="253" t="e">
        <f>VLOOKUP($H845,#REF!,6,0)</f>
        <v>#REF!</v>
      </c>
      <c r="AE845" s="253" t="e">
        <f>VLOOKUP($H845,#REF!,7,0)</f>
        <v>#REF!</v>
      </c>
      <c r="AF845" s="253" t="e">
        <f>VLOOKUP($H845,#REF!,8,0)</f>
        <v>#REF!</v>
      </c>
      <c r="AG845" s="254" t="e">
        <f>AC845/M845</f>
        <v>#REF!</v>
      </c>
      <c r="AH845" s="254" t="e">
        <f>AD845/N845</f>
        <v>#REF!</v>
      </c>
      <c r="AI845" s="254" t="e">
        <f>AE845/O845</f>
        <v>#REF!</v>
      </c>
      <c r="AJ845" s="254" t="e">
        <f>AF845/P845</f>
        <v>#REF!</v>
      </c>
      <c r="AK845" s="86">
        <v>8.0117647058823529</v>
      </c>
      <c r="AL845" s="86"/>
      <c r="AM845" s="255" t="e">
        <f>AVERAGE(AG845:AJ845)</f>
        <v>#REF!</v>
      </c>
      <c r="AN845" s="255">
        <f>ROUNDDOWN(AK845*$AN$10/$AK$10,1)</f>
        <v>4.7</v>
      </c>
      <c r="AO845" s="98">
        <f t="shared" si="501"/>
        <v>7990</v>
      </c>
      <c r="AP845" s="98">
        <f t="shared" si="501"/>
        <v>2350</v>
      </c>
      <c r="AQ845" s="98">
        <f t="shared" si="501"/>
        <v>1880</v>
      </c>
      <c r="AR845" s="98">
        <f t="shared" si="501"/>
        <v>1175</v>
      </c>
      <c r="AS845" s="99">
        <f t="shared" si="502"/>
        <v>8000</v>
      </c>
      <c r="AT845" s="99">
        <f t="shared" si="502"/>
        <v>2400</v>
      </c>
      <c r="AU845" s="99">
        <f t="shared" si="502"/>
        <v>1900</v>
      </c>
      <c r="AV845" s="99">
        <f t="shared" si="502"/>
        <v>1200</v>
      </c>
      <c r="AW845" s="100">
        <f>AO845*0.15</f>
        <v>1198.5</v>
      </c>
      <c r="AX845" s="260" t="s">
        <v>3453</v>
      </c>
      <c r="AY845" s="101">
        <v>1540</v>
      </c>
      <c r="AZ845" s="102">
        <v>560</v>
      </c>
      <c r="BA845" s="102">
        <v>420</v>
      </c>
      <c r="BB845" s="102">
        <v>250</v>
      </c>
      <c r="BC845" s="253">
        <v>1320</v>
      </c>
      <c r="BD845" s="253">
        <v>480</v>
      </c>
      <c r="BE845" s="253">
        <v>360</v>
      </c>
      <c r="BF845" s="253">
        <v>210</v>
      </c>
      <c r="BG845" s="103">
        <f>AV845-AW845</f>
        <v>1.5</v>
      </c>
      <c r="BJ845" s="251" t="e">
        <f>M845*#REF!</f>
        <v>#REF!</v>
      </c>
      <c r="BK845" s="251" t="e">
        <f>N845*#REF!</f>
        <v>#REF!</v>
      </c>
      <c r="BL845" s="251" t="e">
        <f>O845*#REF!</f>
        <v>#REF!</v>
      </c>
      <c r="BM845" s="251" t="e">
        <f>P845*#REF!</f>
        <v>#REF!</v>
      </c>
    </row>
    <row r="846" spans="1:65" s="29" customFormat="1" ht="35.1" customHeight="1" x14ac:dyDescent="0.25">
      <c r="A846" s="83" t="str">
        <f t="shared" si="486"/>
        <v>TP16DT+1</v>
      </c>
      <c r="B846" s="83" t="str">
        <f t="shared" si="487"/>
        <v>TP16DT+2</v>
      </c>
      <c r="C846" s="83" t="str">
        <f t="shared" si="488"/>
        <v>TP16DT+3</v>
      </c>
      <c r="D846" s="83" t="str">
        <f t="shared" si="489"/>
        <v>TP16DT+4</v>
      </c>
      <c r="E846" s="18" t="s">
        <v>3453</v>
      </c>
      <c r="F846" s="85">
        <v>16</v>
      </c>
      <c r="G846" s="85"/>
      <c r="H846" s="93" t="s">
        <v>6184</v>
      </c>
      <c r="I846" s="84" t="s">
        <v>3669</v>
      </c>
      <c r="J846" s="84" t="s">
        <v>2775</v>
      </c>
      <c r="K846" s="84"/>
      <c r="L846" s="84" t="s">
        <v>3768</v>
      </c>
      <c r="M846" s="96"/>
      <c r="N846" s="96"/>
      <c r="O846" s="96"/>
      <c r="P846" s="96"/>
      <c r="Q846" s="95"/>
      <c r="R846" s="95"/>
      <c r="S846" s="95"/>
      <c r="T846" s="95"/>
      <c r="U846" s="253"/>
      <c r="V846" s="253"/>
      <c r="W846" s="253"/>
      <c r="X846" s="253"/>
      <c r="Y846" s="254"/>
      <c r="Z846" s="254"/>
      <c r="AA846" s="254"/>
      <c r="AB846" s="254"/>
      <c r="AC846" s="253"/>
      <c r="AD846" s="253"/>
      <c r="AE846" s="253"/>
      <c r="AF846" s="253"/>
      <c r="AG846" s="254"/>
      <c r="AH846" s="254"/>
      <c r="AI846" s="254"/>
      <c r="AJ846" s="254"/>
      <c r="AK846" s="86"/>
      <c r="AL846" s="86"/>
      <c r="AM846" s="255"/>
      <c r="AN846" s="255"/>
      <c r="AO846" s="98"/>
      <c r="AP846" s="98"/>
      <c r="AQ846" s="98"/>
      <c r="AR846" s="98"/>
      <c r="AS846" s="98"/>
      <c r="AT846" s="98"/>
      <c r="AU846" s="98"/>
      <c r="AV846" s="98"/>
      <c r="AW846" s="60"/>
      <c r="AX846" s="256" t="s">
        <v>3453</v>
      </c>
      <c r="AY846" s="101">
        <v>630</v>
      </c>
      <c r="AZ846" s="102">
        <v>320</v>
      </c>
      <c r="BA846" s="102">
        <v>250</v>
      </c>
      <c r="BB846" s="102">
        <v>180</v>
      </c>
      <c r="BC846" s="253">
        <v>540</v>
      </c>
      <c r="BD846" s="253">
        <v>270</v>
      </c>
      <c r="BE846" s="253">
        <v>210</v>
      </c>
      <c r="BF846" s="253">
        <v>150</v>
      </c>
      <c r="BJ846" s="251" t="e">
        <f>M846*#REF!</f>
        <v>#REF!</v>
      </c>
      <c r="BK846" s="251" t="e">
        <f>N846*#REF!</f>
        <v>#REF!</v>
      </c>
      <c r="BL846" s="251" t="e">
        <f>O846*#REF!</f>
        <v>#REF!</v>
      </c>
      <c r="BM846" s="251" t="e">
        <f>P846*#REF!</f>
        <v>#REF!</v>
      </c>
    </row>
    <row r="847" spans="1:65" s="29" customFormat="1" ht="47.25" customHeight="1" x14ac:dyDescent="0.25">
      <c r="A847" s="83" t="str">
        <f t="shared" si="486"/>
        <v>TP16DT_D1+1</v>
      </c>
      <c r="B847" s="83" t="str">
        <f t="shared" si="487"/>
        <v>TP16DT_D1+2</v>
      </c>
      <c r="C847" s="83" t="str">
        <f t="shared" si="488"/>
        <v>TP16DT_D1+3</v>
      </c>
      <c r="D847" s="83" t="str">
        <f t="shared" si="489"/>
        <v>TP16DT_D1+4</v>
      </c>
      <c r="E847" s="18" t="s">
        <v>3453</v>
      </c>
      <c r="F847" s="85"/>
      <c r="G847" s="85"/>
      <c r="H847" s="93" t="s">
        <v>6185</v>
      </c>
      <c r="I847" s="84" t="s">
        <v>6186</v>
      </c>
      <c r="J847" s="84" t="s">
        <v>2775</v>
      </c>
      <c r="K847" s="84" t="str">
        <f t="shared" si="503"/>
        <v>TP16DT_D1</v>
      </c>
      <c r="L847" s="84" t="s">
        <v>6187</v>
      </c>
      <c r="M847" s="95">
        <v>2500</v>
      </c>
      <c r="N847" s="96">
        <v>800</v>
      </c>
      <c r="O847" s="96">
        <v>550</v>
      </c>
      <c r="P847" s="96">
        <v>350</v>
      </c>
      <c r="Q847" s="95" t="e">
        <f>VLOOKUP(H847&amp;"Vị trí 1",#REF!,9,0)</f>
        <v>#REF!</v>
      </c>
      <c r="R847" s="95" t="e">
        <f>VLOOKUP(H847&amp;"Vị trí 2",#REF!,9,0)</f>
        <v>#REF!</v>
      </c>
      <c r="S847" s="95" t="e">
        <f>VLOOKUP(H847&amp;"Vị trí 3",#REF!,9,0)</f>
        <v>#REF!</v>
      </c>
      <c r="T847" s="95" t="e">
        <f>VLOOKUP(H847&amp;"Vị trí 4",#REF!,9,0)</f>
        <v>#REF!</v>
      </c>
      <c r="U847" s="253" t="e">
        <f>VLOOKUP(A847,#REF!,32,0)</f>
        <v>#REF!</v>
      </c>
      <c r="V847" s="253"/>
      <c r="W847" s="253"/>
      <c r="X847" s="253"/>
      <c r="Y847" s="254" t="e">
        <f>U847/M847</f>
        <v>#REF!</v>
      </c>
      <c r="Z847" s="254"/>
      <c r="AA847" s="254"/>
      <c r="AB847" s="254"/>
      <c r="AC847" s="253"/>
      <c r="AD847" s="253"/>
      <c r="AE847" s="253"/>
      <c r="AF847" s="253"/>
      <c r="AG847" s="254"/>
      <c r="AH847" s="254"/>
      <c r="AI847" s="254"/>
      <c r="AJ847" s="254"/>
      <c r="AK847" s="86">
        <v>7.9765636363636361</v>
      </c>
      <c r="AL847" s="86"/>
      <c r="AM847" s="255"/>
      <c r="AN847" s="255">
        <f t="shared" ref="AN847:AN854" si="504">ROUNDDOWN(AK847*$AN$10/$AK$10,1)</f>
        <v>4.7</v>
      </c>
      <c r="AO847" s="98">
        <f t="shared" ref="AO847:AR853" si="505">M847*$AN847</f>
        <v>11750</v>
      </c>
      <c r="AP847" s="98">
        <f t="shared" si="505"/>
        <v>3760</v>
      </c>
      <c r="AQ847" s="98">
        <f t="shared" si="505"/>
        <v>2585</v>
      </c>
      <c r="AR847" s="98">
        <f t="shared" si="505"/>
        <v>1645</v>
      </c>
      <c r="AS847" s="99">
        <f t="shared" ref="AS847:AV853" si="506">IF(AO847&lt;1000,ROUND(AO847,-1),ROUND(AO847,-2))</f>
        <v>11800</v>
      </c>
      <c r="AT847" s="99">
        <f t="shared" si="506"/>
        <v>3800</v>
      </c>
      <c r="AU847" s="99">
        <f t="shared" si="506"/>
        <v>2600</v>
      </c>
      <c r="AV847" s="99">
        <f t="shared" si="506"/>
        <v>1600</v>
      </c>
      <c r="AW847" s="100">
        <f t="shared" ref="AW847:AW853" si="507">AO847*0.15</f>
        <v>1762.5</v>
      </c>
      <c r="AX847" s="256" t="s">
        <v>3453</v>
      </c>
      <c r="AY847" s="101">
        <v>840</v>
      </c>
      <c r="AZ847" s="102">
        <v>420</v>
      </c>
      <c r="BA847" s="102">
        <v>350</v>
      </c>
      <c r="BB847" s="102">
        <v>210</v>
      </c>
      <c r="BC847" s="253">
        <v>720</v>
      </c>
      <c r="BD847" s="253">
        <v>360</v>
      </c>
      <c r="BE847" s="253">
        <v>300</v>
      </c>
      <c r="BF847" s="253">
        <v>180</v>
      </c>
      <c r="BG847" s="103">
        <f t="shared" ref="BG847:BG853" si="508">AV847-AW847</f>
        <v>-162.5</v>
      </c>
      <c r="BJ847" s="251" t="e">
        <f>M847*#REF!</f>
        <v>#REF!</v>
      </c>
      <c r="BK847" s="251" t="e">
        <f>N847*#REF!</f>
        <v>#REF!</v>
      </c>
      <c r="BL847" s="251" t="e">
        <f>O847*#REF!</f>
        <v>#REF!</v>
      </c>
      <c r="BM847" s="251" t="e">
        <f>P847*#REF!</f>
        <v>#REF!</v>
      </c>
    </row>
    <row r="848" spans="1:65" s="294" customFormat="1" ht="63" x14ac:dyDescent="0.25">
      <c r="A848" s="230" t="str">
        <f t="shared" si="486"/>
        <v>TP16DT_D2+1</v>
      </c>
      <c r="B848" s="230" t="str">
        <f t="shared" si="487"/>
        <v>TP16DT_D2+2</v>
      </c>
      <c r="C848" s="230" t="str">
        <f t="shared" si="488"/>
        <v>TP16DT_D2+3</v>
      </c>
      <c r="D848" s="230" t="str">
        <f t="shared" si="489"/>
        <v>TP16DT_D2+4</v>
      </c>
      <c r="E848" s="18" t="s">
        <v>3453</v>
      </c>
      <c r="F848" s="85"/>
      <c r="G848" s="85"/>
      <c r="H848" s="93" t="s">
        <v>6188</v>
      </c>
      <c r="I848" s="84" t="s">
        <v>6189</v>
      </c>
      <c r="J848" s="84" t="s">
        <v>6187</v>
      </c>
      <c r="K848" s="84" t="str">
        <f t="shared" si="503"/>
        <v>TP16DT_D2</v>
      </c>
      <c r="L848" s="84" t="s">
        <v>3768</v>
      </c>
      <c r="M848" s="95">
        <v>1800</v>
      </c>
      <c r="N848" s="96">
        <v>700</v>
      </c>
      <c r="O848" s="96">
        <v>500</v>
      </c>
      <c r="P848" s="96">
        <v>300</v>
      </c>
      <c r="Q848" s="95" t="e">
        <f>VLOOKUP(H848&amp;"Vị trí 1",#REF!,9,0)</f>
        <v>#REF!</v>
      </c>
      <c r="R848" s="95" t="e">
        <f>VLOOKUP(H848&amp;"Vị trí 2",#REF!,9,0)</f>
        <v>#REF!</v>
      </c>
      <c r="S848" s="95" t="e">
        <f>VLOOKUP(H848&amp;"Vị trí 3",#REF!,9,0)</f>
        <v>#REF!</v>
      </c>
      <c r="T848" s="95" t="e">
        <f>VLOOKUP(H848&amp;"Vị trí 4",#REF!,9,0)</f>
        <v>#REF!</v>
      </c>
      <c r="U848" s="266"/>
      <c r="V848" s="266"/>
      <c r="W848" s="266"/>
      <c r="X848" s="266"/>
      <c r="Y848" s="267"/>
      <c r="Z848" s="267"/>
      <c r="AA848" s="267"/>
      <c r="AB848" s="267"/>
      <c r="AC848" s="266"/>
      <c r="AD848" s="266"/>
      <c r="AE848" s="266"/>
      <c r="AF848" s="266"/>
      <c r="AG848" s="267"/>
      <c r="AH848" s="267"/>
      <c r="AI848" s="267">
        <f>MIN(AK849:AK894)</f>
        <v>4.0545454545454547</v>
      </c>
      <c r="AJ848" s="267">
        <f>MAX(AK849:AK894)</f>
        <v>8.01</v>
      </c>
      <c r="AK848" s="86">
        <v>8.01</v>
      </c>
      <c r="AL848" s="86"/>
      <c r="AM848" s="268"/>
      <c r="AN848" s="255">
        <f t="shared" si="504"/>
        <v>4.7</v>
      </c>
      <c r="AO848" s="98">
        <f t="shared" si="505"/>
        <v>8460</v>
      </c>
      <c r="AP848" s="98">
        <f t="shared" si="505"/>
        <v>3290</v>
      </c>
      <c r="AQ848" s="98">
        <f t="shared" si="505"/>
        <v>2350</v>
      </c>
      <c r="AR848" s="98">
        <f t="shared" si="505"/>
        <v>1410</v>
      </c>
      <c r="AS848" s="99">
        <f t="shared" si="506"/>
        <v>8500</v>
      </c>
      <c r="AT848" s="99">
        <f t="shared" si="506"/>
        <v>3300</v>
      </c>
      <c r="AU848" s="99">
        <f t="shared" si="506"/>
        <v>2400</v>
      </c>
      <c r="AV848" s="99">
        <f t="shared" si="506"/>
        <v>1400</v>
      </c>
      <c r="AW848" s="100">
        <f t="shared" si="507"/>
        <v>1269</v>
      </c>
      <c r="AX848" s="269" t="s">
        <v>32</v>
      </c>
      <c r="AY848" s="292"/>
      <c r="AZ848" s="293"/>
      <c r="BA848" s="293"/>
      <c r="BB848" s="293"/>
      <c r="BC848" s="266"/>
      <c r="BD848" s="266"/>
      <c r="BE848" s="266"/>
      <c r="BF848" s="266"/>
      <c r="BG848" s="103">
        <f t="shared" si="508"/>
        <v>131</v>
      </c>
    </row>
    <row r="849" spans="1:65" s="29" customFormat="1" ht="35.1" customHeight="1" x14ac:dyDescent="0.25">
      <c r="A849" s="83" t="str">
        <f t="shared" si="486"/>
        <v>TP17DT+1</v>
      </c>
      <c r="B849" s="83" t="str">
        <f t="shared" si="487"/>
        <v>TP17DT+2</v>
      </c>
      <c r="C849" s="83" t="str">
        <f t="shared" si="488"/>
        <v>TP17DT+3</v>
      </c>
      <c r="D849" s="83" t="str">
        <f t="shared" si="489"/>
        <v>TP17DT+4</v>
      </c>
      <c r="E849" s="18" t="s">
        <v>3453</v>
      </c>
      <c r="F849" s="85">
        <v>17</v>
      </c>
      <c r="G849" s="85"/>
      <c r="H849" s="93" t="s">
        <v>6190</v>
      </c>
      <c r="I849" s="84" t="s">
        <v>6191</v>
      </c>
      <c r="J849" s="84" t="s">
        <v>3591</v>
      </c>
      <c r="K849" s="84" t="str">
        <f t="shared" si="503"/>
        <v>TP17DT</v>
      </c>
      <c r="L849" s="84" t="s">
        <v>6192</v>
      </c>
      <c r="M849" s="95">
        <v>2000</v>
      </c>
      <c r="N849" s="95">
        <v>1000</v>
      </c>
      <c r="O849" s="96">
        <v>700</v>
      </c>
      <c r="P849" s="96">
        <v>300</v>
      </c>
      <c r="Q849" s="95" t="e">
        <f>VLOOKUP(H849&amp;"Vị trí 1",#REF!,9,0)</f>
        <v>#REF!</v>
      </c>
      <c r="R849" s="95" t="e">
        <f>VLOOKUP(H849&amp;"Vị trí 2",#REF!,9,0)</f>
        <v>#REF!</v>
      </c>
      <c r="S849" s="95" t="e">
        <f>VLOOKUP(H849&amp;"Vị trí 3",#REF!,9,0)</f>
        <v>#REF!</v>
      </c>
      <c r="T849" s="95" t="e">
        <f>VLOOKUP(H849&amp;"Vị trí 4",#REF!,9,0)</f>
        <v>#REF!</v>
      </c>
      <c r="U849" s="253"/>
      <c r="V849" s="253"/>
      <c r="W849" s="253"/>
      <c r="X849" s="253"/>
      <c r="Y849" s="254"/>
      <c r="Z849" s="254"/>
      <c r="AA849" s="254"/>
      <c r="AB849" s="254"/>
      <c r="AC849" s="253"/>
      <c r="AD849" s="253"/>
      <c r="AE849" s="253"/>
      <c r="AF849" s="253"/>
      <c r="AG849" s="254"/>
      <c r="AH849" s="254"/>
      <c r="AI849" s="254"/>
      <c r="AJ849" s="254"/>
      <c r="AK849" s="86">
        <v>8.01</v>
      </c>
      <c r="AL849" s="86"/>
      <c r="AM849" s="255"/>
      <c r="AN849" s="255">
        <f t="shared" si="504"/>
        <v>4.7</v>
      </c>
      <c r="AO849" s="98">
        <f t="shared" si="505"/>
        <v>9400</v>
      </c>
      <c r="AP849" s="98">
        <f t="shared" si="505"/>
        <v>4700</v>
      </c>
      <c r="AQ849" s="98">
        <f t="shared" si="505"/>
        <v>3290</v>
      </c>
      <c r="AR849" s="98">
        <f t="shared" si="505"/>
        <v>1410</v>
      </c>
      <c r="AS849" s="99">
        <f t="shared" si="506"/>
        <v>9400</v>
      </c>
      <c r="AT849" s="99">
        <f t="shared" si="506"/>
        <v>4700</v>
      </c>
      <c r="AU849" s="99">
        <f t="shared" si="506"/>
        <v>3300</v>
      </c>
      <c r="AV849" s="99">
        <f t="shared" si="506"/>
        <v>1400</v>
      </c>
      <c r="AW849" s="100">
        <f t="shared" si="507"/>
        <v>1410</v>
      </c>
      <c r="AX849" s="256" t="s">
        <v>32</v>
      </c>
      <c r="AY849" s="101"/>
      <c r="AZ849" s="102"/>
      <c r="BA849" s="102"/>
      <c r="BB849" s="102"/>
      <c r="BC849" s="253"/>
      <c r="BD849" s="253"/>
      <c r="BE849" s="253"/>
      <c r="BF849" s="253"/>
      <c r="BG849" s="103">
        <f t="shared" si="508"/>
        <v>-10</v>
      </c>
    </row>
    <row r="850" spans="1:65" s="29" customFormat="1" ht="35.1" customHeight="1" x14ac:dyDescent="0.25">
      <c r="A850" s="83" t="str">
        <f t="shared" si="486"/>
        <v>TP18DT+1</v>
      </c>
      <c r="B850" s="83" t="str">
        <f t="shared" si="487"/>
        <v>TP18DT+2</v>
      </c>
      <c r="C850" s="83" t="str">
        <f t="shared" si="488"/>
        <v>TP18DT+3</v>
      </c>
      <c r="D850" s="83" t="str">
        <f t="shared" si="489"/>
        <v>TP18DT+4</v>
      </c>
      <c r="E850" s="18" t="s">
        <v>3453</v>
      </c>
      <c r="F850" s="85">
        <v>18</v>
      </c>
      <c r="G850" s="85"/>
      <c r="H850" s="93" t="s">
        <v>6193</v>
      </c>
      <c r="I850" s="84" t="s">
        <v>261</v>
      </c>
      <c r="J850" s="84" t="s">
        <v>6194</v>
      </c>
      <c r="K850" s="84" t="str">
        <f t="shared" si="503"/>
        <v>TP18DT</v>
      </c>
      <c r="L850" s="84" t="s">
        <v>5421</v>
      </c>
      <c r="M850" s="95">
        <v>4000</v>
      </c>
      <c r="N850" s="95">
        <v>1000</v>
      </c>
      <c r="O850" s="96">
        <v>800</v>
      </c>
      <c r="P850" s="96">
        <v>600</v>
      </c>
      <c r="Q850" s="95" t="e">
        <f>VLOOKUP(H850&amp;"Vị trí 1",#REF!,9,0)</f>
        <v>#REF!</v>
      </c>
      <c r="R850" s="95" t="e">
        <f>VLOOKUP(H850&amp;"Vị trí 2",#REF!,9,0)</f>
        <v>#REF!</v>
      </c>
      <c r="S850" s="95" t="e">
        <f>VLOOKUP(H850&amp;"Vị trí 3",#REF!,9,0)</f>
        <v>#REF!</v>
      </c>
      <c r="T850" s="95" t="e">
        <f>VLOOKUP(H850&amp;"Vị trí 4",#REF!,9,0)</f>
        <v>#REF!</v>
      </c>
      <c r="U850" s="253"/>
      <c r="V850" s="253"/>
      <c r="W850" s="253"/>
      <c r="X850" s="253"/>
      <c r="Y850" s="254"/>
      <c r="Z850" s="254"/>
      <c r="AA850" s="254"/>
      <c r="AB850" s="254"/>
      <c r="AC850" s="253"/>
      <c r="AD850" s="253"/>
      <c r="AE850" s="253"/>
      <c r="AF850" s="253"/>
      <c r="AG850" s="254"/>
      <c r="AH850" s="254"/>
      <c r="AI850" s="254"/>
      <c r="AJ850" s="254"/>
      <c r="AK850" s="86">
        <v>8.01</v>
      </c>
      <c r="AL850" s="86"/>
      <c r="AM850" s="255"/>
      <c r="AN850" s="255">
        <f t="shared" si="504"/>
        <v>4.7</v>
      </c>
      <c r="AO850" s="98">
        <f t="shared" si="505"/>
        <v>18800</v>
      </c>
      <c r="AP850" s="98">
        <f t="shared" si="505"/>
        <v>4700</v>
      </c>
      <c r="AQ850" s="98">
        <f t="shared" si="505"/>
        <v>3760</v>
      </c>
      <c r="AR850" s="98">
        <f t="shared" si="505"/>
        <v>2820</v>
      </c>
      <c r="AS850" s="99">
        <f t="shared" si="506"/>
        <v>18800</v>
      </c>
      <c r="AT850" s="99">
        <f t="shared" si="506"/>
        <v>4700</v>
      </c>
      <c r="AU850" s="99">
        <f t="shared" si="506"/>
        <v>3800</v>
      </c>
      <c r="AV850" s="99">
        <f t="shared" si="506"/>
        <v>2800</v>
      </c>
      <c r="AW850" s="100">
        <f t="shared" si="507"/>
        <v>2820</v>
      </c>
      <c r="AX850" s="256" t="s">
        <v>32</v>
      </c>
      <c r="AY850" s="101">
        <v>1120</v>
      </c>
      <c r="AZ850" s="102">
        <v>560</v>
      </c>
      <c r="BA850" s="102">
        <v>420</v>
      </c>
      <c r="BB850" s="102">
        <v>280</v>
      </c>
      <c r="BC850" s="253">
        <v>960</v>
      </c>
      <c r="BD850" s="253">
        <v>480</v>
      </c>
      <c r="BE850" s="253">
        <v>360</v>
      </c>
      <c r="BF850" s="253">
        <v>240</v>
      </c>
      <c r="BG850" s="103">
        <f t="shared" si="508"/>
        <v>-20</v>
      </c>
      <c r="BJ850" s="251" t="e">
        <f>M850*#REF!</f>
        <v>#REF!</v>
      </c>
      <c r="BK850" s="251" t="e">
        <f>N850*#REF!</f>
        <v>#REF!</v>
      </c>
      <c r="BL850" s="251" t="e">
        <f>O850*#REF!</f>
        <v>#REF!</v>
      </c>
      <c r="BM850" s="251" t="e">
        <f>P850*#REF!</f>
        <v>#REF!</v>
      </c>
    </row>
    <row r="851" spans="1:65" s="29" customFormat="1" ht="63" customHeight="1" x14ac:dyDescent="0.25">
      <c r="A851" s="83" t="str">
        <f t="shared" si="486"/>
        <v>TP19DT+1</v>
      </c>
      <c r="B851" s="83" t="str">
        <f t="shared" si="487"/>
        <v>TP19DT+2</v>
      </c>
      <c r="C851" s="83" t="str">
        <f t="shared" si="488"/>
        <v>TP19DT+3</v>
      </c>
      <c r="D851" s="83" t="str">
        <f t="shared" si="489"/>
        <v>TP19DT+4</v>
      </c>
      <c r="E851" s="18" t="s">
        <v>3453</v>
      </c>
      <c r="F851" s="85">
        <v>19</v>
      </c>
      <c r="G851" s="85"/>
      <c r="H851" s="93" t="s">
        <v>6195</v>
      </c>
      <c r="I851" s="84" t="s">
        <v>6196</v>
      </c>
      <c r="J851" s="84" t="s">
        <v>6194</v>
      </c>
      <c r="K851" s="84" t="str">
        <f t="shared" si="503"/>
        <v>TP19DT</v>
      </c>
      <c r="L851" s="84" t="s">
        <v>6197</v>
      </c>
      <c r="M851" s="95">
        <v>2200</v>
      </c>
      <c r="N851" s="96">
        <v>800</v>
      </c>
      <c r="O851" s="96">
        <v>600</v>
      </c>
      <c r="P851" s="96">
        <v>350</v>
      </c>
      <c r="Q851" s="95" t="e">
        <f>VLOOKUP(H851&amp;"Vị trí 1",#REF!,9,0)</f>
        <v>#REF!</v>
      </c>
      <c r="R851" s="95" t="e">
        <f>VLOOKUP(H851&amp;"Vị trí 2",#REF!,9,0)</f>
        <v>#REF!</v>
      </c>
      <c r="S851" s="95" t="e">
        <f>VLOOKUP(H851&amp;"Vị trí 3",#REF!,9,0)</f>
        <v>#REF!</v>
      </c>
      <c r="T851" s="95" t="e">
        <f>VLOOKUP(H851&amp;"Vị trí 4",#REF!,9,0)</f>
        <v>#REF!</v>
      </c>
      <c r="U851" s="253" t="e">
        <f>VLOOKUP(A851,#REF!,32,0)</f>
        <v>#REF!</v>
      </c>
      <c r="V851" s="253"/>
      <c r="W851" s="253"/>
      <c r="X851" s="253"/>
      <c r="Y851" s="254" t="e">
        <f>U851/M851</f>
        <v>#REF!</v>
      </c>
      <c r="Z851" s="254"/>
      <c r="AA851" s="254"/>
      <c r="AB851" s="254"/>
      <c r="AC851" s="253"/>
      <c r="AD851" s="253"/>
      <c r="AE851" s="253"/>
      <c r="AF851" s="253"/>
      <c r="AG851" s="254"/>
      <c r="AH851" s="254"/>
      <c r="AI851" s="254"/>
      <c r="AJ851" s="254"/>
      <c r="AK851" s="86">
        <v>7.9945454545454542</v>
      </c>
      <c r="AL851" s="86"/>
      <c r="AM851" s="255"/>
      <c r="AN851" s="255">
        <f t="shared" si="504"/>
        <v>4.7</v>
      </c>
      <c r="AO851" s="98">
        <f t="shared" si="505"/>
        <v>10340</v>
      </c>
      <c r="AP851" s="98">
        <f t="shared" si="505"/>
        <v>3760</v>
      </c>
      <c r="AQ851" s="98">
        <f t="shared" si="505"/>
        <v>2820</v>
      </c>
      <c r="AR851" s="98">
        <f t="shared" si="505"/>
        <v>1645</v>
      </c>
      <c r="AS851" s="99">
        <f t="shared" si="506"/>
        <v>10300</v>
      </c>
      <c r="AT851" s="99">
        <f t="shared" si="506"/>
        <v>3800</v>
      </c>
      <c r="AU851" s="99">
        <f t="shared" si="506"/>
        <v>2800</v>
      </c>
      <c r="AV851" s="99">
        <f t="shared" si="506"/>
        <v>1600</v>
      </c>
      <c r="AW851" s="100">
        <f t="shared" si="507"/>
        <v>1551</v>
      </c>
      <c r="AX851" s="256" t="s">
        <v>32</v>
      </c>
      <c r="AY851" s="101">
        <v>1540</v>
      </c>
      <c r="AZ851" s="102">
        <v>700</v>
      </c>
      <c r="BA851" s="102">
        <v>560</v>
      </c>
      <c r="BB851" s="102">
        <v>420</v>
      </c>
      <c r="BC851" s="253">
        <v>1320</v>
      </c>
      <c r="BD851" s="253">
        <v>600</v>
      </c>
      <c r="BE851" s="253">
        <v>480</v>
      </c>
      <c r="BF851" s="253">
        <v>360</v>
      </c>
      <c r="BG851" s="103">
        <f t="shared" si="508"/>
        <v>49</v>
      </c>
      <c r="BJ851" s="251" t="e">
        <f>M851*#REF!</f>
        <v>#REF!</v>
      </c>
      <c r="BK851" s="251" t="e">
        <f>N851*#REF!</f>
        <v>#REF!</v>
      </c>
      <c r="BL851" s="251" t="e">
        <f>O851*#REF!</f>
        <v>#REF!</v>
      </c>
      <c r="BM851" s="251" t="e">
        <f>P851*#REF!</f>
        <v>#REF!</v>
      </c>
    </row>
    <row r="852" spans="1:65" s="29" customFormat="1" ht="47.25" x14ac:dyDescent="0.25">
      <c r="A852" s="83" t="str">
        <f t="shared" si="486"/>
        <v>TP20DT+1</v>
      </c>
      <c r="B852" s="83" t="str">
        <f t="shared" si="487"/>
        <v>TP20DT+2</v>
      </c>
      <c r="C852" s="83" t="str">
        <f t="shared" si="488"/>
        <v>TP20DT+3</v>
      </c>
      <c r="D852" s="83" t="str">
        <f t="shared" si="489"/>
        <v>TP20DT+4</v>
      </c>
      <c r="E852" s="18" t="s">
        <v>3453</v>
      </c>
      <c r="F852" s="85">
        <v>20</v>
      </c>
      <c r="G852" s="85"/>
      <c r="H852" s="93" t="s">
        <v>6198</v>
      </c>
      <c r="I852" s="84" t="s">
        <v>3765</v>
      </c>
      <c r="J852" s="84" t="s">
        <v>2775</v>
      </c>
      <c r="K852" s="84" t="str">
        <f t="shared" si="503"/>
        <v>TP20DT</v>
      </c>
      <c r="L852" s="84" t="s">
        <v>6118</v>
      </c>
      <c r="M852" s="96">
        <v>900</v>
      </c>
      <c r="N852" s="96">
        <v>450</v>
      </c>
      <c r="O852" s="96">
        <v>350</v>
      </c>
      <c r="P852" s="96">
        <v>250</v>
      </c>
      <c r="Q852" s="95" t="e">
        <f>VLOOKUP(H852&amp;"Vị trí 1",#REF!,9,0)</f>
        <v>#REF!</v>
      </c>
      <c r="R852" s="95" t="e">
        <f>VLOOKUP(H852&amp;"Vị trí 2",#REF!,9,0)</f>
        <v>#REF!</v>
      </c>
      <c r="S852" s="95" t="e">
        <f>VLOOKUP(H852&amp;"Vị trí 3",#REF!,9,0)</f>
        <v>#REF!</v>
      </c>
      <c r="T852" s="95" t="e">
        <f>VLOOKUP(H852&amp;"Vị trí 4",#REF!,9,0)</f>
        <v>#REF!</v>
      </c>
      <c r="U852" s="253"/>
      <c r="V852" s="253"/>
      <c r="W852" s="253"/>
      <c r="X852" s="253"/>
      <c r="Y852" s="254"/>
      <c r="Z852" s="254"/>
      <c r="AA852" s="254"/>
      <c r="AB852" s="254"/>
      <c r="AC852" s="253"/>
      <c r="AD852" s="253"/>
      <c r="AE852" s="253"/>
      <c r="AF852" s="253"/>
      <c r="AG852" s="254"/>
      <c r="AH852" s="254"/>
      <c r="AI852" s="254"/>
      <c r="AJ852" s="254"/>
      <c r="AK852" s="86">
        <v>8.01</v>
      </c>
      <c r="AL852" s="86"/>
      <c r="AM852" s="255"/>
      <c r="AN852" s="255">
        <f t="shared" si="504"/>
        <v>4.7</v>
      </c>
      <c r="AO852" s="98">
        <f t="shared" si="505"/>
        <v>4230</v>
      </c>
      <c r="AP852" s="98">
        <f t="shared" si="505"/>
        <v>2115</v>
      </c>
      <c r="AQ852" s="98">
        <f t="shared" si="505"/>
        <v>1645</v>
      </c>
      <c r="AR852" s="98">
        <f t="shared" si="505"/>
        <v>1175</v>
      </c>
      <c r="AS852" s="99">
        <f t="shared" si="506"/>
        <v>4200</v>
      </c>
      <c r="AT852" s="99">
        <f t="shared" si="506"/>
        <v>2100</v>
      </c>
      <c r="AU852" s="99">
        <f t="shared" si="506"/>
        <v>1600</v>
      </c>
      <c r="AV852" s="99">
        <f t="shared" si="506"/>
        <v>1200</v>
      </c>
      <c r="AW852" s="100">
        <f t="shared" si="507"/>
        <v>634.5</v>
      </c>
      <c r="AX852" s="256" t="s">
        <v>32</v>
      </c>
      <c r="AY852" s="101"/>
      <c r="AZ852" s="102"/>
      <c r="BA852" s="102"/>
      <c r="BB852" s="102"/>
      <c r="BC852" s="253"/>
      <c r="BD852" s="253"/>
      <c r="BE852" s="253"/>
      <c r="BF852" s="253"/>
      <c r="BG852" s="103">
        <f t="shared" si="508"/>
        <v>565.5</v>
      </c>
    </row>
    <row r="853" spans="1:65" s="29" customFormat="1" ht="35.1" customHeight="1" x14ac:dyDescent="0.25">
      <c r="A853" s="83" t="str">
        <f t="shared" si="486"/>
        <v>TP21DT+1</v>
      </c>
      <c r="B853" s="83" t="str">
        <f t="shared" si="487"/>
        <v>TP21DT+2</v>
      </c>
      <c r="C853" s="83" t="str">
        <f t="shared" si="488"/>
        <v>TP21DT+3</v>
      </c>
      <c r="D853" s="83" t="str">
        <f t="shared" si="489"/>
        <v>TP21DT+4</v>
      </c>
      <c r="E853" s="18" t="s">
        <v>3453</v>
      </c>
      <c r="F853" s="85">
        <v>21</v>
      </c>
      <c r="G853" s="85"/>
      <c r="H853" s="93" t="s">
        <v>6199</v>
      </c>
      <c r="I853" s="84" t="s">
        <v>6200</v>
      </c>
      <c r="J853" s="84" t="s">
        <v>5421</v>
      </c>
      <c r="K853" s="84" t="str">
        <f t="shared" si="503"/>
        <v>TP21DT</v>
      </c>
      <c r="L853" s="84" t="s">
        <v>6201</v>
      </c>
      <c r="M853" s="95">
        <v>1200</v>
      </c>
      <c r="N853" s="96">
        <v>600</v>
      </c>
      <c r="O853" s="96">
        <v>500</v>
      </c>
      <c r="P853" s="96">
        <v>300</v>
      </c>
      <c r="Q853" s="95" t="e">
        <f>VLOOKUP(H853&amp;"Vị trí 1",#REF!,9,0)</f>
        <v>#REF!</v>
      </c>
      <c r="R853" s="95" t="e">
        <f>VLOOKUP(H853&amp;"Vị trí 2",#REF!,9,0)</f>
        <v>#REF!</v>
      </c>
      <c r="S853" s="95" t="e">
        <f>VLOOKUP(H853&amp;"Vị trí 3",#REF!,9,0)</f>
        <v>#REF!</v>
      </c>
      <c r="T853" s="95" t="e">
        <f>VLOOKUP(H853&amp;"Vị trí 4",#REF!,9,0)</f>
        <v>#REF!</v>
      </c>
      <c r="U853" s="253"/>
      <c r="V853" s="253"/>
      <c r="W853" s="253"/>
      <c r="X853" s="253"/>
      <c r="Y853" s="254"/>
      <c r="Z853" s="254"/>
      <c r="AA853" s="254"/>
      <c r="AB853" s="254"/>
      <c r="AC853" s="253"/>
      <c r="AD853" s="253"/>
      <c r="AE853" s="253"/>
      <c r="AF853" s="253"/>
      <c r="AG853" s="254"/>
      <c r="AH853" s="254"/>
      <c r="AI853" s="254"/>
      <c r="AJ853" s="254"/>
      <c r="AK853" s="86">
        <v>8.0066666666666659</v>
      </c>
      <c r="AL853" s="86"/>
      <c r="AM853" s="255"/>
      <c r="AN853" s="255">
        <f t="shared" si="504"/>
        <v>4.7</v>
      </c>
      <c r="AO853" s="98">
        <f t="shared" si="505"/>
        <v>5640</v>
      </c>
      <c r="AP853" s="98">
        <f t="shared" si="505"/>
        <v>2820</v>
      </c>
      <c r="AQ853" s="98">
        <f t="shared" si="505"/>
        <v>2350</v>
      </c>
      <c r="AR853" s="98">
        <f t="shared" si="505"/>
        <v>1410</v>
      </c>
      <c r="AS853" s="99">
        <f t="shared" si="506"/>
        <v>5600</v>
      </c>
      <c r="AT853" s="99">
        <f t="shared" si="506"/>
        <v>2800</v>
      </c>
      <c r="AU853" s="99">
        <f t="shared" si="506"/>
        <v>2400</v>
      </c>
      <c r="AV853" s="99">
        <f t="shared" si="506"/>
        <v>1400</v>
      </c>
      <c r="AW853" s="100">
        <f t="shared" si="507"/>
        <v>846</v>
      </c>
      <c r="AX853" s="256" t="s">
        <v>32</v>
      </c>
      <c r="AY853" s="101">
        <v>1960</v>
      </c>
      <c r="AZ853" s="102">
        <v>980</v>
      </c>
      <c r="BA853" s="102">
        <v>630</v>
      </c>
      <c r="BB853" s="102">
        <v>560</v>
      </c>
      <c r="BC853" s="253">
        <v>1680</v>
      </c>
      <c r="BD853" s="253">
        <v>840</v>
      </c>
      <c r="BE853" s="253">
        <v>540</v>
      </c>
      <c r="BF853" s="253">
        <v>480</v>
      </c>
      <c r="BG853" s="103">
        <f t="shared" si="508"/>
        <v>554</v>
      </c>
      <c r="BJ853" s="251" t="e">
        <f>M853*#REF!</f>
        <v>#REF!</v>
      </c>
      <c r="BK853" s="251" t="e">
        <f>N853*#REF!</f>
        <v>#REF!</v>
      </c>
      <c r="BL853" s="251" t="e">
        <f>O853*#REF!</f>
        <v>#REF!</v>
      </c>
      <c r="BM853" s="251" t="e">
        <f>P853*#REF!</f>
        <v>#REF!</v>
      </c>
    </row>
    <row r="854" spans="1:65" s="296" customFormat="1" ht="35.1" customHeight="1" x14ac:dyDescent="0.25">
      <c r="A854" s="272" t="str">
        <f t="shared" si="486"/>
        <v>VC+1</v>
      </c>
      <c r="B854" s="272" t="str">
        <f t="shared" si="487"/>
        <v>VC+2</v>
      </c>
      <c r="C854" s="272" t="str">
        <f t="shared" si="488"/>
        <v>VC+3</v>
      </c>
      <c r="D854" s="272" t="str">
        <f t="shared" si="489"/>
        <v>VC+4</v>
      </c>
      <c r="E854" s="296" t="s">
        <v>32</v>
      </c>
      <c r="F854" s="200" t="s">
        <v>3477</v>
      </c>
      <c r="G854" s="200"/>
      <c r="H854" s="201" t="s">
        <v>32</v>
      </c>
      <c r="I854" s="274" t="s">
        <v>6202</v>
      </c>
      <c r="J854" s="274"/>
      <c r="K854" s="274"/>
      <c r="L854" s="274"/>
      <c r="M854" s="276"/>
      <c r="N854" s="276"/>
      <c r="O854" s="276"/>
      <c r="P854" s="276"/>
      <c r="Q854" s="277"/>
      <c r="R854" s="277"/>
      <c r="S854" s="277"/>
      <c r="T854" s="277"/>
      <c r="U854" s="275"/>
      <c r="V854" s="275"/>
      <c r="W854" s="275"/>
      <c r="X854" s="275"/>
      <c r="Y854" s="278"/>
      <c r="Z854" s="278"/>
      <c r="AA854" s="278"/>
      <c r="AB854" s="278"/>
      <c r="AC854" s="275"/>
      <c r="AD854" s="275"/>
      <c r="AE854" s="275"/>
      <c r="AF854" s="275"/>
      <c r="AG854" s="278"/>
      <c r="AH854" s="278"/>
      <c r="AI854" s="278"/>
      <c r="AJ854" s="278"/>
      <c r="AK854" s="279">
        <f>AVERAGE(AK856:AK900)</f>
        <v>5.3694566362162925</v>
      </c>
      <c r="AL854" s="279"/>
      <c r="AM854" s="280"/>
      <c r="AN854" s="281">
        <f t="shared" si="504"/>
        <v>3.1</v>
      </c>
      <c r="AO854" s="282"/>
      <c r="AP854" s="282"/>
      <c r="AQ854" s="282"/>
      <c r="AR854" s="282"/>
      <c r="AS854" s="282"/>
      <c r="AT854" s="282"/>
      <c r="AU854" s="282"/>
      <c r="AV854" s="282"/>
      <c r="AW854" s="205"/>
      <c r="AX854" s="283" t="s">
        <v>32</v>
      </c>
      <c r="AY854" s="284">
        <v>2450</v>
      </c>
      <c r="AZ854" s="285">
        <v>1050</v>
      </c>
      <c r="BA854" s="285">
        <v>630</v>
      </c>
      <c r="BB854" s="285">
        <v>560</v>
      </c>
      <c r="BC854" s="286">
        <v>2100</v>
      </c>
      <c r="BD854" s="286">
        <v>900</v>
      </c>
      <c r="BE854" s="286">
        <v>540</v>
      </c>
      <c r="BF854" s="286">
        <v>480</v>
      </c>
      <c r="BJ854" s="287" t="e">
        <f>M854*#REF!</f>
        <v>#REF!</v>
      </c>
      <c r="BK854" s="287" t="e">
        <f>N854*#REF!</f>
        <v>#REF!</v>
      </c>
      <c r="BL854" s="287" t="e">
        <f>O854*#REF!</f>
        <v>#REF!</v>
      </c>
      <c r="BM854" s="287" t="e">
        <f>P854*#REF!</f>
        <v>#REF!</v>
      </c>
    </row>
    <row r="855" spans="1:65" s="29" customFormat="1" ht="35.1" customHeight="1" x14ac:dyDescent="0.25">
      <c r="A855" s="83" t="str">
        <f t="shared" si="486"/>
        <v>VC1DT+1</v>
      </c>
      <c r="B855" s="83" t="str">
        <f t="shared" si="487"/>
        <v>VC1DT+2</v>
      </c>
      <c r="C855" s="83" t="str">
        <f t="shared" si="488"/>
        <v>VC1DT+3</v>
      </c>
      <c r="D855" s="83" t="str">
        <f t="shared" si="489"/>
        <v>VC1DT+4</v>
      </c>
      <c r="E855" s="29" t="s">
        <v>32</v>
      </c>
      <c r="F855" s="85">
        <v>1</v>
      </c>
      <c r="G855" s="85"/>
      <c r="H855" s="93" t="s">
        <v>6203</v>
      </c>
      <c r="I855" s="84" t="s">
        <v>50</v>
      </c>
      <c r="J855" s="84" t="s">
        <v>6204</v>
      </c>
      <c r="K855" s="84"/>
      <c r="L855" s="84" t="s">
        <v>6205</v>
      </c>
      <c r="M855" s="96"/>
      <c r="N855" s="96"/>
      <c r="O855" s="96"/>
      <c r="P855" s="96"/>
      <c r="Q855" s="95"/>
      <c r="R855" s="95"/>
      <c r="S855" s="95"/>
      <c r="T855" s="95"/>
      <c r="U855" s="253" t="e">
        <f>VLOOKUP(A855,#REF!,32,0)</f>
        <v>#REF!</v>
      </c>
      <c r="V855" s="253"/>
      <c r="W855" s="253"/>
      <c r="X855" s="253"/>
      <c r="Y855" s="254" t="e">
        <f>U855/M855</f>
        <v>#REF!</v>
      </c>
      <c r="Z855" s="254"/>
      <c r="AA855" s="254"/>
      <c r="AB855" s="254"/>
      <c r="AC855" s="253"/>
      <c r="AD855" s="253"/>
      <c r="AE855" s="253"/>
      <c r="AF855" s="253"/>
      <c r="AG855" s="254"/>
      <c r="AH855" s="254"/>
      <c r="AI855" s="254"/>
      <c r="AJ855" s="254"/>
      <c r="AK855" s="86"/>
      <c r="AL855" s="86"/>
      <c r="AM855" s="255"/>
      <c r="AN855" s="255"/>
      <c r="AO855" s="98"/>
      <c r="AP855" s="98"/>
      <c r="AQ855" s="98"/>
      <c r="AR855" s="98"/>
      <c r="AS855" s="98"/>
      <c r="AT855" s="98"/>
      <c r="AU855" s="98"/>
      <c r="AV855" s="98"/>
      <c r="AW855" s="60"/>
      <c r="AX855" s="256" t="s">
        <v>32</v>
      </c>
      <c r="AY855" s="101">
        <v>2100</v>
      </c>
      <c r="AZ855" s="102">
        <v>1050</v>
      </c>
      <c r="BA855" s="102">
        <v>630</v>
      </c>
      <c r="BB855" s="102">
        <v>560</v>
      </c>
      <c r="BC855" s="253">
        <v>1800</v>
      </c>
      <c r="BD855" s="253">
        <v>900</v>
      </c>
      <c r="BE855" s="253">
        <v>540</v>
      </c>
      <c r="BF855" s="253">
        <v>480</v>
      </c>
      <c r="BJ855" s="251" t="e">
        <f>M855*#REF!</f>
        <v>#REF!</v>
      </c>
      <c r="BK855" s="251" t="e">
        <f>N855*#REF!</f>
        <v>#REF!</v>
      </c>
      <c r="BL855" s="251" t="e">
        <f>O855*#REF!</f>
        <v>#REF!</v>
      </c>
      <c r="BM855" s="251" t="e">
        <f>P855*#REF!</f>
        <v>#REF!</v>
      </c>
    </row>
    <row r="856" spans="1:65" s="29" customFormat="1" ht="35.1" customHeight="1" x14ac:dyDescent="0.25">
      <c r="A856" s="83" t="str">
        <f t="shared" si="486"/>
        <v>VC1DT_D1+1</v>
      </c>
      <c r="B856" s="83" t="str">
        <f t="shared" si="487"/>
        <v>VC1DT_D1+2</v>
      </c>
      <c r="C856" s="83" t="str">
        <f t="shared" si="488"/>
        <v>VC1DT_D1+3</v>
      </c>
      <c r="D856" s="83" t="str">
        <f t="shared" si="489"/>
        <v>VC1DT_D1+4</v>
      </c>
      <c r="E856" s="29" t="s">
        <v>32</v>
      </c>
      <c r="F856" s="85"/>
      <c r="G856" s="85"/>
      <c r="H856" s="93" t="s">
        <v>6206</v>
      </c>
      <c r="I856" s="84" t="s">
        <v>6207</v>
      </c>
      <c r="J856" s="84" t="s">
        <v>6204</v>
      </c>
      <c r="K856" s="84" t="str">
        <f t="shared" si="503"/>
        <v>VC1DT_D1</v>
      </c>
      <c r="L856" s="84" t="s">
        <v>6208</v>
      </c>
      <c r="M856" s="95">
        <v>1600</v>
      </c>
      <c r="N856" s="96">
        <v>800</v>
      </c>
      <c r="O856" s="96">
        <v>600</v>
      </c>
      <c r="P856" s="96">
        <v>400</v>
      </c>
      <c r="Q856" s="95" t="e">
        <f>VLOOKUP(H856&amp;"Vị trí 1",#REF!,9,0)</f>
        <v>#REF!</v>
      </c>
      <c r="R856" s="95" t="e">
        <f>VLOOKUP(H856&amp;"Vị trí 2",#REF!,9,0)</f>
        <v>#REF!</v>
      </c>
      <c r="S856" s="95" t="e">
        <f>VLOOKUP(H856&amp;"Vị trí 3",#REF!,9,0)</f>
        <v>#REF!</v>
      </c>
      <c r="T856" s="95" t="e">
        <f>VLOOKUP(H856&amp;"Vị trí 4",#REF!,9,0)</f>
        <v>#REF!</v>
      </c>
      <c r="U856" s="253" t="e">
        <f>VLOOKUP(A856,#REF!,32,0)</f>
        <v>#REF!</v>
      </c>
      <c r="V856" s="253"/>
      <c r="W856" s="253"/>
      <c r="X856" s="253"/>
      <c r="Y856" s="254" t="e">
        <f>U856/M856</f>
        <v>#REF!</v>
      </c>
      <c r="Z856" s="254"/>
      <c r="AA856" s="254"/>
      <c r="AB856" s="254"/>
      <c r="AC856" s="253"/>
      <c r="AD856" s="253"/>
      <c r="AE856" s="253"/>
      <c r="AF856" s="253"/>
      <c r="AG856" s="254"/>
      <c r="AH856" s="254"/>
      <c r="AI856" s="254"/>
      <c r="AJ856" s="254"/>
      <c r="AK856" s="86">
        <v>5.37</v>
      </c>
      <c r="AL856" s="86"/>
      <c r="AM856" s="255"/>
      <c r="AN856" s="255">
        <f>ROUNDDOWN(AK856*$AN$10/$AK$10,1)</f>
        <v>3.1</v>
      </c>
      <c r="AO856" s="98">
        <f t="shared" ref="AO856:AR857" si="509">M856*$AN856</f>
        <v>4960</v>
      </c>
      <c r="AP856" s="98">
        <f t="shared" si="509"/>
        <v>2480</v>
      </c>
      <c r="AQ856" s="98">
        <f t="shared" si="509"/>
        <v>1860</v>
      </c>
      <c r="AR856" s="98">
        <f t="shared" si="509"/>
        <v>1240</v>
      </c>
      <c r="AS856" s="99">
        <f t="shared" ref="AS856:AV857" si="510">IF(AO856&lt;1000,ROUND(AO856,-1),ROUND(AO856,-2))</f>
        <v>5000</v>
      </c>
      <c r="AT856" s="99">
        <f t="shared" si="510"/>
        <v>2500</v>
      </c>
      <c r="AU856" s="99">
        <f t="shared" si="510"/>
        <v>1900</v>
      </c>
      <c r="AV856" s="99">
        <f t="shared" si="510"/>
        <v>1200</v>
      </c>
      <c r="AW856" s="100">
        <f>AO856*0.15</f>
        <v>744</v>
      </c>
      <c r="AX856" s="256" t="s">
        <v>32</v>
      </c>
      <c r="AY856" s="101">
        <v>3500</v>
      </c>
      <c r="AZ856" s="102">
        <v>1050</v>
      </c>
      <c r="BA856" s="102">
        <v>840</v>
      </c>
      <c r="BB856" s="102">
        <v>630</v>
      </c>
      <c r="BC856" s="253">
        <v>3000</v>
      </c>
      <c r="BD856" s="253">
        <v>900</v>
      </c>
      <c r="BE856" s="253">
        <v>720</v>
      </c>
      <c r="BF856" s="253">
        <v>540</v>
      </c>
      <c r="BG856" s="103">
        <f>AV856-AW856</f>
        <v>456</v>
      </c>
      <c r="BJ856" s="251" t="e">
        <f>M856*#REF!</f>
        <v>#REF!</v>
      </c>
      <c r="BK856" s="251" t="e">
        <f>N856*#REF!</f>
        <v>#REF!</v>
      </c>
      <c r="BL856" s="251" t="e">
        <f>O856*#REF!</f>
        <v>#REF!</v>
      </c>
      <c r="BM856" s="251" t="e">
        <f>P856*#REF!</f>
        <v>#REF!</v>
      </c>
    </row>
    <row r="857" spans="1:65" s="29" customFormat="1" ht="35.1" customHeight="1" x14ac:dyDescent="0.25">
      <c r="A857" s="83" t="str">
        <f t="shared" si="486"/>
        <v>VC1DT_D2+1</v>
      </c>
      <c r="B857" s="83" t="str">
        <f t="shared" si="487"/>
        <v>VC1DT_D2+2</v>
      </c>
      <c r="C857" s="83" t="str">
        <f t="shared" si="488"/>
        <v>VC1DT_D2+3</v>
      </c>
      <c r="D857" s="83" t="str">
        <f t="shared" si="489"/>
        <v>VC1DT_D2+4</v>
      </c>
      <c r="E857" s="29" t="s">
        <v>32</v>
      </c>
      <c r="F857" s="85"/>
      <c r="G857" s="85"/>
      <c r="H857" s="93" t="s">
        <v>6209</v>
      </c>
      <c r="I857" s="84" t="s">
        <v>6210</v>
      </c>
      <c r="J857" s="84" t="s">
        <v>6208</v>
      </c>
      <c r="K857" s="84" t="str">
        <f t="shared" si="503"/>
        <v>VC1DT_D2</v>
      </c>
      <c r="L857" s="84" t="s">
        <v>6205</v>
      </c>
      <c r="M857" s="95">
        <v>2200</v>
      </c>
      <c r="N857" s="95">
        <v>1000</v>
      </c>
      <c r="O857" s="96">
        <v>800</v>
      </c>
      <c r="P857" s="96">
        <v>600</v>
      </c>
      <c r="Q857" s="95" t="e">
        <f>VLOOKUP(H857&amp;"Vị trí 1",#REF!,9,0)</f>
        <v>#REF!</v>
      </c>
      <c r="R857" s="95" t="e">
        <f>VLOOKUP(H857&amp;"Vị trí 2",#REF!,9,0)</f>
        <v>#REF!</v>
      </c>
      <c r="S857" s="95" t="e">
        <f>VLOOKUP(H857&amp;"Vị trí 3",#REF!,9,0)</f>
        <v>#REF!</v>
      </c>
      <c r="T857" s="95" t="e">
        <f>VLOOKUP(H857&amp;"Vị trí 4",#REF!,9,0)</f>
        <v>#REF!</v>
      </c>
      <c r="U857" s="253"/>
      <c r="V857" s="253"/>
      <c r="W857" s="253"/>
      <c r="X857" s="253"/>
      <c r="Y857" s="254"/>
      <c r="Z857" s="254"/>
      <c r="AA857" s="254"/>
      <c r="AB857" s="254"/>
      <c r="AC857" s="253"/>
      <c r="AD857" s="253"/>
      <c r="AE857" s="253"/>
      <c r="AF857" s="253"/>
      <c r="AG857" s="254"/>
      <c r="AH857" s="254"/>
      <c r="AI857" s="254"/>
      <c r="AJ857" s="254"/>
      <c r="AK857" s="86">
        <v>4.0545454545454547</v>
      </c>
      <c r="AL857" s="86"/>
      <c r="AM857" s="255"/>
      <c r="AN857" s="255">
        <f>ROUNDDOWN(AK857*$AN$10/$AK$10,1)</f>
        <v>2.2999999999999998</v>
      </c>
      <c r="AO857" s="98">
        <f t="shared" si="509"/>
        <v>5060</v>
      </c>
      <c r="AP857" s="98">
        <f t="shared" si="509"/>
        <v>2300</v>
      </c>
      <c r="AQ857" s="98">
        <f t="shared" si="509"/>
        <v>1839.9999999999998</v>
      </c>
      <c r="AR857" s="98">
        <f t="shared" si="509"/>
        <v>1380</v>
      </c>
      <c r="AS857" s="99">
        <f t="shared" si="510"/>
        <v>5100</v>
      </c>
      <c r="AT857" s="99">
        <f t="shared" si="510"/>
        <v>2300</v>
      </c>
      <c r="AU857" s="99">
        <f t="shared" si="510"/>
        <v>1800</v>
      </c>
      <c r="AV857" s="99">
        <f t="shared" si="510"/>
        <v>1400</v>
      </c>
      <c r="AW857" s="100">
        <f>AO857*0.15</f>
        <v>759</v>
      </c>
      <c r="AX857" s="256" t="s">
        <v>32</v>
      </c>
      <c r="AY857" s="101"/>
      <c r="AZ857" s="102"/>
      <c r="BA857" s="102"/>
      <c r="BB857" s="102"/>
      <c r="BC857" s="253"/>
      <c r="BD857" s="253"/>
      <c r="BE857" s="253"/>
      <c r="BF857" s="253"/>
      <c r="BG857" s="103">
        <f>AV857-AW857</f>
        <v>641</v>
      </c>
    </row>
    <row r="858" spans="1:65" s="29" customFormat="1" ht="35.1" customHeight="1" x14ac:dyDescent="0.25">
      <c r="A858" s="83" t="str">
        <f t="shared" si="486"/>
        <v>VC2DT+1</v>
      </c>
      <c r="B858" s="83" t="str">
        <f t="shared" si="487"/>
        <v>VC2DT+2</v>
      </c>
      <c r="C858" s="83" t="str">
        <f t="shared" si="488"/>
        <v>VC2DT+3</v>
      </c>
      <c r="D858" s="83" t="str">
        <f t="shared" si="489"/>
        <v>VC2DT+4</v>
      </c>
      <c r="E858" s="29" t="s">
        <v>32</v>
      </c>
      <c r="F858" s="85">
        <v>2</v>
      </c>
      <c r="G858" s="85"/>
      <c r="H858" s="93" t="s">
        <v>6211</v>
      </c>
      <c r="I858" s="84" t="s">
        <v>6212</v>
      </c>
      <c r="J858" s="84" t="s">
        <v>6213</v>
      </c>
      <c r="K858" s="84"/>
      <c r="L858" s="84" t="s">
        <v>4299</v>
      </c>
      <c r="M858" s="96"/>
      <c r="N858" s="96"/>
      <c r="O858" s="96"/>
      <c r="P858" s="96"/>
      <c r="Q858" s="95"/>
      <c r="R858" s="95"/>
      <c r="S858" s="95"/>
      <c r="T858" s="95"/>
      <c r="U858" s="253"/>
      <c r="V858" s="253" t="e">
        <f>VLOOKUP(B858,#REF!,32,0)</f>
        <v>#REF!</v>
      </c>
      <c r="W858" s="253"/>
      <c r="X858" s="253"/>
      <c r="Y858" s="254"/>
      <c r="Z858" s="254" t="e">
        <f>V858/N858</f>
        <v>#REF!</v>
      </c>
      <c r="AA858" s="254"/>
      <c r="AB858" s="254"/>
      <c r="AC858" s="253"/>
      <c r="AD858" s="253"/>
      <c r="AE858" s="253"/>
      <c r="AF858" s="253"/>
      <c r="AG858" s="254"/>
      <c r="AH858" s="254"/>
      <c r="AI858" s="254"/>
      <c r="AJ858" s="254"/>
      <c r="AK858" s="86"/>
      <c r="AL858" s="86"/>
      <c r="AM858" s="255"/>
      <c r="AN858" s="255"/>
      <c r="AO858" s="98"/>
      <c r="AP858" s="98"/>
      <c r="AQ858" s="98"/>
      <c r="AR858" s="98"/>
      <c r="AS858" s="98"/>
      <c r="AT858" s="98"/>
      <c r="AU858" s="98"/>
      <c r="AV858" s="98"/>
      <c r="AW858" s="60"/>
      <c r="AX858" s="256" t="s">
        <v>32</v>
      </c>
      <c r="AY858" s="101">
        <v>3500</v>
      </c>
      <c r="AZ858" s="102">
        <v>1260</v>
      </c>
      <c r="BA858" s="102">
        <v>910</v>
      </c>
      <c r="BB858" s="102">
        <v>560</v>
      </c>
      <c r="BC858" s="253">
        <v>3000</v>
      </c>
      <c r="BD858" s="253">
        <v>1080</v>
      </c>
      <c r="BE858" s="253">
        <v>780</v>
      </c>
      <c r="BF858" s="253">
        <v>480</v>
      </c>
      <c r="BJ858" s="251" t="e">
        <f>M858*#REF!</f>
        <v>#REF!</v>
      </c>
      <c r="BK858" s="251" t="e">
        <f>N858*#REF!</f>
        <v>#REF!</v>
      </c>
      <c r="BL858" s="251" t="e">
        <f>O858*#REF!</f>
        <v>#REF!</v>
      </c>
      <c r="BM858" s="251" t="e">
        <f>P858*#REF!</f>
        <v>#REF!</v>
      </c>
    </row>
    <row r="859" spans="1:65" s="29" customFormat="1" ht="35.1" customHeight="1" x14ac:dyDescent="0.25">
      <c r="A859" s="83" t="str">
        <f t="shared" si="486"/>
        <v>VC2DT_D1+1</v>
      </c>
      <c r="B859" s="83" t="str">
        <f t="shared" si="487"/>
        <v>VC2DT_D1+2</v>
      </c>
      <c r="C859" s="83" t="str">
        <f t="shared" si="488"/>
        <v>VC2DT_D1+3</v>
      </c>
      <c r="D859" s="83" t="str">
        <f t="shared" si="489"/>
        <v>VC2DT_D1+4</v>
      </c>
      <c r="E859" s="29" t="s">
        <v>32</v>
      </c>
      <c r="F859" s="85"/>
      <c r="G859" s="85"/>
      <c r="H859" s="93" t="s">
        <v>6214</v>
      </c>
      <c r="I859" s="84" t="s">
        <v>6215</v>
      </c>
      <c r="J859" s="84" t="s">
        <v>6216</v>
      </c>
      <c r="K859" s="84" t="str">
        <f t="shared" si="503"/>
        <v>VC2DT_D1</v>
      </c>
      <c r="L859" s="84" t="s">
        <v>6217</v>
      </c>
      <c r="M859" s="95">
        <v>2800</v>
      </c>
      <c r="N859" s="95">
        <v>1400</v>
      </c>
      <c r="O859" s="96">
        <v>900</v>
      </c>
      <c r="P859" s="96">
        <v>800</v>
      </c>
      <c r="Q859" s="95" t="e">
        <f>VLOOKUP(H859&amp;"Vị trí 1",#REF!,9,0)</f>
        <v>#REF!</v>
      </c>
      <c r="R859" s="95" t="e">
        <f>VLOOKUP(H859&amp;"Vị trí 2",#REF!,9,0)</f>
        <v>#REF!</v>
      </c>
      <c r="S859" s="95" t="e">
        <f>VLOOKUP(H859&amp;"Vị trí 3",#REF!,9,0)</f>
        <v>#REF!</v>
      </c>
      <c r="T859" s="95" t="e">
        <f>VLOOKUP(H859&amp;"Vị trí 4",#REF!,9,0)</f>
        <v>#REF!</v>
      </c>
      <c r="U859" s="253"/>
      <c r="V859" s="253" t="e">
        <f>VLOOKUP(B859,#REF!,32,0)</f>
        <v>#REF!</v>
      </c>
      <c r="W859" s="253"/>
      <c r="X859" s="253"/>
      <c r="Y859" s="254"/>
      <c r="Z859" s="254" t="e">
        <f>V859/N859</f>
        <v>#REF!</v>
      </c>
      <c r="AA859" s="254"/>
      <c r="AB859" s="254"/>
      <c r="AC859" s="253"/>
      <c r="AD859" s="253"/>
      <c r="AE859" s="253"/>
      <c r="AF859" s="253"/>
      <c r="AG859" s="254"/>
      <c r="AH859" s="254"/>
      <c r="AI859" s="254"/>
      <c r="AJ859" s="254"/>
      <c r="AK859" s="86">
        <v>5.37</v>
      </c>
      <c r="AL859" s="86"/>
      <c r="AM859" s="255"/>
      <c r="AN859" s="255">
        <f>ROUNDDOWN(AK859*$AN$10/$AK$10,1)</f>
        <v>3.1</v>
      </c>
      <c r="AO859" s="98">
        <f t="shared" ref="AO859:AR862" si="511">M859*$AN859</f>
        <v>8680</v>
      </c>
      <c r="AP859" s="98">
        <f t="shared" si="511"/>
        <v>4340</v>
      </c>
      <c r="AQ859" s="98">
        <f t="shared" si="511"/>
        <v>2790</v>
      </c>
      <c r="AR859" s="98">
        <f t="shared" si="511"/>
        <v>2480</v>
      </c>
      <c r="AS859" s="99">
        <f t="shared" ref="AS859:AV862" si="512">IF(AO859&lt;1000,ROUND(AO859,-1),ROUND(AO859,-2))</f>
        <v>8700</v>
      </c>
      <c r="AT859" s="99">
        <f t="shared" si="512"/>
        <v>4300</v>
      </c>
      <c r="AU859" s="99">
        <f t="shared" si="512"/>
        <v>2800</v>
      </c>
      <c r="AV859" s="99">
        <f t="shared" si="512"/>
        <v>2500</v>
      </c>
      <c r="AW859" s="100">
        <f>AO859*0.15</f>
        <v>1302</v>
      </c>
      <c r="AX859" s="256" t="s">
        <v>32</v>
      </c>
      <c r="AY859" s="101">
        <v>5250</v>
      </c>
      <c r="AZ859" s="102">
        <v>1750</v>
      </c>
      <c r="BA859" s="102">
        <v>1260</v>
      </c>
      <c r="BB859" s="102">
        <v>840</v>
      </c>
      <c r="BC859" s="253">
        <v>4500</v>
      </c>
      <c r="BD859" s="253">
        <v>1500</v>
      </c>
      <c r="BE859" s="253">
        <v>1080</v>
      </c>
      <c r="BF859" s="253">
        <v>720</v>
      </c>
      <c r="BG859" s="103">
        <f>AV859-AW859</f>
        <v>1198</v>
      </c>
      <c r="BJ859" s="251" t="e">
        <f>M859*#REF!</f>
        <v>#REF!</v>
      </c>
      <c r="BK859" s="251" t="e">
        <f>N859*#REF!</f>
        <v>#REF!</v>
      </c>
      <c r="BL859" s="251" t="e">
        <f>O859*#REF!</f>
        <v>#REF!</v>
      </c>
      <c r="BM859" s="251" t="e">
        <f>P859*#REF!</f>
        <v>#REF!</v>
      </c>
    </row>
    <row r="860" spans="1:65" s="29" customFormat="1" ht="35.1" customHeight="1" x14ac:dyDescent="0.25">
      <c r="A860" s="83" t="str">
        <f t="shared" si="486"/>
        <v>VC2DT_D2+1</v>
      </c>
      <c r="B860" s="83" t="str">
        <f t="shared" si="487"/>
        <v>VC2DT_D2+2</v>
      </c>
      <c r="C860" s="83" t="str">
        <f t="shared" si="488"/>
        <v>VC2DT_D2+3</v>
      </c>
      <c r="D860" s="83" t="str">
        <f t="shared" si="489"/>
        <v>VC2DT_D2+4</v>
      </c>
      <c r="E860" s="29" t="s">
        <v>32</v>
      </c>
      <c r="F860" s="85"/>
      <c r="G860" s="85"/>
      <c r="H860" s="93" t="s">
        <v>6218</v>
      </c>
      <c r="I860" s="84" t="s">
        <v>6219</v>
      </c>
      <c r="J860" s="84" t="s">
        <v>6217</v>
      </c>
      <c r="K860" s="84" t="str">
        <f t="shared" si="503"/>
        <v>VC2DT_D2</v>
      </c>
      <c r="L860" s="84" t="s">
        <v>6220</v>
      </c>
      <c r="M860" s="95">
        <v>3500</v>
      </c>
      <c r="N860" s="95">
        <v>1500</v>
      </c>
      <c r="O860" s="96">
        <v>900</v>
      </c>
      <c r="P860" s="96">
        <v>800</v>
      </c>
      <c r="Q860" s="95" t="e">
        <f>VLOOKUP(H860&amp;"Vị trí 1",#REF!,9,0)</f>
        <v>#REF!</v>
      </c>
      <c r="R860" s="95" t="e">
        <f>VLOOKUP(H860&amp;"Vị trí 2",#REF!,9,0)</f>
        <v>#REF!</v>
      </c>
      <c r="S860" s="95" t="e">
        <f>VLOOKUP(H860&amp;"Vị trí 3",#REF!,9,0)</f>
        <v>#REF!</v>
      </c>
      <c r="T860" s="95" t="e">
        <f>VLOOKUP(H860&amp;"Vị trí 4",#REF!,9,0)</f>
        <v>#REF!</v>
      </c>
      <c r="U860" s="253"/>
      <c r="V860" s="253"/>
      <c r="W860" s="253"/>
      <c r="X860" s="253"/>
      <c r="Y860" s="254"/>
      <c r="Z860" s="254"/>
      <c r="AA860" s="254"/>
      <c r="AB860" s="254"/>
      <c r="AC860" s="253"/>
      <c r="AD860" s="253"/>
      <c r="AE860" s="253"/>
      <c r="AF860" s="253"/>
      <c r="AG860" s="254"/>
      <c r="AH860" s="254"/>
      <c r="AI860" s="254"/>
      <c r="AJ860" s="254"/>
      <c r="AK860" s="86">
        <v>5.37</v>
      </c>
      <c r="AL860" s="86"/>
      <c r="AM860" s="255"/>
      <c r="AN860" s="255">
        <f>ROUNDDOWN(AK860*$AN$10/$AK$10,1)</f>
        <v>3.1</v>
      </c>
      <c r="AO860" s="98">
        <f t="shared" si="511"/>
        <v>10850</v>
      </c>
      <c r="AP860" s="98">
        <f t="shared" si="511"/>
        <v>4650</v>
      </c>
      <c r="AQ860" s="98">
        <f t="shared" si="511"/>
        <v>2790</v>
      </c>
      <c r="AR860" s="98">
        <f t="shared" si="511"/>
        <v>2480</v>
      </c>
      <c r="AS860" s="99">
        <f t="shared" si="512"/>
        <v>10900</v>
      </c>
      <c r="AT860" s="99">
        <f t="shared" si="512"/>
        <v>4700</v>
      </c>
      <c r="AU860" s="99">
        <f t="shared" si="512"/>
        <v>2800</v>
      </c>
      <c r="AV860" s="99">
        <f t="shared" si="512"/>
        <v>2500</v>
      </c>
      <c r="AW860" s="100">
        <f>AO860*0.15</f>
        <v>1627.5</v>
      </c>
      <c r="AX860" s="256" t="s">
        <v>32</v>
      </c>
      <c r="AY860" s="101">
        <v>3850</v>
      </c>
      <c r="AZ860" s="102">
        <v>1260</v>
      </c>
      <c r="BA860" s="102">
        <v>910</v>
      </c>
      <c r="BB860" s="102">
        <v>770</v>
      </c>
      <c r="BC860" s="253">
        <v>3300</v>
      </c>
      <c r="BD860" s="253">
        <v>1080</v>
      </c>
      <c r="BE860" s="253">
        <v>780</v>
      </c>
      <c r="BF860" s="253">
        <v>660</v>
      </c>
      <c r="BG860" s="103">
        <f>AV860-AW860</f>
        <v>872.5</v>
      </c>
      <c r="BJ860" s="251" t="e">
        <f>M860*#REF!</f>
        <v>#REF!</v>
      </c>
      <c r="BK860" s="251" t="e">
        <f>N860*#REF!</f>
        <v>#REF!</v>
      </c>
      <c r="BL860" s="251" t="e">
        <f>O860*#REF!</f>
        <v>#REF!</v>
      </c>
      <c r="BM860" s="251" t="e">
        <f>P860*#REF!</f>
        <v>#REF!</v>
      </c>
    </row>
    <row r="861" spans="1:65" s="29" customFormat="1" ht="35.1" customHeight="1" x14ac:dyDescent="0.25">
      <c r="A861" s="83" t="str">
        <f t="shared" si="486"/>
        <v>VC3DT+1</v>
      </c>
      <c r="B861" s="83" t="str">
        <f t="shared" si="487"/>
        <v>VC3DT+2</v>
      </c>
      <c r="C861" s="83" t="str">
        <f t="shared" si="488"/>
        <v>VC3DT+3</v>
      </c>
      <c r="D861" s="83" t="str">
        <f t="shared" si="489"/>
        <v>VC3DT+4</v>
      </c>
      <c r="E861" s="29" t="s">
        <v>32</v>
      </c>
      <c r="F861" s="85">
        <v>3</v>
      </c>
      <c r="G861" s="85"/>
      <c r="H861" s="93" t="s">
        <v>6221</v>
      </c>
      <c r="I861" s="84" t="s">
        <v>6222</v>
      </c>
      <c r="J861" s="84" t="s">
        <v>4299</v>
      </c>
      <c r="K861" s="84" t="str">
        <f t="shared" si="503"/>
        <v>VC3DT</v>
      </c>
      <c r="L861" s="84" t="s">
        <v>6223</v>
      </c>
      <c r="M861" s="95">
        <v>3000</v>
      </c>
      <c r="N861" s="95">
        <v>1500</v>
      </c>
      <c r="O861" s="96">
        <v>900</v>
      </c>
      <c r="P861" s="96">
        <v>800</v>
      </c>
      <c r="Q861" s="95" t="e">
        <f>VLOOKUP(H861&amp;"Vị trí 1",#REF!,9,0)</f>
        <v>#REF!</v>
      </c>
      <c r="R861" s="95" t="e">
        <f>VLOOKUP(H861&amp;"Vị trí 2",#REF!,9,0)</f>
        <v>#REF!</v>
      </c>
      <c r="S861" s="95" t="e">
        <f>VLOOKUP(H861&amp;"Vị trí 3",#REF!,9,0)</f>
        <v>#REF!</v>
      </c>
      <c r="T861" s="95" t="e">
        <f>VLOOKUP(H861&amp;"Vị trí 4",#REF!,9,0)</f>
        <v>#REF!</v>
      </c>
      <c r="U861" s="253"/>
      <c r="V861" s="253"/>
      <c r="W861" s="253"/>
      <c r="X861" s="253"/>
      <c r="Y861" s="254"/>
      <c r="Z861" s="254"/>
      <c r="AA861" s="254"/>
      <c r="AB861" s="254"/>
      <c r="AC861" s="253"/>
      <c r="AD861" s="253"/>
      <c r="AE861" s="253"/>
      <c r="AF861" s="253"/>
      <c r="AG861" s="254"/>
      <c r="AH861" s="254"/>
      <c r="AI861" s="254"/>
      <c r="AJ861" s="254"/>
      <c r="AK861" s="86">
        <v>6.0690319047619035</v>
      </c>
      <c r="AL861" s="86"/>
      <c r="AM861" s="255"/>
      <c r="AN861" s="255">
        <f>ROUNDDOWN(AK861*$AN$10/$AK$10,1)</f>
        <v>3.5</v>
      </c>
      <c r="AO861" s="98">
        <f t="shared" si="511"/>
        <v>10500</v>
      </c>
      <c r="AP861" s="98">
        <f t="shared" si="511"/>
        <v>5250</v>
      </c>
      <c r="AQ861" s="98">
        <f t="shared" si="511"/>
        <v>3150</v>
      </c>
      <c r="AR861" s="98">
        <f t="shared" si="511"/>
        <v>2800</v>
      </c>
      <c r="AS861" s="99">
        <f t="shared" si="512"/>
        <v>10500</v>
      </c>
      <c r="AT861" s="99">
        <f t="shared" si="512"/>
        <v>5300</v>
      </c>
      <c r="AU861" s="99">
        <f t="shared" si="512"/>
        <v>3200</v>
      </c>
      <c r="AV861" s="99">
        <f t="shared" si="512"/>
        <v>2800</v>
      </c>
      <c r="AW861" s="100">
        <f>AO861*0.15</f>
        <v>1575</v>
      </c>
      <c r="AX861" s="256" t="s">
        <v>32</v>
      </c>
      <c r="AY861" s="101">
        <v>3150</v>
      </c>
      <c r="AZ861" s="102">
        <v>1190</v>
      </c>
      <c r="BA861" s="102">
        <v>770</v>
      </c>
      <c r="BB861" s="102">
        <v>630</v>
      </c>
      <c r="BC861" s="253">
        <v>2700</v>
      </c>
      <c r="BD861" s="253">
        <v>1020</v>
      </c>
      <c r="BE861" s="253">
        <v>660</v>
      </c>
      <c r="BF861" s="253">
        <v>540</v>
      </c>
      <c r="BG861" s="103">
        <f>AV861-AW861</f>
        <v>1225</v>
      </c>
      <c r="BJ861" s="251" t="e">
        <f>M861*#REF!</f>
        <v>#REF!</v>
      </c>
      <c r="BK861" s="251" t="e">
        <f>N861*#REF!</f>
        <v>#REF!</v>
      </c>
      <c r="BL861" s="251" t="e">
        <f>O861*#REF!</f>
        <v>#REF!</v>
      </c>
      <c r="BM861" s="251" t="e">
        <f>P861*#REF!</f>
        <v>#REF!</v>
      </c>
    </row>
    <row r="862" spans="1:65" s="29" customFormat="1" ht="35.1" customHeight="1" x14ac:dyDescent="0.25">
      <c r="A862" s="83" t="str">
        <f t="shared" si="486"/>
        <v>VC4DT+1</v>
      </c>
      <c r="B862" s="83" t="str">
        <f t="shared" si="487"/>
        <v>VC4DT+2</v>
      </c>
      <c r="C862" s="83" t="str">
        <f t="shared" si="488"/>
        <v>VC4DT+3</v>
      </c>
      <c r="D862" s="83" t="str">
        <f t="shared" si="489"/>
        <v>VC4DT+4</v>
      </c>
      <c r="E862" s="29" t="s">
        <v>32</v>
      </c>
      <c r="F862" s="85">
        <v>4</v>
      </c>
      <c r="G862" s="85"/>
      <c r="H862" s="93" t="s">
        <v>6224</v>
      </c>
      <c r="I862" s="84" t="s">
        <v>6225</v>
      </c>
      <c r="J862" s="84" t="s">
        <v>3953</v>
      </c>
      <c r="K862" s="84" t="str">
        <f t="shared" si="503"/>
        <v>VC4DT</v>
      </c>
      <c r="L862" s="84" t="s">
        <v>6226</v>
      </c>
      <c r="M862" s="95">
        <v>5000</v>
      </c>
      <c r="N862" s="95">
        <v>1500</v>
      </c>
      <c r="O862" s="95">
        <v>1200</v>
      </c>
      <c r="P862" s="96">
        <v>900</v>
      </c>
      <c r="Q862" s="95" t="e">
        <f>VLOOKUP(H862&amp;"Vị trí 1",#REF!,9,0)</f>
        <v>#REF!</v>
      </c>
      <c r="R862" s="95" t="e">
        <f>VLOOKUP(H862&amp;"Vị trí 2",#REF!,9,0)</f>
        <v>#REF!</v>
      </c>
      <c r="S862" s="95" t="e">
        <f>VLOOKUP(H862&amp;"Vị trí 3",#REF!,9,0)</f>
        <v>#REF!</v>
      </c>
      <c r="T862" s="95" t="e">
        <f>VLOOKUP(H862&amp;"Vị trí 4",#REF!,9,0)</f>
        <v>#REF!</v>
      </c>
      <c r="U862" s="253"/>
      <c r="V862" s="253"/>
      <c r="W862" s="253"/>
      <c r="X862" s="253"/>
      <c r="Y862" s="254"/>
      <c r="Z862" s="254"/>
      <c r="AA862" s="254"/>
      <c r="AB862" s="254"/>
      <c r="AC862" s="253"/>
      <c r="AD862" s="253"/>
      <c r="AE862" s="253"/>
      <c r="AF862" s="253"/>
      <c r="AG862" s="254"/>
      <c r="AH862" s="254"/>
      <c r="AI862" s="254"/>
      <c r="AJ862" s="254"/>
      <c r="AK862" s="86">
        <v>5.5013601281024815</v>
      </c>
      <c r="AL862" s="86"/>
      <c r="AM862" s="255"/>
      <c r="AN862" s="255">
        <f>ROUNDDOWN(AK862*$AN$10/$AK$10,1)</f>
        <v>3.2</v>
      </c>
      <c r="AO862" s="98">
        <f t="shared" si="511"/>
        <v>16000</v>
      </c>
      <c r="AP862" s="98">
        <f t="shared" si="511"/>
        <v>4800</v>
      </c>
      <c r="AQ862" s="98">
        <f t="shared" si="511"/>
        <v>3840</v>
      </c>
      <c r="AR862" s="98">
        <f t="shared" si="511"/>
        <v>2880</v>
      </c>
      <c r="AS862" s="99">
        <f t="shared" si="512"/>
        <v>16000</v>
      </c>
      <c r="AT862" s="99">
        <f t="shared" si="512"/>
        <v>4800</v>
      </c>
      <c r="AU862" s="99">
        <f t="shared" si="512"/>
        <v>3800</v>
      </c>
      <c r="AV862" s="99">
        <f t="shared" si="512"/>
        <v>2900</v>
      </c>
      <c r="AW862" s="100">
        <f>AO862*0.15</f>
        <v>2400</v>
      </c>
      <c r="AX862" s="256" t="s">
        <v>32</v>
      </c>
      <c r="AY862" s="101">
        <v>2100</v>
      </c>
      <c r="AZ862" s="102">
        <v>1050</v>
      </c>
      <c r="BA862" s="102">
        <v>700</v>
      </c>
      <c r="BB862" s="102">
        <v>630</v>
      </c>
      <c r="BC862" s="253">
        <v>1800</v>
      </c>
      <c r="BD862" s="253">
        <v>900</v>
      </c>
      <c r="BE862" s="253">
        <v>600</v>
      </c>
      <c r="BF862" s="253">
        <v>540</v>
      </c>
      <c r="BG862" s="103">
        <f>AV862-AW862</f>
        <v>500</v>
      </c>
      <c r="BJ862" s="251" t="e">
        <f>M862*#REF!</f>
        <v>#REF!</v>
      </c>
      <c r="BK862" s="251" t="e">
        <f>N862*#REF!</f>
        <v>#REF!</v>
      </c>
      <c r="BL862" s="251" t="e">
        <f>O862*#REF!</f>
        <v>#REF!</v>
      </c>
      <c r="BM862" s="251" t="e">
        <f>P862*#REF!</f>
        <v>#REF!</v>
      </c>
    </row>
    <row r="863" spans="1:65" s="29" customFormat="1" ht="35.1" customHeight="1" x14ac:dyDescent="0.25">
      <c r="A863" s="83" t="str">
        <f t="shared" si="486"/>
        <v>VC5DT+1</v>
      </c>
      <c r="B863" s="83" t="str">
        <f t="shared" si="487"/>
        <v>VC5DT+2</v>
      </c>
      <c r="C863" s="83" t="str">
        <f t="shared" si="488"/>
        <v>VC5DT+3</v>
      </c>
      <c r="D863" s="83" t="str">
        <f t="shared" si="489"/>
        <v>VC5DT+4</v>
      </c>
      <c r="E863" s="29" t="s">
        <v>32</v>
      </c>
      <c r="F863" s="85">
        <v>5</v>
      </c>
      <c r="G863" s="85"/>
      <c r="H863" s="93" t="s">
        <v>6227</v>
      </c>
      <c r="I863" s="84" t="s">
        <v>6228</v>
      </c>
      <c r="J863" s="84" t="s">
        <v>6226</v>
      </c>
      <c r="K863" s="84"/>
      <c r="L863" s="84" t="s">
        <v>6229</v>
      </c>
      <c r="M863" s="96"/>
      <c r="N863" s="96"/>
      <c r="O863" s="96"/>
      <c r="P863" s="96"/>
      <c r="Q863" s="95"/>
      <c r="R863" s="95"/>
      <c r="S863" s="95"/>
      <c r="T863" s="95"/>
      <c r="U863" s="253"/>
      <c r="V863" s="253"/>
      <c r="W863" s="253"/>
      <c r="X863" s="253"/>
      <c r="Y863" s="254"/>
      <c r="Z863" s="254"/>
      <c r="AA863" s="254"/>
      <c r="AB863" s="254"/>
      <c r="AC863" s="253"/>
      <c r="AD863" s="253"/>
      <c r="AE863" s="253"/>
      <c r="AF863" s="253"/>
      <c r="AG863" s="254"/>
      <c r="AH863" s="254"/>
      <c r="AI863" s="254"/>
      <c r="AJ863" s="254"/>
      <c r="AK863" s="86"/>
      <c r="AL863" s="86"/>
      <c r="AM863" s="255"/>
      <c r="AN863" s="255"/>
      <c r="AO863" s="98"/>
      <c r="AP863" s="98"/>
      <c r="AQ863" s="98"/>
      <c r="AR863" s="98"/>
      <c r="AS863" s="98"/>
      <c r="AT863" s="98"/>
      <c r="AU863" s="98"/>
      <c r="AV863" s="98"/>
      <c r="AW863" s="60"/>
      <c r="AX863" s="256" t="s">
        <v>32</v>
      </c>
      <c r="AY863" s="101"/>
      <c r="AZ863" s="102"/>
      <c r="BA863" s="102"/>
      <c r="BB863" s="102"/>
      <c r="BC863" s="253"/>
      <c r="BD863" s="253"/>
      <c r="BE863" s="253"/>
      <c r="BF863" s="253"/>
    </row>
    <row r="864" spans="1:65" s="29" customFormat="1" ht="63" customHeight="1" x14ac:dyDescent="0.25">
      <c r="A864" s="83" t="str">
        <f t="shared" si="486"/>
        <v>VC5DT_D1+1</v>
      </c>
      <c r="B864" s="83" t="str">
        <f t="shared" si="487"/>
        <v>VC5DT_D1+2</v>
      </c>
      <c r="C864" s="83" t="str">
        <f t="shared" si="488"/>
        <v>VC5DT_D1+3</v>
      </c>
      <c r="D864" s="83" t="str">
        <f t="shared" si="489"/>
        <v>VC5DT_D1+4</v>
      </c>
      <c r="E864" s="29" t="s">
        <v>32</v>
      </c>
      <c r="F864" s="85"/>
      <c r="G864" s="85"/>
      <c r="H864" s="93" t="s">
        <v>6230</v>
      </c>
      <c r="I864" s="84" t="s">
        <v>6231</v>
      </c>
      <c r="J864" s="84" t="s">
        <v>6226</v>
      </c>
      <c r="K864" s="84" t="str">
        <f t="shared" si="503"/>
        <v>VC5DT_D1</v>
      </c>
      <c r="L864" s="84" t="s">
        <v>6232</v>
      </c>
      <c r="M864" s="95">
        <v>5000</v>
      </c>
      <c r="N864" s="95">
        <v>1800</v>
      </c>
      <c r="O864" s="95">
        <v>1300</v>
      </c>
      <c r="P864" s="96">
        <v>800</v>
      </c>
      <c r="Q864" s="95" t="e">
        <f>VLOOKUP(H864&amp;"Vị trí 1",#REF!,9,0)</f>
        <v>#REF!</v>
      </c>
      <c r="R864" s="95" t="e">
        <f>VLOOKUP(H864&amp;"Vị trí 2",#REF!,9,0)</f>
        <v>#REF!</v>
      </c>
      <c r="S864" s="95" t="e">
        <f>VLOOKUP(H864&amp;"Vị trí 3",#REF!,9,0)</f>
        <v>#REF!</v>
      </c>
      <c r="T864" s="95" t="e">
        <f>VLOOKUP(H864&amp;"Vị trí 4",#REF!,9,0)</f>
        <v>#REF!</v>
      </c>
      <c r="U864" s="253" t="e">
        <f>VLOOKUP(A864,#REF!,32,0)</f>
        <v>#REF!</v>
      </c>
      <c r="V864" s="253"/>
      <c r="W864" s="253"/>
      <c r="X864" s="253"/>
      <c r="Y864" s="254" t="e">
        <f>U864/M864</f>
        <v>#REF!</v>
      </c>
      <c r="Z864" s="254"/>
      <c r="AA864" s="254"/>
      <c r="AB864" s="254"/>
      <c r="AC864" s="253"/>
      <c r="AD864" s="253"/>
      <c r="AE864" s="253"/>
      <c r="AF864" s="253"/>
      <c r="AG864" s="254"/>
      <c r="AH864" s="254"/>
      <c r="AI864" s="254"/>
      <c r="AJ864" s="254"/>
      <c r="AK864" s="86">
        <v>6.8627450980392162</v>
      </c>
      <c r="AL864" s="86"/>
      <c r="AM864" s="255"/>
      <c r="AN864" s="255">
        <f>ROUNDDOWN(AK864*$AN$10/$AK$10,1)</f>
        <v>4</v>
      </c>
      <c r="AO864" s="98">
        <f t="shared" ref="AO864:AR868" si="513">M864*$AN864</f>
        <v>20000</v>
      </c>
      <c r="AP864" s="98">
        <f t="shared" si="513"/>
        <v>7200</v>
      </c>
      <c r="AQ864" s="98">
        <f t="shared" si="513"/>
        <v>5200</v>
      </c>
      <c r="AR864" s="98">
        <f t="shared" si="513"/>
        <v>3200</v>
      </c>
      <c r="AS864" s="99">
        <f t="shared" ref="AS864:AV868" si="514">IF(AO864&lt;1000,ROUND(AO864,-1),ROUND(AO864,-2))</f>
        <v>20000</v>
      </c>
      <c r="AT864" s="99">
        <f t="shared" si="514"/>
        <v>7200</v>
      </c>
      <c r="AU864" s="99">
        <f t="shared" si="514"/>
        <v>5200</v>
      </c>
      <c r="AV864" s="99">
        <f t="shared" si="514"/>
        <v>3200</v>
      </c>
      <c r="AW864" s="100">
        <f>AO864*0.15</f>
        <v>3000</v>
      </c>
      <c r="AX864" s="256" t="s">
        <v>32</v>
      </c>
      <c r="AY864" s="101">
        <v>3850</v>
      </c>
      <c r="AZ864" s="102">
        <v>1190</v>
      </c>
      <c r="BA864" s="102">
        <v>840</v>
      </c>
      <c r="BB864" s="102">
        <v>630</v>
      </c>
      <c r="BC864" s="253">
        <v>3300</v>
      </c>
      <c r="BD864" s="253">
        <v>1020</v>
      </c>
      <c r="BE864" s="253">
        <v>720</v>
      </c>
      <c r="BF864" s="253">
        <v>540</v>
      </c>
      <c r="BG864" s="103">
        <f>AV864-AW864</f>
        <v>200</v>
      </c>
      <c r="BJ864" s="251" t="e">
        <f>M864*#REF!</f>
        <v>#REF!</v>
      </c>
      <c r="BK864" s="251" t="e">
        <f>N864*#REF!</f>
        <v>#REF!</v>
      </c>
      <c r="BL864" s="251" t="e">
        <f>O864*#REF!</f>
        <v>#REF!</v>
      </c>
      <c r="BM864" s="251" t="e">
        <f>P864*#REF!</f>
        <v>#REF!</v>
      </c>
    </row>
    <row r="865" spans="1:65" s="29" customFormat="1" ht="35.1" customHeight="1" x14ac:dyDescent="0.25">
      <c r="A865" s="83" t="str">
        <f t="shared" si="486"/>
        <v>VC5DT_D2+1</v>
      </c>
      <c r="B865" s="83" t="str">
        <f t="shared" si="487"/>
        <v>VC5DT_D2+2</v>
      </c>
      <c r="C865" s="83" t="str">
        <f t="shared" si="488"/>
        <v>VC5DT_D2+3</v>
      </c>
      <c r="D865" s="83" t="str">
        <f t="shared" si="489"/>
        <v>VC5DT_D2+4</v>
      </c>
      <c r="E865" s="29" t="s">
        <v>32</v>
      </c>
      <c r="F865" s="85"/>
      <c r="G865" s="85"/>
      <c r="H865" s="93" t="s">
        <v>6233</v>
      </c>
      <c r="I865" s="84" t="s">
        <v>6234</v>
      </c>
      <c r="J865" s="84" t="s">
        <v>6235</v>
      </c>
      <c r="K865" s="84" t="str">
        <f t="shared" si="503"/>
        <v>VC5DT_D2</v>
      </c>
      <c r="L865" s="84" t="s">
        <v>6236</v>
      </c>
      <c r="M865" s="95">
        <v>7500</v>
      </c>
      <c r="N865" s="95">
        <v>2500</v>
      </c>
      <c r="O865" s="95">
        <v>1800</v>
      </c>
      <c r="P865" s="95">
        <v>1200</v>
      </c>
      <c r="Q865" s="95" t="e">
        <f>VLOOKUP(H865&amp;"Vị trí 1",#REF!,9,0)</f>
        <v>#REF!</v>
      </c>
      <c r="R865" s="95" t="e">
        <f>VLOOKUP(H865&amp;"Vị trí 2",#REF!,9,0)</f>
        <v>#REF!</v>
      </c>
      <c r="S865" s="95" t="e">
        <f>VLOOKUP(H865&amp;"Vị trí 3",#REF!,9,0)</f>
        <v>#REF!</v>
      </c>
      <c r="T865" s="95" t="e">
        <f>VLOOKUP(H865&amp;"Vị trí 4",#REF!,9,0)</f>
        <v>#REF!</v>
      </c>
      <c r="U865" s="253"/>
      <c r="V865" s="253"/>
      <c r="W865" s="253"/>
      <c r="X865" s="253"/>
      <c r="Y865" s="254"/>
      <c r="Z865" s="254"/>
      <c r="AA865" s="254"/>
      <c r="AB865" s="254"/>
      <c r="AC865" s="253"/>
      <c r="AD865" s="253"/>
      <c r="AE865" s="253"/>
      <c r="AF865" s="253"/>
      <c r="AG865" s="254"/>
      <c r="AH865" s="254"/>
      <c r="AI865" s="254"/>
      <c r="AJ865" s="254"/>
      <c r="AK865" s="86">
        <v>4.7240219952867246</v>
      </c>
      <c r="AL865" s="86"/>
      <c r="AM865" s="255"/>
      <c r="AN865" s="255">
        <f>ROUNDDOWN(AK865*$AN$10/$AK$10,1)</f>
        <v>2.7</v>
      </c>
      <c r="AO865" s="98">
        <f t="shared" si="513"/>
        <v>20250</v>
      </c>
      <c r="AP865" s="98">
        <f t="shared" si="513"/>
        <v>6750</v>
      </c>
      <c r="AQ865" s="98">
        <f t="shared" si="513"/>
        <v>4860</v>
      </c>
      <c r="AR865" s="98">
        <f t="shared" si="513"/>
        <v>3240</v>
      </c>
      <c r="AS865" s="99">
        <f t="shared" si="514"/>
        <v>20300</v>
      </c>
      <c r="AT865" s="99">
        <f t="shared" si="514"/>
        <v>6800</v>
      </c>
      <c r="AU865" s="99">
        <f t="shared" si="514"/>
        <v>4900</v>
      </c>
      <c r="AV865" s="99">
        <f t="shared" si="514"/>
        <v>3200</v>
      </c>
      <c r="AW865" s="100">
        <f>AO865*0.15</f>
        <v>3037.5</v>
      </c>
      <c r="AX865" s="256" t="s">
        <v>32</v>
      </c>
      <c r="AY865" s="101">
        <v>3500</v>
      </c>
      <c r="AZ865" s="102">
        <v>1190</v>
      </c>
      <c r="BA865" s="102">
        <v>840</v>
      </c>
      <c r="BB865" s="102">
        <v>630</v>
      </c>
      <c r="BC865" s="253">
        <v>3000</v>
      </c>
      <c r="BD865" s="253">
        <v>1020</v>
      </c>
      <c r="BE865" s="253">
        <v>720</v>
      </c>
      <c r="BF865" s="253">
        <v>540</v>
      </c>
      <c r="BG865" s="103">
        <f>AV865-AW865</f>
        <v>162.5</v>
      </c>
      <c r="BJ865" s="251" t="e">
        <f>M865*#REF!</f>
        <v>#REF!</v>
      </c>
      <c r="BK865" s="251" t="e">
        <f>N865*#REF!</f>
        <v>#REF!</v>
      </c>
      <c r="BL865" s="251" t="e">
        <f>O865*#REF!</f>
        <v>#REF!</v>
      </c>
      <c r="BM865" s="251" t="e">
        <f>P865*#REF!</f>
        <v>#REF!</v>
      </c>
    </row>
    <row r="866" spans="1:65" s="325" customFormat="1" ht="63" customHeight="1" x14ac:dyDescent="0.25">
      <c r="A866" s="83" t="str">
        <f t="shared" si="486"/>
        <v>VC5DT_D3+1</v>
      </c>
      <c r="B866" s="83" t="str">
        <f t="shared" si="487"/>
        <v>VC5DT_D3+2</v>
      </c>
      <c r="C866" s="83" t="str">
        <f t="shared" si="488"/>
        <v>VC5DT_D3+3</v>
      </c>
      <c r="D866" s="83" t="str">
        <f t="shared" si="489"/>
        <v>VC5DT_D3+4</v>
      </c>
      <c r="E866" s="29" t="s">
        <v>32</v>
      </c>
      <c r="F866" s="85"/>
      <c r="G866" s="85"/>
      <c r="H866" s="93" t="s">
        <v>6237</v>
      </c>
      <c r="I866" s="84" t="s">
        <v>6238</v>
      </c>
      <c r="J866" s="84" t="s">
        <v>6236</v>
      </c>
      <c r="K866" s="84" t="str">
        <f t="shared" si="503"/>
        <v>VC5DT_D3</v>
      </c>
      <c r="L866" s="84" t="s">
        <v>4528</v>
      </c>
      <c r="M866" s="95">
        <v>5500</v>
      </c>
      <c r="N866" s="95">
        <v>1800</v>
      </c>
      <c r="O866" s="95">
        <v>1300</v>
      </c>
      <c r="P866" s="95">
        <v>1100</v>
      </c>
      <c r="Q866" s="95" t="e">
        <f>VLOOKUP(H866&amp;"Vị trí 1",#REF!,9,0)</f>
        <v>#REF!</v>
      </c>
      <c r="R866" s="95" t="e">
        <f>VLOOKUP(H866&amp;"Vị trí 2",#REF!,9,0)</f>
        <v>#REF!</v>
      </c>
      <c r="S866" s="95" t="e">
        <f>VLOOKUP(H866&amp;"Vị trí 3",#REF!,9,0)</f>
        <v>#REF!</v>
      </c>
      <c r="T866" s="95" t="e">
        <f>VLOOKUP(H866&amp;"Vị trí 4",#REF!,9,0)</f>
        <v>#REF!</v>
      </c>
      <c r="U866" s="253"/>
      <c r="V866" s="253"/>
      <c r="W866" s="253"/>
      <c r="X866" s="253"/>
      <c r="Y866" s="254"/>
      <c r="Z866" s="254"/>
      <c r="AA866" s="254"/>
      <c r="AB866" s="254"/>
      <c r="AC866" s="253"/>
      <c r="AD866" s="253"/>
      <c r="AE866" s="253"/>
      <c r="AF866" s="253"/>
      <c r="AG866" s="254"/>
      <c r="AH866" s="254"/>
      <c r="AI866" s="254"/>
      <c r="AJ866" s="254"/>
      <c r="AK866" s="86">
        <v>5.37</v>
      </c>
      <c r="AL866" s="86"/>
      <c r="AM866" s="255"/>
      <c r="AN866" s="255">
        <f>ROUNDDOWN(AK866*$AN$10/$AK$10,1)</f>
        <v>3.1</v>
      </c>
      <c r="AO866" s="98">
        <f t="shared" si="513"/>
        <v>17050</v>
      </c>
      <c r="AP866" s="98">
        <f t="shared" si="513"/>
        <v>5580</v>
      </c>
      <c r="AQ866" s="98">
        <f t="shared" si="513"/>
        <v>4030</v>
      </c>
      <c r="AR866" s="98">
        <f t="shared" si="513"/>
        <v>3410</v>
      </c>
      <c r="AS866" s="99">
        <f t="shared" si="514"/>
        <v>17100</v>
      </c>
      <c r="AT866" s="99">
        <f t="shared" si="514"/>
        <v>5600</v>
      </c>
      <c r="AU866" s="99">
        <f t="shared" si="514"/>
        <v>4000</v>
      </c>
      <c r="AV866" s="99">
        <f t="shared" si="514"/>
        <v>3400</v>
      </c>
      <c r="AW866" s="100">
        <f>AO866*0.15</f>
        <v>2557.5</v>
      </c>
      <c r="AX866" s="256" t="s">
        <v>32</v>
      </c>
      <c r="AY866" s="101">
        <v>3849.9999999999995</v>
      </c>
      <c r="AZ866" s="102">
        <v>1260</v>
      </c>
      <c r="BA866" s="102">
        <v>909.99999999999989</v>
      </c>
      <c r="BB866" s="102">
        <v>700</v>
      </c>
      <c r="BC866" s="253">
        <v>3300</v>
      </c>
      <c r="BD866" s="253">
        <v>1080</v>
      </c>
      <c r="BE866" s="253">
        <v>780</v>
      </c>
      <c r="BF866" s="253">
        <v>600</v>
      </c>
      <c r="BG866" s="103">
        <f>AV866-AW866</f>
        <v>842.5</v>
      </c>
      <c r="BJ866" s="251" t="e">
        <f>M866*#REF!</f>
        <v>#REF!</v>
      </c>
      <c r="BK866" s="251" t="e">
        <f>N866*#REF!</f>
        <v>#REF!</v>
      </c>
      <c r="BL866" s="251" t="e">
        <f>O866*#REF!</f>
        <v>#REF!</v>
      </c>
      <c r="BM866" s="251" t="e">
        <f>P866*#REF!</f>
        <v>#REF!</v>
      </c>
    </row>
    <row r="867" spans="1:65" s="325" customFormat="1" ht="63" x14ac:dyDescent="0.25">
      <c r="A867" s="83" t="str">
        <f t="shared" si="486"/>
        <v>VC5DT_D4+1</v>
      </c>
      <c r="B867" s="83" t="str">
        <f t="shared" si="487"/>
        <v>VC5DT_D4+2</v>
      </c>
      <c r="C867" s="83" t="str">
        <f t="shared" si="488"/>
        <v>VC5DT_D4+3</v>
      </c>
      <c r="D867" s="83" t="str">
        <f t="shared" si="489"/>
        <v>VC5DT_D4+4</v>
      </c>
      <c r="E867" s="29" t="s">
        <v>32</v>
      </c>
      <c r="F867" s="85"/>
      <c r="G867" s="85"/>
      <c r="H867" s="93" t="s">
        <v>6239</v>
      </c>
      <c r="I867" s="84" t="s">
        <v>6240</v>
      </c>
      <c r="J867" s="84" t="s">
        <v>6241</v>
      </c>
      <c r="K867" s="84" t="str">
        <f t="shared" si="503"/>
        <v>VC5DT_D4</v>
      </c>
      <c r="L867" s="84" t="s">
        <v>6242</v>
      </c>
      <c r="M867" s="95">
        <v>4500</v>
      </c>
      <c r="N867" s="95">
        <v>1700</v>
      </c>
      <c r="O867" s="95">
        <v>1100</v>
      </c>
      <c r="P867" s="96">
        <v>900</v>
      </c>
      <c r="Q867" s="95" t="e">
        <f>VLOOKUP(H867&amp;"Vị trí 1",#REF!,9,0)</f>
        <v>#REF!</v>
      </c>
      <c r="R867" s="95" t="e">
        <f>VLOOKUP(H867&amp;"Vị trí 2",#REF!,9,0)</f>
        <v>#REF!</v>
      </c>
      <c r="S867" s="95" t="e">
        <f>VLOOKUP(H867&amp;"Vị trí 3",#REF!,9,0)</f>
        <v>#REF!</v>
      </c>
      <c r="T867" s="95" t="e">
        <f>VLOOKUP(H867&amp;"Vị trí 4",#REF!,9,0)</f>
        <v>#REF!</v>
      </c>
      <c r="U867" s="253"/>
      <c r="V867" s="253"/>
      <c r="W867" s="253"/>
      <c r="X867" s="253"/>
      <c r="Y867" s="254"/>
      <c r="Z867" s="254"/>
      <c r="AA867" s="254"/>
      <c r="AB867" s="254"/>
      <c r="AC867" s="253"/>
      <c r="AD867" s="253"/>
      <c r="AE867" s="253"/>
      <c r="AF867" s="253"/>
      <c r="AG867" s="254"/>
      <c r="AH867" s="254"/>
      <c r="AI867" s="254"/>
      <c r="AJ867" s="254"/>
      <c r="AK867" s="86">
        <v>5.37</v>
      </c>
      <c r="AL867" s="86"/>
      <c r="AM867" s="255"/>
      <c r="AN867" s="255">
        <f>ROUNDDOWN(AK867*$AN$10/$AK$10,1)</f>
        <v>3.1</v>
      </c>
      <c r="AO867" s="98">
        <f t="shared" si="513"/>
        <v>13950</v>
      </c>
      <c r="AP867" s="98">
        <f t="shared" si="513"/>
        <v>5270</v>
      </c>
      <c r="AQ867" s="98">
        <f t="shared" si="513"/>
        <v>3410</v>
      </c>
      <c r="AR867" s="98">
        <f t="shared" si="513"/>
        <v>2790</v>
      </c>
      <c r="AS867" s="99">
        <f t="shared" si="514"/>
        <v>14000</v>
      </c>
      <c r="AT867" s="99">
        <f t="shared" si="514"/>
        <v>5300</v>
      </c>
      <c r="AU867" s="99">
        <f t="shared" si="514"/>
        <v>3400</v>
      </c>
      <c r="AV867" s="99">
        <f t="shared" si="514"/>
        <v>2800</v>
      </c>
      <c r="AW867" s="100">
        <f>AO867*0.15</f>
        <v>2092.5</v>
      </c>
      <c r="AX867" s="256" t="s">
        <v>32</v>
      </c>
      <c r="AY867" s="101">
        <v>1470</v>
      </c>
      <c r="AZ867" s="102">
        <v>700</v>
      </c>
      <c r="BA867" s="102">
        <v>630</v>
      </c>
      <c r="BB867" s="102">
        <v>560</v>
      </c>
      <c r="BC867" s="253">
        <v>1260</v>
      </c>
      <c r="BD867" s="253">
        <v>600</v>
      </c>
      <c r="BE867" s="253">
        <v>540</v>
      </c>
      <c r="BF867" s="253">
        <v>480</v>
      </c>
      <c r="BG867" s="103">
        <f>AV867-AW867</f>
        <v>707.5</v>
      </c>
      <c r="BJ867" s="251" t="e">
        <f>M867*#REF!</f>
        <v>#REF!</v>
      </c>
      <c r="BK867" s="251" t="e">
        <f>N867*#REF!</f>
        <v>#REF!</v>
      </c>
      <c r="BL867" s="251" t="e">
        <f>O867*#REF!</f>
        <v>#REF!</v>
      </c>
      <c r="BM867" s="251" t="e">
        <f>P867*#REF!</f>
        <v>#REF!</v>
      </c>
    </row>
    <row r="868" spans="1:65" s="1" customFormat="1" ht="35.1" customHeight="1" x14ac:dyDescent="0.25">
      <c r="A868" s="83" t="str">
        <f t="shared" si="486"/>
        <v>VC5DT_D5+1</v>
      </c>
      <c r="B868" s="83" t="str">
        <f t="shared" si="487"/>
        <v>VC5DT_D5+2</v>
      </c>
      <c r="C868" s="83" t="str">
        <f t="shared" si="488"/>
        <v>VC5DT_D5+3</v>
      </c>
      <c r="D868" s="83" t="str">
        <f t="shared" si="489"/>
        <v>VC5DT_D5+4</v>
      </c>
      <c r="E868" s="29" t="s">
        <v>32</v>
      </c>
      <c r="F868" s="85"/>
      <c r="G868" s="85"/>
      <c r="H868" s="93" t="s">
        <v>6243</v>
      </c>
      <c r="I868" s="84" t="s">
        <v>6244</v>
      </c>
      <c r="J868" s="84" t="s">
        <v>6245</v>
      </c>
      <c r="K868" s="84" t="str">
        <f t="shared" si="503"/>
        <v>VC5DT_D5</v>
      </c>
      <c r="L868" s="84" t="s">
        <v>6229</v>
      </c>
      <c r="M868" s="95">
        <v>3000</v>
      </c>
      <c r="N868" s="95">
        <v>1500</v>
      </c>
      <c r="O868" s="95">
        <v>1000</v>
      </c>
      <c r="P868" s="96">
        <v>900</v>
      </c>
      <c r="Q868" s="95" t="e">
        <f>VLOOKUP(H868&amp;"Vị trí 1",#REF!,9,0)</f>
        <v>#REF!</v>
      </c>
      <c r="R868" s="95" t="e">
        <f>VLOOKUP(H868&amp;"Vị trí 2",#REF!,9,0)</f>
        <v>#REF!</v>
      </c>
      <c r="S868" s="95" t="e">
        <f>VLOOKUP(H868&amp;"Vị trí 3",#REF!,9,0)</f>
        <v>#REF!</v>
      </c>
      <c r="T868" s="95" t="e">
        <f>VLOOKUP(H868&amp;"Vị trí 4",#REF!,9,0)</f>
        <v>#REF!</v>
      </c>
      <c r="U868" s="253"/>
      <c r="V868" s="253"/>
      <c r="W868" s="253"/>
      <c r="X868" s="253"/>
      <c r="Y868" s="254"/>
      <c r="Z868" s="254"/>
      <c r="AA868" s="254"/>
      <c r="AB868" s="254"/>
      <c r="AC868" s="253"/>
      <c r="AD868" s="253"/>
      <c r="AE868" s="253"/>
      <c r="AF868" s="253"/>
      <c r="AG868" s="254"/>
      <c r="AH868" s="254"/>
      <c r="AI868" s="254"/>
      <c r="AJ868" s="254"/>
      <c r="AK868" s="86">
        <v>5.37</v>
      </c>
      <c r="AL868" s="86"/>
      <c r="AM868" s="255"/>
      <c r="AN868" s="255">
        <f>ROUNDDOWN(AK868*$AN$10/$AK$10,1)</f>
        <v>3.1</v>
      </c>
      <c r="AO868" s="98">
        <f t="shared" si="513"/>
        <v>9300</v>
      </c>
      <c r="AP868" s="98">
        <f t="shared" si="513"/>
        <v>4650</v>
      </c>
      <c r="AQ868" s="98">
        <f t="shared" si="513"/>
        <v>3100</v>
      </c>
      <c r="AR868" s="98">
        <f t="shared" si="513"/>
        <v>2790</v>
      </c>
      <c r="AS868" s="99">
        <f t="shared" si="514"/>
        <v>9300</v>
      </c>
      <c r="AT868" s="99">
        <f t="shared" si="514"/>
        <v>4700</v>
      </c>
      <c r="AU868" s="99">
        <f t="shared" si="514"/>
        <v>3100</v>
      </c>
      <c r="AV868" s="99">
        <f t="shared" si="514"/>
        <v>2800</v>
      </c>
      <c r="AW868" s="100">
        <f>AO868*0.15</f>
        <v>1395</v>
      </c>
      <c r="AX868" s="256" t="s">
        <v>32</v>
      </c>
      <c r="AY868" s="101"/>
      <c r="AZ868" s="102"/>
      <c r="BA868" s="102"/>
      <c r="BB868" s="102"/>
      <c r="BC868" s="253"/>
      <c r="BD868" s="253"/>
      <c r="BE868" s="253"/>
      <c r="BF868" s="253"/>
      <c r="BG868" s="103">
        <f>AV868-AW868</f>
        <v>1405</v>
      </c>
      <c r="BJ868" s="251"/>
      <c r="BK868" s="251"/>
      <c r="BL868" s="251"/>
      <c r="BM868" s="251"/>
    </row>
    <row r="869" spans="1:65" s="1" customFormat="1" ht="35.1" customHeight="1" x14ac:dyDescent="0.25">
      <c r="A869" s="83" t="str">
        <f t="shared" si="486"/>
        <v>VC6DT+1</v>
      </c>
      <c r="B869" s="83" t="str">
        <f t="shared" si="487"/>
        <v>VC6DT+2</v>
      </c>
      <c r="C869" s="83" t="str">
        <f t="shared" si="488"/>
        <v>VC6DT+3</v>
      </c>
      <c r="D869" s="83" t="str">
        <f t="shared" si="489"/>
        <v>VC6DT+4</v>
      </c>
      <c r="E869" s="29" t="s">
        <v>32</v>
      </c>
      <c r="F869" s="85">
        <v>6</v>
      </c>
      <c r="G869" s="85"/>
      <c r="H869" s="93" t="s">
        <v>6246</v>
      </c>
      <c r="I869" s="84" t="s">
        <v>4299</v>
      </c>
      <c r="J869" s="84" t="s">
        <v>6247</v>
      </c>
      <c r="K869" s="84"/>
      <c r="L869" s="84" t="s">
        <v>6248</v>
      </c>
      <c r="M869" s="96"/>
      <c r="N869" s="96"/>
      <c r="O869" s="96"/>
      <c r="P869" s="96"/>
      <c r="Q869" s="95"/>
      <c r="R869" s="95"/>
      <c r="S869" s="95"/>
      <c r="T869" s="95"/>
      <c r="U869" s="253"/>
      <c r="V869" s="253"/>
      <c r="W869" s="253"/>
      <c r="X869" s="253"/>
      <c r="Y869" s="254"/>
      <c r="Z869" s="254"/>
      <c r="AA869" s="254"/>
      <c r="AB869" s="254"/>
      <c r="AC869" s="253"/>
      <c r="AD869" s="253"/>
      <c r="AE869" s="253"/>
      <c r="AF869" s="253"/>
      <c r="AG869" s="254"/>
      <c r="AH869" s="254"/>
      <c r="AI869" s="254"/>
      <c r="AJ869" s="254"/>
      <c r="AK869" s="86"/>
      <c r="AL869" s="86"/>
      <c r="AM869" s="255"/>
      <c r="AN869" s="255"/>
      <c r="AO869" s="98"/>
      <c r="AP869" s="98"/>
      <c r="AQ869" s="98"/>
      <c r="AR869" s="98"/>
      <c r="AS869" s="98"/>
      <c r="AT869" s="98"/>
      <c r="AU869" s="98"/>
      <c r="AV869" s="98"/>
      <c r="AW869" s="60"/>
      <c r="AX869" s="256" t="s">
        <v>32</v>
      </c>
      <c r="AY869" s="101">
        <v>2450</v>
      </c>
      <c r="AZ869" s="102">
        <v>1050</v>
      </c>
      <c r="BA869" s="102">
        <v>630</v>
      </c>
      <c r="BB869" s="102">
        <v>560</v>
      </c>
      <c r="BC869" s="253">
        <v>2100</v>
      </c>
      <c r="BD869" s="253">
        <v>900</v>
      </c>
      <c r="BE869" s="253">
        <v>540</v>
      </c>
      <c r="BF869" s="253">
        <v>480</v>
      </c>
      <c r="BJ869" s="251" t="e">
        <f>M869*#REF!</f>
        <v>#REF!</v>
      </c>
      <c r="BK869" s="251" t="e">
        <f>N869*#REF!</f>
        <v>#REF!</v>
      </c>
      <c r="BL869" s="251" t="e">
        <f>O869*#REF!</f>
        <v>#REF!</v>
      </c>
      <c r="BM869" s="251" t="e">
        <f>P869*#REF!</f>
        <v>#REF!</v>
      </c>
    </row>
    <row r="870" spans="1:65" s="1" customFormat="1" ht="35.1" customHeight="1" x14ac:dyDescent="0.25">
      <c r="A870" s="83" t="str">
        <f t="shared" si="486"/>
        <v>VC6DT_D1+1</v>
      </c>
      <c r="B870" s="83" t="str">
        <f t="shared" si="487"/>
        <v>VC6DT_D1+2</v>
      </c>
      <c r="C870" s="83" t="str">
        <f t="shared" si="488"/>
        <v>VC6DT_D1+3</v>
      </c>
      <c r="D870" s="83" t="str">
        <f t="shared" si="489"/>
        <v>VC6DT_D1+4</v>
      </c>
      <c r="E870" s="29" t="s">
        <v>32</v>
      </c>
      <c r="F870" s="85"/>
      <c r="G870" s="85"/>
      <c r="H870" s="93" t="s">
        <v>6249</v>
      </c>
      <c r="I870" s="84" t="s">
        <v>6250</v>
      </c>
      <c r="J870" s="84" t="s">
        <v>6251</v>
      </c>
      <c r="K870" s="84" t="str">
        <f t="shared" si="503"/>
        <v>VC6DT_D1</v>
      </c>
      <c r="L870" s="84" t="s">
        <v>6252</v>
      </c>
      <c r="M870" s="95">
        <v>5500</v>
      </c>
      <c r="N870" s="95">
        <v>1700</v>
      </c>
      <c r="O870" s="95">
        <v>1200</v>
      </c>
      <c r="P870" s="96">
        <v>900</v>
      </c>
      <c r="Q870" s="95" t="e">
        <f>VLOOKUP(H870&amp;"Vị trí 1",#REF!,9,0)</f>
        <v>#REF!</v>
      </c>
      <c r="R870" s="95" t="e">
        <f>VLOOKUP(H870&amp;"Vị trí 2",#REF!,9,0)</f>
        <v>#REF!</v>
      </c>
      <c r="S870" s="95" t="e">
        <f>VLOOKUP(H870&amp;"Vị trí 3",#REF!,9,0)</f>
        <v>#REF!</v>
      </c>
      <c r="T870" s="95" t="e">
        <f>VLOOKUP(H870&amp;"Vị trí 4",#REF!,9,0)</f>
        <v>#REF!</v>
      </c>
      <c r="U870" s="253"/>
      <c r="V870" s="253"/>
      <c r="W870" s="253"/>
      <c r="X870" s="253"/>
      <c r="Y870" s="254"/>
      <c r="Z870" s="254"/>
      <c r="AA870" s="254"/>
      <c r="AB870" s="254"/>
      <c r="AC870" s="253"/>
      <c r="AD870" s="253"/>
      <c r="AE870" s="253"/>
      <c r="AF870" s="253"/>
      <c r="AG870" s="254"/>
      <c r="AH870" s="254"/>
      <c r="AI870" s="254"/>
      <c r="AJ870" s="254"/>
      <c r="AK870" s="86">
        <v>6.031043279510433</v>
      </c>
      <c r="AL870" s="86"/>
      <c r="AM870" s="255"/>
      <c r="AN870" s="255">
        <f>ROUNDDOWN(AK870*$AN$10/$AK$10,1)</f>
        <v>3.5</v>
      </c>
      <c r="AO870" s="98">
        <f t="shared" ref="AO870:AR873" si="515">M870*$AN870</f>
        <v>19250</v>
      </c>
      <c r="AP870" s="98">
        <f t="shared" si="515"/>
        <v>5950</v>
      </c>
      <c r="AQ870" s="98">
        <f t="shared" si="515"/>
        <v>4200</v>
      </c>
      <c r="AR870" s="98">
        <f t="shared" si="515"/>
        <v>3150</v>
      </c>
      <c r="AS870" s="99">
        <f t="shared" ref="AS870:AV873" si="516">IF(AO870&lt;1000,ROUND(AO870,-1),ROUND(AO870,-2))</f>
        <v>19300</v>
      </c>
      <c r="AT870" s="99">
        <f t="shared" si="516"/>
        <v>6000</v>
      </c>
      <c r="AU870" s="99">
        <f t="shared" si="516"/>
        <v>4200</v>
      </c>
      <c r="AV870" s="99">
        <f t="shared" si="516"/>
        <v>3200</v>
      </c>
      <c r="AW870" s="100">
        <f>AO870*0.15</f>
        <v>2887.5</v>
      </c>
      <c r="AX870" s="256" t="s">
        <v>32</v>
      </c>
      <c r="AY870" s="101">
        <v>2100</v>
      </c>
      <c r="AZ870" s="102">
        <v>1050</v>
      </c>
      <c r="BA870" s="102">
        <v>630</v>
      </c>
      <c r="BB870" s="102">
        <v>560</v>
      </c>
      <c r="BC870" s="253">
        <v>1800</v>
      </c>
      <c r="BD870" s="253">
        <v>900</v>
      </c>
      <c r="BE870" s="253">
        <v>540</v>
      </c>
      <c r="BF870" s="253">
        <v>480</v>
      </c>
      <c r="BG870" s="103">
        <f>AV870-AW870</f>
        <v>312.5</v>
      </c>
      <c r="BJ870" s="251" t="e">
        <f>M870*#REF!</f>
        <v>#REF!</v>
      </c>
      <c r="BK870" s="251" t="e">
        <f>N870*#REF!</f>
        <v>#REF!</v>
      </c>
      <c r="BL870" s="251" t="e">
        <f>O870*#REF!</f>
        <v>#REF!</v>
      </c>
      <c r="BM870" s="251" t="e">
        <f>P870*#REF!</f>
        <v>#REF!</v>
      </c>
    </row>
    <row r="871" spans="1:65" s="326" customFormat="1" ht="35.1" customHeight="1" x14ac:dyDescent="0.25">
      <c r="A871" s="83" t="str">
        <f t="shared" si="486"/>
        <v>VC6DT_D2+1</v>
      </c>
      <c r="B871" s="83" t="str">
        <f t="shared" si="487"/>
        <v>VC6DT_D2+2</v>
      </c>
      <c r="C871" s="83" t="str">
        <f t="shared" si="488"/>
        <v>VC6DT_D2+3</v>
      </c>
      <c r="D871" s="83" t="str">
        <f t="shared" si="489"/>
        <v>VC6DT_D2+4</v>
      </c>
      <c r="E871" s="29" t="s">
        <v>32</v>
      </c>
      <c r="F871" s="85"/>
      <c r="G871" s="85"/>
      <c r="H871" s="93" t="s">
        <v>6253</v>
      </c>
      <c r="I871" s="84" t="s">
        <v>6254</v>
      </c>
      <c r="J871" s="84" t="s">
        <v>6255</v>
      </c>
      <c r="K871" s="84" t="str">
        <f t="shared" si="503"/>
        <v>VC6DT_D2</v>
      </c>
      <c r="L871" s="84" t="s">
        <v>6256</v>
      </c>
      <c r="M871" s="95">
        <v>5000</v>
      </c>
      <c r="N871" s="95">
        <v>1700</v>
      </c>
      <c r="O871" s="95">
        <v>1200</v>
      </c>
      <c r="P871" s="96">
        <v>900</v>
      </c>
      <c r="Q871" s="95" t="e">
        <f>VLOOKUP(H871&amp;"Vị trí 1",#REF!,9,0)</f>
        <v>#REF!</v>
      </c>
      <c r="R871" s="95" t="e">
        <f>VLOOKUP(H871&amp;"Vị trí 2",#REF!,9,0)</f>
        <v>#REF!</v>
      </c>
      <c r="S871" s="95" t="e">
        <f>VLOOKUP(H871&amp;"Vị trí 3",#REF!,9,0)</f>
        <v>#REF!</v>
      </c>
      <c r="T871" s="95" t="e">
        <f>VLOOKUP(H871&amp;"Vị trí 4",#REF!,9,0)</f>
        <v>#REF!</v>
      </c>
      <c r="U871" s="253" t="e">
        <f>VLOOKUP(A871,#REF!,32,0)</f>
        <v>#REF!</v>
      </c>
      <c r="V871" s="253" t="e">
        <f>VLOOKUP(B871,#REF!,32,0)</f>
        <v>#REF!</v>
      </c>
      <c r="W871" s="253"/>
      <c r="X871" s="253"/>
      <c r="Y871" s="254" t="e">
        <f>U871/M871</f>
        <v>#REF!</v>
      </c>
      <c r="Z871" s="254" t="e">
        <f>V871/N871</f>
        <v>#REF!</v>
      </c>
      <c r="AA871" s="254"/>
      <c r="AB871" s="254"/>
      <c r="AC871" s="253"/>
      <c r="AD871" s="253"/>
      <c r="AE871" s="253"/>
      <c r="AF871" s="253"/>
      <c r="AG871" s="254"/>
      <c r="AH871" s="254"/>
      <c r="AI871" s="254"/>
      <c r="AJ871" s="254"/>
      <c r="AK871" s="86">
        <v>5.37</v>
      </c>
      <c r="AL871" s="86"/>
      <c r="AM871" s="255"/>
      <c r="AN871" s="255">
        <f>ROUNDDOWN(AK871*$AN$10/$AK$10,1)</f>
        <v>3.1</v>
      </c>
      <c r="AO871" s="98">
        <f t="shared" si="515"/>
        <v>15500</v>
      </c>
      <c r="AP871" s="98">
        <f t="shared" si="515"/>
        <v>5270</v>
      </c>
      <c r="AQ871" s="98">
        <f t="shared" si="515"/>
        <v>3720</v>
      </c>
      <c r="AR871" s="98">
        <f t="shared" si="515"/>
        <v>2790</v>
      </c>
      <c r="AS871" s="99">
        <f t="shared" si="516"/>
        <v>15500</v>
      </c>
      <c r="AT871" s="99">
        <f t="shared" si="516"/>
        <v>5300</v>
      </c>
      <c r="AU871" s="99">
        <f t="shared" si="516"/>
        <v>3700</v>
      </c>
      <c r="AV871" s="99">
        <f t="shared" si="516"/>
        <v>2800</v>
      </c>
      <c r="AW871" s="100">
        <f>AO871*0.15</f>
        <v>2325</v>
      </c>
      <c r="AX871" s="256" t="s">
        <v>32</v>
      </c>
      <c r="AY871" s="101">
        <v>1960</v>
      </c>
      <c r="AZ871" s="102">
        <v>980</v>
      </c>
      <c r="BA871" s="102">
        <v>700</v>
      </c>
      <c r="BB871" s="102">
        <v>630</v>
      </c>
      <c r="BC871" s="253">
        <v>1680</v>
      </c>
      <c r="BD871" s="253">
        <v>840</v>
      </c>
      <c r="BE871" s="253">
        <v>600</v>
      </c>
      <c r="BF871" s="253">
        <v>540</v>
      </c>
      <c r="BG871" s="103">
        <f>AV871-AW871</f>
        <v>475</v>
      </c>
      <c r="BJ871" s="251" t="e">
        <f>M871*#REF!</f>
        <v>#REF!</v>
      </c>
      <c r="BK871" s="251" t="e">
        <f>N871*#REF!</f>
        <v>#REF!</v>
      </c>
      <c r="BL871" s="251" t="e">
        <f>O871*#REF!</f>
        <v>#REF!</v>
      </c>
      <c r="BM871" s="251" t="e">
        <f>P871*#REF!</f>
        <v>#REF!</v>
      </c>
    </row>
    <row r="872" spans="1:65" s="326" customFormat="1" ht="35.1" customHeight="1" x14ac:dyDescent="0.25">
      <c r="A872" s="83" t="str">
        <f t="shared" si="486"/>
        <v>VC6DT_D3+1</v>
      </c>
      <c r="B872" s="83" t="str">
        <f t="shared" si="487"/>
        <v>VC6DT_D3+2</v>
      </c>
      <c r="C872" s="83" t="str">
        <f t="shared" si="488"/>
        <v>VC6DT_D3+3</v>
      </c>
      <c r="D872" s="83" t="str">
        <f t="shared" si="489"/>
        <v>VC6DT_D3+4</v>
      </c>
      <c r="E872" s="29" t="s">
        <v>32</v>
      </c>
      <c r="F872" s="85"/>
      <c r="G872" s="85"/>
      <c r="H872" s="93" t="s">
        <v>6257</v>
      </c>
      <c r="I872" s="84" t="s">
        <v>6258</v>
      </c>
      <c r="J872" s="84" t="s">
        <v>6259</v>
      </c>
      <c r="K872" s="84" t="str">
        <f t="shared" si="503"/>
        <v>VC6DT_D3</v>
      </c>
      <c r="L872" s="84" t="s">
        <v>5410</v>
      </c>
      <c r="M872" s="95">
        <v>5500</v>
      </c>
      <c r="N872" s="95">
        <v>1800</v>
      </c>
      <c r="O872" s="95">
        <v>1300</v>
      </c>
      <c r="P872" s="95">
        <v>1000</v>
      </c>
      <c r="Q872" s="95" t="e">
        <f>VLOOKUP(H872&amp;"Vị trí 1",#REF!,9,0)</f>
        <v>#REF!</v>
      </c>
      <c r="R872" s="95" t="e">
        <f>VLOOKUP(H872&amp;"Vị trí 2",#REF!,9,0)</f>
        <v>#REF!</v>
      </c>
      <c r="S872" s="95" t="e">
        <f>VLOOKUP(H872&amp;"Vị trí 3",#REF!,9,0)</f>
        <v>#REF!</v>
      </c>
      <c r="T872" s="95" t="e">
        <f>VLOOKUP(H872&amp;"Vị trí 4",#REF!,9,0)</f>
        <v>#REF!</v>
      </c>
      <c r="U872" s="253"/>
      <c r="V872" s="253"/>
      <c r="W872" s="253"/>
      <c r="X872" s="253"/>
      <c r="Y872" s="254"/>
      <c r="Z872" s="254"/>
      <c r="AA872" s="254"/>
      <c r="AB872" s="254"/>
      <c r="AC872" s="253"/>
      <c r="AD872" s="253"/>
      <c r="AE872" s="253"/>
      <c r="AF872" s="253"/>
      <c r="AG872" s="254"/>
      <c r="AH872" s="254"/>
      <c r="AI872" s="254"/>
      <c r="AJ872" s="254"/>
      <c r="AK872" s="86">
        <v>5.37</v>
      </c>
      <c r="AL872" s="86"/>
      <c r="AM872" s="255"/>
      <c r="AN872" s="255">
        <f>ROUNDDOWN(AK872*$AN$10/$AK$10,1)</f>
        <v>3.1</v>
      </c>
      <c r="AO872" s="98">
        <f t="shared" si="515"/>
        <v>17050</v>
      </c>
      <c r="AP872" s="98">
        <f t="shared" si="515"/>
        <v>5580</v>
      </c>
      <c r="AQ872" s="98">
        <f t="shared" si="515"/>
        <v>4030</v>
      </c>
      <c r="AR872" s="98">
        <f t="shared" si="515"/>
        <v>3100</v>
      </c>
      <c r="AS872" s="99">
        <f t="shared" si="516"/>
        <v>17100</v>
      </c>
      <c r="AT872" s="99">
        <f t="shared" si="516"/>
        <v>5600</v>
      </c>
      <c r="AU872" s="99">
        <f t="shared" si="516"/>
        <v>4000</v>
      </c>
      <c r="AV872" s="99">
        <f t="shared" si="516"/>
        <v>3100</v>
      </c>
      <c r="AW872" s="100">
        <f>AO872*0.15</f>
        <v>2557.5</v>
      </c>
      <c r="AX872" s="256" t="s">
        <v>32</v>
      </c>
      <c r="AY872" s="101">
        <v>1470</v>
      </c>
      <c r="AZ872" s="102">
        <v>700</v>
      </c>
      <c r="BA872" s="102">
        <v>630</v>
      </c>
      <c r="BB872" s="102">
        <v>560</v>
      </c>
      <c r="BC872" s="253">
        <v>1260</v>
      </c>
      <c r="BD872" s="253">
        <v>600</v>
      </c>
      <c r="BE872" s="253">
        <v>540</v>
      </c>
      <c r="BF872" s="253">
        <v>480</v>
      </c>
      <c r="BG872" s="103">
        <f>AV872-AW872</f>
        <v>542.5</v>
      </c>
      <c r="BJ872" s="251" t="e">
        <f>M872*#REF!</f>
        <v>#REF!</v>
      </c>
      <c r="BK872" s="251" t="e">
        <f>N872*#REF!</f>
        <v>#REF!</v>
      </c>
      <c r="BL872" s="251" t="e">
        <f>O872*#REF!</f>
        <v>#REF!</v>
      </c>
      <c r="BM872" s="251" t="e">
        <f>P872*#REF!</f>
        <v>#REF!</v>
      </c>
    </row>
    <row r="873" spans="1:65" s="326" customFormat="1" ht="47.25" customHeight="1" x14ac:dyDescent="0.25">
      <c r="A873" s="83" t="str">
        <f t="shared" si="486"/>
        <v>VC6DT_D4+1</v>
      </c>
      <c r="B873" s="83" t="str">
        <f t="shared" si="487"/>
        <v>VC6DT_D4+2</v>
      </c>
      <c r="C873" s="83" t="str">
        <f t="shared" si="488"/>
        <v>VC6DT_D4+3</v>
      </c>
      <c r="D873" s="83" t="str">
        <f t="shared" si="489"/>
        <v>VC6DT_D4+4</v>
      </c>
      <c r="E873" s="29" t="s">
        <v>32</v>
      </c>
      <c r="F873" s="85"/>
      <c r="G873" s="85"/>
      <c r="H873" s="93" t="s">
        <v>6260</v>
      </c>
      <c r="I873" s="84" t="s">
        <v>6261</v>
      </c>
      <c r="J873" s="84" t="s">
        <v>6262</v>
      </c>
      <c r="K873" s="84" t="str">
        <f t="shared" si="503"/>
        <v>VC6DT_D4</v>
      </c>
      <c r="L873" s="84" t="s">
        <v>6263</v>
      </c>
      <c r="M873" s="95">
        <v>2100</v>
      </c>
      <c r="N873" s="95">
        <v>1000</v>
      </c>
      <c r="O873" s="96">
        <v>900</v>
      </c>
      <c r="P873" s="96">
        <v>800</v>
      </c>
      <c r="Q873" s="95" t="e">
        <f>VLOOKUP(H873&amp;"Vị trí 1",#REF!,9,0)</f>
        <v>#REF!</v>
      </c>
      <c r="R873" s="95" t="e">
        <f>VLOOKUP(H873&amp;"Vị trí 2",#REF!,9,0)</f>
        <v>#REF!</v>
      </c>
      <c r="S873" s="95" t="e">
        <f>VLOOKUP(H873&amp;"Vị trí 3",#REF!,9,0)</f>
        <v>#REF!</v>
      </c>
      <c r="T873" s="95" t="e">
        <f>VLOOKUP(H873&amp;"Vị trí 4",#REF!,9,0)</f>
        <v>#REF!</v>
      </c>
      <c r="U873" s="253"/>
      <c r="V873" s="253"/>
      <c r="W873" s="253"/>
      <c r="X873" s="253"/>
      <c r="Y873" s="254"/>
      <c r="Z873" s="254"/>
      <c r="AA873" s="254"/>
      <c r="AB873" s="254"/>
      <c r="AC873" s="253"/>
      <c r="AD873" s="253"/>
      <c r="AE873" s="253"/>
      <c r="AF873" s="253"/>
      <c r="AG873" s="254"/>
      <c r="AH873" s="254"/>
      <c r="AI873" s="254"/>
      <c r="AJ873" s="254"/>
      <c r="AK873" s="86">
        <v>5.37</v>
      </c>
      <c r="AL873" s="86"/>
      <c r="AM873" s="255"/>
      <c r="AN873" s="255">
        <f>ROUNDDOWN(AK873*$AN$10/$AK$10,1)</f>
        <v>3.1</v>
      </c>
      <c r="AO873" s="98">
        <f t="shared" si="515"/>
        <v>6510</v>
      </c>
      <c r="AP873" s="98">
        <f t="shared" si="515"/>
        <v>3100</v>
      </c>
      <c r="AQ873" s="98">
        <f t="shared" si="515"/>
        <v>2790</v>
      </c>
      <c r="AR873" s="98">
        <f t="shared" si="515"/>
        <v>2480</v>
      </c>
      <c r="AS873" s="99">
        <f t="shared" si="516"/>
        <v>6500</v>
      </c>
      <c r="AT873" s="99">
        <f t="shared" si="516"/>
        <v>3100</v>
      </c>
      <c r="AU873" s="99">
        <f t="shared" si="516"/>
        <v>2800</v>
      </c>
      <c r="AV873" s="99">
        <f t="shared" si="516"/>
        <v>2500</v>
      </c>
      <c r="AW873" s="100">
        <f>AO873*0.15</f>
        <v>976.5</v>
      </c>
      <c r="AX873" s="256" t="s">
        <v>32</v>
      </c>
      <c r="AY873" s="101">
        <v>1400</v>
      </c>
      <c r="AZ873" s="102">
        <v>700</v>
      </c>
      <c r="BA873" s="102">
        <v>630</v>
      </c>
      <c r="BB873" s="102">
        <v>560</v>
      </c>
      <c r="BC873" s="97">
        <v>1200</v>
      </c>
      <c r="BD873" s="97">
        <v>600</v>
      </c>
      <c r="BE873" s="97">
        <v>540</v>
      </c>
      <c r="BF873" s="97">
        <v>480</v>
      </c>
      <c r="BG873" s="103">
        <f>AV873-AW873</f>
        <v>1523.5</v>
      </c>
      <c r="BJ873" s="251" t="e">
        <f>M873*#REF!</f>
        <v>#REF!</v>
      </c>
      <c r="BK873" s="251" t="e">
        <f>N873*#REF!</f>
        <v>#REF!</v>
      </c>
      <c r="BL873" s="251" t="e">
        <f>O873*#REF!</f>
        <v>#REF!</v>
      </c>
      <c r="BM873" s="251" t="e">
        <f>P873*#REF!</f>
        <v>#REF!</v>
      </c>
    </row>
    <row r="874" spans="1:65" s="326" customFormat="1" ht="35.1" customHeight="1" x14ac:dyDescent="0.25">
      <c r="A874" s="83" t="str">
        <f t="shared" si="486"/>
        <v>VC7DT+1</v>
      </c>
      <c r="B874" s="83" t="str">
        <f t="shared" si="487"/>
        <v>VC7DT+2</v>
      </c>
      <c r="C874" s="83" t="str">
        <f t="shared" si="488"/>
        <v>VC7DT+3</v>
      </c>
      <c r="D874" s="83" t="str">
        <f t="shared" si="489"/>
        <v>VC7DT+4</v>
      </c>
      <c r="E874" s="29" t="s">
        <v>32</v>
      </c>
      <c r="F874" s="85">
        <v>7</v>
      </c>
      <c r="G874" s="85"/>
      <c r="H874" s="93" t="s">
        <v>6264</v>
      </c>
      <c r="I874" s="84" t="s">
        <v>4528</v>
      </c>
      <c r="J874" s="84" t="s">
        <v>6265</v>
      </c>
      <c r="K874" s="84"/>
      <c r="L874" s="84" t="s">
        <v>538</v>
      </c>
      <c r="M874" s="96"/>
      <c r="N874" s="96"/>
      <c r="O874" s="96"/>
      <c r="P874" s="96"/>
      <c r="Q874" s="95"/>
      <c r="R874" s="95"/>
      <c r="S874" s="95"/>
      <c r="T874" s="95"/>
      <c r="U874" s="253"/>
      <c r="V874" s="253"/>
      <c r="W874" s="253"/>
      <c r="X874" s="253"/>
      <c r="Y874" s="254"/>
      <c r="Z874" s="254"/>
      <c r="AA874" s="254"/>
      <c r="AB874" s="254"/>
      <c r="AC874" s="253"/>
      <c r="AD874" s="253"/>
      <c r="AE874" s="253"/>
      <c r="AF874" s="253"/>
      <c r="AG874" s="254"/>
      <c r="AH874" s="254"/>
      <c r="AI874" s="254"/>
      <c r="AJ874" s="254"/>
      <c r="AK874" s="86"/>
      <c r="AL874" s="86"/>
      <c r="AM874" s="255"/>
      <c r="AN874" s="255"/>
      <c r="AO874" s="98"/>
      <c r="AP874" s="98"/>
      <c r="AQ874" s="98"/>
      <c r="AR874" s="98"/>
      <c r="AS874" s="98"/>
      <c r="AT874" s="98"/>
      <c r="AU874" s="98"/>
      <c r="AV874" s="98"/>
      <c r="AW874" s="60"/>
      <c r="AX874" s="256" t="s">
        <v>32</v>
      </c>
      <c r="AY874" s="101">
        <v>1400</v>
      </c>
      <c r="AZ874" s="102">
        <v>700</v>
      </c>
      <c r="BA874" s="102">
        <v>630</v>
      </c>
      <c r="BB874" s="102">
        <v>560</v>
      </c>
      <c r="BC874" s="253">
        <v>1200</v>
      </c>
      <c r="BD874" s="253">
        <v>600</v>
      </c>
      <c r="BE874" s="253">
        <v>540</v>
      </c>
      <c r="BF874" s="253">
        <v>480</v>
      </c>
      <c r="BJ874" s="251" t="e">
        <f>M874*#REF!</f>
        <v>#REF!</v>
      </c>
      <c r="BK874" s="251" t="e">
        <f>N874*#REF!</f>
        <v>#REF!</v>
      </c>
      <c r="BL874" s="251" t="e">
        <f>O874*#REF!</f>
        <v>#REF!</v>
      </c>
      <c r="BM874" s="251" t="e">
        <f>P874*#REF!</f>
        <v>#REF!</v>
      </c>
    </row>
    <row r="875" spans="1:65" s="326" customFormat="1" ht="35.1" customHeight="1" x14ac:dyDescent="0.25">
      <c r="A875" s="83" t="str">
        <f t="shared" si="486"/>
        <v>VC7DT_D1+1</v>
      </c>
      <c r="B875" s="83" t="str">
        <f t="shared" si="487"/>
        <v>VC7DT_D1+2</v>
      </c>
      <c r="C875" s="83" t="str">
        <f t="shared" si="488"/>
        <v>VC7DT_D1+3</v>
      </c>
      <c r="D875" s="83" t="str">
        <f t="shared" si="489"/>
        <v>VC7DT_D1+4</v>
      </c>
      <c r="E875" s="29" t="s">
        <v>32</v>
      </c>
      <c r="F875" s="85"/>
      <c r="G875" s="85"/>
      <c r="H875" s="327" t="s">
        <v>6266</v>
      </c>
      <c r="I875" s="84" t="s">
        <v>6267</v>
      </c>
      <c r="J875" s="84" t="s">
        <v>6265</v>
      </c>
      <c r="K875" s="84" t="str">
        <f t="shared" si="503"/>
        <v>VC7DT_D1</v>
      </c>
      <c r="L875" s="84" t="s">
        <v>272</v>
      </c>
      <c r="M875" s="95">
        <v>3500</v>
      </c>
      <c r="N875" s="95">
        <v>1500</v>
      </c>
      <c r="O875" s="96">
        <v>900</v>
      </c>
      <c r="P875" s="96">
        <v>800</v>
      </c>
      <c r="Q875" s="95" t="e">
        <f>VLOOKUP(H875&amp;"Vị trí 1",#REF!,9,0)</f>
        <v>#REF!</v>
      </c>
      <c r="R875" s="95" t="e">
        <f>VLOOKUP(H875&amp;"Vị trí 2",#REF!,9,0)</f>
        <v>#REF!</v>
      </c>
      <c r="S875" s="95" t="e">
        <f>VLOOKUP(H875&amp;"Vị trí 3",#REF!,9,0)</f>
        <v>#REF!</v>
      </c>
      <c r="T875" s="95" t="e">
        <f>VLOOKUP(H875&amp;"Vị trí 4",#REF!,9,0)</f>
        <v>#REF!</v>
      </c>
      <c r="U875" s="253"/>
      <c r="V875" s="253"/>
      <c r="W875" s="253"/>
      <c r="X875" s="253"/>
      <c r="Y875" s="254"/>
      <c r="Z875" s="254"/>
      <c r="AA875" s="254"/>
      <c r="AB875" s="254"/>
      <c r="AC875" s="253"/>
      <c r="AD875" s="253"/>
      <c r="AE875" s="253"/>
      <c r="AF875" s="253"/>
      <c r="AG875" s="254"/>
      <c r="AH875" s="254"/>
      <c r="AI875" s="254"/>
      <c r="AJ875" s="254"/>
      <c r="AK875" s="86">
        <v>5.37</v>
      </c>
      <c r="AL875" s="86"/>
      <c r="AM875" s="255"/>
      <c r="AN875" s="255">
        <f t="shared" ref="AN875:AN901" si="517">ROUNDDOWN(AK875*$AN$10/$AK$10,1)</f>
        <v>3.1</v>
      </c>
      <c r="AO875" s="98">
        <f t="shared" ref="AO875:AO900" si="518">M875*$AN875</f>
        <v>10850</v>
      </c>
      <c r="AP875" s="98">
        <f t="shared" ref="AP875:AP900" si="519">N875*$AN875</f>
        <v>4650</v>
      </c>
      <c r="AQ875" s="98">
        <f t="shared" ref="AQ875:AQ900" si="520">O875*$AN875</f>
        <v>2790</v>
      </c>
      <c r="AR875" s="98">
        <f t="shared" ref="AR875:AR900" si="521">P875*$AN875</f>
        <v>2480</v>
      </c>
      <c r="AS875" s="99">
        <f t="shared" ref="AS875:AV900" si="522">IF(AO875&lt;1000,ROUND(AO875,-1),ROUND(AO875,-2))</f>
        <v>10900</v>
      </c>
      <c r="AT875" s="99">
        <f t="shared" si="522"/>
        <v>4700</v>
      </c>
      <c r="AU875" s="99">
        <f t="shared" si="522"/>
        <v>2800</v>
      </c>
      <c r="AV875" s="99">
        <f t="shared" si="522"/>
        <v>2500</v>
      </c>
      <c r="AW875" s="100">
        <f t="shared" ref="AW875:AW900" si="523">AO875*0.15</f>
        <v>1627.5</v>
      </c>
      <c r="AX875" s="256" t="s">
        <v>32</v>
      </c>
      <c r="AY875" s="101">
        <v>2800</v>
      </c>
      <c r="AZ875" s="102">
        <v>980</v>
      </c>
      <c r="BA875" s="102">
        <v>700</v>
      </c>
      <c r="BB875" s="102">
        <v>630</v>
      </c>
      <c r="BC875" s="253">
        <v>2400</v>
      </c>
      <c r="BD875" s="253">
        <v>840</v>
      </c>
      <c r="BE875" s="253">
        <v>600</v>
      </c>
      <c r="BF875" s="253">
        <v>540</v>
      </c>
      <c r="BG875" s="103">
        <f t="shared" ref="BG875:BG900" si="524">AV875-AW875</f>
        <v>872.5</v>
      </c>
      <c r="BJ875" s="251" t="e">
        <f>M875*#REF!</f>
        <v>#REF!</v>
      </c>
      <c r="BK875" s="251" t="e">
        <f>N875*#REF!</f>
        <v>#REF!</v>
      </c>
      <c r="BL875" s="251" t="e">
        <f>O875*#REF!</f>
        <v>#REF!</v>
      </c>
      <c r="BM875" s="251" t="e">
        <f>P875*#REF!</f>
        <v>#REF!</v>
      </c>
    </row>
    <row r="876" spans="1:65" s="326" customFormat="1" ht="47.25" customHeight="1" x14ac:dyDescent="0.25">
      <c r="A876" s="83" t="str">
        <f t="shared" si="486"/>
        <v>VC7DT_D2+1</v>
      </c>
      <c r="B876" s="83" t="str">
        <f t="shared" si="487"/>
        <v>VC7DT_D2+2</v>
      </c>
      <c r="C876" s="83" t="str">
        <f t="shared" si="488"/>
        <v>VC7DT_D2+3</v>
      </c>
      <c r="D876" s="83" t="str">
        <f t="shared" si="489"/>
        <v>VC7DT_D2+4</v>
      </c>
      <c r="E876" s="29" t="s">
        <v>32</v>
      </c>
      <c r="F876" s="85"/>
      <c r="G876" s="85"/>
      <c r="H876" s="327" t="s">
        <v>6268</v>
      </c>
      <c r="I876" s="84" t="s">
        <v>6269</v>
      </c>
      <c r="J876" s="84" t="s">
        <v>6270</v>
      </c>
      <c r="K876" s="84" t="str">
        <f t="shared" si="503"/>
        <v>VC7DT_D2</v>
      </c>
      <c r="L876" s="84" t="s">
        <v>538</v>
      </c>
      <c r="M876" s="95">
        <v>3000</v>
      </c>
      <c r="N876" s="95">
        <v>1500</v>
      </c>
      <c r="O876" s="96">
        <v>900</v>
      </c>
      <c r="P876" s="96">
        <v>800</v>
      </c>
      <c r="Q876" s="95" t="e">
        <f>VLOOKUP(H876&amp;"Vị trí 1",#REF!,9,0)</f>
        <v>#REF!</v>
      </c>
      <c r="R876" s="95" t="e">
        <f>VLOOKUP(H876&amp;"Vị trí 2",#REF!,9,0)</f>
        <v>#REF!</v>
      </c>
      <c r="S876" s="95" t="e">
        <f>VLOOKUP(H876&amp;"Vị trí 3",#REF!,9,0)</f>
        <v>#REF!</v>
      </c>
      <c r="T876" s="95" t="e">
        <f>VLOOKUP(H876&amp;"Vị trí 4",#REF!,9,0)</f>
        <v>#REF!</v>
      </c>
      <c r="U876" s="253"/>
      <c r="V876" s="253"/>
      <c r="W876" s="253"/>
      <c r="X876" s="253"/>
      <c r="Y876" s="254"/>
      <c r="Z876" s="254"/>
      <c r="AA876" s="254"/>
      <c r="AB876" s="254"/>
      <c r="AC876" s="253"/>
      <c r="AD876" s="253"/>
      <c r="AE876" s="253"/>
      <c r="AF876" s="253"/>
      <c r="AG876" s="254"/>
      <c r="AH876" s="254"/>
      <c r="AI876" s="254"/>
      <c r="AJ876" s="254"/>
      <c r="AK876" s="86">
        <v>5.37</v>
      </c>
      <c r="AL876" s="86"/>
      <c r="AM876" s="255"/>
      <c r="AN876" s="255">
        <f t="shared" si="517"/>
        <v>3.1</v>
      </c>
      <c r="AO876" s="98">
        <f t="shared" si="518"/>
        <v>9300</v>
      </c>
      <c r="AP876" s="98">
        <f t="shared" si="519"/>
        <v>4650</v>
      </c>
      <c r="AQ876" s="98">
        <f t="shared" si="520"/>
        <v>2790</v>
      </c>
      <c r="AR876" s="98">
        <f t="shared" si="521"/>
        <v>2480</v>
      </c>
      <c r="AS876" s="99">
        <f t="shared" si="522"/>
        <v>9300</v>
      </c>
      <c r="AT876" s="99">
        <f t="shared" si="522"/>
        <v>4700</v>
      </c>
      <c r="AU876" s="99">
        <f t="shared" si="522"/>
        <v>2800</v>
      </c>
      <c r="AV876" s="99">
        <f t="shared" si="522"/>
        <v>2500</v>
      </c>
      <c r="AW876" s="100">
        <f t="shared" si="523"/>
        <v>1395</v>
      </c>
      <c r="AX876" s="256" t="s">
        <v>32</v>
      </c>
      <c r="AY876" s="101">
        <v>2800</v>
      </c>
      <c r="AZ876" s="102">
        <v>980</v>
      </c>
      <c r="BA876" s="102">
        <v>770</v>
      </c>
      <c r="BB876" s="102">
        <v>560</v>
      </c>
      <c r="BC876" s="253">
        <v>2400</v>
      </c>
      <c r="BD876" s="253">
        <v>840</v>
      </c>
      <c r="BE876" s="253">
        <v>660</v>
      </c>
      <c r="BF876" s="253">
        <v>480</v>
      </c>
      <c r="BG876" s="103">
        <f t="shared" si="524"/>
        <v>1105</v>
      </c>
      <c r="BJ876" s="251" t="e">
        <f>M876*#REF!</f>
        <v>#REF!</v>
      </c>
      <c r="BK876" s="251" t="e">
        <f>N876*#REF!</f>
        <v>#REF!</v>
      </c>
      <c r="BL876" s="251" t="e">
        <f>O876*#REF!</f>
        <v>#REF!</v>
      </c>
      <c r="BM876" s="251" t="e">
        <f>P876*#REF!</f>
        <v>#REF!</v>
      </c>
    </row>
    <row r="877" spans="1:65" s="326" customFormat="1" ht="35.1" customHeight="1" x14ac:dyDescent="0.25">
      <c r="A877" s="83" t="str">
        <f t="shared" si="486"/>
        <v>VC8DT+1</v>
      </c>
      <c r="B877" s="83" t="str">
        <f t="shared" si="487"/>
        <v>VC8DT+2</v>
      </c>
      <c r="C877" s="83" t="str">
        <f t="shared" si="488"/>
        <v>VC8DT+3</v>
      </c>
      <c r="D877" s="83" t="str">
        <f t="shared" si="489"/>
        <v>VC8DT+4</v>
      </c>
      <c r="E877" s="29" t="s">
        <v>32</v>
      </c>
      <c r="F877" s="85">
        <v>8</v>
      </c>
      <c r="G877" s="85"/>
      <c r="H877" s="93" t="s">
        <v>6271</v>
      </c>
      <c r="I877" s="84" t="s">
        <v>6272</v>
      </c>
      <c r="J877" s="84" t="s">
        <v>6273</v>
      </c>
      <c r="K877" s="84" t="str">
        <f t="shared" si="503"/>
        <v>VC8DT</v>
      </c>
      <c r="L877" s="84" t="s">
        <v>6274</v>
      </c>
      <c r="M877" s="95">
        <v>2800</v>
      </c>
      <c r="N877" s="95">
        <v>1400</v>
      </c>
      <c r="O877" s="95">
        <v>1000</v>
      </c>
      <c r="P877" s="96">
        <v>900</v>
      </c>
      <c r="Q877" s="95" t="e">
        <f>VLOOKUP(H877&amp;"Vị trí 1",#REF!,9,0)</f>
        <v>#REF!</v>
      </c>
      <c r="R877" s="95" t="e">
        <f>VLOOKUP(H877&amp;"Vị trí 2",#REF!,9,0)</f>
        <v>#REF!</v>
      </c>
      <c r="S877" s="95" t="e">
        <f>VLOOKUP(H877&amp;"Vị trí 3",#REF!,9,0)</f>
        <v>#REF!</v>
      </c>
      <c r="T877" s="95" t="e">
        <f>VLOOKUP(H877&amp;"Vị trí 4",#REF!,9,0)</f>
        <v>#REF!</v>
      </c>
      <c r="U877" s="253"/>
      <c r="V877" s="253"/>
      <c r="W877" s="253"/>
      <c r="X877" s="253"/>
      <c r="Y877" s="254"/>
      <c r="Z877" s="254"/>
      <c r="AA877" s="254"/>
      <c r="AB877" s="254"/>
      <c r="AC877" s="253"/>
      <c r="AD877" s="253"/>
      <c r="AE877" s="253"/>
      <c r="AF877" s="253"/>
      <c r="AG877" s="254"/>
      <c r="AH877" s="254"/>
      <c r="AI877" s="254"/>
      <c r="AJ877" s="254"/>
      <c r="AK877" s="86">
        <v>4.3386502613240419</v>
      </c>
      <c r="AL877" s="86"/>
      <c r="AM877" s="255"/>
      <c r="AN877" s="255">
        <f t="shared" si="517"/>
        <v>2.5</v>
      </c>
      <c r="AO877" s="98">
        <f t="shared" si="518"/>
        <v>7000</v>
      </c>
      <c r="AP877" s="98">
        <f t="shared" si="519"/>
        <v>3500</v>
      </c>
      <c r="AQ877" s="98">
        <f t="shared" si="520"/>
        <v>2500</v>
      </c>
      <c r="AR877" s="98">
        <f t="shared" si="521"/>
        <v>2250</v>
      </c>
      <c r="AS877" s="99">
        <f t="shared" si="522"/>
        <v>7000</v>
      </c>
      <c r="AT877" s="99">
        <f t="shared" si="522"/>
        <v>3500</v>
      </c>
      <c r="AU877" s="99">
        <f t="shared" si="522"/>
        <v>2500</v>
      </c>
      <c r="AV877" s="99">
        <f t="shared" si="522"/>
        <v>2300</v>
      </c>
      <c r="AW877" s="100">
        <f t="shared" si="523"/>
        <v>1050</v>
      </c>
      <c r="AX877" s="256" t="s">
        <v>32</v>
      </c>
      <c r="AY877" s="101">
        <v>2100</v>
      </c>
      <c r="AZ877" s="102">
        <v>1050</v>
      </c>
      <c r="BA877" s="102">
        <v>670</v>
      </c>
      <c r="BB877" s="102">
        <v>560</v>
      </c>
      <c r="BC877" s="253">
        <v>1800</v>
      </c>
      <c r="BD877" s="253">
        <v>900</v>
      </c>
      <c r="BE877" s="253">
        <v>570</v>
      </c>
      <c r="BF877" s="253">
        <v>480</v>
      </c>
      <c r="BG877" s="103">
        <f t="shared" si="524"/>
        <v>1250</v>
      </c>
      <c r="BJ877" s="251" t="e">
        <f>M877*#REF!</f>
        <v>#REF!</v>
      </c>
      <c r="BK877" s="251" t="e">
        <f>N877*#REF!</f>
        <v>#REF!</v>
      </c>
      <c r="BL877" s="251" t="e">
        <f>O877*#REF!</f>
        <v>#REF!</v>
      </c>
      <c r="BM877" s="251" t="e">
        <f>P877*#REF!</f>
        <v>#REF!</v>
      </c>
    </row>
    <row r="878" spans="1:65" s="325" customFormat="1" ht="35.1" customHeight="1" x14ac:dyDescent="0.25">
      <c r="A878" s="83" t="str">
        <f t="shared" si="486"/>
        <v>VC9DT+1</v>
      </c>
      <c r="B878" s="83" t="str">
        <f t="shared" si="487"/>
        <v>VC9DT+2</v>
      </c>
      <c r="C878" s="83" t="str">
        <f t="shared" si="488"/>
        <v>VC9DT+3</v>
      </c>
      <c r="D878" s="83" t="str">
        <f t="shared" si="489"/>
        <v>VC9DT+4</v>
      </c>
      <c r="E878" s="29" t="s">
        <v>32</v>
      </c>
      <c r="F878" s="85">
        <v>9</v>
      </c>
      <c r="G878" s="85"/>
      <c r="H878" s="93" t="s">
        <v>6275</v>
      </c>
      <c r="I878" s="84" t="s">
        <v>6276</v>
      </c>
      <c r="J878" s="84" t="s">
        <v>6277</v>
      </c>
      <c r="K878" s="84" t="str">
        <f t="shared" si="503"/>
        <v>VC9DT</v>
      </c>
      <c r="L878" s="84" t="s">
        <v>6278</v>
      </c>
      <c r="M878" s="95">
        <v>2100</v>
      </c>
      <c r="N878" s="95">
        <v>1000</v>
      </c>
      <c r="O878" s="96">
        <v>900</v>
      </c>
      <c r="P878" s="96">
        <v>800</v>
      </c>
      <c r="Q878" s="95" t="e">
        <f>VLOOKUP(H878&amp;"Vị trí 1",#REF!,9,0)</f>
        <v>#REF!</v>
      </c>
      <c r="R878" s="95" t="e">
        <f>VLOOKUP(H878&amp;"Vị trí 2",#REF!,9,0)</f>
        <v>#REF!</v>
      </c>
      <c r="S878" s="95" t="e">
        <f>VLOOKUP(H878&amp;"Vị trí 3",#REF!,9,0)</f>
        <v>#REF!</v>
      </c>
      <c r="T878" s="95" t="e">
        <f>VLOOKUP(H878&amp;"Vị trí 4",#REF!,9,0)</f>
        <v>#REF!</v>
      </c>
      <c r="U878" s="253"/>
      <c r="V878" s="253"/>
      <c r="W878" s="253"/>
      <c r="X878" s="253"/>
      <c r="Y878" s="254"/>
      <c r="Z878" s="254"/>
      <c r="AA878" s="254"/>
      <c r="AB878" s="254"/>
      <c r="AC878" s="253"/>
      <c r="AD878" s="253"/>
      <c r="AE878" s="253"/>
      <c r="AF878" s="253"/>
      <c r="AG878" s="254"/>
      <c r="AH878" s="254"/>
      <c r="AI878" s="254"/>
      <c r="AJ878" s="254"/>
      <c r="AK878" s="86">
        <v>5.37</v>
      </c>
      <c r="AL878" s="86"/>
      <c r="AM878" s="255"/>
      <c r="AN878" s="255">
        <f t="shared" si="517"/>
        <v>3.1</v>
      </c>
      <c r="AO878" s="98">
        <f t="shared" si="518"/>
        <v>6510</v>
      </c>
      <c r="AP878" s="98">
        <f t="shared" si="519"/>
        <v>3100</v>
      </c>
      <c r="AQ878" s="98">
        <f t="shared" si="520"/>
        <v>2790</v>
      </c>
      <c r="AR878" s="98">
        <f t="shared" si="521"/>
        <v>2480</v>
      </c>
      <c r="AS878" s="99">
        <f t="shared" si="522"/>
        <v>6500</v>
      </c>
      <c r="AT878" s="99">
        <f t="shared" si="522"/>
        <v>3100</v>
      </c>
      <c r="AU878" s="99">
        <f t="shared" si="522"/>
        <v>2800</v>
      </c>
      <c r="AV878" s="99">
        <f t="shared" si="522"/>
        <v>2500</v>
      </c>
      <c r="AW878" s="100">
        <f t="shared" si="523"/>
        <v>976.5</v>
      </c>
      <c r="AX878" s="256" t="s">
        <v>32</v>
      </c>
      <c r="AY878" s="101">
        <v>2100</v>
      </c>
      <c r="AZ878" s="102">
        <v>1050</v>
      </c>
      <c r="BA878" s="102">
        <v>670</v>
      </c>
      <c r="BB878" s="102">
        <v>560</v>
      </c>
      <c r="BC878" s="253">
        <v>1800</v>
      </c>
      <c r="BD878" s="253">
        <v>900</v>
      </c>
      <c r="BE878" s="253">
        <v>570</v>
      </c>
      <c r="BF878" s="253">
        <v>480</v>
      </c>
      <c r="BG878" s="103">
        <f t="shared" si="524"/>
        <v>1523.5</v>
      </c>
      <c r="BJ878" s="251" t="e">
        <f>M878*#REF!</f>
        <v>#REF!</v>
      </c>
      <c r="BK878" s="251" t="e">
        <f>N878*#REF!</f>
        <v>#REF!</v>
      </c>
      <c r="BL878" s="251" t="e">
        <f>O878*#REF!</f>
        <v>#REF!</v>
      </c>
      <c r="BM878" s="251" t="e">
        <f>P878*#REF!</f>
        <v>#REF!</v>
      </c>
    </row>
    <row r="879" spans="1:65" s="325" customFormat="1" ht="47.25" customHeight="1" x14ac:dyDescent="0.25">
      <c r="A879" s="83" t="str">
        <f t="shared" si="486"/>
        <v>VC10DT+1</v>
      </c>
      <c r="B879" s="83" t="str">
        <f t="shared" si="487"/>
        <v>VC10DT+2</v>
      </c>
      <c r="C879" s="83" t="str">
        <f t="shared" si="488"/>
        <v>VC10DT+3</v>
      </c>
      <c r="D879" s="83" t="str">
        <f t="shared" si="489"/>
        <v>VC10DT+4</v>
      </c>
      <c r="E879" s="29" t="s">
        <v>32</v>
      </c>
      <c r="F879" s="85">
        <v>10</v>
      </c>
      <c r="G879" s="85"/>
      <c r="H879" s="93" t="s">
        <v>6279</v>
      </c>
      <c r="I879" s="84" t="s">
        <v>6280</v>
      </c>
      <c r="J879" s="84" t="s">
        <v>6228</v>
      </c>
      <c r="K879" s="84" t="str">
        <f t="shared" si="503"/>
        <v>VC10DT</v>
      </c>
      <c r="L879" s="84" t="s">
        <v>6281</v>
      </c>
      <c r="M879" s="95">
        <v>2000</v>
      </c>
      <c r="N879" s="95">
        <v>1000</v>
      </c>
      <c r="O879" s="96">
        <v>900</v>
      </c>
      <c r="P879" s="96">
        <v>800</v>
      </c>
      <c r="Q879" s="95" t="e">
        <f>VLOOKUP(H879&amp;"Vị trí 1",#REF!,9,0)</f>
        <v>#REF!</v>
      </c>
      <c r="R879" s="95" t="e">
        <f>VLOOKUP(H879&amp;"Vị trí 2",#REF!,9,0)</f>
        <v>#REF!</v>
      </c>
      <c r="S879" s="95" t="e">
        <f>VLOOKUP(H879&amp;"Vị trí 3",#REF!,9,0)</f>
        <v>#REF!</v>
      </c>
      <c r="T879" s="95" t="e">
        <f>VLOOKUP(H879&amp;"Vị trí 4",#REF!,9,0)</f>
        <v>#REF!</v>
      </c>
      <c r="U879" s="253"/>
      <c r="V879" s="253"/>
      <c r="W879" s="253"/>
      <c r="X879" s="253"/>
      <c r="Y879" s="254"/>
      <c r="Z879" s="254"/>
      <c r="AA879" s="254"/>
      <c r="AB879" s="254"/>
      <c r="AC879" s="253"/>
      <c r="AD879" s="253"/>
      <c r="AE879" s="253"/>
      <c r="AF879" s="253"/>
      <c r="AG879" s="254"/>
      <c r="AH879" s="254"/>
      <c r="AI879" s="254"/>
      <c r="AJ879" s="254"/>
      <c r="AK879" s="86">
        <v>5.37</v>
      </c>
      <c r="AL879" s="86"/>
      <c r="AM879" s="255"/>
      <c r="AN879" s="255">
        <f t="shared" si="517"/>
        <v>3.1</v>
      </c>
      <c r="AO879" s="98">
        <f t="shared" si="518"/>
        <v>6200</v>
      </c>
      <c r="AP879" s="98">
        <f t="shared" si="519"/>
        <v>3100</v>
      </c>
      <c r="AQ879" s="98">
        <f t="shared" si="520"/>
        <v>2790</v>
      </c>
      <c r="AR879" s="98">
        <f t="shared" si="521"/>
        <v>2480</v>
      </c>
      <c r="AS879" s="99">
        <f t="shared" si="522"/>
        <v>6200</v>
      </c>
      <c r="AT879" s="99">
        <f t="shared" si="522"/>
        <v>3100</v>
      </c>
      <c r="AU879" s="99">
        <f t="shared" si="522"/>
        <v>2800</v>
      </c>
      <c r="AV879" s="99">
        <f t="shared" si="522"/>
        <v>2500</v>
      </c>
      <c r="AW879" s="100">
        <f t="shared" si="523"/>
        <v>930</v>
      </c>
      <c r="AX879" s="256" t="s">
        <v>32</v>
      </c>
      <c r="AY879" s="101">
        <v>2450</v>
      </c>
      <c r="AZ879" s="102">
        <v>980</v>
      </c>
      <c r="BA879" s="102">
        <v>700</v>
      </c>
      <c r="BB879" s="102">
        <v>630</v>
      </c>
      <c r="BC879" s="253">
        <v>2100</v>
      </c>
      <c r="BD879" s="253">
        <v>840</v>
      </c>
      <c r="BE879" s="253">
        <v>600</v>
      </c>
      <c r="BF879" s="253">
        <v>540</v>
      </c>
      <c r="BG879" s="103">
        <f t="shared" si="524"/>
        <v>1570</v>
      </c>
      <c r="BJ879" s="251" t="e">
        <f>M879*#REF!</f>
        <v>#REF!</v>
      </c>
      <c r="BK879" s="251" t="e">
        <f>N879*#REF!</f>
        <v>#REF!</v>
      </c>
      <c r="BL879" s="251" t="e">
        <f>O879*#REF!</f>
        <v>#REF!</v>
      </c>
      <c r="BM879" s="251" t="e">
        <f>P879*#REF!</f>
        <v>#REF!</v>
      </c>
    </row>
    <row r="880" spans="1:65" s="1" customFormat="1" ht="47.25" customHeight="1" x14ac:dyDescent="0.25">
      <c r="A880" s="83" t="str">
        <f t="shared" si="486"/>
        <v>VC11DT+1</v>
      </c>
      <c r="B880" s="83" t="str">
        <f t="shared" si="487"/>
        <v>VC11DT+2</v>
      </c>
      <c r="C880" s="83" t="str">
        <f t="shared" si="488"/>
        <v>VC11DT+3</v>
      </c>
      <c r="D880" s="83" t="str">
        <f t="shared" si="489"/>
        <v>VC11DT+4</v>
      </c>
      <c r="E880" s="29" t="s">
        <v>32</v>
      </c>
      <c r="F880" s="85">
        <v>11</v>
      </c>
      <c r="G880" s="85"/>
      <c r="H880" s="93" t="s">
        <v>6282</v>
      </c>
      <c r="I880" s="84" t="s">
        <v>250</v>
      </c>
      <c r="J880" s="84" t="s">
        <v>6228</v>
      </c>
      <c r="K880" s="84" t="str">
        <f t="shared" si="503"/>
        <v>VC11DT</v>
      </c>
      <c r="L880" s="84" t="s">
        <v>6283</v>
      </c>
      <c r="M880" s="95">
        <v>2000</v>
      </c>
      <c r="N880" s="95">
        <v>1000</v>
      </c>
      <c r="O880" s="96">
        <v>900</v>
      </c>
      <c r="P880" s="96">
        <v>800</v>
      </c>
      <c r="Q880" s="95" t="e">
        <f>VLOOKUP(H880&amp;"Vị trí 1",#REF!,9,0)</f>
        <v>#REF!</v>
      </c>
      <c r="R880" s="95" t="e">
        <f>VLOOKUP(H880&amp;"Vị trí 2",#REF!,9,0)</f>
        <v>#REF!</v>
      </c>
      <c r="S880" s="95" t="e">
        <f>VLOOKUP(H880&amp;"Vị trí 3",#REF!,9,0)</f>
        <v>#REF!</v>
      </c>
      <c r="T880" s="95" t="e">
        <f>VLOOKUP(H880&amp;"Vị trí 4",#REF!,9,0)</f>
        <v>#REF!</v>
      </c>
      <c r="U880" s="253"/>
      <c r="V880" s="253"/>
      <c r="W880" s="253"/>
      <c r="X880" s="253"/>
      <c r="Y880" s="254"/>
      <c r="Z880" s="254"/>
      <c r="AA880" s="254"/>
      <c r="AB880" s="254"/>
      <c r="AC880" s="253"/>
      <c r="AD880" s="253"/>
      <c r="AE880" s="253"/>
      <c r="AF880" s="253"/>
      <c r="AG880" s="254"/>
      <c r="AH880" s="254"/>
      <c r="AI880" s="254"/>
      <c r="AJ880" s="254"/>
      <c r="AK880" s="86">
        <v>5.37</v>
      </c>
      <c r="AL880" s="86"/>
      <c r="AM880" s="255"/>
      <c r="AN880" s="255">
        <f t="shared" si="517"/>
        <v>3.1</v>
      </c>
      <c r="AO880" s="98">
        <f t="shared" si="518"/>
        <v>6200</v>
      </c>
      <c r="AP880" s="98">
        <f t="shared" si="519"/>
        <v>3100</v>
      </c>
      <c r="AQ880" s="98">
        <f t="shared" si="520"/>
        <v>2790</v>
      </c>
      <c r="AR880" s="98">
        <f t="shared" si="521"/>
        <v>2480</v>
      </c>
      <c r="AS880" s="99">
        <f t="shared" si="522"/>
        <v>6200</v>
      </c>
      <c r="AT880" s="99">
        <f t="shared" si="522"/>
        <v>3100</v>
      </c>
      <c r="AU880" s="99">
        <f t="shared" si="522"/>
        <v>2800</v>
      </c>
      <c r="AV880" s="99">
        <f t="shared" si="522"/>
        <v>2500</v>
      </c>
      <c r="AW880" s="100">
        <f t="shared" si="523"/>
        <v>930</v>
      </c>
      <c r="AX880" s="256" t="s">
        <v>32</v>
      </c>
      <c r="AY880" s="101">
        <v>1540</v>
      </c>
      <c r="AZ880" s="102">
        <v>770</v>
      </c>
      <c r="BA880" s="102">
        <v>700</v>
      </c>
      <c r="BB880" s="102">
        <v>420</v>
      </c>
      <c r="BC880" s="253">
        <v>1320</v>
      </c>
      <c r="BD880" s="253">
        <v>660</v>
      </c>
      <c r="BE880" s="253">
        <v>600</v>
      </c>
      <c r="BF880" s="253">
        <v>360</v>
      </c>
      <c r="BG880" s="103">
        <f t="shared" si="524"/>
        <v>1570</v>
      </c>
      <c r="BJ880" s="251" t="e">
        <f>M880*#REF!</f>
        <v>#REF!</v>
      </c>
      <c r="BK880" s="251" t="e">
        <f>N880*#REF!</f>
        <v>#REF!</v>
      </c>
      <c r="BL880" s="251" t="e">
        <f>O880*#REF!</f>
        <v>#REF!</v>
      </c>
      <c r="BM880" s="251" t="e">
        <f>P880*#REF!</f>
        <v>#REF!</v>
      </c>
    </row>
    <row r="881" spans="1:65" s="1" customFormat="1" ht="35.1" customHeight="1" x14ac:dyDescent="0.25">
      <c r="A881" s="83" t="str">
        <f t="shared" si="486"/>
        <v>VC12DT+1</v>
      </c>
      <c r="B881" s="83" t="str">
        <f t="shared" si="487"/>
        <v>VC12DT+2</v>
      </c>
      <c r="C881" s="83" t="str">
        <f t="shared" si="488"/>
        <v>VC12DT+3</v>
      </c>
      <c r="D881" s="83" t="str">
        <f t="shared" si="489"/>
        <v>VC12DT+4</v>
      </c>
      <c r="E881" s="29" t="s">
        <v>32</v>
      </c>
      <c r="F881" s="85">
        <v>12</v>
      </c>
      <c r="G881" s="85"/>
      <c r="H881" s="93" t="s">
        <v>6284</v>
      </c>
      <c r="I881" s="84" t="s">
        <v>6285</v>
      </c>
      <c r="J881" s="84" t="s">
        <v>2888</v>
      </c>
      <c r="K881" s="84" t="str">
        <f t="shared" si="503"/>
        <v>VC12DT</v>
      </c>
      <c r="L881" s="84" t="s">
        <v>5410</v>
      </c>
      <c r="M881" s="95">
        <v>4000</v>
      </c>
      <c r="N881" s="95">
        <v>1400</v>
      </c>
      <c r="O881" s="95">
        <v>1000</v>
      </c>
      <c r="P881" s="96">
        <v>900</v>
      </c>
      <c r="Q881" s="95" t="e">
        <f>VLOOKUP(H881&amp;"Vị trí 1",#REF!,9,0)</f>
        <v>#REF!</v>
      </c>
      <c r="R881" s="95" t="e">
        <f>VLOOKUP(H881&amp;"Vị trí 2",#REF!,9,0)</f>
        <v>#REF!</v>
      </c>
      <c r="S881" s="95" t="e">
        <f>VLOOKUP(H881&amp;"Vị trí 3",#REF!,9,0)</f>
        <v>#REF!</v>
      </c>
      <c r="T881" s="95" t="e">
        <f>VLOOKUP(H881&amp;"Vị trí 4",#REF!,9,0)</f>
        <v>#REF!</v>
      </c>
      <c r="U881" s="253"/>
      <c r="V881" s="253"/>
      <c r="W881" s="253"/>
      <c r="X881" s="253"/>
      <c r="Y881" s="254"/>
      <c r="Z881" s="254"/>
      <c r="AA881" s="254"/>
      <c r="AB881" s="254"/>
      <c r="AC881" s="253"/>
      <c r="AD881" s="253"/>
      <c r="AE881" s="253"/>
      <c r="AF881" s="253"/>
      <c r="AG881" s="254"/>
      <c r="AH881" s="254"/>
      <c r="AI881" s="254"/>
      <c r="AJ881" s="254"/>
      <c r="AK881" s="86">
        <v>5.37</v>
      </c>
      <c r="AL881" s="86"/>
      <c r="AM881" s="255"/>
      <c r="AN881" s="255">
        <f t="shared" si="517"/>
        <v>3.1</v>
      </c>
      <c r="AO881" s="98">
        <f t="shared" si="518"/>
        <v>12400</v>
      </c>
      <c r="AP881" s="98">
        <f t="shared" si="519"/>
        <v>4340</v>
      </c>
      <c r="AQ881" s="98">
        <f t="shared" si="520"/>
        <v>3100</v>
      </c>
      <c r="AR881" s="98">
        <f t="shared" si="521"/>
        <v>2790</v>
      </c>
      <c r="AS881" s="99">
        <f t="shared" si="522"/>
        <v>12400</v>
      </c>
      <c r="AT881" s="99">
        <f t="shared" si="522"/>
        <v>4300</v>
      </c>
      <c r="AU881" s="99">
        <f t="shared" si="522"/>
        <v>3100</v>
      </c>
      <c r="AV881" s="99">
        <f t="shared" si="522"/>
        <v>2800</v>
      </c>
      <c r="AW881" s="100">
        <f t="shared" si="523"/>
        <v>1860</v>
      </c>
      <c r="AX881" s="256" t="s">
        <v>32</v>
      </c>
      <c r="AY881" s="101">
        <v>1470</v>
      </c>
      <c r="AZ881" s="102">
        <v>700</v>
      </c>
      <c r="BA881" s="102">
        <v>630</v>
      </c>
      <c r="BB881" s="102">
        <v>560</v>
      </c>
      <c r="BC881" s="253">
        <v>1260</v>
      </c>
      <c r="BD881" s="253">
        <v>600</v>
      </c>
      <c r="BE881" s="253">
        <v>540</v>
      </c>
      <c r="BF881" s="253">
        <v>480</v>
      </c>
      <c r="BG881" s="103">
        <f t="shared" si="524"/>
        <v>940</v>
      </c>
      <c r="BJ881" s="251" t="e">
        <f>M881*#REF!</f>
        <v>#REF!</v>
      </c>
      <c r="BK881" s="251" t="e">
        <f>N881*#REF!</f>
        <v>#REF!</v>
      </c>
      <c r="BL881" s="251" t="e">
        <f>O881*#REF!</f>
        <v>#REF!</v>
      </c>
      <c r="BM881" s="251" t="e">
        <f>P881*#REF!</f>
        <v>#REF!</v>
      </c>
    </row>
    <row r="882" spans="1:65" s="1" customFormat="1" ht="63" x14ac:dyDescent="0.25">
      <c r="A882" s="83" t="str">
        <f t="shared" si="486"/>
        <v>VC13DT+1</v>
      </c>
      <c r="B882" s="83" t="str">
        <f t="shared" si="487"/>
        <v>VC13DT+2</v>
      </c>
      <c r="C882" s="83" t="str">
        <f t="shared" si="488"/>
        <v>VC13DT+3</v>
      </c>
      <c r="D882" s="83" t="str">
        <f t="shared" si="489"/>
        <v>VC13DT+4</v>
      </c>
      <c r="E882" s="29" t="s">
        <v>32</v>
      </c>
      <c r="F882" s="85">
        <v>13</v>
      </c>
      <c r="G882" s="85"/>
      <c r="H882" s="93" t="s">
        <v>6286</v>
      </c>
      <c r="I882" s="84" t="s">
        <v>6287</v>
      </c>
      <c r="J882" s="84" t="s">
        <v>2888</v>
      </c>
      <c r="K882" s="84" t="str">
        <f t="shared" si="503"/>
        <v>VC13DT</v>
      </c>
      <c r="L882" s="84" t="s">
        <v>6288</v>
      </c>
      <c r="M882" s="95">
        <v>4000</v>
      </c>
      <c r="N882" s="95">
        <v>1400</v>
      </c>
      <c r="O882" s="95">
        <v>1100</v>
      </c>
      <c r="P882" s="96">
        <v>800</v>
      </c>
      <c r="Q882" s="95" t="e">
        <f>VLOOKUP(H882&amp;"Vị trí 1",#REF!,9,0)</f>
        <v>#REF!</v>
      </c>
      <c r="R882" s="95" t="e">
        <f>VLOOKUP(H882&amp;"Vị trí 2",#REF!,9,0)</f>
        <v>#REF!</v>
      </c>
      <c r="S882" s="95" t="e">
        <f>VLOOKUP(H882&amp;"Vị trí 3",#REF!,9,0)</f>
        <v>#REF!</v>
      </c>
      <c r="T882" s="95" t="e">
        <f>VLOOKUP(H882&amp;"Vị trí 4",#REF!,9,0)</f>
        <v>#REF!</v>
      </c>
      <c r="U882" s="253"/>
      <c r="V882" s="253"/>
      <c r="W882" s="253"/>
      <c r="X882" s="253"/>
      <c r="Y882" s="254"/>
      <c r="Z882" s="254"/>
      <c r="AA882" s="254"/>
      <c r="AB882" s="254"/>
      <c r="AC882" s="253"/>
      <c r="AD882" s="253"/>
      <c r="AE882" s="253"/>
      <c r="AF882" s="253"/>
      <c r="AG882" s="254"/>
      <c r="AH882" s="254"/>
      <c r="AI882" s="254"/>
      <c r="AJ882" s="254"/>
      <c r="AK882" s="86">
        <v>5.37</v>
      </c>
      <c r="AL882" s="86"/>
      <c r="AM882" s="255"/>
      <c r="AN882" s="255">
        <f t="shared" si="517"/>
        <v>3.1</v>
      </c>
      <c r="AO882" s="98">
        <f t="shared" si="518"/>
        <v>12400</v>
      </c>
      <c r="AP882" s="98">
        <f t="shared" si="519"/>
        <v>4340</v>
      </c>
      <c r="AQ882" s="98">
        <f t="shared" si="520"/>
        <v>3410</v>
      </c>
      <c r="AR882" s="98">
        <f t="shared" si="521"/>
        <v>2480</v>
      </c>
      <c r="AS882" s="99">
        <f t="shared" si="522"/>
        <v>12400</v>
      </c>
      <c r="AT882" s="99">
        <f t="shared" si="522"/>
        <v>4300</v>
      </c>
      <c r="AU882" s="99">
        <f t="shared" si="522"/>
        <v>3400</v>
      </c>
      <c r="AV882" s="99">
        <f t="shared" si="522"/>
        <v>2500</v>
      </c>
      <c r="AW882" s="100">
        <f t="shared" si="523"/>
        <v>1860</v>
      </c>
      <c r="AX882" s="256" t="s">
        <v>32</v>
      </c>
      <c r="AY882" s="101">
        <v>1470</v>
      </c>
      <c r="AZ882" s="102">
        <v>700</v>
      </c>
      <c r="BA882" s="102">
        <v>630</v>
      </c>
      <c r="BB882" s="102">
        <v>560</v>
      </c>
      <c r="BC882" s="253">
        <v>1260</v>
      </c>
      <c r="BD882" s="253">
        <v>600</v>
      </c>
      <c r="BE882" s="253">
        <v>540</v>
      </c>
      <c r="BF882" s="253">
        <v>480</v>
      </c>
      <c r="BG882" s="103">
        <f t="shared" si="524"/>
        <v>640</v>
      </c>
      <c r="BJ882" s="251" t="e">
        <f>M882*#REF!</f>
        <v>#REF!</v>
      </c>
      <c r="BK882" s="251" t="e">
        <f>N882*#REF!</f>
        <v>#REF!</v>
      </c>
      <c r="BL882" s="251" t="e">
        <f>O882*#REF!</f>
        <v>#REF!</v>
      </c>
      <c r="BM882" s="251" t="e">
        <f>P882*#REF!</f>
        <v>#REF!</v>
      </c>
    </row>
    <row r="883" spans="1:65" s="1" customFormat="1" ht="35.1" customHeight="1" x14ac:dyDescent="0.25">
      <c r="A883" s="83" t="str">
        <f t="shared" si="486"/>
        <v>VC14DT+1</v>
      </c>
      <c r="B883" s="83" t="str">
        <f t="shared" si="487"/>
        <v>VC14DT+2</v>
      </c>
      <c r="C883" s="83" t="str">
        <f t="shared" si="488"/>
        <v>VC14DT+3</v>
      </c>
      <c r="D883" s="83" t="str">
        <f t="shared" si="489"/>
        <v>VC14DT+4</v>
      </c>
      <c r="E883" s="29" t="s">
        <v>32</v>
      </c>
      <c r="F883" s="85">
        <v>14</v>
      </c>
      <c r="G883" s="85"/>
      <c r="H883" s="93" t="s">
        <v>6289</v>
      </c>
      <c r="I883" s="84" t="s">
        <v>1099</v>
      </c>
      <c r="J883" s="84" t="s">
        <v>2888</v>
      </c>
      <c r="K883" s="84" t="str">
        <f t="shared" si="503"/>
        <v>VC14DT</v>
      </c>
      <c r="L883" s="84" t="s">
        <v>6290</v>
      </c>
      <c r="M883" s="95">
        <v>3000</v>
      </c>
      <c r="N883" s="95">
        <v>1500</v>
      </c>
      <c r="O883" s="96">
        <v>950</v>
      </c>
      <c r="P883" s="96">
        <v>800</v>
      </c>
      <c r="Q883" s="95" t="e">
        <f>VLOOKUP(H883&amp;"Vị trí 1",#REF!,9,0)</f>
        <v>#REF!</v>
      </c>
      <c r="R883" s="95" t="e">
        <f>VLOOKUP(H883&amp;"Vị trí 2",#REF!,9,0)</f>
        <v>#REF!</v>
      </c>
      <c r="S883" s="95" t="e">
        <f>VLOOKUP(H883&amp;"Vị trí 3",#REF!,9,0)</f>
        <v>#REF!</v>
      </c>
      <c r="T883" s="95" t="e">
        <f>VLOOKUP(H883&amp;"Vị trí 4",#REF!,9,0)</f>
        <v>#REF!</v>
      </c>
      <c r="U883" s="253"/>
      <c r="V883" s="253" t="e">
        <f>VLOOKUP(B883,#REF!,32,0)</f>
        <v>#REF!</v>
      </c>
      <c r="W883" s="253"/>
      <c r="X883" s="253"/>
      <c r="Y883" s="254"/>
      <c r="Z883" s="254" t="e">
        <f>V883/N883</f>
        <v>#REF!</v>
      </c>
      <c r="AA883" s="254"/>
      <c r="AB883" s="254"/>
      <c r="AC883" s="253"/>
      <c r="AD883" s="253"/>
      <c r="AE883" s="253"/>
      <c r="AF883" s="253"/>
      <c r="AG883" s="254"/>
      <c r="AH883" s="254"/>
      <c r="AI883" s="254"/>
      <c r="AJ883" s="254"/>
      <c r="AK883" s="86">
        <v>5.37</v>
      </c>
      <c r="AL883" s="86"/>
      <c r="AM883" s="255"/>
      <c r="AN883" s="255">
        <f t="shared" si="517"/>
        <v>3.1</v>
      </c>
      <c r="AO883" s="98">
        <f t="shared" si="518"/>
        <v>9300</v>
      </c>
      <c r="AP883" s="98">
        <f t="shared" si="519"/>
        <v>4650</v>
      </c>
      <c r="AQ883" s="98">
        <f t="shared" si="520"/>
        <v>2945</v>
      </c>
      <c r="AR883" s="98">
        <f t="shared" si="521"/>
        <v>2480</v>
      </c>
      <c r="AS883" s="99">
        <f t="shared" si="522"/>
        <v>9300</v>
      </c>
      <c r="AT883" s="99">
        <f t="shared" si="522"/>
        <v>4700</v>
      </c>
      <c r="AU883" s="99">
        <f t="shared" si="522"/>
        <v>2900</v>
      </c>
      <c r="AV883" s="99">
        <f t="shared" si="522"/>
        <v>2500</v>
      </c>
      <c r="AW883" s="100">
        <f t="shared" si="523"/>
        <v>1395</v>
      </c>
      <c r="AX883" s="256" t="s">
        <v>32</v>
      </c>
      <c r="AY883" s="101">
        <v>1470</v>
      </c>
      <c r="AZ883" s="102">
        <v>700</v>
      </c>
      <c r="BA883" s="102">
        <v>630</v>
      </c>
      <c r="BB883" s="102">
        <v>560</v>
      </c>
      <c r="BC883" s="253">
        <v>1260</v>
      </c>
      <c r="BD883" s="253">
        <v>600</v>
      </c>
      <c r="BE883" s="253">
        <v>540</v>
      </c>
      <c r="BF883" s="253">
        <v>480</v>
      </c>
      <c r="BG883" s="103">
        <f t="shared" si="524"/>
        <v>1105</v>
      </c>
      <c r="BJ883" s="251" t="e">
        <f>M883*#REF!</f>
        <v>#REF!</v>
      </c>
      <c r="BK883" s="251" t="e">
        <f>N883*#REF!</f>
        <v>#REF!</v>
      </c>
      <c r="BL883" s="251" t="e">
        <f>O883*#REF!</f>
        <v>#REF!</v>
      </c>
      <c r="BM883" s="251" t="e">
        <f>P883*#REF!</f>
        <v>#REF!</v>
      </c>
    </row>
    <row r="884" spans="1:65" s="1" customFormat="1" ht="35.1" customHeight="1" x14ac:dyDescent="0.25">
      <c r="A884" s="83" t="str">
        <f t="shared" ref="A884:A906" si="525">$H884&amp;"+1"</f>
        <v>VC15DT+1</v>
      </c>
      <c r="B884" s="83" t="str">
        <f t="shared" ref="B884:B906" si="526">$H884&amp;"+2"</f>
        <v>VC15DT+2</v>
      </c>
      <c r="C884" s="83" t="str">
        <f t="shared" ref="C884:C906" si="527">$H884&amp;"+3"</f>
        <v>VC15DT+3</v>
      </c>
      <c r="D884" s="83" t="str">
        <f t="shared" ref="D884:D906" si="528">$H884&amp;"+4"</f>
        <v>VC15DT+4</v>
      </c>
      <c r="E884" s="29" t="s">
        <v>32</v>
      </c>
      <c r="F884" s="85">
        <v>15</v>
      </c>
      <c r="G884" s="85"/>
      <c r="H884" s="93" t="s">
        <v>6291</v>
      </c>
      <c r="I884" s="84" t="s">
        <v>210</v>
      </c>
      <c r="J884" s="84" t="s">
        <v>2888</v>
      </c>
      <c r="K884" s="84" t="str">
        <f t="shared" si="503"/>
        <v>VC15DT</v>
      </c>
      <c r="L884" s="84" t="s">
        <v>6290</v>
      </c>
      <c r="M884" s="95">
        <v>3000</v>
      </c>
      <c r="N884" s="95">
        <v>1500</v>
      </c>
      <c r="O884" s="96">
        <v>950</v>
      </c>
      <c r="P884" s="96">
        <v>800</v>
      </c>
      <c r="Q884" s="95" t="e">
        <f>VLOOKUP(H884&amp;"Vị trí 1",#REF!,9,0)</f>
        <v>#REF!</v>
      </c>
      <c r="R884" s="95" t="e">
        <f>VLOOKUP(H884&amp;"Vị trí 2",#REF!,9,0)</f>
        <v>#REF!</v>
      </c>
      <c r="S884" s="95" t="e">
        <f>VLOOKUP(H884&amp;"Vị trí 3",#REF!,9,0)</f>
        <v>#REF!</v>
      </c>
      <c r="T884" s="95" t="e">
        <f>VLOOKUP(H884&amp;"Vị trí 4",#REF!,9,0)</f>
        <v>#REF!</v>
      </c>
      <c r="U884" s="253"/>
      <c r="V884" s="253"/>
      <c r="W884" s="253"/>
      <c r="X884" s="253"/>
      <c r="Y884" s="254"/>
      <c r="Z884" s="254"/>
      <c r="AA884" s="254"/>
      <c r="AB884" s="254"/>
      <c r="AC884" s="253"/>
      <c r="AD884" s="253"/>
      <c r="AE884" s="253"/>
      <c r="AF884" s="253"/>
      <c r="AG884" s="254"/>
      <c r="AH884" s="254"/>
      <c r="AI884" s="254"/>
      <c r="AJ884" s="254"/>
      <c r="AK884" s="86">
        <v>5.37</v>
      </c>
      <c r="AL884" s="86"/>
      <c r="AM884" s="255"/>
      <c r="AN884" s="255">
        <f t="shared" si="517"/>
        <v>3.1</v>
      </c>
      <c r="AO884" s="98">
        <f t="shared" si="518"/>
        <v>9300</v>
      </c>
      <c r="AP884" s="98">
        <f t="shared" si="519"/>
        <v>4650</v>
      </c>
      <c r="AQ884" s="98">
        <f t="shared" si="520"/>
        <v>2945</v>
      </c>
      <c r="AR884" s="98">
        <f t="shared" si="521"/>
        <v>2480</v>
      </c>
      <c r="AS884" s="99">
        <f t="shared" si="522"/>
        <v>9300</v>
      </c>
      <c r="AT884" s="99">
        <f t="shared" si="522"/>
        <v>4700</v>
      </c>
      <c r="AU884" s="99">
        <f t="shared" si="522"/>
        <v>2900</v>
      </c>
      <c r="AV884" s="99">
        <f t="shared" si="522"/>
        <v>2500</v>
      </c>
      <c r="AW884" s="100">
        <f t="shared" si="523"/>
        <v>1395</v>
      </c>
      <c r="AX884" s="256" t="s">
        <v>32</v>
      </c>
      <c r="AY884" s="101">
        <v>1400</v>
      </c>
      <c r="AZ884" s="102">
        <v>700</v>
      </c>
      <c r="BA884" s="102">
        <v>630</v>
      </c>
      <c r="BB884" s="102">
        <v>560</v>
      </c>
      <c r="BC884" s="253">
        <v>1200</v>
      </c>
      <c r="BD884" s="253">
        <v>600</v>
      </c>
      <c r="BE884" s="253">
        <v>540</v>
      </c>
      <c r="BF884" s="253">
        <v>480</v>
      </c>
      <c r="BG884" s="103">
        <f t="shared" si="524"/>
        <v>1105</v>
      </c>
      <c r="BJ884" s="251" t="e">
        <f>M884*#REF!</f>
        <v>#REF!</v>
      </c>
      <c r="BK884" s="251" t="e">
        <f>N884*#REF!</f>
        <v>#REF!</v>
      </c>
      <c r="BL884" s="251" t="e">
        <f>O884*#REF!</f>
        <v>#REF!</v>
      </c>
      <c r="BM884" s="251" t="e">
        <f>P884*#REF!</f>
        <v>#REF!</v>
      </c>
    </row>
    <row r="885" spans="1:65" s="1" customFormat="1" ht="78.75" x14ac:dyDescent="0.25">
      <c r="A885" s="83" t="str">
        <f t="shared" si="525"/>
        <v>VC16DT+1</v>
      </c>
      <c r="B885" s="83" t="str">
        <f t="shared" si="526"/>
        <v>VC16DT+2</v>
      </c>
      <c r="C885" s="83" t="str">
        <f t="shared" si="527"/>
        <v>VC16DT+3</v>
      </c>
      <c r="D885" s="83" t="str">
        <f t="shared" si="528"/>
        <v>VC16DT+4</v>
      </c>
      <c r="E885" s="29" t="s">
        <v>32</v>
      </c>
      <c r="F885" s="85">
        <v>16</v>
      </c>
      <c r="G885" s="85"/>
      <c r="H885" s="93" t="s">
        <v>6292</v>
      </c>
      <c r="I885" s="84" t="s">
        <v>6293</v>
      </c>
      <c r="J885" s="84" t="s">
        <v>6294</v>
      </c>
      <c r="K885" s="84" t="str">
        <f t="shared" si="503"/>
        <v>VC16DT</v>
      </c>
      <c r="L885" s="84" t="s">
        <v>6295</v>
      </c>
      <c r="M885" s="95">
        <v>3500</v>
      </c>
      <c r="N885" s="95">
        <v>1400</v>
      </c>
      <c r="O885" s="95">
        <v>1000</v>
      </c>
      <c r="P885" s="96">
        <v>900</v>
      </c>
      <c r="Q885" s="95" t="e">
        <f>VLOOKUP(H885&amp;"Vị trí 1",#REF!,9,0)</f>
        <v>#REF!</v>
      </c>
      <c r="R885" s="95" t="e">
        <f>VLOOKUP(H885&amp;"Vị trí 2",#REF!,9,0)</f>
        <v>#REF!</v>
      </c>
      <c r="S885" s="95" t="e">
        <f>VLOOKUP(H885&amp;"Vị trí 3",#REF!,9,0)</f>
        <v>#REF!</v>
      </c>
      <c r="T885" s="95" t="e">
        <f>VLOOKUP(H885&amp;"Vị trí 4",#REF!,9,0)</f>
        <v>#REF!</v>
      </c>
      <c r="U885" s="253"/>
      <c r="V885" s="253"/>
      <c r="W885" s="253"/>
      <c r="X885" s="253"/>
      <c r="Y885" s="254"/>
      <c r="Z885" s="254"/>
      <c r="AA885" s="254"/>
      <c r="AB885" s="254"/>
      <c r="AC885" s="253"/>
      <c r="AD885" s="253"/>
      <c r="AE885" s="253"/>
      <c r="AF885" s="253"/>
      <c r="AG885" s="254"/>
      <c r="AH885" s="254"/>
      <c r="AI885" s="254"/>
      <c r="AJ885" s="254"/>
      <c r="AK885" s="86">
        <v>5.37</v>
      </c>
      <c r="AL885" s="86"/>
      <c r="AM885" s="255"/>
      <c r="AN885" s="255">
        <f t="shared" si="517"/>
        <v>3.1</v>
      </c>
      <c r="AO885" s="98">
        <f t="shared" si="518"/>
        <v>10850</v>
      </c>
      <c r="AP885" s="98">
        <f t="shared" si="519"/>
        <v>4340</v>
      </c>
      <c r="AQ885" s="98">
        <f t="shared" si="520"/>
        <v>3100</v>
      </c>
      <c r="AR885" s="98">
        <f t="shared" si="521"/>
        <v>2790</v>
      </c>
      <c r="AS885" s="99">
        <f t="shared" si="522"/>
        <v>10900</v>
      </c>
      <c r="AT885" s="99">
        <f t="shared" si="522"/>
        <v>4300</v>
      </c>
      <c r="AU885" s="99">
        <f t="shared" si="522"/>
        <v>3100</v>
      </c>
      <c r="AV885" s="99">
        <f t="shared" si="522"/>
        <v>2800</v>
      </c>
      <c r="AW885" s="100">
        <f t="shared" si="523"/>
        <v>1627.5</v>
      </c>
      <c r="AX885" s="256" t="s">
        <v>32</v>
      </c>
      <c r="AY885" s="101">
        <v>2100</v>
      </c>
      <c r="AZ885" s="102">
        <v>1050</v>
      </c>
      <c r="BA885" s="102">
        <v>700</v>
      </c>
      <c r="BB885" s="102">
        <v>560</v>
      </c>
      <c r="BC885" s="253">
        <v>1800</v>
      </c>
      <c r="BD885" s="253">
        <v>900</v>
      </c>
      <c r="BE885" s="253">
        <v>600</v>
      </c>
      <c r="BF885" s="253">
        <v>480</v>
      </c>
      <c r="BG885" s="103">
        <f t="shared" si="524"/>
        <v>1172.5</v>
      </c>
      <c r="BJ885" s="251" t="e">
        <f>M885*#REF!</f>
        <v>#REF!</v>
      </c>
      <c r="BK885" s="251" t="e">
        <f>N885*#REF!</f>
        <v>#REF!</v>
      </c>
      <c r="BL885" s="251" t="e">
        <f>O885*#REF!</f>
        <v>#REF!</v>
      </c>
      <c r="BM885" s="251" t="e">
        <f>P885*#REF!</f>
        <v>#REF!</v>
      </c>
    </row>
    <row r="886" spans="1:65" s="1" customFormat="1" ht="35.1" customHeight="1" x14ac:dyDescent="0.25">
      <c r="A886" s="83" t="str">
        <f t="shared" si="525"/>
        <v>VC17DT+1</v>
      </c>
      <c r="B886" s="83" t="str">
        <f t="shared" si="526"/>
        <v>VC17DT+2</v>
      </c>
      <c r="C886" s="83" t="str">
        <f t="shared" si="527"/>
        <v>VC17DT+3</v>
      </c>
      <c r="D886" s="83" t="str">
        <f t="shared" si="528"/>
        <v>VC17DT+4</v>
      </c>
      <c r="E886" s="29" t="s">
        <v>32</v>
      </c>
      <c r="F886" s="85">
        <v>17</v>
      </c>
      <c r="G886" s="85"/>
      <c r="H886" s="93" t="s">
        <v>6296</v>
      </c>
      <c r="I886" s="84" t="s">
        <v>6297</v>
      </c>
      <c r="J886" s="84" t="s">
        <v>4528</v>
      </c>
      <c r="K886" s="84" t="str">
        <f t="shared" si="503"/>
        <v>VC17DT</v>
      </c>
      <c r="L886" s="84" t="s">
        <v>6298</v>
      </c>
      <c r="M886" s="95">
        <v>2200</v>
      </c>
      <c r="N886" s="95">
        <v>1100</v>
      </c>
      <c r="O886" s="95">
        <v>1000</v>
      </c>
      <c r="P886" s="96">
        <v>600</v>
      </c>
      <c r="Q886" s="95" t="e">
        <f>VLOOKUP(H886&amp;"Vị trí 1",#REF!,9,0)</f>
        <v>#REF!</v>
      </c>
      <c r="R886" s="95" t="e">
        <f>VLOOKUP(H886&amp;"Vị trí 2",#REF!,9,0)</f>
        <v>#REF!</v>
      </c>
      <c r="S886" s="95" t="e">
        <f>VLOOKUP(H886&amp;"Vị trí 3",#REF!,9,0)</f>
        <v>#REF!</v>
      </c>
      <c r="T886" s="95" t="e">
        <f>VLOOKUP(H886&amp;"Vị trí 4",#REF!,9,0)</f>
        <v>#REF!</v>
      </c>
      <c r="U886" s="253"/>
      <c r="V886" s="253"/>
      <c r="W886" s="253"/>
      <c r="X886" s="253"/>
      <c r="Y886" s="254"/>
      <c r="Z886" s="254"/>
      <c r="AA886" s="254"/>
      <c r="AB886" s="254"/>
      <c r="AC886" s="253"/>
      <c r="AD886" s="253"/>
      <c r="AE886" s="253"/>
      <c r="AF886" s="253"/>
      <c r="AG886" s="254"/>
      <c r="AH886" s="254"/>
      <c r="AI886" s="254"/>
      <c r="AJ886" s="254"/>
      <c r="AK886" s="86">
        <v>5.37</v>
      </c>
      <c r="AL886" s="86"/>
      <c r="AM886" s="255"/>
      <c r="AN886" s="255">
        <f t="shared" si="517"/>
        <v>3.1</v>
      </c>
      <c r="AO886" s="98">
        <f t="shared" si="518"/>
        <v>6820</v>
      </c>
      <c r="AP886" s="98">
        <f t="shared" si="519"/>
        <v>3410</v>
      </c>
      <c r="AQ886" s="98">
        <f t="shared" si="520"/>
        <v>3100</v>
      </c>
      <c r="AR886" s="98">
        <f t="shared" si="521"/>
        <v>1860</v>
      </c>
      <c r="AS886" s="99">
        <f t="shared" si="522"/>
        <v>6800</v>
      </c>
      <c r="AT886" s="99">
        <f t="shared" si="522"/>
        <v>3400</v>
      </c>
      <c r="AU886" s="99">
        <f t="shared" si="522"/>
        <v>3100</v>
      </c>
      <c r="AV886" s="99">
        <f t="shared" si="522"/>
        <v>1900</v>
      </c>
      <c r="AW886" s="100">
        <f t="shared" si="523"/>
        <v>1023</v>
      </c>
      <c r="AX886" s="256" t="s">
        <v>32</v>
      </c>
      <c r="AY886" s="101">
        <v>2100</v>
      </c>
      <c r="AZ886" s="102">
        <v>840</v>
      </c>
      <c r="BA886" s="102">
        <v>630</v>
      </c>
      <c r="BB886" s="102">
        <v>560</v>
      </c>
      <c r="BC886" s="253">
        <v>1800</v>
      </c>
      <c r="BD886" s="253">
        <v>720</v>
      </c>
      <c r="BE886" s="253">
        <v>540</v>
      </c>
      <c r="BF886" s="253">
        <v>480</v>
      </c>
      <c r="BG886" s="103">
        <f t="shared" si="524"/>
        <v>877</v>
      </c>
      <c r="BJ886" s="251" t="e">
        <f>M886*#REF!</f>
        <v>#REF!</v>
      </c>
      <c r="BK886" s="251" t="e">
        <f>N886*#REF!</f>
        <v>#REF!</v>
      </c>
      <c r="BL886" s="251" t="e">
        <f>O886*#REF!</f>
        <v>#REF!</v>
      </c>
      <c r="BM886" s="251" t="e">
        <f>P886*#REF!</f>
        <v>#REF!</v>
      </c>
    </row>
    <row r="887" spans="1:65" s="1" customFormat="1" ht="35.1" customHeight="1" x14ac:dyDescent="0.25">
      <c r="A887" s="83" t="str">
        <f t="shared" si="525"/>
        <v>VC18DT+1</v>
      </c>
      <c r="B887" s="83" t="str">
        <f t="shared" si="526"/>
        <v>VC18DT+2</v>
      </c>
      <c r="C887" s="83" t="str">
        <f t="shared" si="527"/>
        <v>VC18DT+3</v>
      </c>
      <c r="D887" s="83" t="str">
        <f t="shared" si="528"/>
        <v>VC18DT+4</v>
      </c>
      <c r="E887" s="29" t="s">
        <v>32</v>
      </c>
      <c r="F887" s="85">
        <v>18</v>
      </c>
      <c r="G887" s="85"/>
      <c r="H887" s="93" t="s">
        <v>6299</v>
      </c>
      <c r="I887" s="84" t="s">
        <v>6300</v>
      </c>
      <c r="J887" s="84" t="s">
        <v>6301</v>
      </c>
      <c r="K887" s="84" t="str">
        <f t="shared" si="503"/>
        <v>VC18DT</v>
      </c>
      <c r="L887" s="84" t="s">
        <v>6302</v>
      </c>
      <c r="M887" s="95">
        <v>2100</v>
      </c>
      <c r="N887" s="95">
        <v>1000</v>
      </c>
      <c r="O887" s="96">
        <v>900</v>
      </c>
      <c r="P887" s="96">
        <v>800</v>
      </c>
      <c r="Q887" s="95" t="e">
        <f>VLOOKUP(H887&amp;"Vị trí 1",#REF!,9,0)</f>
        <v>#REF!</v>
      </c>
      <c r="R887" s="95" t="e">
        <f>VLOOKUP(H887&amp;"Vị trí 2",#REF!,9,0)</f>
        <v>#REF!</v>
      </c>
      <c r="S887" s="95" t="e">
        <f>VLOOKUP(H887&amp;"Vị trí 3",#REF!,9,0)</f>
        <v>#REF!</v>
      </c>
      <c r="T887" s="95" t="e">
        <f>VLOOKUP(H887&amp;"Vị trí 4",#REF!,9,0)</f>
        <v>#REF!</v>
      </c>
      <c r="U887" s="253"/>
      <c r="V887" s="253"/>
      <c r="W887" s="253"/>
      <c r="X887" s="253"/>
      <c r="Y887" s="254"/>
      <c r="Z887" s="254"/>
      <c r="AA887" s="254"/>
      <c r="AB887" s="254"/>
      <c r="AC887" s="253"/>
      <c r="AD887" s="253"/>
      <c r="AE887" s="253"/>
      <c r="AF887" s="253"/>
      <c r="AG887" s="254"/>
      <c r="AH887" s="254"/>
      <c r="AI887" s="254"/>
      <c r="AJ887" s="254"/>
      <c r="AK887" s="86">
        <v>5.37</v>
      </c>
      <c r="AL887" s="86"/>
      <c r="AM887" s="255"/>
      <c r="AN887" s="255">
        <f t="shared" si="517"/>
        <v>3.1</v>
      </c>
      <c r="AO887" s="98">
        <f t="shared" si="518"/>
        <v>6510</v>
      </c>
      <c r="AP887" s="98">
        <f t="shared" si="519"/>
        <v>3100</v>
      </c>
      <c r="AQ887" s="98">
        <f t="shared" si="520"/>
        <v>2790</v>
      </c>
      <c r="AR887" s="98">
        <f t="shared" si="521"/>
        <v>2480</v>
      </c>
      <c r="AS887" s="99">
        <f t="shared" si="522"/>
        <v>6500</v>
      </c>
      <c r="AT887" s="99">
        <f t="shared" si="522"/>
        <v>3100</v>
      </c>
      <c r="AU887" s="99">
        <f t="shared" si="522"/>
        <v>2800</v>
      </c>
      <c r="AV887" s="99">
        <f t="shared" si="522"/>
        <v>2500</v>
      </c>
      <c r="AW887" s="100">
        <f t="shared" si="523"/>
        <v>976.5</v>
      </c>
      <c r="AX887" s="256" t="s">
        <v>32</v>
      </c>
      <c r="AY887" s="101">
        <v>1050</v>
      </c>
      <c r="AZ887" s="102">
        <v>490</v>
      </c>
      <c r="BA887" s="102">
        <v>390</v>
      </c>
      <c r="BB887" s="102">
        <v>350</v>
      </c>
      <c r="BC887" s="253">
        <v>900</v>
      </c>
      <c r="BD887" s="253">
        <v>420</v>
      </c>
      <c r="BE887" s="253">
        <v>330</v>
      </c>
      <c r="BF887" s="253">
        <v>300</v>
      </c>
      <c r="BG887" s="103">
        <f t="shared" si="524"/>
        <v>1523.5</v>
      </c>
      <c r="BJ887" s="251" t="e">
        <f>M887*#REF!</f>
        <v>#REF!</v>
      </c>
      <c r="BK887" s="251" t="e">
        <f>N887*#REF!</f>
        <v>#REF!</v>
      </c>
      <c r="BL887" s="251" t="e">
        <f>O887*#REF!</f>
        <v>#REF!</v>
      </c>
      <c r="BM887" s="251" t="e">
        <f>P887*#REF!</f>
        <v>#REF!</v>
      </c>
    </row>
    <row r="888" spans="1:65" s="1" customFormat="1" ht="35.1" customHeight="1" x14ac:dyDescent="0.25">
      <c r="A888" s="83" t="str">
        <f t="shared" si="525"/>
        <v>VC19DT+1</v>
      </c>
      <c r="B888" s="83" t="str">
        <f t="shared" si="526"/>
        <v>VC19DT+2</v>
      </c>
      <c r="C888" s="83" t="str">
        <f t="shared" si="527"/>
        <v>VC19DT+3</v>
      </c>
      <c r="D888" s="83" t="str">
        <f t="shared" si="528"/>
        <v>VC19DT+4</v>
      </c>
      <c r="E888" s="29" t="s">
        <v>32</v>
      </c>
      <c r="F888" s="85">
        <v>19</v>
      </c>
      <c r="G888" s="85"/>
      <c r="H888" s="93" t="s">
        <v>6303</v>
      </c>
      <c r="I888" s="84" t="s">
        <v>6304</v>
      </c>
      <c r="J888" s="84" t="s">
        <v>6305</v>
      </c>
      <c r="K888" s="84" t="str">
        <f t="shared" si="503"/>
        <v>VC19DT</v>
      </c>
      <c r="L888" s="84" t="s">
        <v>6306</v>
      </c>
      <c r="M888" s="95">
        <v>2100</v>
      </c>
      <c r="N888" s="95">
        <v>1000</v>
      </c>
      <c r="O888" s="96">
        <v>900</v>
      </c>
      <c r="P888" s="96">
        <v>800</v>
      </c>
      <c r="Q888" s="95" t="e">
        <f>VLOOKUP(H888&amp;"Vị trí 1",#REF!,9,0)</f>
        <v>#REF!</v>
      </c>
      <c r="R888" s="95" t="e">
        <f>VLOOKUP(H888&amp;"Vị trí 2",#REF!,9,0)</f>
        <v>#REF!</v>
      </c>
      <c r="S888" s="95" t="e">
        <f>VLOOKUP(H888&amp;"Vị trí 3",#REF!,9,0)</f>
        <v>#REF!</v>
      </c>
      <c r="T888" s="95" t="e">
        <f>VLOOKUP(H888&amp;"Vị trí 4",#REF!,9,0)</f>
        <v>#REF!</v>
      </c>
      <c r="U888" s="253" t="e">
        <f>VLOOKUP(A888,#REF!,32,0)</f>
        <v>#REF!</v>
      </c>
      <c r="V888" s="253"/>
      <c r="W888" s="253"/>
      <c r="X888" s="253"/>
      <c r="Y888" s="254" t="e">
        <f>U888/M888</f>
        <v>#REF!</v>
      </c>
      <c r="Z888" s="254"/>
      <c r="AA888" s="254"/>
      <c r="AB888" s="254"/>
      <c r="AC888" s="253"/>
      <c r="AD888" s="253"/>
      <c r="AE888" s="253"/>
      <c r="AF888" s="253"/>
      <c r="AG888" s="254"/>
      <c r="AH888" s="254"/>
      <c r="AI888" s="254"/>
      <c r="AJ888" s="254"/>
      <c r="AK888" s="86">
        <v>5.37</v>
      </c>
      <c r="AL888" s="86"/>
      <c r="AM888" s="255"/>
      <c r="AN888" s="255">
        <f t="shared" si="517"/>
        <v>3.1</v>
      </c>
      <c r="AO888" s="98">
        <f t="shared" si="518"/>
        <v>6510</v>
      </c>
      <c r="AP888" s="98">
        <f t="shared" si="519"/>
        <v>3100</v>
      </c>
      <c r="AQ888" s="98">
        <f t="shared" si="520"/>
        <v>2790</v>
      </c>
      <c r="AR888" s="98">
        <f t="shared" si="521"/>
        <v>2480</v>
      </c>
      <c r="AS888" s="99">
        <f t="shared" si="522"/>
        <v>6500</v>
      </c>
      <c r="AT888" s="99">
        <f t="shared" si="522"/>
        <v>3100</v>
      </c>
      <c r="AU888" s="99">
        <f t="shared" si="522"/>
        <v>2800</v>
      </c>
      <c r="AV888" s="99">
        <f t="shared" si="522"/>
        <v>2500</v>
      </c>
      <c r="AW888" s="100">
        <f t="shared" si="523"/>
        <v>976.5</v>
      </c>
      <c r="AX888" s="256" t="s">
        <v>32</v>
      </c>
      <c r="AY888" s="101">
        <v>1470</v>
      </c>
      <c r="AZ888" s="102">
        <v>700</v>
      </c>
      <c r="BA888" s="102">
        <v>630</v>
      </c>
      <c r="BB888" s="102">
        <v>560</v>
      </c>
      <c r="BC888" s="253">
        <v>1260</v>
      </c>
      <c r="BD888" s="253">
        <v>600</v>
      </c>
      <c r="BE888" s="253">
        <v>540</v>
      </c>
      <c r="BF888" s="253">
        <v>480</v>
      </c>
      <c r="BG888" s="103">
        <f t="shared" si="524"/>
        <v>1523.5</v>
      </c>
      <c r="BJ888" s="251" t="e">
        <f>M888*#REF!</f>
        <v>#REF!</v>
      </c>
      <c r="BK888" s="251" t="e">
        <f>N888*#REF!</f>
        <v>#REF!</v>
      </c>
      <c r="BL888" s="251" t="e">
        <f>O888*#REF!</f>
        <v>#REF!</v>
      </c>
      <c r="BM888" s="251" t="e">
        <f>P888*#REF!</f>
        <v>#REF!</v>
      </c>
    </row>
    <row r="889" spans="1:65" s="1" customFormat="1" ht="35.1" customHeight="1" x14ac:dyDescent="0.25">
      <c r="A889" s="83" t="str">
        <f t="shared" si="525"/>
        <v>VC20DT+1</v>
      </c>
      <c r="B889" s="83" t="str">
        <f t="shared" si="526"/>
        <v>VC20DT+2</v>
      </c>
      <c r="C889" s="83" t="str">
        <f t="shared" si="527"/>
        <v>VC20DT+3</v>
      </c>
      <c r="D889" s="83" t="str">
        <f t="shared" si="528"/>
        <v>VC20DT+4</v>
      </c>
      <c r="E889" s="29" t="s">
        <v>32</v>
      </c>
      <c r="F889" s="85">
        <v>20</v>
      </c>
      <c r="G889" s="85"/>
      <c r="H889" s="93" t="s">
        <v>6307</v>
      </c>
      <c r="I889" s="84" t="s">
        <v>6308</v>
      </c>
      <c r="J889" s="84" t="s">
        <v>6309</v>
      </c>
      <c r="K889" s="84" t="str">
        <f t="shared" si="503"/>
        <v>VC20DT</v>
      </c>
      <c r="L889" s="84" t="s">
        <v>6310</v>
      </c>
      <c r="M889" s="95">
        <v>2100</v>
      </c>
      <c r="N889" s="95">
        <v>1000</v>
      </c>
      <c r="O889" s="96">
        <v>900</v>
      </c>
      <c r="P889" s="96">
        <v>800</v>
      </c>
      <c r="Q889" s="95" t="e">
        <f>VLOOKUP(H889&amp;"Vị trí 1",#REF!,9,0)</f>
        <v>#REF!</v>
      </c>
      <c r="R889" s="95" t="e">
        <f>VLOOKUP(H889&amp;"Vị trí 2",#REF!,9,0)</f>
        <v>#REF!</v>
      </c>
      <c r="S889" s="95" t="e">
        <f>VLOOKUP(H889&amp;"Vị trí 3",#REF!,9,0)</f>
        <v>#REF!</v>
      </c>
      <c r="T889" s="95" t="e">
        <f>VLOOKUP(H889&amp;"Vị trí 4",#REF!,9,0)</f>
        <v>#REF!</v>
      </c>
      <c r="U889" s="253"/>
      <c r="V889" s="253"/>
      <c r="W889" s="253"/>
      <c r="X889" s="253"/>
      <c r="Y889" s="254"/>
      <c r="Z889" s="254"/>
      <c r="AA889" s="254"/>
      <c r="AB889" s="254"/>
      <c r="AC889" s="253"/>
      <c r="AD889" s="253"/>
      <c r="AE889" s="253"/>
      <c r="AF889" s="253"/>
      <c r="AG889" s="254"/>
      <c r="AH889" s="254"/>
      <c r="AI889" s="254"/>
      <c r="AJ889" s="254"/>
      <c r="AK889" s="86">
        <v>5.5350553505535061</v>
      </c>
      <c r="AL889" s="86"/>
      <c r="AM889" s="255"/>
      <c r="AN889" s="255">
        <f t="shared" si="517"/>
        <v>3.2</v>
      </c>
      <c r="AO889" s="98">
        <f t="shared" si="518"/>
        <v>6720</v>
      </c>
      <c r="AP889" s="98">
        <f t="shared" si="519"/>
        <v>3200</v>
      </c>
      <c r="AQ889" s="98">
        <f t="shared" si="520"/>
        <v>2880</v>
      </c>
      <c r="AR889" s="98">
        <f t="shared" si="521"/>
        <v>2560</v>
      </c>
      <c r="AS889" s="99">
        <f t="shared" si="522"/>
        <v>6700</v>
      </c>
      <c r="AT889" s="99">
        <f t="shared" si="522"/>
        <v>3200</v>
      </c>
      <c r="AU889" s="99">
        <f t="shared" si="522"/>
        <v>2900</v>
      </c>
      <c r="AV889" s="99">
        <f t="shared" si="522"/>
        <v>2600</v>
      </c>
      <c r="AW889" s="100">
        <f t="shared" si="523"/>
        <v>1008</v>
      </c>
      <c r="AX889" s="256" t="s">
        <v>32</v>
      </c>
      <c r="AY889" s="101">
        <v>1400</v>
      </c>
      <c r="AZ889" s="102">
        <v>700</v>
      </c>
      <c r="BA889" s="102">
        <v>600</v>
      </c>
      <c r="BB889" s="102">
        <v>490</v>
      </c>
      <c r="BC889" s="253">
        <v>1200</v>
      </c>
      <c r="BD889" s="253">
        <v>600</v>
      </c>
      <c r="BE889" s="253">
        <v>510</v>
      </c>
      <c r="BF889" s="253">
        <v>420</v>
      </c>
      <c r="BG889" s="103">
        <f t="shared" si="524"/>
        <v>1592</v>
      </c>
      <c r="BJ889" s="251" t="e">
        <f>M889*#REF!</f>
        <v>#REF!</v>
      </c>
      <c r="BK889" s="251" t="e">
        <f>N889*#REF!</f>
        <v>#REF!</v>
      </c>
      <c r="BL889" s="251" t="e">
        <f>O889*#REF!</f>
        <v>#REF!</v>
      </c>
      <c r="BM889" s="251" t="e">
        <f>P889*#REF!</f>
        <v>#REF!</v>
      </c>
    </row>
    <row r="890" spans="1:65" s="1" customFormat="1" ht="35.1" customHeight="1" x14ac:dyDescent="0.25">
      <c r="A890" s="83" t="str">
        <f t="shared" si="525"/>
        <v>VC21DT+1</v>
      </c>
      <c r="B890" s="83" t="str">
        <f t="shared" si="526"/>
        <v>VC21DT+2</v>
      </c>
      <c r="C890" s="83" t="str">
        <f t="shared" si="527"/>
        <v>VC21DT+3</v>
      </c>
      <c r="D890" s="83" t="str">
        <f t="shared" si="528"/>
        <v>VC21DT+4</v>
      </c>
      <c r="E890" s="29" t="s">
        <v>32</v>
      </c>
      <c r="F890" s="85">
        <v>21</v>
      </c>
      <c r="G890" s="85"/>
      <c r="H890" s="93" t="s">
        <v>6311</v>
      </c>
      <c r="I890" s="84" t="s">
        <v>6312</v>
      </c>
      <c r="J890" s="84" t="s">
        <v>6305</v>
      </c>
      <c r="K890" s="84" t="str">
        <f t="shared" si="503"/>
        <v>VC21DT</v>
      </c>
      <c r="L890" s="84" t="s">
        <v>6313</v>
      </c>
      <c r="M890" s="95">
        <v>2000</v>
      </c>
      <c r="N890" s="95">
        <v>1000</v>
      </c>
      <c r="O890" s="96">
        <v>900</v>
      </c>
      <c r="P890" s="96">
        <v>800</v>
      </c>
      <c r="Q890" s="95" t="e">
        <f>VLOOKUP(H890&amp;"Vị trí 1",#REF!,9,0)</f>
        <v>#REF!</v>
      </c>
      <c r="R890" s="95" t="e">
        <f>VLOOKUP(H890&amp;"Vị trí 2",#REF!,9,0)</f>
        <v>#REF!</v>
      </c>
      <c r="S890" s="95" t="e">
        <f>VLOOKUP(H890&amp;"Vị trí 3",#REF!,9,0)</f>
        <v>#REF!</v>
      </c>
      <c r="T890" s="95" t="e">
        <f>VLOOKUP(H890&amp;"Vị trí 4",#REF!,9,0)</f>
        <v>#REF!</v>
      </c>
      <c r="U890" s="253"/>
      <c r="V890" s="253"/>
      <c r="W890" s="253"/>
      <c r="X890" s="253"/>
      <c r="Y890" s="254"/>
      <c r="Z890" s="254"/>
      <c r="AA890" s="254"/>
      <c r="AB890" s="254"/>
      <c r="AC890" s="253"/>
      <c r="AD890" s="253"/>
      <c r="AE890" s="253"/>
      <c r="AF890" s="253"/>
      <c r="AG890" s="254"/>
      <c r="AH890" s="254"/>
      <c r="AI890" s="254"/>
      <c r="AJ890" s="254"/>
      <c r="AK890" s="86">
        <v>5.37</v>
      </c>
      <c r="AL890" s="86"/>
      <c r="AM890" s="255"/>
      <c r="AN890" s="255">
        <f t="shared" si="517"/>
        <v>3.1</v>
      </c>
      <c r="AO890" s="98">
        <f t="shared" si="518"/>
        <v>6200</v>
      </c>
      <c r="AP890" s="98">
        <f t="shared" si="519"/>
        <v>3100</v>
      </c>
      <c r="AQ890" s="98">
        <f t="shared" si="520"/>
        <v>2790</v>
      </c>
      <c r="AR890" s="98">
        <f t="shared" si="521"/>
        <v>2480</v>
      </c>
      <c r="AS890" s="99">
        <f t="shared" si="522"/>
        <v>6200</v>
      </c>
      <c r="AT890" s="99">
        <f t="shared" si="522"/>
        <v>3100</v>
      </c>
      <c r="AU890" s="99">
        <f t="shared" si="522"/>
        <v>2800</v>
      </c>
      <c r="AV890" s="99">
        <f t="shared" si="522"/>
        <v>2500</v>
      </c>
      <c r="AW890" s="100">
        <f t="shared" si="523"/>
        <v>930</v>
      </c>
      <c r="AX890" s="256" t="s">
        <v>32</v>
      </c>
      <c r="AY890" s="101">
        <v>1400</v>
      </c>
      <c r="AZ890" s="102">
        <v>700</v>
      </c>
      <c r="BA890" s="102">
        <v>560</v>
      </c>
      <c r="BB890" s="102">
        <v>350</v>
      </c>
      <c r="BC890" s="253">
        <v>1200</v>
      </c>
      <c r="BD890" s="253">
        <v>600</v>
      </c>
      <c r="BE890" s="253">
        <v>480</v>
      </c>
      <c r="BF890" s="253">
        <v>300</v>
      </c>
      <c r="BG890" s="103">
        <f t="shared" si="524"/>
        <v>1570</v>
      </c>
      <c r="BJ890" s="251" t="e">
        <f>M890*#REF!</f>
        <v>#REF!</v>
      </c>
      <c r="BK890" s="251" t="e">
        <f>N890*#REF!</f>
        <v>#REF!</v>
      </c>
      <c r="BL890" s="251" t="e">
        <f>O890*#REF!</f>
        <v>#REF!</v>
      </c>
      <c r="BM890" s="251" t="e">
        <f>P890*#REF!</f>
        <v>#REF!</v>
      </c>
    </row>
    <row r="891" spans="1:65" s="1" customFormat="1" ht="35.1" customHeight="1" x14ac:dyDescent="0.25">
      <c r="A891" s="83" t="str">
        <f t="shared" si="525"/>
        <v>VC22DT+1</v>
      </c>
      <c r="B891" s="83" t="str">
        <f t="shared" si="526"/>
        <v>VC22DT+2</v>
      </c>
      <c r="C891" s="83" t="str">
        <f t="shared" si="527"/>
        <v>VC22DT+3</v>
      </c>
      <c r="D891" s="83" t="str">
        <f t="shared" si="528"/>
        <v>VC22DT+4</v>
      </c>
      <c r="E891" s="29" t="s">
        <v>32</v>
      </c>
      <c r="F891" s="85">
        <v>22</v>
      </c>
      <c r="G891" s="85"/>
      <c r="H891" s="93" t="s">
        <v>6314</v>
      </c>
      <c r="I891" s="84" t="s">
        <v>6315</v>
      </c>
      <c r="J891" s="84" t="s">
        <v>6316</v>
      </c>
      <c r="K891" s="84" t="str">
        <f t="shared" si="503"/>
        <v>VC22DT</v>
      </c>
      <c r="L891" s="84" t="s">
        <v>6317</v>
      </c>
      <c r="M891" s="95">
        <v>3000</v>
      </c>
      <c r="N891" s="95">
        <v>1500</v>
      </c>
      <c r="O891" s="95">
        <v>1000</v>
      </c>
      <c r="P891" s="96">
        <v>800</v>
      </c>
      <c r="Q891" s="95" t="e">
        <f>VLOOKUP(H891&amp;"Vị trí 1",#REF!,9,0)</f>
        <v>#REF!</v>
      </c>
      <c r="R891" s="95" t="e">
        <f>VLOOKUP(H891&amp;"Vị trí 2",#REF!,9,0)</f>
        <v>#REF!</v>
      </c>
      <c r="S891" s="95" t="e">
        <f>VLOOKUP(H891&amp;"Vị trí 3",#REF!,9,0)</f>
        <v>#REF!</v>
      </c>
      <c r="T891" s="95" t="e">
        <f>VLOOKUP(H891&amp;"Vị trí 4",#REF!,9,0)</f>
        <v>#REF!</v>
      </c>
      <c r="U891" s="253" t="e">
        <f>VLOOKUP(A891,#REF!,32,0)</f>
        <v>#REF!</v>
      </c>
      <c r="V891" s="253"/>
      <c r="W891" s="253"/>
      <c r="X891" s="253"/>
      <c r="Y891" s="254" t="e">
        <f>U891/M891</f>
        <v>#REF!</v>
      </c>
      <c r="Z891" s="254"/>
      <c r="AA891" s="254"/>
      <c r="AB891" s="254"/>
      <c r="AC891" s="253"/>
      <c r="AD891" s="253"/>
      <c r="AE891" s="253"/>
      <c r="AF891" s="253"/>
      <c r="AG891" s="254"/>
      <c r="AH891" s="254"/>
      <c r="AI891" s="254"/>
      <c r="AJ891" s="254"/>
      <c r="AK891" s="86">
        <v>5.37</v>
      </c>
      <c r="AL891" s="86"/>
      <c r="AM891" s="255"/>
      <c r="AN891" s="255">
        <f t="shared" si="517"/>
        <v>3.1</v>
      </c>
      <c r="AO891" s="98">
        <f t="shared" si="518"/>
        <v>9300</v>
      </c>
      <c r="AP891" s="98">
        <f t="shared" si="519"/>
        <v>4650</v>
      </c>
      <c r="AQ891" s="98">
        <f t="shared" si="520"/>
        <v>3100</v>
      </c>
      <c r="AR891" s="98">
        <f t="shared" si="521"/>
        <v>2480</v>
      </c>
      <c r="AS891" s="99">
        <f t="shared" si="522"/>
        <v>9300</v>
      </c>
      <c r="AT891" s="99">
        <f t="shared" si="522"/>
        <v>4700</v>
      </c>
      <c r="AU891" s="99">
        <f t="shared" si="522"/>
        <v>3100</v>
      </c>
      <c r="AV891" s="99">
        <f t="shared" si="522"/>
        <v>2500</v>
      </c>
      <c r="AW891" s="100">
        <f t="shared" si="523"/>
        <v>1395</v>
      </c>
      <c r="AX891" s="256" t="s">
        <v>32</v>
      </c>
      <c r="AY891" s="101">
        <v>1470</v>
      </c>
      <c r="AZ891" s="102">
        <v>700</v>
      </c>
      <c r="BA891" s="102">
        <v>630</v>
      </c>
      <c r="BB891" s="102">
        <v>560</v>
      </c>
      <c r="BC891" s="253">
        <v>1260</v>
      </c>
      <c r="BD891" s="253">
        <v>600</v>
      </c>
      <c r="BE891" s="253">
        <v>540</v>
      </c>
      <c r="BF891" s="253">
        <v>480</v>
      </c>
      <c r="BG891" s="103">
        <f t="shared" si="524"/>
        <v>1105</v>
      </c>
      <c r="BJ891" s="251" t="e">
        <f>M891*#REF!</f>
        <v>#REF!</v>
      </c>
      <c r="BK891" s="251" t="e">
        <f>N891*#REF!</f>
        <v>#REF!</v>
      </c>
      <c r="BL891" s="251" t="e">
        <f>O891*#REF!</f>
        <v>#REF!</v>
      </c>
      <c r="BM891" s="251" t="e">
        <f>P891*#REF!</f>
        <v>#REF!</v>
      </c>
    </row>
    <row r="892" spans="1:65" s="1" customFormat="1" ht="47.25" customHeight="1" x14ac:dyDescent="0.25">
      <c r="A892" s="83" t="str">
        <f t="shared" si="525"/>
        <v>VC23DT+1</v>
      </c>
      <c r="B892" s="83" t="str">
        <f t="shared" si="526"/>
        <v>VC23DT+2</v>
      </c>
      <c r="C892" s="83" t="str">
        <f t="shared" si="527"/>
        <v>VC23DT+3</v>
      </c>
      <c r="D892" s="83" t="str">
        <f t="shared" si="528"/>
        <v>VC23DT+4</v>
      </c>
      <c r="E892" s="29" t="s">
        <v>32</v>
      </c>
      <c r="F892" s="85">
        <v>23</v>
      </c>
      <c r="G892" s="85"/>
      <c r="H892" s="93" t="s">
        <v>6318</v>
      </c>
      <c r="I892" s="84" t="s">
        <v>6319</v>
      </c>
      <c r="J892" s="84" t="s">
        <v>6320</v>
      </c>
      <c r="K892" s="84" t="str">
        <f t="shared" si="503"/>
        <v>VC23DT</v>
      </c>
      <c r="L892" s="84" t="s">
        <v>261</v>
      </c>
      <c r="M892" s="95">
        <v>3000</v>
      </c>
      <c r="N892" s="95">
        <v>1200</v>
      </c>
      <c r="O892" s="96">
        <v>900</v>
      </c>
      <c r="P892" s="96">
        <v>800</v>
      </c>
      <c r="Q892" s="95" t="e">
        <f>VLOOKUP(H892&amp;"Vị trí 1",#REF!,9,0)</f>
        <v>#REF!</v>
      </c>
      <c r="R892" s="95" t="e">
        <f>VLOOKUP(H892&amp;"Vị trí 2",#REF!,9,0)</f>
        <v>#REF!</v>
      </c>
      <c r="S892" s="95" t="e">
        <f>VLOOKUP(H892&amp;"Vị trí 3",#REF!,9,0)</f>
        <v>#REF!</v>
      </c>
      <c r="T892" s="95" t="e">
        <f>VLOOKUP(H892&amp;"Vị trí 4",#REF!,9,0)</f>
        <v>#REF!</v>
      </c>
      <c r="U892" s="253"/>
      <c r="V892" s="253"/>
      <c r="W892" s="253"/>
      <c r="X892" s="253"/>
      <c r="Y892" s="254"/>
      <c r="Z892" s="254"/>
      <c r="AA892" s="254"/>
      <c r="AB892" s="254"/>
      <c r="AC892" s="253"/>
      <c r="AD892" s="253"/>
      <c r="AE892" s="253"/>
      <c r="AF892" s="253"/>
      <c r="AG892" s="254"/>
      <c r="AH892" s="254"/>
      <c r="AI892" s="254"/>
      <c r="AJ892" s="254"/>
      <c r="AK892" s="86">
        <v>5.37</v>
      </c>
      <c r="AL892" s="86"/>
      <c r="AM892" s="255"/>
      <c r="AN892" s="255">
        <f t="shared" si="517"/>
        <v>3.1</v>
      </c>
      <c r="AO892" s="98">
        <f t="shared" si="518"/>
        <v>9300</v>
      </c>
      <c r="AP892" s="98">
        <f t="shared" si="519"/>
        <v>3720</v>
      </c>
      <c r="AQ892" s="98">
        <f t="shared" si="520"/>
        <v>2790</v>
      </c>
      <c r="AR892" s="98">
        <f t="shared" si="521"/>
        <v>2480</v>
      </c>
      <c r="AS892" s="99">
        <f t="shared" si="522"/>
        <v>9300</v>
      </c>
      <c r="AT892" s="99">
        <f t="shared" si="522"/>
        <v>3700</v>
      </c>
      <c r="AU892" s="99">
        <f t="shared" si="522"/>
        <v>2800</v>
      </c>
      <c r="AV892" s="99">
        <f t="shared" si="522"/>
        <v>2500</v>
      </c>
      <c r="AW892" s="100">
        <f t="shared" si="523"/>
        <v>1395</v>
      </c>
      <c r="AX892" s="256" t="s">
        <v>32</v>
      </c>
      <c r="AY892" s="101">
        <v>1470</v>
      </c>
      <c r="AZ892" s="102">
        <v>770</v>
      </c>
      <c r="BA892" s="102">
        <v>630</v>
      </c>
      <c r="BB892" s="102">
        <v>560</v>
      </c>
      <c r="BC892" s="253">
        <v>1260</v>
      </c>
      <c r="BD892" s="253">
        <v>660</v>
      </c>
      <c r="BE892" s="253">
        <v>540</v>
      </c>
      <c r="BF892" s="253">
        <v>480</v>
      </c>
      <c r="BG892" s="103">
        <f t="shared" si="524"/>
        <v>1105</v>
      </c>
      <c r="BJ892" s="251" t="e">
        <f>M892*#REF!</f>
        <v>#REF!</v>
      </c>
      <c r="BK892" s="251" t="e">
        <f>N892*#REF!</f>
        <v>#REF!</v>
      </c>
      <c r="BL892" s="251" t="e">
        <f>O892*#REF!</f>
        <v>#REF!</v>
      </c>
      <c r="BM892" s="251" t="e">
        <f>P892*#REF!</f>
        <v>#REF!</v>
      </c>
    </row>
    <row r="893" spans="1:65" s="1" customFormat="1" ht="47.25" customHeight="1" x14ac:dyDescent="0.25">
      <c r="A893" s="83" t="str">
        <f t="shared" si="525"/>
        <v>VC24DT+1</v>
      </c>
      <c r="B893" s="83" t="str">
        <f t="shared" si="526"/>
        <v>VC24DT+2</v>
      </c>
      <c r="C893" s="83" t="str">
        <f t="shared" si="527"/>
        <v>VC24DT+3</v>
      </c>
      <c r="D893" s="83" t="str">
        <f t="shared" si="528"/>
        <v>VC24DT+4</v>
      </c>
      <c r="E893" s="29" t="s">
        <v>32</v>
      </c>
      <c r="F893" s="85">
        <v>24</v>
      </c>
      <c r="G893" s="85"/>
      <c r="H893" s="93" t="s">
        <v>6321</v>
      </c>
      <c r="I893" s="84" t="s">
        <v>6322</v>
      </c>
      <c r="J893" s="84" t="s">
        <v>2888</v>
      </c>
      <c r="K893" s="84" t="str">
        <f t="shared" si="503"/>
        <v>VC24DT</v>
      </c>
      <c r="L893" s="84" t="s">
        <v>415</v>
      </c>
      <c r="M893" s="95">
        <v>1500</v>
      </c>
      <c r="N893" s="96">
        <v>700</v>
      </c>
      <c r="O893" s="96">
        <v>550</v>
      </c>
      <c r="P893" s="96">
        <v>500</v>
      </c>
      <c r="Q893" s="95" t="e">
        <f>VLOOKUP(H893&amp;"Vị trí 1",#REF!,9,0)</f>
        <v>#REF!</v>
      </c>
      <c r="R893" s="95" t="e">
        <f>VLOOKUP(H893&amp;"Vị trí 2",#REF!,9,0)</f>
        <v>#REF!</v>
      </c>
      <c r="S893" s="95" t="e">
        <f>VLOOKUP(H893&amp;"Vị trí 3",#REF!,9,0)</f>
        <v>#REF!</v>
      </c>
      <c r="T893" s="95" t="e">
        <f>VLOOKUP(H893&amp;"Vị trí 4",#REF!,9,0)</f>
        <v>#REF!</v>
      </c>
      <c r="U893" s="253" t="e">
        <f>VLOOKUP(A893,#REF!,32,0)</f>
        <v>#REF!</v>
      </c>
      <c r="V893" s="253"/>
      <c r="W893" s="253"/>
      <c r="X893" s="253"/>
      <c r="Y893" s="254" t="e">
        <f>U893/M893</f>
        <v>#REF!</v>
      </c>
      <c r="Z893" s="254"/>
      <c r="AA893" s="254"/>
      <c r="AB893" s="254"/>
      <c r="AC893" s="253"/>
      <c r="AD893" s="253"/>
      <c r="AE893" s="253"/>
      <c r="AF893" s="253"/>
      <c r="AG893" s="254"/>
      <c r="AH893" s="254"/>
      <c r="AI893" s="254"/>
      <c r="AJ893" s="254"/>
      <c r="AK893" s="86">
        <v>5.37</v>
      </c>
      <c r="AL893" s="86"/>
      <c r="AM893" s="255"/>
      <c r="AN893" s="255">
        <f t="shared" si="517"/>
        <v>3.1</v>
      </c>
      <c r="AO893" s="98">
        <f t="shared" si="518"/>
        <v>4650</v>
      </c>
      <c r="AP893" s="98">
        <f t="shared" si="519"/>
        <v>2170</v>
      </c>
      <c r="AQ893" s="98">
        <f t="shared" si="520"/>
        <v>1705</v>
      </c>
      <c r="AR893" s="98">
        <f t="shared" si="521"/>
        <v>1550</v>
      </c>
      <c r="AS893" s="99">
        <f t="shared" si="522"/>
        <v>4700</v>
      </c>
      <c r="AT893" s="99">
        <f t="shared" si="522"/>
        <v>2200</v>
      </c>
      <c r="AU893" s="99">
        <f t="shared" si="522"/>
        <v>1700</v>
      </c>
      <c r="AV893" s="99">
        <f t="shared" si="522"/>
        <v>1600</v>
      </c>
      <c r="AW893" s="100">
        <f t="shared" si="523"/>
        <v>697.5</v>
      </c>
      <c r="AX893" s="256" t="s">
        <v>32</v>
      </c>
      <c r="AY893" s="101">
        <v>1470</v>
      </c>
      <c r="AZ893" s="102">
        <v>770</v>
      </c>
      <c r="BA893" s="102">
        <v>630</v>
      </c>
      <c r="BB893" s="102">
        <v>560</v>
      </c>
      <c r="BC893" s="253">
        <v>1260</v>
      </c>
      <c r="BD893" s="253">
        <v>660</v>
      </c>
      <c r="BE893" s="253">
        <v>540</v>
      </c>
      <c r="BF893" s="253">
        <v>480</v>
      </c>
      <c r="BG893" s="103">
        <f t="shared" si="524"/>
        <v>902.5</v>
      </c>
      <c r="BJ893" s="251" t="e">
        <f>M893*#REF!</f>
        <v>#REF!</v>
      </c>
      <c r="BK893" s="251" t="e">
        <f>N893*#REF!</f>
        <v>#REF!</v>
      </c>
      <c r="BL893" s="251" t="e">
        <f>O893*#REF!</f>
        <v>#REF!</v>
      </c>
      <c r="BM893" s="251" t="e">
        <f>P893*#REF!</f>
        <v>#REF!</v>
      </c>
    </row>
    <row r="894" spans="1:65" s="1" customFormat="1" ht="35.1" customHeight="1" x14ac:dyDescent="0.25">
      <c r="A894" s="83" t="str">
        <f t="shared" si="525"/>
        <v>VC25DT+1</v>
      </c>
      <c r="B894" s="83" t="str">
        <f t="shared" si="526"/>
        <v>VC25DT+2</v>
      </c>
      <c r="C894" s="83" t="str">
        <f t="shared" si="527"/>
        <v>VC25DT+3</v>
      </c>
      <c r="D894" s="83" t="str">
        <f t="shared" si="528"/>
        <v>VC25DT+4</v>
      </c>
      <c r="E894" s="29" t="s">
        <v>32</v>
      </c>
      <c r="F894" s="85">
        <v>25</v>
      </c>
      <c r="G894" s="85"/>
      <c r="H894" s="93" t="s">
        <v>6323</v>
      </c>
      <c r="I894" s="84" t="s">
        <v>6324</v>
      </c>
      <c r="J894" s="84" t="s">
        <v>6325</v>
      </c>
      <c r="K894" s="84" t="str">
        <f t="shared" si="503"/>
        <v>VC25DT</v>
      </c>
      <c r="L894" s="84" t="s">
        <v>5410</v>
      </c>
      <c r="M894" s="95">
        <v>2100</v>
      </c>
      <c r="N894" s="95">
        <v>1000</v>
      </c>
      <c r="O894" s="96">
        <v>900</v>
      </c>
      <c r="P894" s="96">
        <v>800</v>
      </c>
      <c r="Q894" s="95" t="e">
        <f>VLOOKUP(H894&amp;"Vị trí 1",#REF!,9,0)</f>
        <v>#REF!</v>
      </c>
      <c r="R894" s="95" t="e">
        <f>VLOOKUP(H894&amp;"Vị trí 2",#REF!,9,0)</f>
        <v>#REF!</v>
      </c>
      <c r="S894" s="95" t="e">
        <f>VLOOKUP(H894&amp;"Vị trí 3",#REF!,9,0)</f>
        <v>#REF!</v>
      </c>
      <c r="T894" s="95" t="e">
        <f>VLOOKUP(H894&amp;"Vị trí 4",#REF!,9,0)</f>
        <v>#REF!</v>
      </c>
      <c r="U894" s="253"/>
      <c r="V894" s="253"/>
      <c r="W894" s="253"/>
      <c r="X894" s="253"/>
      <c r="Y894" s="254"/>
      <c r="Z894" s="254"/>
      <c r="AA894" s="254"/>
      <c r="AB894" s="254"/>
      <c r="AC894" s="253"/>
      <c r="AD894" s="253"/>
      <c r="AE894" s="253"/>
      <c r="AF894" s="253"/>
      <c r="AG894" s="254"/>
      <c r="AH894" s="254"/>
      <c r="AI894" s="254"/>
      <c r="AJ894" s="254"/>
      <c r="AK894" s="86">
        <v>7.6768707482993195</v>
      </c>
      <c r="AL894" s="86"/>
      <c r="AM894" s="255"/>
      <c r="AN894" s="255">
        <f t="shared" si="517"/>
        <v>4.5</v>
      </c>
      <c r="AO894" s="98">
        <f t="shared" si="518"/>
        <v>9450</v>
      </c>
      <c r="AP894" s="98">
        <f t="shared" si="519"/>
        <v>4500</v>
      </c>
      <c r="AQ894" s="98">
        <f t="shared" si="520"/>
        <v>4050</v>
      </c>
      <c r="AR894" s="98">
        <f t="shared" si="521"/>
        <v>3600</v>
      </c>
      <c r="AS894" s="99">
        <f t="shared" si="522"/>
        <v>9500</v>
      </c>
      <c r="AT894" s="99">
        <f t="shared" si="522"/>
        <v>4500</v>
      </c>
      <c r="AU894" s="99">
        <f t="shared" si="522"/>
        <v>4100</v>
      </c>
      <c r="AV894" s="99">
        <f t="shared" si="522"/>
        <v>3600</v>
      </c>
      <c r="AW894" s="100">
        <f t="shared" si="523"/>
        <v>1417.5</v>
      </c>
      <c r="AX894" s="256" t="s">
        <v>32</v>
      </c>
      <c r="AY894" s="101">
        <v>1959.9999999999998</v>
      </c>
      <c r="AZ894" s="102">
        <v>909.99999999999989</v>
      </c>
      <c r="BA894" s="102">
        <v>700</v>
      </c>
      <c r="BB894" s="102">
        <v>560</v>
      </c>
      <c r="BC894" s="253">
        <v>1680</v>
      </c>
      <c r="BD894" s="253">
        <v>780</v>
      </c>
      <c r="BE894" s="253">
        <v>600</v>
      </c>
      <c r="BF894" s="253">
        <v>480</v>
      </c>
      <c r="BG894" s="103">
        <f t="shared" si="524"/>
        <v>2182.5</v>
      </c>
      <c r="BJ894" s="251" t="e">
        <f>M894*#REF!</f>
        <v>#REF!</v>
      </c>
      <c r="BK894" s="251" t="e">
        <f>N894*#REF!</f>
        <v>#REF!</v>
      </c>
      <c r="BL894" s="251" t="e">
        <f>O894*#REF!</f>
        <v>#REF!</v>
      </c>
      <c r="BM894" s="251" t="e">
        <f>P894*#REF!</f>
        <v>#REF!</v>
      </c>
    </row>
    <row r="895" spans="1:65" s="328" customFormat="1" ht="47.25" x14ac:dyDescent="0.25">
      <c r="A895" s="230" t="str">
        <f t="shared" si="525"/>
        <v>VC26DT+1</v>
      </c>
      <c r="B895" s="230" t="str">
        <f t="shared" si="526"/>
        <v>VC26DT+2</v>
      </c>
      <c r="C895" s="230" t="str">
        <f t="shared" si="527"/>
        <v>VC26DT+3</v>
      </c>
      <c r="D895" s="230" t="str">
        <f t="shared" si="528"/>
        <v>VC26DT+4</v>
      </c>
      <c r="E895" s="29" t="s">
        <v>32</v>
      </c>
      <c r="F895" s="85">
        <v>26</v>
      </c>
      <c r="G895" s="85"/>
      <c r="H895" s="93" t="s">
        <v>6326</v>
      </c>
      <c r="I895" s="84" t="s">
        <v>6327</v>
      </c>
      <c r="J895" s="84" t="s">
        <v>6328</v>
      </c>
      <c r="K895" s="84" t="str">
        <f t="shared" si="503"/>
        <v>VC26DT</v>
      </c>
      <c r="L895" s="84" t="s">
        <v>6329</v>
      </c>
      <c r="M895" s="95">
        <v>2000</v>
      </c>
      <c r="N895" s="95">
        <v>1000</v>
      </c>
      <c r="O895" s="96">
        <v>850</v>
      </c>
      <c r="P895" s="96">
        <v>700</v>
      </c>
      <c r="Q895" s="95" t="e">
        <f>VLOOKUP(H895&amp;"Vị trí 1",#REF!,9,0)</f>
        <v>#REF!</v>
      </c>
      <c r="R895" s="95" t="e">
        <f>VLOOKUP(H895&amp;"Vị trí 2",#REF!,9,0)</f>
        <v>#REF!</v>
      </c>
      <c r="S895" s="95" t="e">
        <f>VLOOKUP(H895&amp;"Vị trí 3",#REF!,9,0)</f>
        <v>#REF!</v>
      </c>
      <c r="T895" s="95" t="e">
        <f>VLOOKUP(H895&amp;"Vị trí 4",#REF!,9,0)</f>
        <v>#REF!</v>
      </c>
      <c r="U895" s="266"/>
      <c r="V895" s="266"/>
      <c r="W895" s="266"/>
      <c r="X895" s="266"/>
      <c r="Y895" s="267"/>
      <c r="Z895" s="267"/>
      <c r="AA895" s="267"/>
      <c r="AB895" s="267"/>
      <c r="AC895" s="266"/>
      <c r="AD895" s="266"/>
      <c r="AE895" s="266"/>
      <c r="AF895" s="266"/>
      <c r="AG895" s="267"/>
      <c r="AH895" s="267"/>
      <c r="AI895" s="267">
        <f>MIN(AK896:AK906)</f>
        <v>4.0818635714285714</v>
      </c>
      <c r="AJ895" s="267">
        <f>MAX(AK896:AK906)</f>
        <v>6.0845588235294112</v>
      </c>
      <c r="AK895" s="86">
        <v>5.37</v>
      </c>
      <c r="AL895" s="86"/>
      <c r="AM895" s="268"/>
      <c r="AN895" s="255">
        <f t="shared" si="517"/>
        <v>3.1</v>
      </c>
      <c r="AO895" s="98">
        <f t="shared" si="518"/>
        <v>6200</v>
      </c>
      <c r="AP895" s="98">
        <f t="shared" si="519"/>
        <v>3100</v>
      </c>
      <c r="AQ895" s="98">
        <f t="shared" si="520"/>
        <v>2635</v>
      </c>
      <c r="AR895" s="98">
        <f t="shared" si="521"/>
        <v>2170</v>
      </c>
      <c r="AS895" s="99">
        <f t="shared" si="522"/>
        <v>6200</v>
      </c>
      <c r="AT895" s="99">
        <f t="shared" si="522"/>
        <v>3100</v>
      </c>
      <c r="AU895" s="99">
        <f t="shared" si="522"/>
        <v>2600</v>
      </c>
      <c r="AV895" s="99">
        <f t="shared" si="522"/>
        <v>2200</v>
      </c>
      <c r="AW895" s="100">
        <f t="shared" si="523"/>
        <v>930</v>
      </c>
      <c r="AX895" s="269" t="s">
        <v>1888</v>
      </c>
      <c r="AY895" s="292"/>
      <c r="AZ895" s="293"/>
      <c r="BA895" s="293"/>
      <c r="BB895" s="293"/>
      <c r="BC895" s="266"/>
      <c r="BD895" s="266"/>
      <c r="BE895" s="266"/>
      <c r="BF895" s="266"/>
      <c r="BG895" s="103">
        <f t="shared" si="524"/>
        <v>1270</v>
      </c>
    </row>
    <row r="896" spans="1:65" s="1" customFormat="1" ht="35.1" customHeight="1" x14ac:dyDescent="0.25">
      <c r="A896" s="83" t="str">
        <f t="shared" si="525"/>
        <v>VC27DT+1</v>
      </c>
      <c r="B896" s="83" t="str">
        <f t="shared" si="526"/>
        <v>VC27DT+2</v>
      </c>
      <c r="C896" s="83" t="str">
        <f t="shared" si="527"/>
        <v>VC27DT+3</v>
      </c>
      <c r="D896" s="83" t="str">
        <f t="shared" si="528"/>
        <v>VC27DT+4</v>
      </c>
      <c r="E896" s="29" t="s">
        <v>32</v>
      </c>
      <c r="F896" s="85">
        <v>27</v>
      </c>
      <c r="G896" s="85"/>
      <c r="H896" s="93" t="s">
        <v>6330</v>
      </c>
      <c r="I896" s="84" t="s">
        <v>6331</v>
      </c>
      <c r="J896" s="84" t="s">
        <v>51</v>
      </c>
      <c r="K896" s="84" t="str">
        <f t="shared" si="503"/>
        <v>VC27DT</v>
      </c>
      <c r="L896" s="84" t="s">
        <v>415</v>
      </c>
      <c r="M896" s="95">
        <v>2000</v>
      </c>
      <c r="N896" s="95">
        <v>1000</v>
      </c>
      <c r="O896" s="96">
        <v>800</v>
      </c>
      <c r="P896" s="96">
        <v>500</v>
      </c>
      <c r="Q896" s="95" t="e">
        <f>VLOOKUP(H896&amp;"Vị trí 1",#REF!,9,0)</f>
        <v>#REF!</v>
      </c>
      <c r="R896" s="95" t="e">
        <f>VLOOKUP(H896&amp;"Vị trí 2",#REF!,9,0)</f>
        <v>#REF!</v>
      </c>
      <c r="S896" s="95" t="e">
        <f>VLOOKUP(H896&amp;"Vị trí 3",#REF!,9,0)</f>
        <v>#REF!</v>
      </c>
      <c r="T896" s="95" t="e">
        <f>VLOOKUP(H896&amp;"Vị trí 4",#REF!,9,0)</f>
        <v>#REF!</v>
      </c>
      <c r="U896" s="253"/>
      <c r="V896" s="253"/>
      <c r="W896" s="253"/>
      <c r="X896" s="253"/>
      <c r="Y896" s="254"/>
      <c r="Z896" s="254"/>
      <c r="AA896" s="254"/>
      <c r="AB896" s="254"/>
      <c r="AC896" s="253"/>
      <c r="AD896" s="253"/>
      <c r="AE896" s="253"/>
      <c r="AF896" s="253"/>
      <c r="AG896" s="254"/>
      <c r="AH896" s="254"/>
      <c r="AI896" s="254"/>
      <c r="AJ896" s="254"/>
      <c r="AK896" s="86">
        <v>5.37</v>
      </c>
      <c r="AL896" s="86"/>
      <c r="AM896" s="255"/>
      <c r="AN896" s="255">
        <f t="shared" si="517"/>
        <v>3.1</v>
      </c>
      <c r="AO896" s="98">
        <f t="shared" si="518"/>
        <v>6200</v>
      </c>
      <c r="AP896" s="98">
        <f t="shared" si="519"/>
        <v>3100</v>
      </c>
      <c r="AQ896" s="98">
        <f t="shared" si="520"/>
        <v>2480</v>
      </c>
      <c r="AR896" s="98">
        <f t="shared" si="521"/>
        <v>1550</v>
      </c>
      <c r="AS896" s="99">
        <f t="shared" si="522"/>
        <v>6200</v>
      </c>
      <c r="AT896" s="99">
        <f t="shared" si="522"/>
        <v>3100</v>
      </c>
      <c r="AU896" s="99">
        <f t="shared" si="522"/>
        <v>2500</v>
      </c>
      <c r="AV896" s="99">
        <f t="shared" si="522"/>
        <v>1600</v>
      </c>
      <c r="AW896" s="100">
        <f t="shared" si="523"/>
        <v>930</v>
      </c>
      <c r="AX896" s="256" t="s">
        <v>1888</v>
      </c>
      <c r="AY896" s="101"/>
      <c r="AZ896" s="102"/>
      <c r="BA896" s="102"/>
      <c r="BB896" s="102"/>
      <c r="BC896" s="97"/>
      <c r="BD896" s="97"/>
      <c r="BE896" s="97"/>
      <c r="BF896" s="97"/>
      <c r="BG896" s="103">
        <f t="shared" si="524"/>
        <v>670</v>
      </c>
    </row>
    <row r="897" spans="1:65" s="1" customFormat="1" ht="35.1" customHeight="1" x14ac:dyDescent="0.25">
      <c r="A897" s="83" t="str">
        <f t="shared" si="525"/>
        <v>VC28DT+1</v>
      </c>
      <c r="B897" s="83" t="str">
        <f t="shared" si="526"/>
        <v>VC28DT+2</v>
      </c>
      <c r="C897" s="83" t="str">
        <f t="shared" si="527"/>
        <v>VC28DT+3</v>
      </c>
      <c r="D897" s="83" t="str">
        <f t="shared" si="528"/>
        <v>VC28DT+4</v>
      </c>
      <c r="E897" s="29" t="s">
        <v>32</v>
      </c>
      <c r="F897" s="85">
        <v>28</v>
      </c>
      <c r="G897" s="85"/>
      <c r="H897" s="93" t="s">
        <v>6332</v>
      </c>
      <c r="I897" s="84" t="s">
        <v>6333</v>
      </c>
      <c r="J897" s="84" t="s">
        <v>4528</v>
      </c>
      <c r="K897" s="84" t="str">
        <f t="shared" si="503"/>
        <v>VC28DT</v>
      </c>
      <c r="L897" s="84" t="s">
        <v>4299</v>
      </c>
      <c r="M897" s="95">
        <v>2100</v>
      </c>
      <c r="N897" s="95">
        <v>1000</v>
      </c>
      <c r="O897" s="96">
        <v>900</v>
      </c>
      <c r="P897" s="96">
        <v>800</v>
      </c>
      <c r="Q897" s="95" t="e">
        <f>VLOOKUP(H897&amp;"Vị trí 1",#REF!,9,0)</f>
        <v>#REF!</v>
      </c>
      <c r="R897" s="95" t="e">
        <f>VLOOKUP(H897&amp;"Vị trí 2",#REF!,9,0)</f>
        <v>#REF!</v>
      </c>
      <c r="S897" s="95" t="e">
        <f>VLOOKUP(H897&amp;"Vị trí 3",#REF!,9,0)</f>
        <v>#REF!</v>
      </c>
      <c r="T897" s="95" t="e">
        <f>VLOOKUP(H897&amp;"Vị trí 4",#REF!,9,0)</f>
        <v>#REF!</v>
      </c>
      <c r="U897" s="253" t="e">
        <f>VLOOKUP(A897,#REF!,32,0)</f>
        <v>#REF!</v>
      </c>
      <c r="V897" s="253" t="e">
        <f>VLOOKUP(B897,#REF!,32,0)</f>
        <v>#REF!</v>
      </c>
      <c r="W897" s="253"/>
      <c r="X897" s="253"/>
      <c r="Y897" s="254" t="e">
        <f>U897/M897</f>
        <v>#REF!</v>
      </c>
      <c r="Z897" s="254" t="e">
        <f>V897/N897</f>
        <v>#REF!</v>
      </c>
      <c r="AA897" s="254"/>
      <c r="AB897" s="254"/>
      <c r="AC897" s="253"/>
      <c r="AD897" s="253"/>
      <c r="AE897" s="253"/>
      <c r="AF897" s="253"/>
      <c r="AG897" s="254"/>
      <c r="AH897" s="254"/>
      <c r="AI897" s="254"/>
      <c r="AJ897" s="254"/>
      <c r="AK897" s="86">
        <v>4.1725342930162208</v>
      </c>
      <c r="AL897" s="86"/>
      <c r="AM897" s="255"/>
      <c r="AN897" s="255">
        <f t="shared" si="517"/>
        <v>2.4</v>
      </c>
      <c r="AO897" s="98">
        <f t="shared" si="518"/>
        <v>5040</v>
      </c>
      <c r="AP897" s="98">
        <f t="shared" si="519"/>
        <v>2400</v>
      </c>
      <c r="AQ897" s="98">
        <f t="shared" si="520"/>
        <v>2160</v>
      </c>
      <c r="AR897" s="98">
        <f t="shared" si="521"/>
        <v>1920</v>
      </c>
      <c r="AS897" s="99">
        <f t="shared" si="522"/>
        <v>5000</v>
      </c>
      <c r="AT897" s="99">
        <f t="shared" si="522"/>
        <v>2400</v>
      </c>
      <c r="AU897" s="99">
        <f t="shared" si="522"/>
        <v>2200</v>
      </c>
      <c r="AV897" s="99">
        <f t="shared" si="522"/>
        <v>1900</v>
      </c>
      <c r="AW897" s="100">
        <f t="shared" si="523"/>
        <v>756</v>
      </c>
      <c r="AX897" s="256" t="s">
        <v>1888</v>
      </c>
      <c r="AY897" s="101">
        <v>2625</v>
      </c>
      <c r="AZ897" s="102">
        <v>1225</v>
      </c>
      <c r="BA897" s="102">
        <v>665</v>
      </c>
      <c r="BB897" s="102">
        <v>540</v>
      </c>
      <c r="BC897" s="97">
        <v>2250</v>
      </c>
      <c r="BD897" s="97">
        <v>1050</v>
      </c>
      <c r="BE897" s="97">
        <v>570</v>
      </c>
      <c r="BF897" s="97">
        <v>465</v>
      </c>
      <c r="BG897" s="103">
        <f t="shared" si="524"/>
        <v>1144</v>
      </c>
      <c r="BJ897" s="251" t="e">
        <f>M897*#REF!</f>
        <v>#REF!</v>
      </c>
      <c r="BK897" s="251" t="e">
        <f>N897*#REF!</f>
        <v>#REF!</v>
      </c>
      <c r="BL897" s="251" t="e">
        <f>O897*#REF!</f>
        <v>#REF!</v>
      </c>
      <c r="BM897" s="251" t="e">
        <f>P897*#REF!</f>
        <v>#REF!</v>
      </c>
    </row>
    <row r="898" spans="1:65" s="1" customFormat="1" ht="35.1" customHeight="1" x14ac:dyDescent="0.25">
      <c r="A898" s="83" t="str">
        <f t="shared" si="525"/>
        <v>VC29DT+1</v>
      </c>
      <c r="B898" s="83" t="str">
        <f t="shared" si="526"/>
        <v>VC29DT+2</v>
      </c>
      <c r="C898" s="83" t="str">
        <f t="shared" si="527"/>
        <v>VC29DT+3</v>
      </c>
      <c r="D898" s="83" t="str">
        <f t="shared" si="528"/>
        <v>VC29DT+4</v>
      </c>
      <c r="E898" s="29" t="s">
        <v>32</v>
      </c>
      <c r="F898" s="85">
        <v>29</v>
      </c>
      <c r="G898" s="85"/>
      <c r="H898" s="93" t="s">
        <v>6334</v>
      </c>
      <c r="I898" s="84" t="s">
        <v>6335</v>
      </c>
      <c r="J898" s="84" t="s">
        <v>6336</v>
      </c>
      <c r="K898" s="84" t="str">
        <f t="shared" si="503"/>
        <v>VC29DT</v>
      </c>
      <c r="L898" s="84" t="s">
        <v>6337</v>
      </c>
      <c r="M898" s="95">
        <v>2100</v>
      </c>
      <c r="N898" s="95">
        <v>1100</v>
      </c>
      <c r="O898" s="96">
        <v>900</v>
      </c>
      <c r="P898" s="96">
        <v>800</v>
      </c>
      <c r="Q898" s="95" t="e">
        <f>VLOOKUP(H898&amp;"Vị trí 1",#REF!,9,0)</f>
        <v>#REF!</v>
      </c>
      <c r="R898" s="95" t="e">
        <f>VLOOKUP(H898&amp;"Vị trí 2",#REF!,9,0)</f>
        <v>#REF!</v>
      </c>
      <c r="S898" s="95" t="e">
        <f>VLOOKUP(H898&amp;"Vị trí 3",#REF!,9,0)</f>
        <v>#REF!</v>
      </c>
      <c r="T898" s="95" t="e">
        <f>VLOOKUP(H898&amp;"Vị trí 4",#REF!,9,0)</f>
        <v>#REF!</v>
      </c>
      <c r="U898" s="253"/>
      <c r="V898" s="253"/>
      <c r="W898" s="253"/>
      <c r="X898" s="253"/>
      <c r="Y898" s="254"/>
      <c r="Z898" s="254"/>
      <c r="AA898" s="254"/>
      <c r="AB898" s="254"/>
      <c r="AC898" s="253"/>
      <c r="AD898" s="253"/>
      <c r="AE898" s="253"/>
      <c r="AF898" s="253"/>
      <c r="AG898" s="254"/>
      <c r="AH898" s="254"/>
      <c r="AI898" s="254"/>
      <c r="AJ898" s="254"/>
      <c r="AK898" s="86">
        <v>5.37</v>
      </c>
      <c r="AL898" s="86"/>
      <c r="AM898" s="255"/>
      <c r="AN898" s="255">
        <f t="shared" si="517"/>
        <v>3.1</v>
      </c>
      <c r="AO898" s="98">
        <f t="shared" si="518"/>
        <v>6510</v>
      </c>
      <c r="AP898" s="98">
        <f t="shared" si="519"/>
        <v>3410</v>
      </c>
      <c r="AQ898" s="98">
        <f t="shared" si="520"/>
        <v>2790</v>
      </c>
      <c r="AR898" s="98">
        <f t="shared" si="521"/>
        <v>2480</v>
      </c>
      <c r="AS898" s="99">
        <f t="shared" si="522"/>
        <v>6500</v>
      </c>
      <c r="AT898" s="99">
        <f t="shared" si="522"/>
        <v>3400</v>
      </c>
      <c r="AU898" s="99">
        <f t="shared" si="522"/>
        <v>2800</v>
      </c>
      <c r="AV898" s="99">
        <f t="shared" si="522"/>
        <v>2500</v>
      </c>
      <c r="AW898" s="100">
        <f t="shared" si="523"/>
        <v>976.5</v>
      </c>
      <c r="AX898" s="256" t="s">
        <v>1888</v>
      </c>
      <c r="AY898" s="101">
        <v>2170</v>
      </c>
      <c r="AZ898" s="102">
        <v>1085</v>
      </c>
      <c r="BA898" s="102">
        <v>665</v>
      </c>
      <c r="BB898" s="102">
        <v>540</v>
      </c>
      <c r="BC898" s="97">
        <v>1860</v>
      </c>
      <c r="BD898" s="97">
        <v>930</v>
      </c>
      <c r="BE898" s="97">
        <v>570</v>
      </c>
      <c r="BF898" s="97">
        <v>465</v>
      </c>
      <c r="BG898" s="103">
        <f t="shared" si="524"/>
        <v>1523.5</v>
      </c>
      <c r="BJ898" s="251" t="e">
        <f>M898*#REF!</f>
        <v>#REF!</v>
      </c>
      <c r="BK898" s="251" t="e">
        <f>N898*#REF!</f>
        <v>#REF!</v>
      </c>
      <c r="BL898" s="251" t="e">
        <f>O898*#REF!</f>
        <v>#REF!</v>
      </c>
      <c r="BM898" s="251" t="e">
        <f>P898*#REF!</f>
        <v>#REF!</v>
      </c>
    </row>
    <row r="899" spans="1:65" s="1" customFormat="1" ht="35.1" customHeight="1" x14ac:dyDescent="0.25">
      <c r="A899" s="83" t="str">
        <f t="shared" si="525"/>
        <v>VC30DT+1</v>
      </c>
      <c r="B899" s="83" t="str">
        <f t="shared" si="526"/>
        <v>VC30DT+2</v>
      </c>
      <c r="C899" s="83" t="str">
        <f t="shared" si="527"/>
        <v>VC30DT+3</v>
      </c>
      <c r="D899" s="83" t="str">
        <f t="shared" si="528"/>
        <v>VC30DT+4</v>
      </c>
      <c r="E899" s="29" t="s">
        <v>32</v>
      </c>
      <c r="F899" s="85">
        <v>30</v>
      </c>
      <c r="G899" s="85"/>
      <c r="H899" s="93" t="s">
        <v>6338</v>
      </c>
      <c r="I899" s="84" t="s">
        <v>6339</v>
      </c>
      <c r="J899" s="84" t="s">
        <v>6340</v>
      </c>
      <c r="K899" s="84" t="str">
        <f t="shared" si="503"/>
        <v>VC30DT</v>
      </c>
      <c r="L899" s="84" t="s">
        <v>6341</v>
      </c>
      <c r="M899" s="95">
        <v>2100</v>
      </c>
      <c r="N899" s="95">
        <v>1100</v>
      </c>
      <c r="O899" s="96">
        <v>900</v>
      </c>
      <c r="P899" s="96">
        <v>800</v>
      </c>
      <c r="Q899" s="95" t="e">
        <f>VLOOKUP(H899&amp;"Vị trí 1",#REF!,9,0)</f>
        <v>#REF!</v>
      </c>
      <c r="R899" s="95" t="e">
        <f>VLOOKUP(H899&amp;"Vị trí 2",#REF!,9,0)</f>
        <v>#REF!</v>
      </c>
      <c r="S899" s="95" t="e">
        <f>VLOOKUP(H899&amp;"Vị trí 3",#REF!,9,0)</f>
        <v>#REF!</v>
      </c>
      <c r="T899" s="95" t="e">
        <f>VLOOKUP(H899&amp;"Vị trí 4",#REF!,9,0)</f>
        <v>#REF!</v>
      </c>
      <c r="U899" s="253" t="e">
        <f>VLOOKUP(A899,#REF!,32,0)</f>
        <v>#REF!</v>
      </c>
      <c r="V899" s="253" t="e">
        <f>VLOOKUP(B899,#REF!,32,0)</f>
        <v>#REF!</v>
      </c>
      <c r="W899" s="253" t="e">
        <f>VLOOKUP(C899,#REF!,32,0)</f>
        <v>#REF!</v>
      </c>
      <c r="X899" s="253" t="e">
        <f>VLOOKUP(D899,#REF!,32,0)</f>
        <v>#REF!</v>
      </c>
      <c r="Y899" s="254" t="e">
        <f>U899/M899</f>
        <v>#REF!</v>
      </c>
      <c r="Z899" s="254" t="e">
        <f>V899/N899</f>
        <v>#REF!</v>
      </c>
      <c r="AA899" s="254" t="e">
        <f>W899/O899</f>
        <v>#REF!</v>
      </c>
      <c r="AB899" s="254" t="e">
        <f>X899/P899</f>
        <v>#REF!</v>
      </c>
      <c r="AC899" s="253"/>
      <c r="AD899" s="253"/>
      <c r="AE899" s="253"/>
      <c r="AF899" s="253"/>
      <c r="AG899" s="254"/>
      <c r="AH899" s="254"/>
      <c r="AI899" s="254"/>
      <c r="AJ899" s="254"/>
      <c r="AK899" s="86">
        <v>4.0818635714285714</v>
      </c>
      <c r="AL899" s="86"/>
      <c r="AM899" s="255"/>
      <c r="AN899" s="255">
        <f t="shared" si="517"/>
        <v>2.4</v>
      </c>
      <c r="AO899" s="98">
        <f t="shared" si="518"/>
        <v>5040</v>
      </c>
      <c r="AP899" s="98">
        <f t="shared" si="519"/>
        <v>2640</v>
      </c>
      <c r="AQ899" s="98">
        <f t="shared" si="520"/>
        <v>2160</v>
      </c>
      <c r="AR899" s="98">
        <f t="shared" si="521"/>
        <v>1920</v>
      </c>
      <c r="AS899" s="99">
        <f t="shared" si="522"/>
        <v>5000</v>
      </c>
      <c r="AT899" s="99">
        <f t="shared" si="522"/>
        <v>2600</v>
      </c>
      <c r="AU899" s="99">
        <f t="shared" si="522"/>
        <v>2200</v>
      </c>
      <c r="AV899" s="99">
        <f t="shared" si="522"/>
        <v>1900</v>
      </c>
      <c r="AW899" s="100">
        <f t="shared" si="523"/>
        <v>756</v>
      </c>
      <c r="AX899" s="256" t="s">
        <v>1888</v>
      </c>
      <c r="AY899" s="101">
        <v>1854.9999999999998</v>
      </c>
      <c r="AZ899" s="102">
        <v>909.99999999999989</v>
      </c>
      <c r="BA899" s="102">
        <v>665</v>
      </c>
      <c r="BB899" s="102">
        <v>540</v>
      </c>
      <c r="BC899" s="97">
        <v>1590</v>
      </c>
      <c r="BD899" s="97">
        <v>780</v>
      </c>
      <c r="BE899" s="97">
        <v>570</v>
      </c>
      <c r="BF899" s="97">
        <v>465</v>
      </c>
      <c r="BG899" s="103">
        <f t="shared" si="524"/>
        <v>1144</v>
      </c>
      <c r="BJ899" s="251" t="e">
        <f>M899*#REF!</f>
        <v>#REF!</v>
      </c>
      <c r="BK899" s="251" t="e">
        <f>N899*#REF!</f>
        <v>#REF!</v>
      </c>
      <c r="BL899" s="251" t="e">
        <f>O899*#REF!</f>
        <v>#REF!</v>
      </c>
      <c r="BM899" s="251" t="e">
        <f>P899*#REF!</f>
        <v>#REF!</v>
      </c>
    </row>
    <row r="900" spans="1:65" s="1" customFormat="1" ht="35.1" customHeight="1" x14ac:dyDescent="0.25">
      <c r="A900" s="83" t="str">
        <f t="shared" si="525"/>
        <v>VC31DT+1</v>
      </c>
      <c r="B900" s="83" t="str">
        <f t="shared" si="526"/>
        <v>VC31DT+2</v>
      </c>
      <c r="C900" s="83" t="str">
        <f t="shared" si="527"/>
        <v>VC31DT+3</v>
      </c>
      <c r="D900" s="83" t="str">
        <f t="shared" si="528"/>
        <v>VC31DT+4</v>
      </c>
      <c r="E900" s="29" t="s">
        <v>32</v>
      </c>
      <c r="F900" s="85">
        <v>31</v>
      </c>
      <c r="G900" s="85"/>
      <c r="H900" s="93" t="s">
        <v>6342</v>
      </c>
      <c r="I900" s="84" t="s">
        <v>274</v>
      </c>
      <c r="J900" s="84" t="s">
        <v>4299</v>
      </c>
      <c r="K900" s="84" t="str">
        <f t="shared" si="503"/>
        <v>VC31DT</v>
      </c>
      <c r="L900" s="84" t="s">
        <v>239</v>
      </c>
      <c r="M900" s="95">
        <v>2800</v>
      </c>
      <c r="N900" s="95">
        <v>1300</v>
      </c>
      <c r="O900" s="95">
        <v>1000</v>
      </c>
      <c r="P900" s="96">
        <v>800</v>
      </c>
      <c r="Q900" s="95" t="e">
        <f>VLOOKUP(H900&amp;"Vị trí 1",#REF!,9,0)</f>
        <v>#REF!</v>
      </c>
      <c r="R900" s="95" t="e">
        <f>VLOOKUP(H900&amp;"Vị trí 2",#REF!,9,0)</f>
        <v>#REF!</v>
      </c>
      <c r="S900" s="95" t="e">
        <f>VLOOKUP(H900&amp;"Vị trí 3",#REF!,9,0)</f>
        <v>#REF!</v>
      </c>
      <c r="T900" s="95" t="e">
        <f>VLOOKUP(H900&amp;"Vị trí 4",#REF!,9,0)</f>
        <v>#REF!</v>
      </c>
      <c r="U900" s="253"/>
      <c r="V900" s="253"/>
      <c r="W900" s="253"/>
      <c r="X900" s="253"/>
      <c r="Y900" s="254"/>
      <c r="Z900" s="254"/>
      <c r="AA900" s="254"/>
      <c r="AB900" s="254"/>
      <c r="AC900" s="253"/>
      <c r="AD900" s="253"/>
      <c r="AE900" s="253"/>
      <c r="AF900" s="253"/>
      <c r="AG900" s="254"/>
      <c r="AH900" s="254"/>
      <c r="AI900" s="254"/>
      <c r="AJ900" s="254"/>
      <c r="AK900" s="86">
        <v>5.37</v>
      </c>
      <c r="AL900" s="86"/>
      <c r="AM900" s="255"/>
      <c r="AN900" s="255">
        <f t="shared" si="517"/>
        <v>3.1</v>
      </c>
      <c r="AO900" s="98">
        <f t="shared" si="518"/>
        <v>8680</v>
      </c>
      <c r="AP900" s="98">
        <f t="shared" si="519"/>
        <v>4030</v>
      </c>
      <c r="AQ900" s="98">
        <f t="shared" si="520"/>
        <v>3100</v>
      </c>
      <c r="AR900" s="98">
        <f t="shared" si="521"/>
        <v>2480</v>
      </c>
      <c r="AS900" s="99">
        <f t="shared" si="522"/>
        <v>8700</v>
      </c>
      <c r="AT900" s="99">
        <f t="shared" si="522"/>
        <v>4000</v>
      </c>
      <c r="AU900" s="99">
        <f t="shared" si="522"/>
        <v>3100</v>
      </c>
      <c r="AV900" s="99">
        <f t="shared" si="522"/>
        <v>2500</v>
      </c>
      <c r="AW900" s="100">
        <f t="shared" si="523"/>
        <v>1302</v>
      </c>
      <c r="AX900" s="256" t="s">
        <v>1888</v>
      </c>
      <c r="AY900" s="101"/>
      <c r="AZ900" s="102"/>
      <c r="BA900" s="102"/>
      <c r="BB900" s="102"/>
      <c r="BC900" s="97"/>
      <c r="BD900" s="97"/>
      <c r="BE900" s="97"/>
      <c r="BF900" s="97"/>
      <c r="BG900" s="103">
        <f t="shared" si="524"/>
        <v>1198</v>
      </c>
    </row>
    <row r="901" spans="1:65" s="329" customFormat="1" ht="35.1" customHeight="1" x14ac:dyDescent="0.25">
      <c r="A901" s="272" t="str">
        <f t="shared" si="525"/>
        <v>CM+1</v>
      </c>
      <c r="B901" s="272" t="str">
        <f t="shared" si="526"/>
        <v>CM+2</v>
      </c>
      <c r="C901" s="272" t="str">
        <f t="shared" si="527"/>
        <v>CM+3</v>
      </c>
      <c r="D901" s="272" t="str">
        <f t="shared" si="528"/>
        <v>CM+4</v>
      </c>
      <c r="E901" s="273" t="s">
        <v>1888</v>
      </c>
      <c r="F901" s="200" t="s">
        <v>3875</v>
      </c>
      <c r="G901" s="200"/>
      <c r="H901" s="201" t="s">
        <v>1888</v>
      </c>
      <c r="I901" s="274" t="s">
        <v>6343</v>
      </c>
      <c r="J901" s="274"/>
      <c r="K901" s="274"/>
      <c r="L901" s="274"/>
      <c r="M901" s="276"/>
      <c r="N901" s="276"/>
      <c r="O901" s="276"/>
      <c r="P901" s="276"/>
      <c r="Q901" s="277"/>
      <c r="R901" s="277"/>
      <c r="S901" s="277"/>
      <c r="T901" s="277"/>
      <c r="U901" s="275"/>
      <c r="V901" s="275" t="e">
        <f>VLOOKUP(B901,#REF!,32,0)</f>
        <v>#REF!</v>
      </c>
      <c r="W901" s="275"/>
      <c r="X901" s="275"/>
      <c r="Y901" s="278"/>
      <c r="Z901" s="278" t="e">
        <f>V901/N901</f>
        <v>#REF!</v>
      </c>
      <c r="AA901" s="278"/>
      <c r="AB901" s="278"/>
      <c r="AC901" s="275"/>
      <c r="AD901" s="275"/>
      <c r="AE901" s="275"/>
      <c r="AF901" s="275"/>
      <c r="AG901" s="278"/>
      <c r="AH901" s="278"/>
      <c r="AI901" s="278"/>
      <c r="AJ901" s="278"/>
      <c r="AK901" s="279">
        <f>AVERAGE(AK903:AK912)</f>
        <v>5.6101785714285715</v>
      </c>
      <c r="AL901" s="279"/>
      <c r="AM901" s="280"/>
      <c r="AN901" s="281">
        <f t="shared" si="517"/>
        <v>3.3</v>
      </c>
      <c r="AO901" s="282"/>
      <c r="AP901" s="282"/>
      <c r="AQ901" s="282"/>
      <c r="AR901" s="282"/>
      <c r="AS901" s="282"/>
      <c r="AT901" s="282"/>
      <c r="AU901" s="282"/>
      <c r="AV901" s="282"/>
      <c r="AW901" s="205"/>
      <c r="AX901" s="283" t="s">
        <v>1888</v>
      </c>
      <c r="AY901" s="284">
        <v>2450</v>
      </c>
      <c r="AZ901" s="285">
        <v>1225</v>
      </c>
      <c r="BA901" s="285">
        <v>665</v>
      </c>
      <c r="BB901" s="285">
        <v>540</v>
      </c>
      <c r="BC901" s="285">
        <v>2100</v>
      </c>
      <c r="BD901" s="285">
        <v>1050</v>
      </c>
      <c r="BE901" s="285">
        <v>570</v>
      </c>
      <c r="BF901" s="285">
        <v>465</v>
      </c>
      <c r="BJ901" s="287" t="e">
        <f>M901*#REF!</f>
        <v>#REF!</v>
      </c>
      <c r="BK901" s="287" t="e">
        <f>N901*#REF!</f>
        <v>#REF!</v>
      </c>
      <c r="BL901" s="287" t="e">
        <f>O901*#REF!</f>
        <v>#REF!</v>
      </c>
      <c r="BM901" s="287" t="e">
        <f>P901*#REF!</f>
        <v>#REF!</v>
      </c>
    </row>
    <row r="902" spans="1:65" s="1" customFormat="1" ht="35.1" customHeight="1" x14ac:dyDescent="0.25">
      <c r="A902" s="83" t="str">
        <f t="shared" si="525"/>
        <v>CM1DT+1</v>
      </c>
      <c r="B902" s="83" t="str">
        <f t="shared" si="526"/>
        <v>CM1DT+2</v>
      </c>
      <c r="C902" s="83" t="str">
        <f t="shared" si="527"/>
        <v>CM1DT+3</v>
      </c>
      <c r="D902" s="83" t="str">
        <f t="shared" si="528"/>
        <v>CM1DT+4</v>
      </c>
      <c r="E902" s="18" t="s">
        <v>1888</v>
      </c>
      <c r="F902" s="85">
        <v>1</v>
      </c>
      <c r="G902" s="85"/>
      <c r="H902" s="56" t="s">
        <v>6344</v>
      </c>
      <c r="I902" s="84" t="s">
        <v>6345</v>
      </c>
      <c r="J902" s="84" t="s">
        <v>2071</v>
      </c>
      <c r="K902" s="84"/>
      <c r="L902" s="84" t="s">
        <v>6346</v>
      </c>
      <c r="M902" s="96"/>
      <c r="N902" s="96"/>
      <c r="O902" s="96"/>
      <c r="P902" s="96"/>
      <c r="Q902" s="95"/>
      <c r="R902" s="95"/>
      <c r="S902" s="95"/>
      <c r="T902" s="95"/>
      <c r="U902" s="253"/>
      <c r="V902" s="253"/>
      <c r="W902" s="253"/>
      <c r="X902" s="253"/>
      <c r="Y902" s="254"/>
      <c r="Z902" s="254"/>
      <c r="AA902" s="254"/>
      <c r="AB902" s="254"/>
      <c r="AC902" s="253"/>
      <c r="AD902" s="253"/>
      <c r="AE902" s="253"/>
      <c r="AF902" s="253"/>
      <c r="AG902" s="254"/>
      <c r="AH902" s="254"/>
      <c r="AI902" s="254"/>
      <c r="AJ902" s="254"/>
      <c r="AK902" s="86"/>
      <c r="AL902" s="86"/>
      <c r="AM902" s="255"/>
      <c r="AN902" s="255"/>
      <c r="AO902" s="98"/>
      <c r="AP902" s="98"/>
      <c r="AQ902" s="98"/>
      <c r="AR902" s="98"/>
      <c r="AS902" s="98"/>
      <c r="AT902" s="98"/>
      <c r="AU902" s="98"/>
      <c r="AV902" s="98"/>
      <c r="AW902" s="60"/>
      <c r="AX902" s="256" t="s">
        <v>1888</v>
      </c>
      <c r="AY902" s="101">
        <v>2310</v>
      </c>
      <c r="AZ902" s="102">
        <v>1155</v>
      </c>
      <c r="BA902" s="102">
        <v>665</v>
      </c>
      <c r="BB902" s="102">
        <v>540</v>
      </c>
      <c r="BC902" s="97">
        <v>1980</v>
      </c>
      <c r="BD902" s="97">
        <v>990</v>
      </c>
      <c r="BE902" s="97">
        <v>570</v>
      </c>
      <c r="BF902" s="97">
        <v>465</v>
      </c>
      <c r="BJ902" s="251" t="e">
        <f>M902*#REF!</f>
        <v>#REF!</v>
      </c>
      <c r="BK902" s="251" t="e">
        <f>N902*#REF!</f>
        <v>#REF!</v>
      </c>
      <c r="BL902" s="251" t="e">
        <f>O902*#REF!</f>
        <v>#REF!</v>
      </c>
      <c r="BM902" s="251" t="e">
        <f>P902*#REF!</f>
        <v>#REF!</v>
      </c>
    </row>
    <row r="903" spans="1:65" s="1" customFormat="1" ht="35.1" customHeight="1" x14ac:dyDescent="0.25">
      <c r="A903" s="83" t="str">
        <f t="shared" si="525"/>
        <v>CM1DT_D1+1</v>
      </c>
      <c r="B903" s="83" t="str">
        <f t="shared" si="526"/>
        <v>CM1DT_D1+2</v>
      </c>
      <c r="C903" s="83" t="str">
        <f t="shared" si="527"/>
        <v>CM1DT_D1+3</v>
      </c>
      <c r="D903" s="83" t="str">
        <f t="shared" si="528"/>
        <v>CM1DT_D1+4</v>
      </c>
      <c r="E903" s="18" t="s">
        <v>1888</v>
      </c>
      <c r="F903" s="85"/>
      <c r="G903" s="85"/>
      <c r="H903" s="330" t="s">
        <v>6347</v>
      </c>
      <c r="I903" s="84" t="s">
        <v>6348</v>
      </c>
      <c r="J903" s="84" t="s">
        <v>2071</v>
      </c>
      <c r="K903" s="84" t="str">
        <f t="shared" si="503"/>
        <v>CM1DT_D1</v>
      </c>
      <c r="L903" s="84" t="s">
        <v>6349</v>
      </c>
      <c r="M903" s="95">
        <v>3400</v>
      </c>
      <c r="N903" s="95">
        <v>1600</v>
      </c>
      <c r="O903" s="96">
        <v>850</v>
      </c>
      <c r="P903" s="96">
        <v>700</v>
      </c>
      <c r="Q903" s="95" t="e">
        <f>VLOOKUP(H903&amp;"Vị trí 1",#REF!,9,0)</f>
        <v>#REF!</v>
      </c>
      <c r="R903" s="95" t="e">
        <f>VLOOKUP(H903&amp;"Vị trí 2",#REF!,9,0)</f>
        <v>#REF!</v>
      </c>
      <c r="S903" s="95" t="e">
        <f>VLOOKUP(H903&amp;"Vị trí 3",#REF!,9,0)</f>
        <v>#REF!</v>
      </c>
      <c r="T903" s="95" t="e">
        <f>VLOOKUP(H903&amp;"Vị trí 4",#REF!,9,0)</f>
        <v>#REF!</v>
      </c>
      <c r="U903" s="253"/>
      <c r="V903" s="253"/>
      <c r="W903" s="253"/>
      <c r="X903" s="253"/>
      <c r="Y903" s="254"/>
      <c r="Z903" s="254"/>
      <c r="AA903" s="254"/>
      <c r="AB903" s="254"/>
      <c r="AC903" s="253"/>
      <c r="AD903" s="253"/>
      <c r="AE903" s="253"/>
      <c r="AF903" s="253"/>
      <c r="AG903" s="254"/>
      <c r="AH903" s="254"/>
      <c r="AI903" s="254"/>
      <c r="AJ903" s="254"/>
      <c r="AK903" s="86">
        <v>6.0845588235294112</v>
      </c>
      <c r="AL903" s="86"/>
      <c r="AM903" s="255"/>
      <c r="AN903" s="255">
        <f>ROUNDDOWN(AK903*$AN$10/$AK$10,1)</f>
        <v>3.5</v>
      </c>
      <c r="AO903" s="98">
        <f t="shared" ref="AO903:AR905" si="529">M903*$AN903</f>
        <v>11900</v>
      </c>
      <c r="AP903" s="98">
        <f t="shared" si="529"/>
        <v>5600</v>
      </c>
      <c r="AQ903" s="98">
        <f t="shared" si="529"/>
        <v>2975</v>
      </c>
      <c r="AR903" s="98">
        <f t="shared" si="529"/>
        <v>2450</v>
      </c>
      <c r="AS903" s="99">
        <f t="shared" ref="AS903:AV905" si="530">IF(AO903&lt;1000,ROUND(AO903,-1),ROUND(AO903,-2))</f>
        <v>11900</v>
      </c>
      <c r="AT903" s="99">
        <f t="shared" si="530"/>
        <v>5600</v>
      </c>
      <c r="AU903" s="99">
        <f t="shared" si="530"/>
        <v>3000</v>
      </c>
      <c r="AV903" s="99">
        <f t="shared" si="530"/>
        <v>2500</v>
      </c>
      <c r="AW903" s="100">
        <f>AO903*0.15</f>
        <v>1785</v>
      </c>
      <c r="AX903" s="256" t="s">
        <v>1888</v>
      </c>
      <c r="AY903" s="101"/>
      <c r="AZ903" s="102"/>
      <c r="BA903" s="102"/>
      <c r="BB903" s="102"/>
      <c r="BC903" s="97"/>
      <c r="BD903" s="97"/>
      <c r="BE903" s="97"/>
      <c r="BF903" s="97"/>
      <c r="BG903" s="103">
        <f>AV903-AW903</f>
        <v>715</v>
      </c>
    </row>
    <row r="904" spans="1:65" s="1" customFormat="1" ht="35.1" customHeight="1" x14ac:dyDescent="0.25">
      <c r="A904" s="83" t="str">
        <f t="shared" si="525"/>
        <v>CM1DT_D2+1</v>
      </c>
      <c r="B904" s="83" t="str">
        <f t="shared" si="526"/>
        <v>CM1DT_D2+2</v>
      </c>
      <c r="C904" s="83" t="str">
        <f t="shared" si="527"/>
        <v>CM1DT_D2+3</v>
      </c>
      <c r="D904" s="83" t="str">
        <f t="shared" si="528"/>
        <v>CM1DT_D2+4</v>
      </c>
      <c r="E904" s="18" t="s">
        <v>1888</v>
      </c>
      <c r="F904" s="85"/>
      <c r="G904" s="85"/>
      <c r="H904" s="330" t="s">
        <v>6350</v>
      </c>
      <c r="I904" s="84" t="s">
        <v>6351</v>
      </c>
      <c r="J904" s="84" t="s">
        <v>6352</v>
      </c>
      <c r="K904" s="84" t="str">
        <f t="shared" si="503"/>
        <v>CM1DT_D2</v>
      </c>
      <c r="L904" s="84" t="s">
        <v>6353</v>
      </c>
      <c r="M904" s="95">
        <v>2800</v>
      </c>
      <c r="N904" s="95">
        <v>1400</v>
      </c>
      <c r="O904" s="96">
        <v>850</v>
      </c>
      <c r="P904" s="96">
        <v>700</v>
      </c>
      <c r="Q904" s="95" t="e">
        <f>VLOOKUP(H904&amp;"Vị trí 1",#REF!,9,0)</f>
        <v>#REF!</v>
      </c>
      <c r="R904" s="95" t="e">
        <f>VLOOKUP(H904&amp;"Vị trí 2",#REF!,9,0)</f>
        <v>#REF!</v>
      </c>
      <c r="S904" s="95" t="e">
        <f>VLOOKUP(H904&amp;"Vị trí 3",#REF!,9,0)</f>
        <v>#REF!</v>
      </c>
      <c r="T904" s="95" t="e">
        <f>VLOOKUP(H904&amp;"Vị trí 4",#REF!,9,0)</f>
        <v>#REF!</v>
      </c>
      <c r="U904" s="253"/>
      <c r="V904" s="253"/>
      <c r="W904" s="253"/>
      <c r="X904" s="253"/>
      <c r="Y904" s="254"/>
      <c r="Z904" s="254"/>
      <c r="AA904" s="254"/>
      <c r="AB904" s="254"/>
      <c r="AC904" s="253"/>
      <c r="AD904" s="253"/>
      <c r="AE904" s="253"/>
      <c r="AF904" s="253"/>
      <c r="AG904" s="254"/>
      <c r="AH904" s="254"/>
      <c r="AI904" s="254"/>
      <c r="AJ904" s="254"/>
      <c r="AK904" s="86">
        <v>5.61</v>
      </c>
      <c r="AL904" s="86"/>
      <c r="AM904" s="255"/>
      <c r="AN904" s="255">
        <f>ROUNDDOWN(AK904*$AN$10/$AK$10,1)</f>
        <v>3.3</v>
      </c>
      <c r="AO904" s="98">
        <f t="shared" si="529"/>
        <v>9240</v>
      </c>
      <c r="AP904" s="98">
        <f t="shared" si="529"/>
        <v>4620</v>
      </c>
      <c r="AQ904" s="98">
        <f t="shared" si="529"/>
        <v>2805</v>
      </c>
      <c r="AR904" s="98">
        <f t="shared" si="529"/>
        <v>2310</v>
      </c>
      <c r="AS904" s="99">
        <f t="shared" si="530"/>
        <v>9200</v>
      </c>
      <c r="AT904" s="99">
        <f t="shared" si="530"/>
        <v>4600</v>
      </c>
      <c r="AU904" s="99">
        <f t="shared" si="530"/>
        <v>2800</v>
      </c>
      <c r="AV904" s="99">
        <f t="shared" si="530"/>
        <v>2300</v>
      </c>
      <c r="AW904" s="100">
        <f>AO904*0.15</f>
        <v>1386</v>
      </c>
      <c r="AX904" s="256" t="s">
        <v>1888</v>
      </c>
      <c r="AY904" s="101">
        <v>1540</v>
      </c>
      <c r="AZ904" s="102">
        <v>770</v>
      </c>
      <c r="BA904" s="102">
        <v>616</v>
      </c>
      <c r="BB904" s="102">
        <v>454.99999999999994</v>
      </c>
      <c r="BC904" s="97">
        <v>1320</v>
      </c>
      <c r="BD904" s="97">
        <v>660</v>
      </c>
      <c r="BE904" s="97">
        <v>528</v>
      </c>
      <c r="BF904" s="97">
        <v>390</v>
      </c>
      <c r="BG904" s="103">
        <f>AV904-AW904</f>
        <v>914</v>
      </c>
      <c r="BJ904" s="251" t="e">
        <f>M904*#REF!</f>
        <v>#REF!</v>
      </c>
      <c r="BK904" s="251" t="e">
        <f>N904*#REF!</f>
        <v>#REF!</v>
      </c>
      <c r="BL904" s="251" t="e">
        <f>O904*#REF!</f>
        <v>#REF!</v>
      </c>
      <c r="BM904" s="251" t="e">
        <f>P904*#REF!</f>
        <v>#REF!</v>
      </c>
    </row>
    <row r="905" spans="1:65" s="1" customFormat="1" ht="35.1" customHeight="1" x14ac:dyDescent="0.25">
      <c r="A905" s="83" t="str">
        <f t="shared" si="525"/>
        <v>CM1DT_D3+1</v>
      </c>
      <c r="B905" s="83" t="str">
        <f t="shared" si="526"/>
        <v>CM1DT_D3+2</v>
      </c>
      <c r="C905" s="83" t="str">
        <f t="shared" si="527"/>
        <v>CM1DT_D3+3</v>
      </c>
      <c r="D905" s="83" t="str">
        <f t="shared" si="528"/>
        <v>CM1DT_D3+4</v>
      </c>
      <c r="E905" s="18" t="s">
        <v>1888</v>
      </c>
      <c r="F905" s="85"/>
      <c r="G905" s="85"/>
      <c r="H905" s="330" t="s">
        <v>6354</v>
      </c>
      <c r="I905" s="84" t="s">
        <v>6355</v>
      </c>
      <c r="J905" s="84" t="s">
        <v>6356</v>
      </c>
      <c r="K905" s="84" t="str">
        <f t="shared" si="503"/>
        <v>CM1DT_D3</v>
      </c>
      <c r="L905" s="84" t="s">
        <v>6346</v>
      </c>
      <c r="M905" s="95">
        <v>2400</v>
      </c>
      <c r="N905" s="95">
        <v>1200</v>
      </c>
      <c r="O905" s="96">
        <v>850</v>
      </c>
      <c r="P905" s="96">
        <v>700</v>
      </c>
      <c r="Q905" s="95" t="e">
        <f>VLOOKUP(H905&amp;"Vị trí 1",#REF!,9,0)</f>
        <v>#REF!</v>
      </c>
      <c r="R905" s="95" t="e">
        <f>VLOOKUP(H905&amp;"Vị trí 2",#REF!,9,0)</f>
        <v>#REF!</v>
      </c>
      <c r="S905" s="95" t="e">
        <f>VLOOKUP(H905&amp;"Vị trí 3",#REF!,9,0)</f>
        <v>#REF!</v>
      </c>
      <c r="T905" s="95" t="e">
        <f>VLOOKUP(H905&amp;"Vị trí 4",#REF!,9,0)</f>
        <v>#REF!</v>
      </c>
      <c r="U905" s="253"/>
      <c r="V905" s="253"/>
      <c r="W905" s="253"/>
      <c r="X905" s="253"/>
      <c r="Y905" s="254"/>
      <c r="Z905" s="254"/>
      <c r="AA905" s="254"/>
      <c r="AB905" s="254"/>
      <c r="AC905" s="253"/>
      <c r="AD905" s="253"/>
      <c r="AE905" s="253"/>
      <c r="AF905" s="253"/>
      <c r="AG905" s="254"/>
      <c r="AH905" s="254"/>
      <c r="AI905" s="254"/>
      <c r="AJ905" s="254"/>
      <c r="AK905" s="86">
        <v>5.1368697478991594</v>
      </c>
      <c r="AL905" s="86"/>
      <c r="AM905" s="255"/>
      <c r="AN905" s="255">
        <f>ROUNDDOWN(AK905*$AN$10/$AK$10,1)</f>
        <v>3</v>
      </c>
      <c r="AO905" s="98">
        <f t="shared" si="529"/>
        <v>7200</v>
      </c>
      <c r="AP905" s="98">
        <f t="shared" si="529"/>
        <v>3600</v>
      </c>
      <c r="AQ905" s="98">
        <f t="shared" si="529"/>
        <v>2550</v>
      </c>
      <c r="AR905" s="98">
        <f t="shared" si="529"/>
        <v>2100</v>
      </c>
      <c r="AS905" s="99">
        <f t="shared" si="530"/>
        <v>7200</v>
      </c>
      <c r="AT905" s="99">
        <f t="shared" si="530"/>
        <v>3600</v>
      </c>
      <c r="AU905" s="99">
        <f t="shared" si="530"/>
        <v>2600</v>
      </c>
      <c r="AV905" s="99">
        <f t="shared" si="530"/>
        <v>2100</v>
      </c>
      <c r="AW905" s="100">
        <f>AO905*0.15</f>
        <v>1080</v>
      </c>
      <c r="AX905" s="256" t="s">
        <v>1888</v>
      </c>
      <c r="AY905" s="101">
        <v>1225</v>
      </c>
      <c r="AZ905" s="102">
        <v>620</v>
      </c>
      <c r="BA905" s="102">
        <v>540</v>
      </c>
      <c r="BB905" s="102">
        <v>420</v>
      </c>
      <c r="BC905" s="97">
        <v>1050</v>
      </c>
      <c r="BD905" s="97">
        <v>530</v>
      </c>
      <c r="BE905" s="97">
        <v>465</v>
      </c>
      <c r="BF905" s="97">
        <v>360</v>
      </c>
      <c r="BG905" s="103">
        <f>AV905-AW905</f>
        <v>1020</v>
      </c>
      <c r="BJ905" s="251" t="e">
        <f>M905*#REF!</f>
        <v>#REF!</v>
      </c>
      <c r="BK905" s="251" t="e">
        <f>N905*#REF!</f>
        <v>#REF!</v>
      </c>
      <c r="BL905" s="251" t="e">
        <f>O905*#REF!</f>
        <v>#REF!</v>
      </c>
      <c r="BM905" s="251" t="e">
        <f>P905*#REF!</f>
        <v>#REF!</v>
      </c>
    </row>
    <row r="906" spans="1:65" s="1" customFormat="1" ht="25.5" customHeight="1" x14ac:dyDescent="0.25">
      <c r="A906" s="83" t="str">
        <f t="shared" si="525"/>
        <v>CM2DT+1</v>
      </c>
      <c r="B906" s="83" t="str">
        <f t="shared" si="526"/>
        <v>CM2DT+2</v>
      </c>
      <c r="C906" s="83" t="str">
        <f t="shared" si="527"/>
        <v>CM2DT+3</v>
      </c>
      <c r="D906" s="83" t="str">
        <f t="shared" si="528"/>
        <v>CM2DT+4</v>
      </c>
      <c r="E906" s="18" t="s">
        <v>1888</v>
      </c>
      <c r="F906" s="85">
        <v>2</v>
      </c>
      <c r="G906" s="85"/>
      <c r="H906" s="56" t="s">
        <v>6357</v>
      </c>
      <c r="I906" s="84" t="s">
        <v>6358</v>
      </c>
      <c r="J906" s="84" t="s">
        <v>4248</v>
      </c>
      <c r="K906" s="84"/>
      <c r="L906" s="84" t="s">
        <v>6359</v>
      </c>
      <c r="M906" s="96"/>
      <c r="N906" s="96"/>
      <c r="O906" s="96"/>
      <c r="P906" s="96"/>
      <c r="Q906" s="95"/>
      <c r="R906" s="95"/>
      <c r="S906" s="95"/>
      <c r="T906" s="95"/>
      <c r="U906" s="331"/>
      <c r="V906" s="331" t="e">
        <f>VLOOKUP(B906,#REF!,32,0)</f>
        <v>#REF!</v>
      </c>
      <c r="W906" s="331"/>
      <c r="X906" s="331"/>
      <c r="Y906" s="332"/>
      <c r="Z906" s="332" t="e">
        <f>V906/N906</f>
        <v>#REF!</v>
      </c>
      <c r="AA906" s="332"/>
      <c r="AB906" s="332"/>
      <c r="AC906" s="331"/>
      <c r="AD906" s="331"/>
      <c r="AE906" s="331"/>
      <c r="AF906" s="331"/>
      <c r="AG906" s="332"/>
      <c r="AH906" s="332"/>
      <c r="AI906" s="332"/>
      <c r="AJ906" s="332"/>
      <c r="AK906" s="86"/>
      <c r="AL906" s="359"/>
      <c r="AM906" s="333"/>
      <c r="AN906" s="255"/>
      <c r="AO906" s="98"/>
      <c r="AP906" s="98"/>
      <c r="AQ906" s="98"/>
      <c r="AR906" s="98"/>
      <c r="AS906" s="98"/>
      <c r="AT906" s="98"/>
      <c r="AU906" s="98"/>
      <c r="AV906" s="98"/>
      <c r="AW906" s="212"/>
      <c r="AX906" s="256" t="s">
        <v>1888</v>
      </c>
      <c r="AY906" s="334">
        <v>1225</v>
      </c>
      <c r="AZ906" s="335">
        <v>620</v>
      </c>
      <c r="BA906" s="335">
        <v>540</v>
      </c>
      <c r="BB906" s="335">
        <v>420</v>
      </c>
      <c r="BC906" s="336">
        <v>1050</v>
      </c>
      <c r="BD906" s="336">
        <v>530</v>
      </c>
      <c r="BE906" s="336">
        <v>465</v>
      </c>
      <c r="BF906" s="336">
        <v>360</v>
      </c>
      <c r="BJ906" s="251" t="e">
        <f>M906*#REF!</f>
        <v>#REF!</v>
      </c>
      <c r="BK906" s="251" t="e">
        <f>N906*#REF!</f>
        <v>#REF!</v>
      </c>
      <c r="BL906" s="251" t="e">
        <f>O906*#REF!</f>
        <v>#REF!</v>
      </c>
      <c r="BM906" s="251" t="e">
        <f>P906*#REF!</f>
        <v>#REF!</v>
      </c>
    </row>
    <row r="907" spans="1:65" ht="27" customHeight="1" x14ac:dyDescent="0.25">
      <c r="A907" s="18"/>
      <c r="B907" s="18"/>
      <c r="C907" s="18"/>
      <c r="D907" s="18"/>
      <c r="E907" s="18" t="s">
        <v>1888</v>
      </c>
      <c r="F907" s="85"/>
      <c r="G907" s="85"/>
      <c r="H907" s="56" t="s">
        <v>6360</v>
      </c>
      <c r="I907" s="84" t="s">
        <v>6361</v>
      </c>
      <c r="J907" s="84" t="s">
        <v>4248</v>
      </c>
      <c r="K907" s="84" t="str">
        <f t="shared" si="503"/>
        <v>CM2DT_D1</v>
      </c>
      <c r="L907" s="84" t="s">
        <v>6362</v>
      </c>
      <c r="M907" s="95">
        <v>3200</v>
      </c>
      <c r="N907" s="95">
        <v>1600</v>
      </c>
      <c r="O907" s="96">
        <v>850</v>
      </c>
      <c r="P907" s="96">
        <v>700</v>
      </c>
      <c r="Q907" s="95" t="e">
        <f>VLOOKUP(H907&amp;"Vị trí 1",#REF!,9,0)</f>
        <v>#REF!</v>
      </c>
      <c r="R907" s="95" t="e">
        <f>VLOOKUP(H907&amp;"Vị trí 2",#REF!,9,0)</f>
        <v>#REF!</v>
      </c>
      <c r="S907" s="95" t="e">
        <f>VLOOKUP(H907&amp;"Vị trí 3",#REF!,9,0)</f>
        <v>#REF!</v>
      </c>
      <c r="T907" s="95"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5">
        <f>ROUNDDOWN(AK907*$AN$10/$AK$10,1)</f>
        <v>3.3</v>
      </c>
      <c r="AO907" s="98">
        <f t="shared" ref="AO907:AR908" si="531">M907*$AN907</f>
        <v>10560</v>
      </c>
      <c r="AP907" s="98">
        <f t="shared" si="531"/>
        <v>5280</v>
      </c>
      <c r="AQ907" s="98">
        <f t="shared" si="531"/>
        <v>2805</v>
      </c>
      <c r="AR907" s="98">
        <f t="shared" si="531"/>
        <v>2310</v>
      </c>
      <c r="AS907" s="99">
        <f t="shared" ref="AS907:AV908" si="532">IF(AO907&lt;1000,ROUND(AO907,-1),ROUND(AO907,-2))</f>
        <v>10600</v>
      </c>
      <c r="AT907" s="99">
        <f t="shared" si="532"/>
        <v>5300</v>
      </c>
      <c r="AU907" s="99">
        <f t="shared" si="532"/>
        <v>2800</v>
      </c>
      <c r="AV907" s="99">
        <f t="shared" si="532"/>
        <v>2300</v>
      </c>
      <c r="AW907" s="100">
        <f>AO907*0.15</f>
        <v>1584</v>
      </c>
      <c r="AX907" s="34"/>
      <c r="AY907" s="24"/>
      <c r="AZ907" s="24"/>
      <c r="BA907" s="24"/>
      <c r="BB907" s="24"/>
      <c r="BC907" s="25"/>
      <c r="BD907" s="25"/>
      <c r="BE907" s="25"/>
      <c r="BF907" s="25"/>
      <c r="BG907" s="103">
        <f>AV907-AW907</f>
        <v>716</v>
      </c>
    </row>
    <row r="908" spans="1:65" ht="31.5" x14ac:dyDescent="0.25">
      <c r="A908" s="18"/>
      <c r="B908" s="18"/>
      <c r="C908" s="18"/>
      <c r="D908" s="18"/>
      <c r="E908" s="18" t="s">
        <v>1888</v>
      </c>
      <c r="F908" s="85"/>
      <c r="G908" s="85"/>
      <c r="H908" s="56" t="s">
        <v>6363</v>
      </c>
      <c r="I908" s="84" t="s">
        <v>6364</v>
      </c>
      <c r="J908" s="84" t="s">
        <v>6365</v>
      </c>
      <c r="K908" s="84" t="str">
        <f>H908</f>
        <v>CM2DT_D2</v>
      </c>
      <c r="L908" s="84" t="s">
        <v>6359</v>
      </c>
      <c r="M908" s="95">
        <v>3000</v>
      </c>
      <c r="N908" s="95">
        <v>1500</v>
      </c>
      <c r="O908" s="96">
        <v>850</v>
      </c>
      <c r="P908" s="96">
        <v>700</v>
      </c>
      <c r="Q908" s="95" t="e">
        <f>VLOOKUP(H908&amp;"Vị trí 1",#REF!,9,0)</f>
        <v>#REF!</v>
      </c>
      <c r="R908" s="95" t="e">
        <f>VLOOKUP(H908&amp;"Vị trí 2",#REF!,9,0)</f>
        <v>#REF!</v>
      </c>
      <c r="S908" s="95" t="e">
        <f>VLOOKUP(H908&amp;"Vị trí 3",#REF!,9,0)</f>
        <v>#REF!</v>
      </c>
      <c r="T908" s="95" t="e">
        <f>VLOOKUP(H908&amp;"Vị trí 4",#REF!,9,0)</f>
        <v>#REF!</v>
      </c>
      <c r="U908" s="33"/>
      <c r="V908" s="33"/>
      <c r="W908" s="33"/>
      <c r="X908" s="33"/>
      <c r="Y908" s="33"/>
      <c r="Z908" s="33"/>
      <c r="AA908" s="33"/>
      <c r="AB908" s="33"/>
      <c r="AC908" s="33"/>
      <c r="AD908" s="33"/>
      <c r="AE908" s="33"/>
      <c r="AF908" s="33"/>
      <c r="AG908" s="433" t="s">
        <v>6366</v>
      </c>
      <c r="AH908" s="433"/>
      <c r="AI908" s="433"/>
      <c r="AJ908" s="433"/>
      <c r="AK908" s="34">
        <v>5.61</v>
      </c>
      <c r="AL908" s="34"/>
      <c r="AM908" s="337"/>
      <c r="AN908" s="255">
        <f>ROUNDDOWN(AK908*$AN$10/$AK$10,1)</f>
        <v>3.3</v>
      </c>
      <c r="AO908" s="98">
        <f t="shared" si="531"/>
        <v>9900</v>
      </c>
      <c r="AP908" s="98">
        <f t="shared" si="531"/>
        <v>4950</v>
      </c>
      <c r="AQ908" s="98">
        <f t="shared" si="531"/>
        <v>2805</v>
      </c>
      <c r="AR908" s="98">
        <f t="shared" si="531"/>
        <v>2310</v>
      </c>
      <c r="AS908" s="99">
        <f t="shared" si="532"/>
        <v>9900</v>
      </c>
      <c r="AT908" s="99">
        <f t="shared" si="532"/>
        <v>5000</v>
      </c>
      <c r="AU908" s="99">
        <f t="shared" si="532"/>
        <v>2800</v>
      </c>
      <c r="AV908" s="99">
        <f t="shared" si="532"/>
        <v>2300</v>
      </c>
      <c r="AW908" s="100">
        <f>AO908*0.15</f>
        <v>1485</v>
      </c>
      <c r="AX908" s="337"/>
      <c r="AY908" s="337"/>
      <c r="AZ908" s="337"/>
      <c r="BA908" s="337"/>
      <c r="BB908" s="337"/>
      <c r="BC908" s="337"/>
      <c r="BD908" s="337"/>
      <c r="BE908" s="337"/>
      <c r="BF908" s="25"/>
      <c r="BG908" s="103">
        <f>AV908-AW908</f>
        <v>815</v>
      </c>
    </row>
    <row r="909" spans="1:65" ht="37.5" customHeight="1" x14ac:dyDescent="0.25">
      <c r="A909" s="18"/>
      <c r="B909" s="18"/>
      <c r="C909" s="18"/>
      <c r="D909" s="18"/>
      <c r="E909" s="18" t="s">
        <v>1888</v>
      </c>
      <c r="F909" s="85">
        <v>3</v>
      </c>
      <c r="G909" s="85"/>
      <c r="H909" s="56" t="s">
        <v>6367</v>
      </c>
      <c r="I909" s="84" t="s">
        <v>6368</v>
      </c>
      <c r="J909" s="84" t="s">
        <v>4248</v>
      </c>
      <c r="K909" s="84"/>
      <c r="L909" s="84" t="s">
        <v>2028</v>
      </c>
      <c r="M909" s="96"/>
      <c r="N909" s="96"/>
      <c r="O909" s="96"/>
      <c r="P909" s="96"/>
      <c r="Q909" s="95"/>
      <c r="R909" s="95"/>
      <c r="S909" s="95"/>
      <c r="T909" s="95"/>
      <c r="U909" s="33"/>
      <c r="V909" s="33"/>
      <c r="W909" s="33"/>
      <c r="X909" s="33"/>
      <c r="Y909" s="33"/>
      <c r="Z909" s="33"/>
      <c r="AA909" s="33"/>
      <c r="AB909" s="33"/>
      <c r="AC909" s="33"/>
      <c r="AD909" s="33"/>
      <c r="AE909" s="33"/>
      <c r="AF909" s="33"/>
      <c r="AG909" s="338"/>
      <c r="AH909" s="338"/>
      <c r="AI909" s="339"/>
      <c r="AJ909" s="338"/>
      <c r="AK909" s="340"/>
      <c r="AL909" s="340"/>
      <c r="AM909" s="338"/>
      <c r="AN909" s="255"/>
      <c r="AO909" s="98"/>
      <c r="AP909" s="98"/>
      <c r="AQ909" s="98"/>
      <c r="AR909" s="98"/>
      <c r="AS909" s="98"/>
      <c r="AT909" s="98"/>
      <c r="AU909" s="98"/>
      <c r="AV909" s="98"/>
      <c r="AW909" s="341"/>
      <c r="AX909" s="341"/>
      <c r="AY909" s="341"/>
      <c r="AZ909" s="341"/>
      <c r="BA909" s="341"/>
      <c r="BB909" s="341"/>
      <c r="BC909" s="341"/>
      <c r="BD909" s="341"/>
      <c r="BE909" s="341"/>
      <c r="BF909" s="25"/>
    </row>
    <row r="910" spans="1:65" ht="31.5" x14ac:dyDescent="0.25">
      <c r="A910" s="18"/>
      <c r="B910" s="18"/>
      <c r="C910" s="18"/>
      <c r="D910" s="18"/>
      <c r="E910" s="18" t="s">
        <v>1888</v>
      </c>
      <c r="F910" s="85"/>
      <c r="G910" s="85"/>
      <c r="H910" s="56" t="s">
        <v>6369</v>
      </c>
      <c r="I910" s="84" t="s">
        <v>6370</v>
      </c>
      <c r="J910" s="84" t="s">
        <v>4248</v>
      </c>
      <c r="K910" s="84" t="str">
        <f>H910</f>
        <v>CM3DT_D1</v>
      </c>
      <c r="L910" s="84" t="s">
        <v>6371</v>
      </c>
      <c r="M910" s="95">
        <v>2000</v>
      </c>
      <c r="N910" s="95">
        <v>1000</v>
      </c>
      <c r="O910" s="96">
        <v>800</v>
      </c>
      <c r="P910" s="96">
        <v>600</v>
      </c>
      <c r="Q910" s="95" t="e">
        <f>VLOOKUP(H910&amp;"Vị trí 1",#REF!,9,0)</f>
        <v>#REF!</v>
      </c>
      <c r="R910" s="95" t="e">
        <f>VLOOKUP(H910&amp;"Vị trí 2",#REF!,9,0)</f>
        <v>#REF!</v>
      </c>
      <c r="S910" s="95" t="e">
        <f>VLOOKUP(H910&amp;"Vị trí 3",#REF!,9,0)</f>
        <v>#REF!</v>
      </c>
      <c r="T910" s="95" t="e">
        <f>VLOOKUP(H910&amp;"Vị trí 4",#REF!,9,0)</f>
        <v>#REF!</v>
      </c>
      <c r="U910" s="33"/>
      <c r="V910" s="33"/>
      <c r="W910" s="33"/>
      <c r="X910" s="33"/>
      <c r="Y910" s="33"/>
      <c r="Z910" s="33"/>
      <c r="AA910" s="33"/>
      <c r="AB910" s="33"/>
      <c r="AC910" s="33"/>
      <c r="AD910" s="33"/>
      <c r="AE910" s="33"/>
      <c r="AF910" s="33"/>
      <c r="AG910" s="338"/>
      <c r="AH910" s="338"/>
      <c r="AI910" s="339"/>
      <c r="AJ910" s="338"/>
      <c r="AK910" s="34">
        <v>5.61</v>
      </c>
      <c r="AL910" s="34"/>
      <c r="AM910" s="338"/>
      <c r="AN910" s="255">
        <f>ROUNDDOWN(AK910*$AN$10/$AK$10,1)</f>
        <v>3.3</v>
      </c>
      <c r="AO910" s="98">
        <f t="shared" ref="AO910:AR912" si="533">M910*$AN910</f>
        <v>6600</v>
      </c>
      <c r="AP910" s="98">
        <f t="shared" si="533"/>
        <v>3300</v>
      </c>
      <c r="AQ910" s="98">
        <f t="shared" si="533"/>
        <v>2640</v>
      </c>
      <c r="AR910" s="98">
        <f t="shared" si="533"/>
        <v>1980</v>
      </c>
      <c r="AS910" s="99">
        <f t="shared" ref="AS910:AV912" si="534">IF(AO910&lt;1000,ROUND(AO910,-1),ROUND(AO910,-2))</f>
        <v>6600</v>
      </c>
      <c r="AT910" s="99">
        <f t="shared" si="534"/>
        <v>3300</v>
      </c>
      <c r="AU910" s="99">
        <f t="shared" si="534"/>
        <v>2600</v>
      </c>
      <c r="AV910" s="99">
        <f t="shared" si="534"/>
        <v>2000</v>
      </c>
      <c r="AW910" s="100">
        <f>AO910*0.15</f>
        <v>990</v>
      </c>
      <c r="AX910" s="341"/>
      <c r="AY910" s="341"/>
      <c r="AZ910" s="341"/>
      <c r="BA910" s="341"/>
      <c r="BB910" s="341"/>
      <c r="BC910" s="341"/>
      <c r="BD910" s="341"/>
      <c r="BE910" s="341"/>
      <c r="BF910" s="25"/>
      <c r="BG910" s="103">
        <f>AV910-AW910</f>
        <v>1010</v>
      </c>
    </row>
    <row r="911" spans="1:65" ht="31.5" x14ac:dyDescent="0.25">
      <c r="A911" s="18"/>
      <c r="B911" s="18"/>
      <c r="C911" s="18"/>
      <c r="D911" s="18"/>
      <c r="E911" s="18" t="s">
        <v>1888</v>
      </c>
      <c r="F911" s="85"/>
      <c r="G911" s="85"/>
      <c r="H911" s="56" t="s">
        <v>6372</v>
      </c>
      <c r="I911" s="84" t="s">
        <v>6373</v>
      </c>
      <c r="J911" s="84" t="s">
        <v>6374</v>
      </c>
      <c r="K911" s="84" t="str">
        <f>H911</f>
        <v>CM3DT_D2</v>
      </c>
      <c r="L911" s="84" t="s">
        <v>2028</v>
      </c>
      <c r="M911" s="95">
        <v>1600</v>
      </c>
      <c r="N911" s="96">
        <v>800</v>
      </c>
      <c r="O911" s="96">
        <v>700</v>
      </c>
      <c r="P911" s="96">
        <v>550</v>
      </c>
      <c r="Q911" s="95" t="e">
        <f>VLOOKUP(H911&amp;"Vị trí 1",#REF!,9,0)</f>
        <v>#REF!</v>
      </c>
      <c r="R911" s="95" t="e">
        <f>VLOOKUP(H911&amp;"Vị trí 2",#REF!,9,0)</f>
        <v>#REF!</v>
      </c>
      <c r="S911" s="95" t="e">
        <f>VLOOKUP(H911&amp;"Vị trí 3",#REF!,9,0)</f>
        <v>#REF!</v>
      </c>
      <c r="T911" s="95" t="e">
        <f>VLOOKUP(H911&amp;"Vị trí 4",#REF!,9,0)</f>
        <v>#REF!</v>
      </c>
      <c r="U911" s="33"/>
      <c r="V911" s="33"/>
      <c r="W911" s="33"/>
      <c r="X911" s="33"/>
      <c r="Y911" s="33"/>
      <c r="Z911" s="33"/>
      <c r="AA911" s="33"/>
      <c r="AB911" s="33"/>
      <c r="AC911" s="33"/>
      <c r="AD911" s="33"/>
      <c r="AE911" s="33"/>
      <c r="AF911" s="33"/>
      <c r="AG911" s="338"/>
      <c r="AH911" s="338"/>
      <c r="AI911" s="339"/>
      <c r="AJ911" s="338"/>
      <c r="AK911" s="34">
        <v>5.61</v>
      </c>
      <c r="AL911" s="34"/>
      <c r="AM911" s="338"/>
      <c r="AN911" s="255">
        <f>ROUNDDOWN(AK911*$AN$10/$AK$10,1)</f>
        <v>3.3</v>
      </c>
      <c r="AO911" s="98">
        <f t="shared" si="533"/>
        <v>5280</v>
      </c>
      <c r="AP911" s="98">
        <f t="shared" si="533"/>
        <v>2640</v>
      </c>
      <c r="AQ911" s="98">
        <f t="shared" si="533"/>
        <v>2310</v>
      </c>
      <c r="AR911" s="98">
        <f t="shared" si="533"/>
        <v>1815</v>
      </c>
      <c r="AS911" s="99">
        <f t="shared" si="534"/>
        <v>5300</v>
      </c>
      <c r="AT911" s="99">
        <f t="shared" si="534"/>
        <v>2600</v>
      </c>
      <c r="AU911" s="99">
        <f t="shared" si="534"/>
        <v>2300</v>
      </c>
      <c r="AV911" s="99">
        <f t="shared" si="534"/>
        <v>1800</v>
      </c>
      <c r="AW911" s="100">
        <f>AO911*0.15</f>
        <v>792</v>
      </c>
      <c r="AX911" s="341"/>
      <c r="AY911" s="341"/>
      <c r="AZ911" s="341"/>
      <c r="BA911" s="341"/>
      <c r="BB911" s="341"/>
      <c r="BC911" s="341"/>
      <c r="BD911" s="341"/>
      <c r="BE911" s="341"/>
      <c r="BF911" s="25"/>
      <c r="BG911" s="103">
        <f>AV911-AW911</f>
        <v>1008</v>
      </c>
    </row>
    <row r="912" spans="1:65" ht="31.5" x14ac:dyDescent="0.25">
      <c r="A912" s="18"/>
      <c r="B912" s="18"/>
      <c r="C912" s="18"/>
      <c r="D912" s="18"/>
      <c r="E912" s="18" t="s">
        <v>1888</v>
      </c>
      <c r="F912" s="342">
        <v>4</v>
      </c>
      <c r="G912" s="342"/>
      <c r="H912" s="218" t="s">
        <v>6375</v>
      </c>
      <c r="I912" s="343" t="s">
        <v>6376</v>
      </c>
      <c r="J912" s="343" t="s">
        <v>4248</v>
      </c>
      <c r="K912" s="84" t="str">
        <f>H912</f>
        <v>CM4DT</v>
      </c>
      <c r="L912" s="343" t="s">
        <v>6377</v>
      </c>
      <c r="M912" s="344">
        <v>1750</v>
      </c>
      <c r="N912" s="345">
        <v>880</v>
      </c>
      <c r="O912" s="345">
        <v>770</v>
      </c>
      <c r="P912" s="345">
        <v>600</v>
      </c>
      <c r="Q912" s="95" t="e">
        <f>VLOOKUP(H912&amp;"Vị trí 1",#REF!,9,0)</f>
        <v>#REF!</v>
      </c>
      <c r="R912" s="95" t="e">
        <f>VLOOKUP(H912&amp;"Vị trí 2",#REF!,9,0)</f>
        <v>#REF!</v>
      </c>
      <c r="S912" s="95" t="e">
        <f>VLOOKUP(H912&amp;"Vị trí 3",#REF!,9,0)</f>
        <v>#REF!</v>
      </c>
      <c r="T912" s="95" t="e">
        <f>VLOOKUP(H912&amp;"Vị trí 4",#REF!,9,0)</f>
        <v>#REF!</v>
      </c>
      <c r="U912" s="33"/>
      <c r="V912" s="33"/>
      <c r="W912" s="33"/>
      <c r="X912" s="33"/>
      <c r="Y912" s="33"/>
      <c r="Z912" s="33"/>
      <c r="AA912" s="33"/>
      <c r="AB912" s="33"/>
      <c r="AC912" s="33"/>
      <c r="AD912" s="33"/>
      <c r="AE912" s="33"/>
      <c r="AF912" s="33"/>
      <c r="AG912" s="338"/>
      <c r="AH912" s="338"/>
      <c r="AI912" s="339"/>
      <c r="AJ912" s="338"/>
      <c r="AK912" s="34">
        <v>5.61</v>
      </c>
      <c r="AL912" s="34"/>
      <c r="AM912" s="338"/>
      <c r="AN912" s="255">
        <f>ROUNDDOWN(AK912*$AN$10/$AK$10,1)</f>
        <v>3.3</v>
      </c>
      <c r="AO912" s="98">
        <f t="shared" si="533"/>
        <v>5775</v>
      </c>
      <c r="AP912" s="98">
        <f t="shared" si="533"/>
        <v>2904</v>
      </c>
      <c r="AQ912" s="98">
        <f t="shared" si="533"/>
        <v>2541</v>
      </c>
      <c r="AR912" s="98">
        <f t="shared" si="533"/>
        <v>1980</v>
      </c>
      <c r="AS912" s="99">
        <f t="shared" si="534"/>
        <v>5800</v>
      </c>
      <c r="AT912" s="99">
        <f t="shared" si="534"/>
        <v>2900</v>
      </c>
      <c r="AU912" s="99">
        <f t="shared" si="534"/>
        <v>2500</v>
      </c>
      <c r="AV912" s="99">
        <f t="shared" si="534"/>
        <v>2000</v>
      </c>
      <c r="AW912" s="100">
        <f>AO912*0.15</f>
        <v>866.25</v>
      </c>
      <c r="AX912" s="341"/>
      <c r="AY912" s="341"/>
      <c r="AZ912" s="341"/>
      <c r="BA912" s="341"/>
      <c r="BB912" s="341"/>
      <c r="BC912" s="341"/>
      <c r="BD912" s="341"/>
      <c r="BE912" s="341"/>
      <c r="BF912" s="25"/>
      <c r="BG912" s="103">
        <f>AV912-AW912</f>
        <v>1133.75</v>
      </c>
    </row>
    <row r="913" spans="33:57" x14ac:dyDescent="0.25">
      <c r="AG913" s="346"/>
      <c r="AH913" s="346"/>
      <c r="AI913" s="347"/>
      <c r="AJ913" s="346"/>
      <c r="AK913" s="348"/>
      <c r="AL913" s="348"/>
      <c r="AM913" s="346"/>
      <c r="AN913" s="349"/>
      <c r="AO913" s="350"/>
      <c r="AP913" s="351"/>
      <c r="AQ913" s="351"/>
      <c r="AR913" s="352"/>
      <c r="AS913" s="353"/>
      <c r="AT913" s="353"/>
      <c r="AU913" s="353"/>
      <c r="AV913" s="353"/>
      <c r="AW913" s="354"/>
      <c r="AX913" s="354"/>
      <c r="AY913" s="354"/>
      <c r="AZ913" s="354"/>
      <c r="BA913" s="354"/>
      <c r="BB913" s="354"/>
      <c r="BC913" s="354"/>
      <c r="BD913" s="354"/>
      <c r="BE913" s="354"/>
    </row>
    <row r="914" spans="33:57" x14ac:dyDescent="0.25">
      <c r="AG914" s="434" t="s">
        <v>4194</v>
      </c>
      <c r="AH914" s="434"/>
      <c r="AI914" s="434"/>
      <c r="AJ914" s="434"/>
      <c r="AK914" s="434"/>
      <c r="AL914" s="434"/>
      <c r="AM914" s="434"/>
      <c r="AN914" s="434"/>
      <c r="AO914" s="355"/>
      <c r="AP914" s="356"/>
      <c r="AQ914" s="356"/>
      <c r="AR914" s="357"/>
      <c r="AS914" s="358"/>
      <c r="AT914" s="358"/>
      <c r="AU914" s="358"/>
      <c r="AV914" s="358"/>
      <c r="AW914" s="355"/>
      <c r="AX914" s="355"/>
      <c r="AY914" s="355"/>
      <c r="AZ914" s="355"/>
      <c r="BA914" s="355"/>
      <c r="BB914" s="355"/>
      <c r="BC914" s="355"/>
      <c r="BD914" s="355"/>
      <c r="BE914" s="355"/>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7" sqref="H7:J7"/>
      <selection pane="topRight" activeCell="H7" sqref="H7:J7"/>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5" customWidth="1"/>
    <col min="14" max="14" width="8" style="126" customWidth="1"/>
    <col min="15" max="16" width="7.42578125" style="126" customWidth="1"/>
    <col min="17" max="17" width="8.5703125" style="126" hidden="1" customWidth="1"/>
    <col min="18" max="20" width="6.42578125" style="126" hidden="1" customWidth="1"/>
    <col min="21" max="21" width="13.5703125" style="126" hidden="1" customWidth="1"/>
    <col min="22" max="22" width="11.28515625" style="126" hidden="1" customWidth="1"/>
    <col min="23" max="23" width="9" style="126" hidden="1" customWidth="1"/>
    <col min="24" max="24" width="10.42578125" style="126" hidden="1" customWidth="1"/>
    <col min="25" max="25" width="11" style="126" hidden="1" customWidth="1"/>
    <col min="26" max="37" width="5.28515625" style="126" hidden="1" customWidth="1"/>
    <col min="38" max="38" width="12.7109375" style="127" customWidth="1"/>
    <col min="39" max="39" width="12.7109375" style="128" customWidth="1"/>
    <col min="40" max="40" width="12.140625" style="128" customWidth="1"/>
    <col min="41" max="44" width="10.42578125" style="126" customWidth="1"/>
    <col min="45" max="48" width="9.28515625" style="126" bestFit="1" customWidth="1"/>
    <col min="49" max="49" width="36.85546875" style="129" customWidth="1"/>
    <col min="50" max="50" width="6.28515625" style="130" customWidth="1"/>
    <col min="51" max="51" width="6.28515625" style="126" customWidth="1"/>
    <col min="52" max="52" width="9.85546875" style="126"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22" t="s">
        <v>338</v>
      </c>
      <c r="H2" s="422"/>
      <c r="I2" s="422"/>
      <c r="J2" s="422"/>
      <c r="K2" s="422"/>
      <c r="L2" s="422"/>
      <c r="M2" s="443"/>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20"/>
      <c r="AX2" s="20"/>
    </row>
    <row r="3" spans="1:52" ht="16.5" customHeight="1" x14ac:dyDescent="0.25">
      <c r="G3" s="422" t="s">
        <v>339</v>
      </c>
      <c r="H3" s="422"/>
      <c r="I3" s="422"/>
      <c r="J3" s="422"/>
      <c r="K3" s="422"/>
      <c r="L3" s="422"/>
      <c r="M3" s="443"/>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20"/>
      <c r="AX3" s="20"/>
    </row>
    <row r="4" spans="1:52" ht="36" customHeight="1" x14ac:dyDescent="0.25">
      <c r="G4" s="423" t="s">
        <v>0</v>
      </c>
      <c r="H4" s="423"/>
      <c r="I4" s="423"/>
      <c r="J4" s="423"/>
      <c r="K4" s="423"/>
      <c r="L4" s="423"/>
      <c r="M4" s="444"/>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28"/>
      <c r="AX4" s="28"/>
    </row>
    <row r="5" spans="1:52" ht="13.5" customHeight="1" x14ac:dyDescent="0.25">
      <c r="I5" s="445"/>
      <c r="J5" s="445"/>
      <c r="K5" s="445"/>
      <c r="L5" s="445"/>
      <c r="M5" s="446"/>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row>
    <row r="6" spans="1:52" ht="21.75" hidden="1" customHeight="1" x14ac:dyDescent="0.25">
      <c r="M6" s="126"/>
      <c r="AX6" s="131" t="s">
        <v>1</v>
      </c>
    </row>
    <row r="7" spans="1:52" s="53" customFormat="1" ht="62.25" customHeight="1" x14ac:dyDescent="0.25">
      <c r="G7" s="431" t="s">
        <v>2</v>
      </c>
      <c r="H7" s="448" t="s">
        <v>3</v>
      </c>
      <c r="I7" s="429" t="s">
        <v>4</v>
      </c>
      <c r="J7" s="448" t="s">
        <v>5</v>
      </c>
      <c r="K7" s="132"/>
      <c r="L7" s="451" t="s">
        <v>7</v>
      </c>
      <c r="M7" s="453" t="s">
        <v>8</v>
      </c>
      <c r="N7" s="454"/>
      <c r="O7" s="454"/>
      <c r="P7" s="454"/>
      <c r="Q7" s="132"/>
      <c r="R7" s="133"/>
      <c r="S7" s="133"/>
      <c r="T7" s="133"/>
      <c r="U7" s="133"/>
      <c r="V7" s="454" t="s">
        <v>9</v>
      </c>
      <c r="W7" s="451"/>
      <c r="X7" s="451"/>
      <c r="Y7" s="451"/>
      <c r="Z7" s="454" t="s">
        <v>10</v>
      </c>
      <c r="AA7" s="451"/>
      <c r="AB7" s="451"/>
      <c r="AC7" s="451"/>
      <c r="AD7" s="454" t="s">
        <v>11</v>
      </c>
      <c r="AE7" s="454"/>
      <c r="AF7" s="454"/>
      <c r="AG7" s="454"/>
      <c r="AH7" s="454" t="s">
        <v>12</v>
      </c>
      <c r="AI7" s="451"/>
      <c r="AJ7" s="451"/>
      <c r="AK7" s="451"/>
      <c r="AL7" s="461" t="s">
        <v>13</v>
      </c>
      <c r="AM7" s="88"/>
      <c r="AN7" s="435" t="s">
        <v>340</v>
      </c>
      <c r="AO7" s="455" t="s">
        <v>341</v>
      </c>
      <c r="AP7" s="456"/>
      <c r="AQ7" s="456"/>
      <c r="AR7" s="448"/>
      <c r="AS7" s="455" t="s">
        <v>342</v>
      </c>
      <c r="AT7" s="456"/>
      <c r="AU7" s="456"/>
      <c r="AV7" s="448"/>
      <c r="AW7" s="457" t="s">
        <v>6</v>
      </c>
      <c r="AX7" s="431" t="s">
        <v>18</v>
      </c>
      <c r="AY7" s="51"/>
      <c r="AZ7" s="134"/>
    </row>
    <row r="8" spans="1:52" s="53" customFormat="1" ht="43.5" customHeight="1" x14ac:dyDescent="0.25">
      <c r="G8" s="447"/>
      <c r="H8" s="449"/>
      <c r="I8" s="450"/>
      <c r="J8" s="449"/>
      <c r="K8" s="135"/>
      <c r="L8" s="452"/>
      <c r="M8" s="138" t="s">
        <v>19</v>
      </c>
      <c r="N8" s="133" t="s">
        <v>20</v>
      </c>
      <c r="O8" s="133" t="s">
        <v>21</v>
      </c>
      <c r="P8" s="133" t="s">
        <v>22</v>
      </c>
      <c r="Q8" s="135"/>
      <c r="R8" s="137"/>
      <c r="S8" s="137"/>
      <c r="T8" s="137"/>
      <c r="U8" s="137"/>
      <c r="V8" s="137" t="s">
        <v>19</v>
      </c>
      <c r="W8" s="137" t="s">
        <v>20</v>
      </c>
      <c r="X8" s="137" t="s">
        <v>21</v>
      </c>
      <c r="Y8" s="137" t="s">
        <v>22</v>
      </c>
      <c r="Z8" s="137" t="s">
        <v>19</v>
      </c>
      <c r="AA8" s="137" t="s">
        <v>20</v>
      </c>
      <c r="AB8" s="137" t="s">
        <v>21</v>
      </c>
      <c r="AC8" s="137" t="s">
        <v>22</v>
      </c>
      <c r="AD8" s="137" t="s">
        <v>19</v>
      </c>
      <c r="AE8" s="137" t="s">
        <v>20</v>
      </c>
      <c r="AF8" s="137" t="s">
        <v>21</v>
      </c>
      <c r="AG8" s="137" t="s">
        <v>22</v>
      </c>
      <c r="AH8" s="137" t="s">
        <v>19</v>
      </c>
      <c r="AI8" s="137" t="s">
        <v>20</v>
      </c>
      <c r="AJ8" s="137" t="s">
        <v>21</v>
      </c>
      <c r="AK8" s="137" t="s">
        <v>22</v>
      </c>
      <c r="AL8" s="462"/>
      <c r="AM8" s="136"/>
      <c r="AN8" s="463"/>
      <c r="AO8" s="135" t="s">
        <v>19</v>
      </c>
      <c r="AP8" s="137" t="s">
        <v>20</v>
      </c>
      <c r="AQ8" s="137" t="s">
        <v>21</v>
      </c>
      <c r="AR8" s="137" t="s">
        <v>22</v>
      </c>
      <c r="AS8" s="135" t="s">
        <v>19</v>
      </c>
      <c r="AT8" s="137" t="s">
        <v>20</v>
      </c>
      <c r="AU8" s="137" t="s">
        <v>21</v>
      </c>
      <c r="AV8" s="137" t="s">
        <v>22</v>
      </c>
      <c r="AW8" s="458"/>
      <c r="AX8" s="432"/>
      <c r="AY8" s="139"/>
      <c r="AZ8" s="132" t="s">
        <v>343</v>
      </c>
    </row>
    <row r="9" spans="1:52" s="67" customFormat="1" x14ac:dyDescent="0.25">
      <c r="A9" s="53"/>
      <c r="B9" s="53"/>
      <c r="C9" s="53"/>
      <c r="D9" s="53"/>
      <c r="E9" s="53"/>
      <c r="F9" s="67" t="s">
        <v>344</v>
      </c>
      <c r="G9" s="140" t="s">
        <v>345</v>
      </c>
      <c r="H9" s="141" t="s">
        <v>344</v>
      </c>
      <c r="I9" s="142" t="s">
        <v>346</v>
      </c>
      <c r="J9" s="143"/>
      <c r="K9" s="143"/>
      <c r="L9" s="144"/>
      <c r="M9" s="145"/>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6"/>
      <c r="AM9" s="147"/>
      <c r="AN9" s="147"/>
      <c r="AO9" s="148"/>
      <c r="AP9" s="143"/>
      <c r="AQ9" s="143"/>
      <c r="AR9" s="143"/>
      <c r="AS9" s="148"/>
      <c r="AT9" s="143"/>
      <c r="AU9" s="143"/>
      <c r="AV9" s="143"/>
      <c r="AW9" s="149"/>
      <c r="AX9" s="67" t="s">
        <v>344</v>
      </c>
      <c r="AY9" s="150"/>
      <c r="AZ9" s="151"/>
    </row>
    <row r="10" spans="1:52" s="53" customFormat="1" x14ac:dyDescent="0.25">
      <c r="F10" s="53" t="s">
        <v>344</v>
      </c>
      <c r="G10" s="152">
        <v>1</v>
      </c>
      <c r="H10" s="152" t="s">
        <v>347</v>
      </c>
      <c r="I10" s="56" t="s">
        <v>348</v>
      </c>
      <c r="J10" s="153"/>
      <c r="K10" s="153"/>
      <c r="L10" s="154"/>
      <c r="M10" s="155"/>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156">
        <f>AVERAGE(AL11:AL14)</f>
        <v>3.1007383699999997</v>
      </c>
      <c r="AM10" s="157"/>
      <c r="AN10" s="158">
        <v>1.8</v>
      </c>
      <c r="AO10" s="152"/>
      <c r="AP10" s="58"/>
      <c r="AQ10" s="58"/>
      <c r="AR10" s="58"/>
      <c r="AS10" s="152"/>
      <c r="AT10" s="58"/>
      <c r="AU10" s="58"/>
      <c r="AV10" s="58"/>
      <c r="AW10" s="159"/>
      <c r="AX10" s="160" t="s">
        <v>344</v>
      </c>
      <c r="AY10" s="161"/>
      <c r="AZ10" s="162"/>
    </row>
    <row r="11" spans="1:52" s="53" customFormat="1" ht="31.5" x14ac:dyDescent="0.25">
      <c r="A11" s="53" t="str">
        <f>H11&amp;"+1"</f>
        <v>BH1NT_D1+1</v>
      </c>
      <c r="B11" s="53" t="str">
        <f>H11&amp;"+2"</f>
        <v>BH1NT_D1+2</v>
      </c>
      <c r="C11" s="53" t="str">
        <f>H11&amp;"+3"</f>
        <v>BH1NT_D1+3</v>
      </c>
      <c r="D11" s="53" t="str">
        <f>H11&amp;"+4"</f>
        <v>BH1NT_D1+4</v>
      </c>
      <c r="F11" s="53" t="s">
        <v>344</v>
      </c>
      <c r="G11" s="152"/>
      <c r="H11" s="152" t="s">
        <v>349</v>
      </c>
      <c r="I11" s="56" t="s">
        <v>350</v>
      </c>
      <c r="J11" s="153" t="s">
        <v>351</v>
      </c>
      <c r="K11" s="153"/>
      <c r="L11" s="163" t="s">
        <v>352</v>
      </c>
      <c r="M11" s="57">
        <v>9000</v>
      </c>
      <c r="N11" s="57">
        <v>6000</v>
      </c>
      <c r="O11" s="57">
        <v>3000</v>
      </c>
      <c r="P11" s="57">
        <v>1500</v>
      </c>
      <c r="Q11" s="57"/>
      <c r="R11" s="57"/>
      <c r="S11" s="57"/>
      <c r="T11" s="57"/>
      <c r="U11" s="58" t="str">
        <f>H11</f>
        <v>BH1NT_D1</v>
      </c>
      <c r="V11" s="59"/>
      <c r="W11" s="59"/>
      <c r="X11" s="59"/>
      <c r="Y11" s="59"/>
      <c r="Z11" s="60"/>
      <c r="AA11" s="60">
        <f>W11/N11</f>
        <v>0</v>
      </c>
      <c r="AB11" s="60"/>
      <c r="AC11" s="60"/>
      <c r="AD11" s="59"/>
      <c r="AE11" s="59"/>
      <c r="AF11" s="59"/>
      <c r="AG11" s="59"/>
      <c r="AH11" s="61"/>
      <c r="AI11" s="61"/>
      <c r="AJ11" s="61"/>
      <c r="AK11" s="61"/>
      <c r="AL11" s="164">
        <v>3.1007383699999997</v>
      </c>
      <c r="AM11" s="62"/>
      <c r="AN11" s="62">
        <f>AL11*$AN$10/$AL$10</f>
        <v>1.8</v>
      </c>
      <c r="AO11" s="59">
        <f t="shared" ref="AO11:AR74" si="0">M11*$AN11</f>
        <v>16200</v>
      </c>
      <c r="AP11" s="59">
        <f t="shared" si="0"/>
        <v>10800</v>
      </c>
      <c r="AQ11" s="59">
        <f t="shared" si="0"/>
        <v>5400</v>
      </c>
      <c r="AR11" s="59">
        <f t="shared" si="0"/>
        <v>2700</v>
      </c>
      <c r="AS11" s="59">
        <f>IF(AO11&lt;1000,ROUND(AO11,-1),ROUND(AO11,-2))</f>
        <v>16200</v>
      </c>
      <c r="AT11" s="59">
        <f>IF(AP11&lt;1000,ROUND(AP11,-1),ROUND(AP11,-2))</f>
        <v>10800</v>
      </c>
      <c r="AU11" s="59">
        <f>IF(AQ11&lt;1000,ROUND(AQ11,-1),ROUND(AQ11,-2))</f>
        <v>5400</v>
      </c>
      <c r="AV11" s="59">
        <f>IF(AR11&lt;1000,ROUND(AR11,-1),ROUND(AR11,-2))</f>
        <v>2700</v>
      </c>
      <c r="AW11" s="62"/>
      <c r="AX11" s="165" t="s">
        <v>344</v>
      </c>
      <c r="AY11" s="166"/>
      <c r="AZ11" s="66">
        <v>900</v>
      </c>
    </row>
    <row r="12" spans="1:52" s="53" customFormat="1" x14ac:dyDescent="0.25">
      <c r="A12" s="53" t="str">
        <f t="shared" ref="A12:A75" si="1">H12&amp;"+1"</f>
        <v>BH1NT_D2+1</v>
      </c>
      <c r="B12" s="53" t="str">
        <f t="shared" ref="B12:B75" si="2">H12&amp;"+2"</f>
        <v>BH1NT_D2+2</v>
      </c>
      <c r="C12" s="53" t="str">
        <f t="shared" ref="C12:C75" si="3">H12&amp;"+3"</f>
        <v>BH1NT_D2+3</v>
      </c>
      <c r="D12" s="53" t="str">
        <f t="shared" ref="D12:D75" si="4">H12&amp;"+4"</f>
        <v>BH1NT_D2+4</v>
      </c>
      <c r="F12" s="53" t="s">
        <v>344</v>
      </c>
      <c r="G12" s="152"/>
      <c r="H12" s="152" t="s">
        <v>353</v>
      </c>
      <c r="I12" s="56" t="s">
        <v>354</v>
      </c>
      <c r="J12" s="167" t="s">
        <v>355</v>
      </c>
      <c r="K12" s="167"/>
      <c r="L12" s="163" t="s">
        <v>356</v>
      </c>
      <c r="M12" s="57">
        <v>7000</v>
      </c>
      <c r="N12" s="57">
        <v>4000</v>
      </c>
      <c r="O12" s="57">
        <v>2000</v>
      </c>
      <c r="P12" s="57">
        <v>1500</v>
      </c>
      <c r="Q12" s="57"/>
      <c r="R12" s="57"/>
      <c r="S12" s="57"/>
      <c r="T12" s="57"/>
      <c r="U12" s="58" t="str">
        <f>H12</f>
        <v>BH1NT_D2</v>
      </c>
      <c r="V12" s="59"/>
      <c r="W12" s="59"/>
      <c r="X12" s="59"/>
      <c r="Y12" s="59"/>
      <c r="Z12" s="60"/>
      <c r="AA12" s="60"/>
      <c r="AB12" s="60"/>
      <c r="AC12" s="60"/>
      <c r="AD12" s="59"/>
      <c r="AE12" s="59"/>
      <c r="AF12" s="59"/>
      <c r="AG12" s="59"/>
      <c r="AH12" s="61"/>
      <c r="AI12" s="61"/>
      <c r="AJ12" s="61"/>
      <c r="AK12" s="61"/>
      <c r="AL12" s="164">
        <v>3.1007383699999997</v>
      </c>
      <c r="AM12" s="62"/>
      <c r="AN12" s="62">
        <f>AL12*$AN$10/$AL$10</f>
        <v>1.8</v>
      </c>
      <c r="AO12" s="59">
        <f t="shared" si="0"/>
        <v>12600</v>
      </c>
      <c r="AP12" s="59">
        <f t="shared" si="0"/>
        <v>7200</v>
      </c>
      <c r="AQ12" s="59">
        <f t="shared" si="0"/>
        <v>3600</v>
      </c>
      <c r="AR12" s="59">
        <f t="shared" si="0"/>
        <v>2700</v>
      </c>
      <c r="AS12" s="59">
        <f t="shared" ref="AS12:AV75" si="5">IF(AO12&lt;1000,ROUND(AO12,-1),ROUND(AO12,-2))</f>
        <v>12600</v>
      </c>
      <c r="AT12" s="59">
        <f t="shared" si="5"/>
        <v>7200</v>
      </c>
      <c r="AU12" s="59">
        <f t="shared" si="5"/>
        <v>3600</v>
      </c>
      <c r="AV12" s="59">
        <f t="shared" si="5"/>
        <v>2700</v>
      </c>
      <c r="AW12" s="64"/>
      <c r="AX12" s="53" t="s">
        <v>344</v>
      </c>
      <c r="AY12" s="65"/>
      <c r="AZ12" s="66">
        <v>900</v>
      </c>
    </row>
    <row r="13" spans="1:52" s="126" customFormat="1" ht="31.5" x14ac:dyDescent="0.25">
      <c r="A13" s="53" t="str">
        <f t="shared" si="1"/>
        <v>BH1NT_D3+1</v>
      </c>
      <c r="B13" s="53" t="str">
        <f t="shared" si="2"/>
        <v>BH1NT_D3+2</v>
      </c>
      <c r="C13" s="53" t="str">
        <f t="shared" si="3"/>
        <v>BH1NT_D3+3</v>
      </c>
      <c r="D13" s="53" t="str">
        <f t="shared" si="4"/>
        <v>BH1NT_D3+4</v>
      </c>
      <c r="F13" s="53" t="s">
        <v>344</v>
      </c>
      <c r="G13" s="152"/>
      <c r="H13" s="152" t="s">
        <v>357</v>
      </c>
      <c r="I13" s="56" t="s">
        <v>358</v>
      </c>
      <c r="J13" s="167" t="s">
        <v>359</v>
      </c>
      <c r="K13" s="167"/>
      <c r="L13" s="154" t="s">
        <v>360</v>
      </c>
      <c r="M13" s="57">
        <v>5000</v>
      </c>
      <c r="N13" s="57">
        <v>3000</v>
      </c>
      <c r="O13" s="57">
        <v>1800</v>
      </c>
      <c r="P13" s="57">
        <v>1500</v>
      </c>
      <c r="Q13" s="57"/>
      <c r="R13" s="57"/>
      <c r="S13" s="57"/>
      <c r="T13" s="57"/>
      <c r="U13" s="58" t="str">
        <f>H13</f>
        <v>BH1NT_D3</v>
      </c>
      <c r="V13" s="59"/>
      <c r="W13" s="59"/>
      <c r="X13" s="59"/>
      <c r="Y13" s="59"/>
      <c r="Z13" s="60"/>
      <c r="AA13" s="60"/>
      <c r="AB13" s="60"/>
      <c r="AC13" s="60"/>
      <c r="AD13" s="59"/>
      <c r="AE13" s="59"/>
      <c r="AF13" s="59"/>
      <c r="AG13" s="59"/>
      <c r="AH13" s="61"/>
      <c r="AI13" s="61"/>
      <c r="AJ13" s="61"/>
      <c r="AK13" s="61"/>
      <c r="AL13" s="164">
        <v>3.1007383699999997</v>
      </c>
      <c r="AM13" s="62"/>
      <c r="AN13" s="62">
        <f>AL13*$AN$10/$AL$10</f>
        <v>1.8</v>
      </c>
      <c r="AO13" s="59">
        <f t="shared" si="0"/>
        <v>9000</v>
      </c>
      <c r="AP13" s="59">
        <f t="shared" si="0"/>
        <v>5400</v>
      </c>
      <c r="AQ13" s="59">
        <f t="shared" si="0"/>
        <v>3240</v>
      </c>
      <c r="AR13" s="59">
        <f t="shared" si="0"/>
        <v>2700</v>
      </c>
      <c r="AS13" s="59">
        <f t="shared" si="5"/>
        <v>9000</v>
      </c>
      <c r="AT13" s="59">
        <f t="shared" si="5"/>
        <v>5400</v>
      </c>
      <c r="AU13" s="59">
        <f t="shared" si="5"/>
        <v>3200</v>
      </c>
      <c r="AV13" s="59">
        <f t="shared" si="5"/>
        <v>2700</v>
      </c>
      <c r="AW13" s="64"/>
      <c r="AX13" s="53" t="s">
        <v>344</v>
      </c>
      <c r="AY13" s="65"/>
      <c r="AZ13" s="66">
        <v>900</v>
      </c>
    </row>
    <row r="14" spans="1:52" s="126" customFormat="1" ht="47.25" x14ac:dyDescent="0.25">
      <c r="A14" s="53" t="str">
        <f t="shared" si="1"/>
        <v>BH2NT+1</v>
      </c>
      <c r="B14" s="53" t="str">
        <f t="shared" si="2"/>
        <v>BH2NT+2</v>
      </c>
      <c r="C14" s="53" t="str">
        <f t="shared" si="3"/>
        <v>BH2NT+3</v>
      </c>
      <c r="D14" s="53" t="str">
        <f t="shared" si="4"/>
        <v>BH2NT+4</v>
      </c>
      <c r="F14" s="53" t="s">
        <v>344</v>
      </c>
      <c r="G14" s="152">
        <v>2</v>
      </c>
      <c r="H14" s="152" t="s">
        <v>361</v>
      </c>
      <c r="I14" s="56" t="s">
        <v>362</v>
      </c>
      <c r="J14" s="167" t="s">
        <v>363</v>
      </c>
      <c r="K14" s="167"/>
      <c r="L14" s="163" t="s">
        <v>364</v>
      </c>
      <c r="M14" s="57">
        <v>5000</v>
      </c>
      <c r="N14" s="57">
        <v>3000</v>
      </c>
      <c r="O14" s="57">
        <v>1700</v>
      </c>
      <c r="P14" s="57">
        <v>1500</v>
      </c>
      <c r="Q14" s="57"/>
      <c r="R14" s="57"/>
      <c r="S14" s="57"/>
      <c r="T14" s="57"/>
      <c r="U14" s="58" t="str">
        <f>H14</f>
        <v>BH2NT</v>
      </c>
      <c r="V14" s="59"/>
      <c r="W14" s="59"/>
      <c r="X14" s="59"/>
      <c r="Y14" s="59"/>
      <c r="Z14" s="60"/>
      <c r="AA14" s="60"/>
      <c r="AB14" s="60"/>
      <c r="AC14" s="60"/>
      <c r="AD14" s="59"/>
      <c r="AE14" s="59"/>
      <c r="AF14" s="59"/>
      <c r="AG14" s="59"/>
      <c r="AH14" s="61"/>
      <c r="AI14" s="61"/>
      <c r="AJ14" s="61"/>
      <c r="AK14" s="61"/>
      <c r="AL14" s="164">
        <v>3.1007383699999997</v>
      </c>
      <c r="AM14" s="62"/>
      <c r="AN14" s="62">
        <f>AL14*$AN$10/$AL$10</f>
        <v>1.8</v>
      </c>
      <c r="AO14" s="59">
        <f t="shared" si="0"/>
        <v>9000</v>
      </c>
      <c r="AP14" s="59">
        <f t="shared" si="0"/>
        <v>5400</v>
      </c>
      <c r="AQ14" s="59">
        <f t="shared" si="0"/>
        <v>3060</v>
      </c>
      <c r="AR14" s="59">
        <f t="shared" si="0"/>
        <v>2700</v>
      </c>
      <c r="AS14" s="59">
        <f t="shared" si="5"/>
        <v>9000</v>
      </c>
      <c r="AT14" s="59">
        <f t="shared" si="5"/>
        <v>5400</v>
      </c>
      <c r="AU14" s="59">
        <f t="shared" si="5"/>
        <v>3100</v>
      </c>
      <c r="AV14" s="59">
        <f t="shared" si="5"/>
        <v>2700</v>
      </c>
      <c r="AW14" s="64"/>
      <c r="AX14" s="53" t="s">
        <v>344</v>
      </c>
      <c r="AY14" s="65"/>
      <c r="AZ14" s="66">
        <v>900</v>
      </c>
    </row>
    <row r="15" spans="1:52" s="168" customFormat="1" x14ac:dyDescent="0.25">
      <c r="A15" s="53" t="str">
        <f t="shared" si="1"/>
        <v>LT+1</v>
      </c>
      <c r="B15" s="53" t="str">
        <f t="shared" si="2"/>
        <v>LT+2</v>
      </c>
      <c r="C15" s="53" t="str">
        <f t="shared" si="3"/>
        <v>LT+3</v>
      </c>
      <c r="D15" s="53" t="str">
        <f t="shared" si="4"/>
        <v>LT+4</v>
      </c>
      <c r="E15" s="126"/>
      <c r="F15" s="168" t="s">
        <v>365</v>
      </c>
      <c r="G15" s="169" t="s">
        <v>31</v>
      </c>
      <c r="H15" s="41" t="s">
        <v>365</v>
      </c>
      <c r="I15" s="170" t="s">
        <v>366</v>
      </c>
      <c r="J15" s="70"/>
      <c r="K15" s="70"/>
      <c r="L15" s="70"/>
      <c r="M15" s="69"/>
      <c r="N15" s="69"/>
      <c r="O15" s="69"/>
      <c r="P15" s="69"/>
      <c r="Q15" s="72"/>
      <c r="R15" s="72"/>
      <c r="S15" s="72"/>
      <c r="T15" s="72"/>
      <c r="U15" s="73"/>
      <c r="V15" s="74"/>
      <c r="W15" s="74"/>
      <c r="X15" s="74"/>
      <c r="Y15" s="74"/>
      <c r="Z15" s="75"/>
      <c r="AA15" s="75"/>
      <c r="AB15" s="75"/>
      <c r="AC15" s="75"/>
      <c r="AD15" s="74"/>
      <c r="AE15" s="74"/>
      <c r="AF15" s="74"/>
      <c r="AG15" s="74"/>
      <c r="AH15" s="76"/>
      <c r="AI15" s="76"/>
      <c r="AJ15" s="76"/>
      <c r="AK15" s="76"/>
      <c r="AL15" s="164">
        <f>AVERAGE(AL17:AL89)</f>
        <v>4.2928245939449097</v>
      </c>
      <c r="AM15" s="77"/>
      <c r="AN15" s="171">
        <f>ROUNDDOWN(AL15*$AN$10/$AL$10,1)</f>
        <v>2.4</v>
      </c>
      <c r="AO15" s="74">
        <f t="shared" si="0"/>
        <v>0</v>
      </c>
      <c r="AP15" s="74">
        <f t="shared" si="0"/>
        <v>0</v>
      </c>
      <c r="AQ15" s="74">
        <f t="shared" si="0"/>
        <v>0</v>
      </c>
      <c r="AR15" s="74">
        <f t="shared" si="0"/>
        <v>0</v>
      </c>
      <c r="AS15" s="74"/>
      <c r="AT15" s="74"/>
      <c r="AU15" s="74"/>
      <c r="AV15" s="74"/>
      <c r="AW15" s="78"/>
      <c r="AX15" s="168" t="s">
        <v>365</v>
      </c>
      <c r="AY15" s="79"/>
      <c r="AZ15" s="80"/>
    </row>
    <row r="16" spans="1:52" s="126" customFormat="1" ht="31.5" x14ac:dyDescent="0.25">
      <c r="A16" s="53" t="str">
        <f t="shared" si="1"/>
        <v>LT1NT1+1</v>
      </c>
      <c r="B16" s="53" t="str">
        <f t="shared" si="2"/>
        <v>LT1NT1+2</v>
      </c>
      <c r="C16" s="53" t="str">
        <f t="shared" si="3"/>
        <v>LT1NT1+3</v>
      </c>
      <c r="D16" s="53" t="str">
        <f t="shared" si="4"/>
        <v>LT1NT1+4</v>
      </c>
      <c r="F16" s="126" t="s">
        <v>365</v>
      </c>
      <c r="G16" s="55">
        <v>1</v>
      </c>
      <c r="H16" s="55" t="s">
        <v>367</v>
      </c>
      <c r="I16" s="56" t="s">
        <v>368</v>
      </c>
      <c r="J16" s="56" t="s">
        <v>369</v>
      </c>
      <c r="K16" s="56"/>
      <c r="L16" s="56" t="s">
        <v>370</v>
      </c>
      <c r="M16" s="55"/>
      <c r="N16" s="55"/>
      <c r="O16" s="55"/>
      <c r="P16" s="55"/>
      <c r="Q16" s="57"/>
      <c r="R16" s="57"/>
      <c r="S16" s="57"/>
      <c r="T16" s="57"/>
      <c r="U16" s="58"/>
      <c r="V16" s="59"/>
      <c r="W16" s="59"/>
      <c r="X16" s="59"/>
      <c r="Y16" s="59"/>
      <c r="Z16" s="60"/>
      <c r="AA16" s="60"/>
      <c r="AB16" s="60"/>
      <c r="AC16" s="60"/>
      <c r="AD16" s="59"/>
      <c r="AE16" s="59"/>
      <c r="AF16" s="59"/>
      <c r="AG16" s="59"/>
      <c r="AH16" s="61"/>
      <c r="AI16" s="61"/>
      <c r="AJ16" s="61"/>
      <c r="AK16" s="61"/>
      <c r="AL16" s="164"/>
      <c r="AM16" s="62"/>
      <c r="AN16" s="62"/>
      <c r="AO16" s="59">
        <f t="shared" si="0"/>
        <v>0</v>
      </c>
      <c r="AP16" s="59">
        <f t="shared" si="0"/>
        <v>0</v>
      </c>
      <c r="AQ16" s="59">
        <f t="shared" si="0"/>
        <v>0</v>
      </c>
      <c r="AR16" s="59">
        <f t="shared" si="0"/>
        <v>0</v>
      </c>
      <c r="AS16" s="59"/>
      <c r="AT16" s="59"/>
      <c r="AU16" s="59"/>
      <c r="AV16" s="59"/>
      <c r="AW16" s="64"/>
      <c r="AX16" s="126" t="s">
        <v>365</v>
      </c>
      <c r="AY16" s="65"/>
      <c r="AZ16" s="66"/>
    </row>
    <row r="17" spans="1:188" s="126" customFormat="1" ht="47.25" x14ac:dyDescent="0.25">
      <c r="A17" s="53" t="str">
        <f t="shared" si="1"/>
        <v>LT1NT1_D1+1</v>
      </c>
      <c r="B17" s="53" t="str">
        <f t="shared" si="2"/>
        <v>LT1NT1_D1+2</v>
      </c>
      <c r="C17" s="53" t="str">
        <f t="shared" si="3"/>
        <v>LT1NT1_D1+3</v>
      </c>
      <c r="D17" s="53" t="str">
        <f t="shared" si="4"/>
        <v>LT1NT1_D1+4</v>
      </c>
      <c r="F17" s="126" t="s">
        <v>365</v>
      </c>
      <c r="G17" s="41"/>
      <c r="H17" s="55" t="s">
        <v>371</v>
      </c>
      <c r="I17" s="56" t="s">
        <v>372</v>
      </c>
      <c r="J17" s="56" t="s">
        <v>369</v>
      </c>
      <c r="K17" s="56"/>
      <c r="L17" s="56" t="s">
        <v>373</v>
      </c>
      <c r="M17" s="57">
        <v>11000</v>
      </c>
      <c r="N17" s="57">
        <v>3900</v>
      </c>
      <c r="O17" s="57">
        <v>2700</v>
      </c>
      <c r="P17" s="57">
        <v>2100</v>
      </c>
      <c r="Q17" s="57"/>
      <c r="R17" s="57"/>
      <c r="S17" s="57"/>
      <c r="T17" s="57"/>
      <c r="U17" s="58" t="str">
        <f t="shared" ref="U17:U30" si="6">H17</f>
        <v>LT1NT1_D1</v>
      </c>
      <c r="V17" s="59"/>
      <c r="W17" s="59"/>
      <c r="X17" s="59"/>
      <c r="Y17" s="59"/>
      <c r="Z17" s="60"/>
      <c r="AA17" s="60"/>
      <c r="AB17" s="60"/>
      <c r="AC17" s="60"/>
      <c r="AD17" s="59"/>
      <c r="AE17" s="59"/>
      <c r="AF17" s="59"/>
      <c r="AG17" s="59"/>
      <c r="AH17" s="61"/>
      <c r="AI17" s="61"/>
      <c r="AJ17" s="61"/>
      <c r="AK17" s="61"/>
      <c r="AL17" s="164">
        <v>7.21</v>
      </c>
      <c r="AM17" s="62"/>
      <c r="AN17" s="63">
        <f>ROUNDDOWN(AL17*$AN$10/$AL$10,1)</f>
        <v>4.0999999999999996</v>
      </c>
      <c r="AO17" s="59">
        <f t="shared" si="0"/>
        <v>45099.999999999993</v>
      </c>
      <c r="AP17" s="59">
        <f t="shared" si="0"/>
        <v>15989.999999999998</v>
      </c>
      <c r="AQ17" s="59">
        <f t="shared" si="0"/>
        <v>11069.999999999998</v>
      </c>
      <c r="AR17" s="59">
        <f t="shared" si="0"/>
        <v>8610</v>
      </c>
      <c r="AS17" s="59">
        <f t="shared" si="5"/>
        <v>45100</v>
      </c>
      <c r="AT17" s="59">
        <f t="shared" si="5"/>
        <v>16000</v>
      </c>
      <c r="AU17" s="59">
        <f t="shared" si="5"/>
        <v>11100</v>
      </c>
      <c r="AV17" s="59">
        <f t="shared" si="5"/>
        <v>8600</v>
      </c>
      <c r="AW17" s="64"/>
      <c r="AX17" s="126" t="s">
        <v>365</v>
      </c>
      <c r="AY17" s="65"/>
      <c r="AZ17" s="66">
        <v>1260</v>
      </c>
    </row>
    <row r="18" spans="1:188" s="126" customFormat="1" ht="34.5" customHeight="1" x14ac:dyDescent="0.25">
      <c r="A18" s="53" t="str">
        <f t="shared" si="1"/>
        <v>LT1NT1_D2+1</v>
      </c>
      <c r="B18" s="53" t="str">
        <f t="shared" si="2"/>
        <v>LT1NT1_D2+2</v>
      </c>
      <c r="C18" s="53" t="str">
        <f t="shared" si="3"/>
        <v>LT1NT1_D2+3</v>
      </c>
      <c r="D18" s="53" t="str">
        <f t="shared" si="4"/>
        <v>LT1NT1_D2+4</v>
      </c>
      <c r="F18" s="126" t="s">
        <v>365</v>
      </c>
      <c r="G18" s="55"/>
      <c r="H18" s="55" t="s">
        <v>374</v>
      </c>
      <c r="I18" s="56" t="s">
        <v>375</v>
      </c>
      <c r="J18" s="56" t="s">
        <v>376</v>
      </c>
      <c r="K18" s="56"/>
      <c r="L18" s="56" t="s">
        <v>377</v>
      </c>
      <c r="M18" s="57">
        <v>9000</v>
      </c>
      <c r="N18" s="57">
        <v>3600</v>
      </c>
      <c r="O18" s="57">
        <v>2700</v>
      </c>
      <c r="P18" s="57">
        <v>2100</v>
      </c>
      <c r="Q18" s="57"/>
      <c r="R18" s="57"/>
      <c r="S18" s="57"/>
      <c r="T18" s="57"/>
      <c r="U18" s="58" t="str">
        <f t="shared" si="6"/>
        <v>LT1NT1_D2</v>
      </c>
      <c r="V18" s="59"/>
      <c r="W18" s="59"/>
      <c r="X18" s="59"/>
      <c r="Y18" s="59"/>
      <c r="Z18" s="60"/>
      <c r="AA18" s="60">
        <f>W18/N18</f>
        <v>0</v>
      </c>
      <c r="AB18" s="60"/>
      <c r="AC18" s="60">
        <f>Y18/P18</f>
        <v>0</v>
      </c>
      <c r="AD18" s="59" t="e">
        <f>VLOOKUP($H18,#REF!,5,0)</f>
        <v>#REF!</v>
      </c>
      <c r="AE18" s="59" t="e">
        <f>VLOOKUP($H18,#REF!,6,0)</f>
        <v>#REF!</v>
      </c>
      <c r="AF18" s="59" t="e">
        <f>VLOOKUP($H18,#REF!,7,0)</f>
        <v>#REF!</v>
      </c>
      <c r="AG18" s="59" t="e">
        <f>VLOOKUP($H18,#REF!,8,0)</f>
        <v>#REF!</v>
      </c>
      <c r="AH18" s="61" t="e">
        <f>AD18/M18</f>
        <v>#REF!</v>
      </c>
      <c r="AI18" s="61" t="e">
        <f>AE18/N18</f>
        <v>#REF!</v>
      </c>
      <c r="AJ18" s="61" t="e">
        <f>AF18/O18</f>
        <v>#REF!</v>
      </c>
      <c r="AK18" s="61" t="e">
        <f>AG18/P18</f>
        <v>#REF!</v>
      </c>
      <c r="AL18" s="164">
        <v>2.8174603174603172</v>
      </c>
      <c r="AM18" s="62"/>
      <c r="AN18" s="62">
        <v>1.6</v>
      </c>
      <c r="AO18" s="59">
        <f t="shared" si="0"/>
        <v>14400</v>
      </c>
      <c r="AP18" s="59">
        <f t="shared" si="0"/>
        <v>5760</v>
      </c>
      <c r="AQ18" s="59">
        <f t="shared" si="0"/>
        <v>4320</v>
      </c>
      <c r="AR18" s="59">
        <f t="shared" si="0"/>
        <v>3360</v>
      </c>
      <c r="AS18" s="59">
        <f t="shared" si="5"/>
        <v>14400</v>
      </c>
      <c r="AT18" s="59">
        <f t="shared" si="5"/>
        <v>5800</v>
      </c>
      <c r="AU18" s="59">
        <f t="shared" si="5"/>
        <v>4300</v>
      </c>
      <c r="AV18" s="59">
        <f t="shared" si="5"/>
        <v>3400</v>
      </c>
      <c r="AW18" s="64" t="e">
        <f>VLOOKUP($H18,#REF!,3,0)</f>
        <v>#REF!</v>
      </c>
      <c r="AX18" s="172" t="s">
        <v>365</v>
      </c>
      <c r="AY18" s="166"/>
      <c r="AZ18" s="66">
        <v>1260</v>
      </c>
    </row>
    <row r="19" spans="1:188" s="126" customFormat="1" ht="25.5" customHeight="1" x14ac:dyDescent="0.25">
      <c r="A19" s="53" t="str">
        <f t="shared" si="1"/>
        <v>LT1NT1_D3+1</v>
      </c>
      <c r="B19" s="53" t="str">
        <f t="shared" si="2"/>
        <v>LT1NT1_D3+2</v>
      </c>
      <c r="C19" s="53" t="str">
        <f t="shared" si="3"/>
        <v>LT1NT1_D3+3</v>
      </c>
      <c r="D19" s="53" t="str">
        <f t="shared" si="4"/>
        <v>LT1NT1_D3+4</v>
      </c>
      <c r="F19" s="126" t="s">
        <v>365</v>
      </c>
      <c r="G19" s="55"/>
      <c r="H19" s="55" t="s">
        <v>378</v>
      </c>
      <c r="I19" s="56" t="s">
        <v>379</v>
      </c>
      <c r="J19" s="56" t="s">
        <v>377</v>
      </c>
      <c r="K19" s="56"/>
      <c r="L19" s="56" t="s">
        <v>380</v>
      </c>
      <c r="M19" s="57">
        <v>12000</v>
      </c>
      <c r="N19" s="57">
        <v>3900</v>
      </c>
      <c r="O19" s="57">
        <v>2700</v>
      </c>
      <c r="P19" s="57">
        <v>1800</v>
      </c>
      <c r="Q19" s="57"/>
      <c r="R19" s="57"/>
      <c r="S19" s="57"/>
      <c r="T19" s="57"/>
      <c r="U19" s="58" t="str">
        <f t="shared" si="6"/>
        <v>LT1NT1_D3</v>
      </c>
      <c r="V19" s="59"/>
      <c r="W19" s="59"/>
      <c r="X19" s="59"/>
      <c r="Y19" s="59"/>
      <c r="Z19" s="60">
        <f>V19/M19</f>
        <v>0</v>
      </c>
      <c r="AA19" s="60">
        <f>W19/N19</f>
        <v>0</v>
      </c>
      <c r="AB19" s="60"/>
      <c r="AC19" s="60"/>
      <c r="AD19" s="59"/>
      <c r="AE19" s="59"/>
      <c r="AF19" s="59"/>
      <c r="AG19" s="59"/>
      <c r="AH19" s="61"/>
      <c r="AI19" s="61"/>
      <c r="AJ19" s="61"/>
      <c r="AK19" s="61"/>
      <c r="AL19" s="164">
        <v>7.6282051282051286</v>
      </c>
      <c r="AM19" s="62"/>
      <c r="AN19" s="63">
        <f t="shared" ref="AN19:AN30" si="7">ROUNDDOWN(AL19*$AN$10/$AL$10,1)</f>
        <v>4.4000000000000004</v>
      </c>
      <c r="AO19" s="59">
        <f t="shared" si="0"/>
        <v>52800.000000000007</v>
      </c>
      <c r="AP19" s="59">
        <f t="shared" si="0"/>
        <v>17160</v>
      </c>
      <c r="AQ19" s="59">
        <f t="shared" si="0"/>
        <v>11880.000000000002</v>
      </c>
      <c r="AR19" s="59">
        <f t="shared" si="0"/>
        <v>7920.0000000000009</v>
      </c>
      <c r="AS19" s="59">
        <f t="shared" si="5"/>
        <v>52800</v>
      </c>
      <c r="AT19" s="59">
        <f t="shared" si="5"/>
        <v>17200</v>
      </c>
      <c r="AU19" s="59">
        <f t="shared" si="5"/>
        <v>11900</v>
      </c>
      <c r="AV19" s="59">
        <f t="shared" si="5"/>
        <v>7900</v>
      </c>
      <c r="AW19" s="64"/>
      <c r="AX19" s="126" t="s">
        <v>365</v>
      </c>
      <c r="AY19" s="65"/>
      <c r="AZ19" s="66">
        <v>1080</v>
      </c>
    </row>
    <row r="20" spans="1:188" s="126" customFormat="1" ht="31.5" x14ac:dyDescent="0.25">
      <c r="A20" s="53" t="str">
        <f t="shared" si="1"/>
        <v>LT1NT1_D4+1</v>
      </c>
      <c r="B20" s="53" t="str">
        <f t="shared" si="2"/>
        <v>LT1NT1_D4+2</v>
      </c>
      <c r="C20" s="53" t="str">
        <f t="shared" si="3"/>
        <v>LT1NT1_D4+3</v>
      </c>
      <c r="D20" s="53" t="str">
        <f t="shared" si="4"/>
        <v>LT1NT1_D4+4</v>
      </c>
      <c r="F20" s="126" t="s">
        <v>365</v>
      </c>
      <c r="G20" s="55"/>
      <c r="H20" s="55" t="s">
        <v>381</v>
      </c>
      <c r="I20" s="56" t="s">
        <v>382</v>
      </c>
      <c r="J20" s="56" t="s">
        <v>377</v>
      </c>
      <c r="K20" s="56"/>
      <c r="L20" s="56" t="s">
        <v>380</v>
      </c>
      <c r="M20" s="57">
        <v>8300</v>
      </c>
      <c r="N20" s="57">
        <v>3900</v>
      </c>
      <c r="O20" s="57">
        <v>2700</v>
      </c>
      <c r="P20" s="57">
        <v>1800</v>
      </c>
      <c r="Q20" s="57"/>
      <c r="R20" s="57"/>
      <c r="S20" s="57"/>
      <c r="T20" s="57"/>
      <c r="U20" s="58" t="str">
        <f t="shared" si="6"/>
        <v>LT1NT1_D4</v>
      </c>
      <c r="V20" s="59"/>
      <c r="W20" s="59"/>
      <c r="X20" s="59"/>
      <c r="Y20" s="59"/>
      <c r="Z20" s="60"/>
      <c r="AA20" s="60"/>
      <c r="AB20" s="60"/>
      <c r="AC20" s="60"/>
      <c r="AD20" s="59"/>
      <c r="AE20" s="59"/>
      <c r="AF20" s="59"/>
      <c r="AG20" s="59"/>
      <c r="AH20" s="61"/>
      <c r="AI20" s="61"/>
      <c r="AJ20" s="61"/>
      <c r="AK20" s="61"/>
      <c r="AL20" s="164">
        <v>5.5555555555555554</v>
      </c>
      <c r="AM20" s="62"/>
      <c r="AN20" s="63">
        <f t="shared" si="7"/>
        <v>3.2</v>
      </c>
      <c r="AO20" s="59">
        <f t="shared" si="0"/>
        <v>26560</v>
      </c>
      <c r="AP20" s="59">
        <f t="shared" si="0"/>
        <v>12480</v>
      </c>
      <c r="AQ20" s="59">
        <f t="shared" si="0"/>
        <v>8640</v>
      </c>
      <c r="AR20" s="59">
        <f t="shared" si="0"/>
        <v>5760</v>
      </c>
      <c r="AS20" s="59">
        <f t="shared" si="5"/>
        <v>26600</v>
      </c>
      <c r="AT20" s="59">
        <f t="shared" si="5"/>
        <v>12500</v>
      </c>
      <c r="AU20" s="59">
        <f t="shared" si="5"/>
        <v>8600</v>
      </c>
      <c r="AV20" s="59">
        <f t="shared" si="5"/>
        <v>5800</v>
      </c>
      <c r="AW20" s="64"/>
      <c r="AX20" s="126" t="s">
        <v>365</v>
      </c>
      <c r="AY20" s="65"/>
      <c r="AZ20" s="66">
        <v>1080</v>
      </c>
    </row>
    <row r="21" spans="1:188" s="126" customFormat="1" ht="31.5" x14ac:dyDescent="0.25">
      <c r="A21" s="53" t="str">
        <f t="shared" si="1"/>
        <v>LT1NT1_D5+1</v>
      </c>
      <c r="B21" s="53" t="str">
        <f t="shared" si="2"/>
        <v>LT1NT1_D5+2</v>
      </c>
      <c r="C21" s="53" t="str">
        <f t="shared" si="3"/>
        <v>LT1NT1_D5+3</v>
      </c>
      <c r="D21" s="53" t="str">
        <f t="shared" si="4"/>
        <v>LT1NT1_D5+4</v>
      </c>
      <c r="F21" s="126" t="s">
        <v>365</v>
      </c>
      <c r="G21" s="55"/>
      <c r="H21" s="55" t="s">
        <v>383</v>
      </c>
      <c r="I21" s="56" t="s">
        <v>384</v>
      </c>
      <c r="J21" s="56" t="s">
        <v>385</v>
      </c>
      <c r="K21" s="56"/>
      <c r="L21" s="56" t="s">
        <v>386</v>
      </c>
      <c r="M21" s="57">
        <v>9000</v>
      </c>
      <c r="N21" s="57">
        <v>3900</v>
      </c>
      <c r="O21" s="57">
        <v>2700</v>
      </c>
      <c r="P21" s="57">
        <v>1800</v>
      </c>
      <c r="Q21" s="57"/>
      <c r="R21" s="57"/>
      <c r="S21" s="57"/>
      <c r="T21" s="57"/>
      <c r="U21" s="58" t="str">
        <f t="shared" si="6"/>
        <v>LT1NT1_D5</v>
      </c>
      <c r="V21" s="59"/>
      <c r="W21" s="59"/>
      <c r="X21" s="59"/>
      <c r="Y21" s="59"/>
      <c r="Z21" s="60"/>
      <c r="AA21" s="60"/>
      <c r="AB21" s="60">
        <f>X21/O21</f>
        <v>0</v>
      </c>
      <c r="AC21" s="60"/>
      <c r="AD21" s="59"/>
      <c r="AE21" s="59"/>
      <c r="AF21" s="59"/>
      <c r="AG21" s="59"/>
      <c r="AH21" s="61"/>
      <c r="AI21" s="61"/>
      <c r="AJ21" s="61"/>
      <c r="AK21" s="61"/>
      <c r="AL21" s="164">
        <v>4.4444444444444438</v>
      </c>
      <c r="AM21" s="62"/>
      <c r="AN21" s="63">
        <f t="shared" si="7"/>
        <v>2.5</v>
      </c>
      <c r="AO21" s="59">
        <f t="shared" si="0"/>
        <v>22500</v>
      </c>
      <c r="AP21" s="59">
        <f t="shared" si="0"/>
        <v>9750</v>
      </c>
      <c r="AQ21" s="59">
        <f t="shared" si="0"/>
        <v>6750</v>
      </c>
      <c r="AR21" s="59">
        <f t="shared" si="0"/>
        <v>4500</v>
      </c>
      <c r="AS21" s="59">
        <f t="shared" si="5"/>
        <v>22500</v>
      </c>
      <c r="AT21" s="59">
        <f t="shared" si="5"/>
        <v>9800</v>
      </c>
      <c r="AU21" s="59">
        <f t="shared" si="5"/>
        <v>6800</v>
      </c>
      <c r="AV21" s="59">
        <f t="shared" si="5"/>
        <v>4500</v>
      </c>
      <c r="AW21" s="64"/>
      <c r="AX21" s="126" t="s">
        <v>365</v>
      </c>
      <c r="AY21" s="65"/>
      <c r="AZ21" s="66">
        <v>1080</v>
      </c>
    </row>
    <row r="22" spans="1:188" s="126" customFormat="1" ht="31.5" x14ac:dyDescent="0.25">
      <c r="A22" s="53" t="str">
        <f t="shared" si="1"/>
        <v>LT1NT1_D6+1</v>
      </c>
      <c r="B22" s="53" t="str">
        <f t="shared" si="2"/>
        <v>LT1NT1_D6+2</v>
      </c>
      <c r="C22" s="53" t="str">
        <f t="shared" si="3"/>
        <v>LT1NT1_D6+3</v>
      </c>
      <c r="D22" s="53" t="str">
        <f t="shared" si="4"/>
        <v>LT1NT1_D6+4</v>
      </c>
      <c r="F22" s="126" t="s">
        <v>365</v>
      </c>
      <c r="G22" s="55"/>
      <c r="H22" s="55" t="s">
        <v>387</v>
      </c>
      <c r="I22" s="56" t="s">
        <v>388</v>
      </c>
      <c r="J22" s="56" t="s">
        <v>380</v>
      </c>
      <c r="K22" s="56"/>
      <c r="L22" s="56" t="s">
        <v>389</v>
      </c>
      <c r="M22" s="57">
        <v>8300</v>
      </c>
      <c r="N22" s="57">
        <v>3900</v>
      </c>
      <c r="O22" s="57">
        <v>2300</v>
      </c>
      <c r="P22" s="57">
        <v>1800</v>
      </c>
      <c r="Q22" s="57"/>
      <c r="R22" s="57"/>
      <c r="S22" s="57"/>
      <c r="T22" s="57"/>
      <c r="U22" s="58" t="str">
        <f t="shared" si="6"/>
        <v>LT1NT1_D6</v>
      </c>
      <c r="V22" s="59"/>
      <c r="W22" s="59"/>
      <c r="X22" s="59"/>
      <c r="Y22" s="59"/>
      <c r="Z22" s="60"/>
      <c r="AA22" s="60"/>
      <c r="AB22" s="60"/>
      <c r="AC22" s="60"/>
      <c r="AD22" s="59"/>
      <c r="AE22" s="59"/>
      <c r="AF22" s="59"/>
      <c r="AG22" s="59"/>
      <c r="AH22" s="61"/>
      <c r="AI22" s="61"/>
      <c r="AJ22" s="61"/>
      <c r="AK22" s="61"/>
      <c r="AL22" s="164">
        <v>5.5555555555555554</v>
      </c>
      <c r="AM22" s="62"/>
      <c r="AN22" s="63">
        <f t="shared" si="7"/>
        <v>3.2</v>
      </c>
      <c r="AO22" s="59">
        <f t="shared" si="0"/>
        <v>26560</v>
      </c>
      <c r="AP22" s="59">
        <f t="shared" si="0"/>
        <v>12480</v>
      </c>
      <c r="AQ22" s="59">
        <f t="shared" si="0"/>
        <v>7360</v>
      </c>
      <c r="AR22" s="59">
        <f t="shared" si="0"/>
        <v>5760</v>
      </c>
      <c r="AS22" s="59">
        <f t="shared" si="5"/>
        <v>26600</v>
      </c>
      <c r="AT22" s="59">
        <f t="shared" si="5"/>
        <v>12500</v>
      </c>
      <c r="AU22" s="59">
        <f t="shared" si="5"/>
        <v>7400</v>
      </c>
      <c r="AV22" s="59">
        <f t="shared" si="5"/>
        <v>5800</v>
      </c>
      <c r="AW22" s="64"/>
      <c r="AX22" s="126" t="s">
        <v>365</v>
      </c>
      <c r="AY22" s="65"/>
      <c r="AZ22" s="66">
        <v>1080</v>
      </c>
    </row>
    <row r="23" spans="1:188" s="126" customFormat="1" ht="20.100000000000001" customHeight="1" x14ac:dyDescent="0.25">
      <c r="A23" s="55" t="str">
        <f t="shared" si="1"/>
        <v>LT1NT1_D7+1</v>
      </c>
      <c r="B23" s="56" t="str">
        <f t="shared" si="2"/>
        <v>LT1NT1_D7+2</v>
      </c>
      <c r="C23" s="173" t="str">
        <f t="shared" si="3"/>
        <v>LT1NT1_D7+3</v>
      </c>
      <c r="D23" s="64" t="str">
        <f t="shared" si="4"/>
        <v>LT1NT1_D7+4</v>
      </c>
      <c r="E23" s="166"/>
      <c r="F23" s="126" t="s">
        <v>365</v>
      </c>
      <c r="G23" s="174"/>
      <c r="H23" s="174" t="s">
        <v>390</v>
      </c>
      <c r="I23" s="56" t="s">
        <v>391</v>
      </c>
      <c r="J23" s="174" t="s">
        <v>389</v>
      </c>
      <c r="K23" s="174"/>
      <c r="L23" s="126" t="s">
        <v>392</v>
      </c>
      <c r="M23" s="57">
        <v>7200</v>
      </c>
      <c r="N23" s="57">
        <v>3500</v>
      </c>
      <c r="O23" s="57">
        <v>2300</v>
      </c>
      <c r="P23" s="57">
        <v>1800</v>
      </c>
      <c r="Q23" s="57"/>
      <c r="R23" s="57"/>
      <c r="S23" s="57"/>
      <c r="T23" s="57"/>
      <c r="U23" s="58" t="str">
        <f t="shared" si="6"/>
        <v>LT1NT1_D7</v>
      </c>
      <c r="V23" s="59"/>
      <c r="W23" s="59"/>
      <c r="X23" s="59"/>
      <c r="Y23" s="59"/>
      <c r="Z23" s="54"/>
      <c r="AA23" s="54">
        <f t="shared" ref="AA23:AA28" si="8">W23/N23</f>
        <v>0</v>
      </c>
      <c r="AB23" s="54"/>
      <c r="AC23" s="54"/>
      <c r="AD23" s="54" t="e">
        <f>VLOOKUP($H23,#REF!,5,0)</f>
        <v>#REF!</v>
      </c>
      <c r="AE23" s="54" t="e">
        <f>VLOOKUP($H23,#REF!,6,0)</f>
        <v>#REF!</v>
      </c>
      <c r="AF23" s="54" t="e">
        <f>VLOOKUP($H23,#REF!,7,0)</f>
        <v>#REF!</v>
      </c>
      <c r="AG23" s="54" t="e">
        <f>VLOOKUP($H23,#REF!,8,0)</f>
        <v>#REF!</v>
      </c>
      <c r="AH23" s="54" t="e">
        <f>AD23/M23</f>
        <v>#REF!</v>
      </c>
      <c r="AI23" s="54" t="e">
        <f>AE23/N23</f>
        <v>#REF!</v>
      </c>
      <c r="AJ23" s="54" t="e">
        <f>AF23/O23</f>
        <v>#REF!</v>
      </c>
      <c r="AK23" s="54" t="e">
        <f>AG23/P23</f>
        <v>#REF!</v>
      </c>
      <c r="AL23" s="164">
        <v>5.1428571428571432</v>
      </c>
      <c r="AM23" s="175"/>
      <c r="AN23" s="63">
        <f t="shared" si="7"/>
        <v>2.9</v>
      </c>
      <c r="AO23" s="59">
        <f t="shared" si="0"/>
        <v>20880</v>
      </c>
      <c r="AP23" s="59">
        <f t="shared" si="0"/>
        <v>10150</v>
      </c>
      <c r="AQ23" s="59">
        <f t="shared" si="0"/>
        <v>6670</v>
      </c>
      <c r="AR23" s="59">
        <f t="shared" si="0"/>
        <v>5220</v>
      </c>
      <c r="AS23" s="59">
        <f t="shared" si="5"/>
        <v>20900</v>
      </c>
      <c r="AT23" s="59">
        <f t="shared" si="5"/>
        <v>10200</v>
      </c>
      <c r="AU23" s="59">
        <f t="shared" si="5"/>
        <v>6700</v>
      </c>
      <c r="AV23" s="59">
        <f t="shared" si="5"/>
        <v>5200</v>
      </c>
      <c r="AW23" s="126" t="e">
        <f>VLOOKUP($H23,#REF!,3,0)</f>
        <v>#REF!</v>
      </c>
      <c r="AX23" s="126" t="s">
        <v>365</v>
      </c>
      <c r="AZ23" s="126">
        <v>1080</v>
      </c>
      <c r="GB23" s="55"/>
      <c r="GC23" s="56"/>
      <c r="GD23" s="173"/>
      <c r="GE23" s="64"/>
      <c r="GF23" s="166"/>
    </row>
    <row r="24" spans="1:188" s="126" customFormat="1" ht="31.5" x14ac:dyDescent="0.25">
      <c r="A24" s="53" t="str">
        <f t="shared" si="1"/>
        <v>LT1NT1_D8+1</v>
      </c>
      <c r="B24" s="53" t="str">
        <f t="shared" si="2"/>
        <v>LT1NT1_D8+2</v>
      </c>
      <c r="C24" s="53" t="str">
        <f t="shared" si="3"/>
        <v>LT1NT1_D8+3</v>
      </c>
      <c r="D24" s="53" t="str">
        <f t="shared" si="4"/>
        <v>LT1NT1_D8+4</v>
      </c>
      <c r="F24" s="126" t="s">
        <v>365</v>
      </c>
      <c r="G24" s="55"/>
      <c r="H24" s="55" t="s">
        <v>393</v>
      </c>
      <c r="I24" s="56" t="s">
        <v>394</v>
      </c>
      <c r="J24" s="56" t="s">
        <v>392</v>
      </c>
      <c r="K24" s="56"/>
      <c r="L24" s="56" t="s">
        <v>395</v>
      </c>
      <c r="M24" s="57">
        <v>5100</v>
      </c>
      <c r="N24" s="57">
        <v>2500</v>
      </c>
      <c r="O24" s="57">
        <v>2100</v>
      </c>
      <c r="P24" s="57">
        <v>1800</v>
      </c>
      <c r="Q24" s="57"/>
      <c r="R24" s="57"/>
      <c r="S24" s="57"/>
      <c r="T24" s="57"/>
      <c r="U24" s="58" t="str">
        <f t="shared" si="6"/>
        <v>LT1NT1_D8</v>
      </c>
      <c r="V24" s="59"/>
      <c r="W24" s="59"/>
      <c r="X24" s="59"/>
      <c r="Y24" s="59"/>
      <c r="Z24" s="60">
        <f>V24/M24</f>
        <v>0</v>
      </c>
      <c r="AA24" s="60">
        <f t="shared" si="8"/>
        <v>0</v>
      </c>
      <c r="AB24" s="60">
        <f>X24/O24</f>
        <v>0</v>
      </c>
      <c r="AC24" s="60">
        <f>Y24/P24</f>
        <v>0</v>
      </c>
      <c r="AD24" s="59"/>
      <c r="AE24" s="59"/>
      <c r="AF24" s="59"/>
      <c r="AG24" s="59"/>
      <c r="AH24" s="61"/>
      <c r="AI24" s="61"/>
      <c r="AJ24" s="61"/>
      <c r="AK24" s="61"/>
      <c r="AL24" s="164">
        <v>5.0212418300653594</v>
      </c>
      <c r="AM24" s="62"/>
      <c r="AN24" s="63">
        <f t="shared" si="7"/>
        <v>2.9</v>
      </c>
      <c r="AO24" s="59">
        <f t="shared" si="0"/>
        <v>14790</v>
      </c>
      <c r="AP24" s="59">
        <f t="shared" si="0"/>
        <v>7250</v>
      </c>
      <c r="AQ24" s="59">
        <f t="shared" si="0"/>
        <v>6090</v>
      </c>
      <c r="AR24" s="59">
        <f t="shared" si="0"/>
        <v>5220</v>
      </c>
      <c r="AS24" s="59">
        <f t="shared" si="5"/>
        <v>14800</v>
      </c>
      <c r="AT24" s="59">
        <f t="shared" si="5"/>
        <v>7300</v>
      </c>
      <c r="AU24" s="59">
        <f t="shared" si="5"/>
        <v>6100</v>
      </c>
      <c r="AV24" s="59">
        <f t="shared" si="5"/>
        <v>5200</v>
      </c>
      <c r="AW24" s="64"/>
      <c r="AX24" s="126" t="s">
        <v>365</v>
      </c>
      <c r="AY24" s="65"/>
      <c r="AZ24" s="66">
        <v>1080</v>
      </c>
    </row>
    <row r="25" spans="1:188" s="126" customFormat="1" ht="31.5" x14ac:dyDescent="0.25">
      <c r="A25" s="53" t="str">
        <f t="shared" si="1"/>
        <v>LT1NT1_D9+1</v>
      </c>
      <c r="B25" s="53" t="str">
        <f t="shared" si="2"/>
        <v>LT1NT1_D9+2</v>
      </c>
      <c r="C25" s="53" t="str">
        <f t="shared" si="3"/>
        <v>LT1NT1_D9+3</v>
      </c>
      <c r="D25" s="53" t="str">
        <f t="shared" si="4"/>
        <v>LT1NT1_D9+4</v>
      </c>
      <c r="F25" s="126" t="s">
        <v>365</v>
      </c>
      <c r="G25" s="55"/>
      <c r="H25" s="55" t="s">
        <v>396</v>
      </c>
      <c r="I25" s="56" t="s">
        <v>397</v>
      </c>
      <c r="J25" s="56" t="s">
        <v>398</v>
      </c>
      <c r="K25" s="56"/>
      <c r="L25" s="56" t="s">
        <v>399</v>
      </c>
      <c r="M25" s="57">
        <v>7200</v>
      </c>
      <c r="N25" s="57">
        <v>3300</v>
      </c>
      <c r="O25" s="57">
        <v>2300</v>
      </c>
      <c r="P25" s="57">
        <v>1800</v>
      </c>
      <c r="Q25" s="57"/>
      <c r="R25" s="57"/>
      <c r="S25" s="57"/>
      <c r="T25" s="57"/>
      <c r="U25" s="58" t="str">
        <f t="shared" si="6"/>
        <v>LT1NT1_D9</v>
      </c>
      <c r="V25" s="59"/>
      <c r="W25" s="59"/>
      <c r="X25" s="59"/>
      <c r="Y25" s="59"/>
      <c r="Z25" s="60"/>
      <c r="AA25" s="60">
        <f t="shared" si="8"/>
        <v>0</v>
      </c>
      <c r="AB25" s="60">
        <f>X25/O25</f>
        <v>0</v>
      </c>
      <c r="AC25" s="60"/>
      <c r="AD25" s="59"/>
      <c r="AE25" s="59"/>
      <c r="AF25" s="59"/>
      <c r="AG25" s="59"/>
      <c r="AH25" s="61"/>
      <c r="AI25" s="61"/>
      <c r="AJ25" s="61"/>
      <c r="AK25" s="61"/>
      <c r="AL25" s="164">
        <v>4.1633728590250332</v>
      </c>
      <c r="AM25" s="62"/>
      <c r="AN25" s="63">
        <f t="shared" si="7"/>
        <v>2.4</v>
      </c>
      <c r="AO25" s="59">
        <f t="shared" si="0"/>
        <v>17280</v>
      </c>
      <c r="AP25" s="59">
        <f t="shared" si="0"/>
        <v>7920</v>
      </c>
      <c r="AQ25" s="59">
        <f t="shared" si="0"/>
        <v>5520</v>
      </c>
      <c r="AR25" s="59">
        <f t="shared" si="0"/>
        <v>4320</v>
      </c>
      <c r="AS25" s="59">
        <f t="shared" si="5"/>
        <v>17300</v>
      </c>
      <c r="AT25" s="59">
        <f t="shared" si="5"/>
        <v>7900</v>
      </c>
      <c r="AU25" s="59">
        <f t="shared" si="5"/>
        <v>5500</v>
      </c>
      <c r="AV25" s="59">
        <f t="shared" si="5"/>
        <v>4300</v>
      </c>
      <c r="AW25" s="64"/>
      <c r="AX25" s="126" t="s">
        <v>365</v>
      </c>
      <c r="AY25" s="65"/>
      <c r="AZ25" s="66">
        <v>1080</v>
      </c>
    </row>
    <row r="26" spans="1:188" s="126" customFormat="1" ht="34.5" customHeight="1" x14ac:dyDescent="0.25">
      <c r="A26" s="53" t="str">
        <f t="shared" si="1"/>
        <v>LT1NT1_D10+1</v>
      </c>
      <c r="B26" s="53" t="str">
        <f t="shared" si="2"/>
        <v>LT1NT1_D10+2</v>
      </c>
      <c r="C26" s="53" t="str">
        <f t="shared" si="3"/>
        <v>LT1NT1_D10+3</v>
      </c>
      <c r="D26" s="53" t="str">
        <f t="shared" si="4"/>
        <v>LT1NT1_D10+4</v>
      </c>
      <c r="F26" s="126" t="s">
        <v>365</v>
      </c>
      <c r="G26" s="55"/>
      <c r="H26" s="55" t="s">
        <v>400</v>
      </c>
      <c r="I26" s="56" t="s">
        <v>401</v>
      </c>
      <c r="J26" s="56" t="s">
        <v>402</v>
      </c>
      <c r="K26" s="56"/>
      <c r="L26" s="56" t="s">
        <v>403</v>
      </c>
      <c r="M26" s="57">
        <v>5300</v>
      </c>
      <c r="N26" s="57">
        <v>2600</v>
      </c>
      <c r="O26" s="57">
        <v>2100</v>
      </c>
      <c r="P26" s="57">
        <v>1800</v>
      </c>
      <c r="Q26" s="57"/>
      <c r="R26" s="57"/>
      <c r="S26" s="57"/>
      <c r="T26" s="57"/>
      <c r="U26" s="58" t="str">
        <f t="shared" si="6"/>
        <v>LT1NT1_D10</v>
      </c>
      <c r="V26" s="59"/>
      <c r="W26" s="59"/>
      <c r="X26" s="59"/>
      <c r="Y26" s="59"/>
      <c r="Z26" s="60"/>
      <c r="AA26" s="60">
        <f t="shared" si="8"/>
        <v>0</v>
      </c>
      <c r="AB26" s="60">
        <f>X26/O26</f>
        <v>0</v>
      </c>
      <c r="AC26" s="60"/>
      <c r="AD26" s="59"/>
      <c r="AE26" s="59"/>
      <c r="AF26" s="59"/>
      <c r="AG26" s="59"/>
      <c r="AH26" s="61"/>
      <c r="AI26" s="61"/>
      <c r="AJ26" s="61"/>
      <c r="AK26" s="61"/>
      <c r="AL26" s="164">
        <v>5.5128205128205128</v>
      </c>
      <c r="AM26" s="62"/>
      <c r="AN26" s="63">
        <f t="shared" si="7"/>
        <v>3.2</v>
      </c>
      <c r="AO26" s="59">
        <f t="shared" si="0"/>
        <v>16960</v>
      </c>
      <c r="AP26" s="59">
        <f t="shared" si="0"/>
        <v>8320</v>
      </c>
      <c r="AQ26" s="59">
        <f t="shared" si="0"/>
        <v>6720</v>
      </c>
      <c r="AR26" s="59">
        <f t="shared" si="0"/>
        <v>5760</v>
      </c>
      <c r="AS26" s="59">
        <f t="shared" si="5"/>
        <v>17000</v>
      </c>
      <c r="AT26" s="59">
        <f t="shared" si="5"/>
        <v>8300</v>
      </c>
      <c r="AU26" s="59">
        <f t="shared" si="5"/>
        <v>6700</v>
      </c>
      <c r="AV26" s="59">
        <f t="shared" si="5"/>
        <v>5800</v>
      </c>
      <c r="AW26" s="64"/>
      <c r="AX26" s="126" t="s">
        <v>365</v>
      </c>
      <c r="AY26" s="176"/>
      <c r="AZ26" s="177">
        <v>1080</v>
      </c>
    </row>
    <row r="27" spans="1:188" s="126" customFormat="1" ht="47.25" x14ac:dyDescent="0.25">
      <c r="A27" s="53" t="str">
        <f t="shared" si="1"/>
        <v>LT1NT1_D11+1</v>
      </c>
      <c r="B27" s="53" t="str">
        <f t="shared" si="2"/>
        <v>LT1NT1_D11+2</v>
      </c>
      <c r="C27" s="53" t="str">
        <f t="shared" si="3"/>
        <v>LT1NT1_D11+3</v>
      </c>
      <c r="D27" s="53" t="str">
        <f t="shared" si="4"/>
        <v>LT1NT1_D11+4</v>
      </c>
      <c r="F27" s="126" t="s">
        <v>365</v>
      </c>
      <c r="G27" s="55"/>
      <c r="H27" s="55" t="s">
        <v>404</v>
      </c>
      <c r="I27" s="56" t="s">
        <v>405</v>
      </c>
      <c r="J27" s="56" t="s">
        <v>403</v>
      </c>
      <c r="K27" s="56"/>
      <c r="L27" s="56" t="s">
        <v>406</v>
      </c>
      <c r="M27" s="57">
        <v>7200</v>
      </c>
      <c r="N27" s="57">
        <v>3300</v>
      </c>
      <c r="O27" s="57">
        <v>2300</v>
      </c>
      <c r="P27" s="57">
        <v>1800</v>
      </c>
      <c r="Q27" s="57"/>
      <c r="R27" s="57"/>
      <c r="S27" s="57"/>
      <c r="T27" s="57"/>
      <c r="U27" s="58" t="str">
        <f t="shared" si="6"/>
        <v>LT1NT1_D11</v>
      </c>
      <c r="V27" s="59"/>
      <c r="W27" s="59"/>
      <c r="X27" s="59"/>
      <c r="Y27" s="59"/>
      <c r="Z27" s="60">
        <f>V27/M27</f>
        <v>0</v>
      </c>
      <c r="AA27" s="60">
        <f t="shared" si="8"/>
        <v>0</v>
      </c>
      <c r="AB27" s="60">
        <f>X27/O27</f>
        <v>0</v>
      </c>
      <c r="AC27" s="60">
        <f>Y27/P27</f>
        <v>0</v>
      </c>
      <c r="AD27" s="59"/>
      <c r="AE27" s="59"/>
      <c r="AF27" s="59"/>
      <c r="AG27" s="59"/>
      <c r="AH27" s="61"/>
      <c r="AI27" s="61"/>
      <c r="AJ27" s="61"/>
      <c r="AK27" s="61"/>
      <c r="AL27" s="164">
        <v>5.5412823891084768</v>
      </c>
      <c r="AM27" s="62"/>
      <c r="AN27" s="63">
        <f t="shared" si="7"/>
        <v>3.2</v>
      </c>
      <c r="AO27" s="59">
        <f t="shared" si="0"/>
        <v>23040</v>
      </c>
      <c r="AP27" s="59">
        <f t="shared" si="0"/>
        <v>10560</v>
      </c>
      <c r="AQ27" s="59">
        <f t="shared" si="0"/>
        <v>7360</v>
      </c>
      <c r="AR27" s="59">
        <f t="shared" si="0"/>
        <v>5760</v>
      </c>
      <c r="AS27" s="59">
        <f t="shared" si="5"/>
        <v>23000</v>
      </c>
      <c r="AT27" s="59">
        <f t="shared" si="5"/>
        <v>10600</v>
      </c>
      <c r="AU27" s="59">
        <f t="shared" si="5"/>
        <v>7400</v>
      </c>
      <c r="AV27" s="59">
        <f t="shared" si="5"/>
        <v>5800</v>
      </c>
      <c r="AW27" s="64"/>
      <c r="AX27" s="126" t="s">
        <v>365</v>
      </c>
      <c r="AY27" s="65"/>
      <c r="AZ27" s="66">
        <v>1080</v>
      </c>
    </row>
    <row r="28" spans="1:188" s="126" customFormat="1" ht="58.5" customHeight="1" x14ac:dyDescent="0.25">
      <c r="A28" s="53" t="str">
        <f t="shared" si="1"/>
        <v>LT1NT1_D12+1</v>
      </c>
      <c r="B28" s="53" t="str">
        <f t="shared" si="2"/>
        <v>LT1NT1_D12+2</v>
      </c>
      <c r="C28" s="53" t="str">
        <f t="shared" si="3"/>
        <v>LT1NT1_D12+3</v>
      </c>
      <c r="D28" s="53" t="str">
        <f t="shared" si="4"/>
        <v>LT1NT1_D12+4</v>
      </c>
      <c r="F28" s="126" t="s">
        <v>365</v>
      </c>
      <c r="G28" s="55"/>
      <c r="H28" s="55" t="s">
        <v>407</v>
      </c>
      <c r="I28" s="56" t="s">
        <v>408</v>
      </c>
      <c r="J28" s="56" t="s">
        <v>406</v>
      </c>
      <c r="K28" s="56"/>
      <c r="L28" s="56" t="s">
        <v>370</v>
      </c>
      <c r="M28" s="57">
        <v>8300</v>
      </c>
      <c r="N28" s="57">
        <v>3600</v>
      </c>
      <c r="O28" s="57">
        <v>2300</v>
      </c>
      <c r="P28" s="57">
        <v>1800</v>
      </c>
      <c r="Q28" s="57"/>
      <c r="R28" s="57"/>
      <c r="S28" s="57"/>
      <c r="T28" s="57"/>
      <c r="U28" s="58" t="str">
        <f t="shared" si="6"/>
        <v>LT1NT1_D12</v>
      </c>
      <c r="V28" s="59"/>
      <c r="W28" s="59"/>
      <c r="X28" s="59"/>
      <c r="Y28" s="59"/>
      <c r="Z28" s="60"/>
      <c r="AA28" s="60">
        <f t="shared" si="8"/>
        <v>0</v>
      </c>
      <c r="AB28" s="60"/>
      <c r="AC28" s="60"/>
      <c r="AD28" s="59"/>
      <c r="AE28" s="59"/>
      <c r="AF28" s="59"/>
      <c r="AG28" s="59"/>
      <c r="AH28" s="61"/>
      <c r="AI28" s="61"/>
      <c r="AJ28" s="61"/>
      <c r="AK28" s="61"/>
      <c r="AL28" s="164">
        <v>5.5555555555555554</v>
      </c>
      <c r="AM28" s="62"/>
      <c r="AN28" s="63">
        <f t="shared" si="7"/>
        <v>3.2</v>
      </c>
      <c r="AO28" s="59">
        <f t="shared" si="0"/>
        <v>26560</v>
      </c>
      <c r="AP28" s="59">
        <f t="shared" si="0"/>
        <v>11520</v>
      </c>
      <c r="AQ28" s="59">
        <f t="shared" si="0"/>
        <v>7360</v>
      </c>
      <c r="AR28" s="59">
        <f t="shared" si="0"/>
        <v>5760</v>
      </c>
      <c r="AS28" s="59">
        <f t="shared" si="5"/>
        <v>26600</v>
      </c>
      <c r="AT28" s="59">
        <f t="shared" si="5"/>
        <v>11500</v>
      </c>
      <c r="AU28" s="59">
        <f t="shared" si="5"/>
        <v>7400</v>
      </c>
      <c r="AV28" s="59">
        <f t="shared" si="5"/>
        <v>5800</v>
      </c>
      <c r="AW28" s="64"/>
      <c r="AX28" s="126" t="s">
        <v>365</v>
      </c>
      <c r="AY28" s="65"/>
      <c r="AZ28" s="66">
        <v>1080</v>
      </c>
    </row>
    <row r="29" spans="1:188" s="126" customFormat="1" ht="31.5" x14ac:dyDescent="0.25">
      <c r="A29" s="53" t="str">
        <f t="shared" si="1"/>
        <v>LT2NT2+1</v>
      </c>
      <c r="B29" s="53" t="str">
        <f t="shared" si="2"/>
        <v>LT2NT2+2</v>
      </c>
      <c r="C29" s="53" t="str">
        <f t="shared" si="3"/>
        <v>LT2NT2+3</v>
      </c>
      <c r="D29" s="53" t="str">
        <f t="shared" si="4"/>
        <v>LT2NT2+4</v>
      </c>
      <c r="F29" s="126" t="s">
        <v>365</v>
      </c>
      <c r="G29" s="55">
        <v>2</v>
      </c>
      <c r="H29" s="55" t="s">
        <v>409</v>
      </c>
      <c r="I29" s="56" t="s">
        <v>410</v>
      </c>
      <c r="J29" s="56" t="s">
        <v>411</v>
      </c>
      <c r="K29" s="56"/>
      <c r="L29" s="56" t="s">
        <v>412</v>
      </c>
      <c r="M29" s="57">
        <v>4200</v>
      </c>
      <c r="N29" s="57">
        <v>2100</v>
      </c>
      <c r="O29" s="57">
        <v>1700</v>
      </c>
      <c r="P29" s="57">
        <v>1300</v>
      </c>
      <c r="Q29" s="57"/>
      <c r="R29" s="57"/>
      <c r="S29" s="57"/>
      <c r="T29" s="57"/>
      <c r="U29" s="58" t="str">
        <f t="shared" si="6"/>
        <v>LT2NT2</v>
      </c>
      <c r="V29" s="59"/>
      <c r="W29" s="59"/>
      <c r="X29" s="59"/>
      <c r="Y29" s="59"/>
      <c r="Z29" s="60"/>
      <c r="AA29" s="60"/>
      <c r="AB29" s="60"/>
      <c r="AC29" s="60"/>
      <c r="AD29" s="59"/>
      <c r="AE29" s="59"/>
      <c r="AF29" s="59"/>
      <c r="AG29" s="59"/>
      <c r="AH29" s="61"/>
      <c r="AI29" s="61"/>
      <c r="AJ29" s="61"/>
      <c r="AK29" s="61"/>
      <c r="AL29" s="164">
        <v>3.35</v>
      </c>
      <c r="AM29" s="62"/>
      <c r="AN29" s="63">
        <f t="shared" si="7"/>
        <v>1.9</v>
      </c>
      <c r="AO29" s="59">
        <f t="shared" si="0"/>
        <v>7980</v>
      </c>
      <c r="AP29" s="59">
        <f t="shared" si="0"/>
        <v>3990</v>
      </c>
      <c r="AQ29" s="59">
        <f t="shared" si="0"/>
        <v>3230</v>
      </c>
      <c r="AR29" s="59">
        <f t="shared" si="0"/>
        <v>2470</v>
      </c>
      <c r="AS29" s="59">
        <f t="shared" si="5"/>
        <v>8000</v>
      </c>
      <c r="AT29" s="59">
        <f t="shared" si="5"/>
        <v>4000</v>
      </c>
      <c r="AU29" s="59">
        <f t="shared" si="5"/>
        <v>3200</v>
      </c>
      <c r="AV29" s="59">
        <f t="shared" si="5"/>
        <v>2500</v>
      </c>
      <c r="AW29" s="64"/>
      <c r="AX29" s="126" t="s">
        <v>365</v>
      </c>
      <c r="AY29" s="65"/>
      <c r="AZ29" s="66">
        <v>780</v>
      </c>
    </row>
    <row r="30" spans="1:188" s="126" customFormat="1" ht="31.5" x14ac:dyDescent="0.25">
      <c r="A30" s="53" t="str">
        <f t="shared" si="1"/>
        <v>LT3NT1+1</v>
      </c>
      <c r="B30" s="53" t="str">
        <f t="shared" si="2"/>
        <v>LT3NT1+2</v>
      </c>
      <c r="C30" s="53" t="str">
        <f t="shared" si="3"/>
        <v>LT3NT1+3</v>
      </c>
      <c r="D30" s="53" t="str">
        <f t="shared" si="4"/>
        <v>LT3NT1+4</v>
      </c>
      <c r="F30" s="126" t="s">
        <v>365</v>
      </c>
      <c r="G30" s="55">
        <v>3</v>
      </c>
      <c r="H30" s="55" t="s">
        <v>413</v>
      </c>
      <c r="I30" s="56" t="s">
        <v>414</v>
      </c>
      <c r="J30" s="56" t="s">
        <v>368</v>
      </c>
      <c r="K30" s="56"/>
      <c r="L30" s="56" t="s">
        <v>415</v>
      </c>
      <c r="M30" s="57">
        <v>10000</v>
      </c>
      <c r="N30" s="57">
        <v>3600</v>
      </c>
      <c r="O30" s="57">
        <v>2300</v>
      </c>
      <c r="P30" s="57">
        <v>1600</v>
      </c>
      <c r="Q30" s="57"/>
      <c r="R30" s="57"/>
      <c r="S30" s="57"/>
      <c r="T30" s="57"/>
      <c r="U30" s="58" t="str">
        <f t="shared" si="6"/>
        <v>LT3NT1</v>
      </c>
      <c r="V30" s="59"/>
      <c r="W30" s="59"/>
      <c r="X30" s="59"/>
      <c r="Y30" s="59"/>
      <c r="Z30" s="60">
        <f>V30/M30</f>
        <v>0</v>
      </c>
      <c r="AA30" s="60">
        <f>W30/N30</f>
        <v>0</v>
      </c>
      <c r="AB30" s="60">
        <f>X30/O30</f>
        <v>0</v>
      </c>
      <c r="AC30" s="60">
        <f>Y30/P30</f>
        <v>0</v>
      </c>
      <c r="AD30" s="59"/>
      <c r="AE30" s="59"/>
      <c r="AF30" s="59"/>
      <c r="AG30" s="59"/>
      <c r="AH30" s="61"/>
      <c r="AI30" s="61"/>
      <c r="AJ30" s="61"/>
      <c r="AK30" s="61"/>
      <c r="AL30" s="164">
        <v>5.0140398550724639</v>
      </c>
      <c r="AM30" s="62"/>
      <c r="AN30" s="63">
        <f t="shared" si="7"/>
        <v>2.9</v>
      </c>
      <c r="AO30" s="59">
        <f t="shared" si="0"/>
        <v>29000</v>
      </c>
      <c r="AP30" s="59">
        <f t="shared" si="0"/>
        <v>10440</v>
      </c>
      <c r="AQ30" s="59">
        <f t="shared" si="0"/>
        <v>6670</v>
      </c>
      <c r="AR30" s="59">
        <f t="shared" si="0"/>
        <v>4640</v>
      </c>
      <c r="AS30" s="59">
        <f t="shared" si="5"/>
        <v>29000</v>
      </c>
      <c r="AT30" s="59">
        <f t="shared" si="5"/>
        <v>10400</v>
      </c>
      <c r="AU30" s="59">
        <f t="shared" si="5"/>
        <v>6700</v>
      </c>
      <c r="AV30" s="59">
        <f t="shared" si="5"/>
        <v>4600</v>
      </c>
      <c r="AW30" s="64"/>
      <c r="AX30" s="126" t="s">
        <v>365</v>
      </c>
      <c r="AY30" s="65"/>
      <c r="AZ30" s="66">
        <v>960</v>
      </c>
    </row>
    <row r="31" spans="1:188" s="126" customFormat="1" x14ac:dyDescent="0.25">
      <c r="A31" s="53" t="str">
        <f t="shared" si="1"/>
        <v>LT4NT2+1</v>
      </c>
      <c r="B31" s="53" t="str">
        <f t="shared" si="2"/>
        <v>LT4NT2+2</v>
      </c>
      <c r="C31" s="53" t="str">
        <f t="shared" si="3"/>
        <v>LT4NT2+3</v>
      </c>
      <c r="D31" s="53" t="str">
        <f t="shared" si="4"/>
        <v>LT4NT2+4</v>
      </c>
      <c r="F31" s="126" t="s">
        <v>365</v>
      </c>
      <c r="G31" s="55">
        <v>4</v>
      </c>
      <c r="H31" s="55" t="s">
        <v>416</v>
      </c>
      <c r="I31" s="56" t="s">
        <v>417</v>
      </c>
      <c r="J31" s="56" t="s">
        <v>368</v>
      </c>
      <c r="K31" s="56"/>
      <c r="L31" s="56" t="s">
        <v>412</v>
      </c>
      <c r="M31" s="55"/>
      <c r="N31" s="55"/>
      <c r="O31" s="55"/>
      <c r="P31" s="55"/>
      <c r="Q31" s="57"/>
      <c r="R31" s="57"/>
      <c r="S31" s="57"/>
      <c r="T31" s="57"/>
      <c r="U31" s="58"/>
      <c r="V31" s="59"/>
      <c r="W31" s="59"/>
      <c r="X31" s="59"/>
      <c r="Y31" s="59"/>
      <c r="Z31" s="60"/>
      <c r="AA31" s="60"/>
      <c r="AB31" s="60"/>
      <c r="AC31" s="60"/>
      <c r="AD31" s="59"/>
      <c r="AE31" s="59"/>
      <c r="AF31" s="59"/>
      <c r="AG31" s="59"/>
      <c r="AH31" s="61"/>
      <c r="AI31" s="61"/>
      <c r="AJ31" s="61"/>
      <c r="AK31" s="61"/>
      <c r="AL31" s="164"/>
      <c r="AM31" s="62"/>
      <c r="AN31" s="62"/>
      <c r="AO31" s="59">
        <f t="shared" si="0"/>
        <v>0</v>
      </c>
      <c r="AP31" s="59">
        <f t="shared" si="0"/>
        <v>0</v>
      </c>
      <c r="AQ31" s="59">
        <f t="shared" si="0"/>
        <v>0</v>
      </c>
      <c r="AR31" s="59">
        <f t="shared" si="0"/>
        <v>0</v>
      </c>
      <c r="AS31" s="59"/>
      <c r="AT31" s="59"/>
      <c r="AU31" s="59"/>
      <c r="AV31" s="59"/>
      <c r="AW31" s="64"/>
      <c r="AX31" s="126" t="s">
        <v>365</v>
      </c>
      <c r="AY31" s="65"/>
      <c r="AZ31" s="66"/>
    </row>
    <row r="32" spans="1:188" s="126" customFormat="1" ht="20.100000000000001" customHeight="1" x14ac:dyDescent="0.25">
      <c r="A32" s="53" t="str">
        <f t="shared" si="1"/>
        <v>LT4NT2_D1+1</v>
      </c>
      <c r="B32" s="53" t="str">
        <f t="shared" si="2"/>
        <v>LT4NT2_D1+2</v>
      </c>
      <c r="C32" s="53" t="str">
        <f t="shared" si="3"/>
        <v>LT4NT2_D1+3</v>
      </c>
      <c r="D32" s="53" t="str">
        <f t="shared" si="4"/>
        <v>LT4NT2_D1+4</v>
      </c>
      <c r="F32" s="126" t="s">
        <v>365</v>
      </c>
      <c r="G32" s="55"/>
      <c r="H32" s="55" t="s">
        <v>418</v>
      </c>
      <c r="I32" s="56" t="s">
        <v>419</v>
      </c>
      <c r="J32" s="56" t="s">
        <v>368</v>
      </c>
      <c r="K32" s="56"/>
      <c r="L32" s="56" t="s">
        <v>420</v>
      </c>
      <c r="M32" s="57">
        <v>4800</v>
      </c>
      <c r="N32" s="57">
        <v>2300</v>
      </c>
      <c r="O32" s="57">
        <v>2000</v>
      </c>
      <c r="P32" s="57">
        <v>1600</v>
      </c>
      <c r="Q32" s="57"/>
      <c r="R32" s="57"/>
      <c r="S32" s="57"/>
      <c r="T32" s="57"/>
      <c r="U32" s="58" t="str">
        <f>H32</f>
        <v>LT4NT2_D1</v>
      </c>
      <c r="V32" s="59"/>
      <c r="W32" s="59"/>
      <c r="X32" s="59"/>
      <c r="Y32" s="59"/>
      <c r="Z32" s="60">
        <f>V32/M32</f>
        <v>0</v>
      </c>
      <c r="AA32" s="60">
        <f>W32/N32</f>
        <v>0</v>
      </c>
      <c r="AB32" s="60"/>
      <c r="AC32" s="60"/>
      <c r="AD32" s="59" t="e">
        <f>VLOOKUP($H32,#REF!,5,0)</f>
        <v>#REF!</v>
      </c>
      <c r="AE32" s="59" t="e">
        <f>VLOOKUP($H32,#REF!,6,0)</f>
        <v>#REF!</v>
      </c>
      <c r="AF32" s="59" t="e">
        <f>VLOOKUP($H32,#REF!,7,0)</f>
        <v>#REF!</v>
      </c>
      <c r="AG32" s="59" t="e">
        <f>VLOOKUP($H32,#REF!,8,0)</f>
        <v>#REF!</v>
      </c>
      <c r="AH32" s="61" t="e">
        <f>AD32/M32</f>
        <v>#REF!</v>
      </c>
      <c r="AI32" s="61" t="e">
        <f>AE32/N32</f>
        <v>#REF!</v>
      </c>
      <c r="AJ32" s="61" t="e">
        <f>AF32/O32</f>
        <v>#REF!</v>
      </c>
      <c r="AK32" s="61" t="e">
        <f>AG32/P32</f>
        <v>#REF!</v>
      </c>
      <c r="AL32" s="164">
        <v>3.0842391304347823</v>
      </c>
      <c r="AM32" s="62"/>
      <c r="AN32" s="62">
        <v>1.75</v>
      </c>
      <c r="AO32" s="59">
        <f t="shared" si="0"/>
        <v>8400</v>
      </c>
      <c r="AP32" s="59">
        <f t="shared" si="0"/>
        <v>4025</v>
      </c>
      <c r="AQ32" s="59">
        <f t="shared" si="0"/>
        <v>3500</v>
      </c>
      <c r="AR32" s="59">
        <f t="shared" si="0"/>
        <v>2800</v>
      </c>
      <c r="AS32" s="59">
        <f t="shared" si="5"/>
        <v>8400</v>
      </c>
      <c r="AT32" s="59">
        <f t="shared" si="5"/>
        <v>4000</v>
      </c>
      <c r="AU32" s="59">
        <f t="shared" si="5"/>
        <v>3500</v>
      </c>
      <c r="AV32" s="59">
        <f t="shared" si="5"/>
        <v>2800</v>
      </c>
      <c r="AW32" s="64" t="e">
        <f>VLOOKUP($H32,#REF!,3,0)</f>
        <v>#REF!</v>
      </c>
      <c r="AX32" s="178" t="s">
        <v>365</v>
      </c>
      <c r="AY32" s="179"/>
      <c r="AZ32" s="177">
        <v>1080</v>
      </c>
    </row>
    <row r="33" spans="1:52" s="126" customFormat="1" ht="39" customHeight="1" x14ac:dyDescent="0.25">
      <c r="A33" s="53" t="str">
        <f t="shared" si="1"/>
        <v>LT4NT2_D2+1</v>
      </c>
      <c r="B33" s="53" t="str">
        <f t="shared" si="2"/>
        <v>LT4NT2_D2+2</v>
      </c>
      <c r="C33" s="53" t="str">
        <f t="shared" si="3"/>
        <v>LT4NT2_D2+3</v>
      </c>
      <c r="D33" s="53" t="str">
        <f t="shared" si="4"/>
        <v>LT4NT2_D2+4</v>
      </c>
      <c r="F33" s="126" t="s">
        <v>365</v>
      </c>
      <c r="G33" s="55"/>
      <c r="H33" s="55" t="s">
        <v>421</v>
      </c>
      <c r="I33" s="56" t="s">
        <v>422</v>
      </c>
      <c r="J33" s="56" t="s">
        <v>423</v>
      </c>
      <c r="K33" s="56"/>
      <c r="L33" s="56" t="s">
        <v>412</v>
      </c>
      <c r="M33" s="57">
        <v>4200</v>
      </c>
      <c r="N33" s="57">
        <v>2100</v>
      </c>
      <c r="O33" s="57">
        <v>1800</v>
      </c>
      <c r="P33" s="57">
        <v>1600</v>
      </c>
      <c r="Q33" s="57"/>
      <c r="R33" s="57"/>
      <c r="S33" s="57"/>
      <c r="T33" s="57"/>
      <c r="U33" s="58" t="str">
        <f>H33</f>
        <v>LT4NT2_D2</v>
      </c>
      <c r="V33" s="59"/>
      <c r="W33" s="59"/>
      <c r="X33" s="59"/>
      <c r="Y33" s="59"/>
      <c r="Z33" s="60">
        <f>V33/M33</f>
        <v>0</v>
      </c>
      <c r="AA33" s="60">
        <f>W33/N33</f>
        <v>0</v>
      </c>
      <c r="AB33" s="60">
        <f>X33/O33</f>
        <v>0</v>
      </c>
      <c r="AC33" s="60">
        <f>Y33/P33</f>
        <v>0</v>
      </c>
      <c r="AD33" s="59"/>
      <c r="AE33" s="59" t="e">
        <f>VLOOKUP($H33,#REF!,6,0)</f>
        <v>#REF!</v>
      </c>
      <c r="AF33" s="59" t="e">
        <f>VLOOKUP($H33,#REF!,7,0)</f>
        <v>#REF!</v>
      </c>
      <c r="AG33" s="59" t="e">
        <f>VLOOKUP($H33,#REF!,8,0)</f>
        <v>#REF!</v>
      </c>
      <c r="AH33" s="61"/>
      <c r="AI33" s="61" t="e">
        <f>AE33/N33</f>
        <v>#REF!</v>
      </c>
      <c r="AJ33" s="61" t="e">
        <f>AF33/O33</f>
        <v>#REF!</v>
      </c>
      <c r="AK33" s="61" t="e">
        <f>AG33/P33</f>
        <v>#REF!</v>
      </c>
      <c r="AL33" s="164">
        <v>3.1622023809523814</v>
      </c>
      <c r="AM33" s="62"/>
      <c r="AN33" s="62">
        <v>1.8</v>
      </c>
      <c r="AO33" s="59">
        <f t="shared" si="0"/>
        <v>7560</v>
      </c>
      <c r="AP33" s="59">
        <f t="shared" si="0"/>
        <v>3780</v>
      </c>
      <c r="AQ33" s="59">
        <f t="shared" si="0"/>
        <v>3240</v>
      </c>
      <c r="AR33" s="59">
        <f t="shared" si="0"/>
        <v>2880</v>
      </c>
      <c r="AS33" s="59">
        <f t="shared" si="5"/>
        <v>7600</v>
      </c>
      <c r="AT33" s="59">
        <f t="shared" si="5"/>
        <v>3800</v>
      </c>
      <c r="AU33" s="59">
        <f t="shared" si="5"/>
        <v>3200</v>
      </c>
      <c r="AV33" s="59">
        <f t="shared" si="5"/>
        <v>2900</v>
      </c>
      <c r="AW33" s="64" t="e">
        <f>VLOOKUP($H33,#REF!,3,0)</f>
        <v>#REF!</v>
      </c>
      <c r="AX33" s="180" t="s">
        <v>365</v>
      </c>
      <c r="AY33" s="179"/>
      <c r="AZ33" s="177">
        <v>1080</v>
      </c>
    </row>
    <row r="34" spans="1:52" s="126" customFormat="1" x14ac:dyDescent="0.25">
      <c r="A34" s="53" t="str">
        <f t="shared" si="1"/>
        <v>LT5NT1+1</v>
      </c>
      <c r="B34" s="53" t="str">
        <f t="shared" si="2"/>
        <v>LT5NT1+2</v>
      </c>
      <c r="C34" s="53" t="str">
        <f t="shared" si="3"/>
        <v>LT5NT1+3</v>
      </c>
      <c r="D34" s="53" t="str">
        <f t="shared" si="4"/>
        <v>LT5NT1+4</v>
      </c>
      <c r="F34" s="126" t="s">
        <v>365</v>
      </c>
      <c r="G34" s="55">
        <v>5</v>
      </c>
      <c r="H34" s="55" t="s">
        <v>424</v>
      </c>
      <c r="I34" s="56" t="s">
        <v>425</v>
      </c>
      <c r="J34" s="56" t="s">
        <v>368</v>
      </c>
      <c r="K34" s="56"/>
      <c r="L34" s="56" t="s">
        <v>426</v>
      </c>
      <c r="M34" s="55"/>
      <c r="N34" s="55"/>
      <c r="O34" s="55"/>
      <c r="P34" s="55"/>
      <c r="Q34" s="57"/>
      <c r="R34" s="57"/>
      <c r="S34" s="57"/>
      <c r="T34" s="57"/>
      <c r="U34" s="58"/>
      <c r="V34" s="59"/>
      <c r="W34" s="59"/>
      <c r="X34" s="59"/>
      <c r="Y34" s="59"/>
      <c r="Z34" s="60"/>
      <c r="AA34" s="60"/>
      <c r="AB34" s="60"/>
      <c r="AC34" s="60"/>
      <c r="AD34" s="59"/>
      <c r="AE34" s="59"/>
      <c r="AF34" s="59"/>
      <c r="AG34" s="59"/>
      <c r="AH34" s="61"/>
      <c r="AI34" s="61"/>
      <c r="AJ34" s="61"/>
      <c r="AK34" s="61"/>
      <c r="AL34" s="164"/>
      <c r="AM34" s="62"/>
      <c r="AN34" s="62"/>
      <c r="AO34" s="59">
        <f t="shared" si="0"/>
        <v>0</v>
      </c>
      <c r="AP34" s="59">
        <f t="shared" si="0"/>
        <v>0</v>
      </c>
      <c r="AQ34" s="59">
        <f t="shared" si="0"/>
        <v>0</v>
      </c>
      <c r="AR34" s="59">
        <f t="shared" si="0"/>
        <v>0</v>
      </c>
      <c r="AS34" s="59"/>
      <c r="AT34" s="59"/>
      <c r="AU34" s="59"/>
      <c r="AV34" s="59"/>
      <c r="AW34" s="64"/>
      <c r="AX34" s="126" t="s">
        <v>365</v>
      </c>
      <c r="AY34" s="65"/>
      <c r="AZ34" s="66"/>
    </row>
    <row r="35" spans="1:52" s="126" customFormat="1" ht="31.5" x14ac:dyDescent="0.25">
      <c r="A35" s="53" t="str">
        <f t="shared" si="1"/>
        <v>LT5NT1_D1+1</v>
      </c>
      <c r="B35" s="53" t="str">
        <f t="shared" si="2"/>
        <v>LT5NT1_D1+2</v>
      </c>
      <c r="C35" s="53" t="str">
        <f t="shared" si="3"/>
        <v>LT5NT1_D1+3</v>
      </c>
      <c r="D35" s="53" t="str">
        <f t="shared" si="4"/>
        <v>LT5NT1_D1+4</v>
      </c>
      <c r="F35" s="126" t="s">
        <v>365</v>
      </c>
      <c r="G35" s="55"/>
      <c r="H35" s="55" t="s">
        <v>427</v>
      </c>
      <c r="I35" s="56" t="s">
        <v>428</v>
      </c>
      <c r="J35" s="56" t="s">
        <v>368</v>
      </c>
      <c r="K35" s="56"/>
      <c r="L35" s="56" t="s">
        <v>429</v>
      </c>
      <c r="M35" s="57">
        <v>9000</v>
      </c>
      <c r="N35" s="57">
        <v>3600</v>
      </c>
      <c r="O35" s="57">
        <v>2300</v>
      </c>
      <c r="P35" s="57">
        <v>1600</v>
      </c>
      <c r="Q35" s="57"/>
      <c r="R35" s="57"/>
      <c r="S35" s="57"/>
      <c r="T35" s="57"/>
      <c r="U35" s="58" t="str">
        <f t="shared" ref="U35:U45" si="9">H35</f>
        <v>LT5NT1_D1</v>
      </c>
      <c r="V35" s="59"/>
      <c r="W35" s="59"/>
      <c r="X35" s="59"/>
      <c r="Y35" s="59"/>
      <c r="Z35" s="60">
        <f>V35/M35</f>
        <v>0</v>
      </c>
      <c r="AA35" s="60">
        <f>W35/N35</f>
        <v>0</v>
      </c>
      <c r="AB35" s="60">
        <f>X35/O35</f>
        <v>0</v>
      </c>
      <c r="AC35" s="60">
        <f>Y35/P35</f>
        <v>0</v>
      </c>
      <c r="AD35" s="59"/>
      <c r="AE35" s="59"/>
      <c r="AF35" s="59"/>
      <c r="AG35" s="59"/>
      <c r="AH35" s="61"/>
      <c r="AI35" s="61"/>
      <c r="AJ35" s="61"/>
      <c r="AK35" s="61"/>
      <c r="AL35" s="164">
        <v>6.2477355072463769</v>
      </c>
      <c r="AM35" s="62"/>
      <c r="AN35" s="63">
        <f>ROUNDDOWN(AL35*$AN$10/$AL$10,1)</f>
        <v>3.6</v>
      </c>
      <c r="AO35" s="59">
        <f t="shared" si="0"/>
        <v>32400</v>
      </c>
      <c r="AP35" s="59">
        <f t="shared" si="0"/>
        <v>12960</v>
      </c>
      <c r="AQ35" s="59">
        <f t="shared" si="0"/>
        <v>8280</v>
      </c>
      <c r="AR35" s="59">
        <f t="shared" si="0"/>
        <v>5760</v>
      </c>
      <c r="AS35" s="59">
        <f t="shared" si="5"/>
        <v>32400</v>
      </c>
      <c r="AT35" s="59">
        <f t="shared" si="5"/>
        <v>13000</v>
      </c>
      <c r="AU35" s="59">
        <f t="shared" si="5"/>
        <v>8300</v>
      </c>
      <c r="AV35" s="59">
        <f t="shared" si="5"/>
        <v>5800</v>
      </c>
      <c r="AW35" s="64"/>
      <c r="AX35" s="126" t="s">
        <v>365</v>
      </c>
      <c r="AY35" s="65"/>
      <c r="AZ35" s="66">
        <v>960</v>
      </c>
    </row>
    <row r="36" spans="1:52" s="126" customFormat="1" ht="31.5" x14ac:dyDescent="0.25">
      <c r="A36" s="53" t="str">
        <f t="shared" si="1"/>
        <v>LT5NT1_D2+1</v>
      </c>
      <c r="B36" s="53" t="str">
        <f t="shared" si="2"/>
        <v>LT5NT1_D2+2</v>
      </c>
      <c r="C36" s="53" t="str">
        <f t="shared" si="3"/>
        <v>LT5NT1_D2+3</v>
      </c>
      <c r="D36" s="53" t="str">
        <f t="shared" si="4"/>
        <v>LT5NT1_D2+4</v>
      </c>
      <c r="F36" s="126" t="s">
        <v>365</v>
      </c>
      <c r="G36" s="55"/>
      <c r="H36" s="55" t="s">
        <v>430</v>
      </c>
      <c r="I36" s="56" t="s">
        <v>431</v>
      </c>
      <c r="J36" s="56" t="s">
        <v>429</v>
      </c>
      <c r="K36" s="56"/>
      <c r="L36" s="56" t="s">
        <v>432</v>
      </c>
      <c r="M36" s="57">
        <v>7500</v>
      </c>
      <c r="N36" s="57">
        <v>3000</v>
      </c>
      <c r="O36" s="57">
        <v>2300</v>
      </c>
      <c r="P36" s="57">
        <v>1600</v>
      </c>
      <c r="Q36" s="57"/>
      <c r="R36" s="57"/>
      <c r="S36" s="57"/>
      <c r="T36" s="57"/>
      <c r="U36" s="58" t="str">
        <f t="shared" si="9"/>
        <v>LT5NT1_D2</v>
      </c>
      <c r="V36" s="59"/>
      <c r="W36" s="59"/>
      <c r="X36" s="59"/>
      <c r="Y36" s="59"/>
      <c r="Z36" s="60">
        <f>V36/M36</f>
        <v>0</v>
      </c>
      <c r="AA36" s="60">
        <f>W36/N36</f>
        <v>0</v>
      </c>
      <c r="AB36" s="60">
        <f>X36/O36</f>
        <v>0</v>
      </c>
      <c r="AC36" s="60"/>
      <c r="AD36" s="59"/>
      <c r="AE36" s="59"/>
      <c r="AF36" s="59"/>
      <c r="AG36" s="59"/>
      <c r="AH36" s="61"/>
      <c r="AI36" s="61"/>
      <c r="AJ36" s="61"/>
      <c r="AK36" s="61"/>
      <c r="AL36" s="164">
        <v>2.8743961352657013</v>
      </c>
      <c r="AM36" s="62"/>
      <c r="AN36" s="62">
        <v>1.65</v>
      </c>
      <c r="AO36" s="59">
        <f t="shared" si="0"/>
        <v>12375</v>
      </c>
      <c r="AP36" s="59">
        <f t="shared" si="0"/>
        <v>4950</v>
      </c>
      <c r="AQ36" s="59">
        <f t="shared" si="0"/>
        <v>3795</v>
      </c>
      <c r="AR36" s="59">
        <f t="shared" si="0"/>
        <v>2640</v>
      </c>
      <c r="AS36" s="59">
        <f t="shared" si="5"/>
        <v>12400</v>
      </c>
      <c r="AT36" s="59">
        <f t="shared" si="5"/>
        <v>5000</v>
      </c>
      <c r="AU36" s="59">
        <f t="shared" si="5"/>
        <v>3800</v>
      </c>
      <c r="AV36" s="59">
        <f t="shared" si="5"/>
        <v>2600</v>
      </c>
      <c r="AW36" s="64"/>
      <c r="AX36" s="126" t="s">
        <v>365</v>
      </c>
      <c r="AY36" s="65"/>
      <c r="AZ36" s="66">
        <v>960</v>
      </c>
    </row>
    <row r="37" spans="1:52" s="126" customFormat="1" ht="31.5" x14ac:dyDescent="0.25">
      <c r="A37" s="53" t="str">
        <f t="shared" si="1"/>
        <v>LT5NT1_D3+1</v>
      </c>
      <c r="B37" s="53" t="str">
        <f t="shared" si="2"/>
        <v>LT5NT1_D3+2</v>
      </c>
      <c r="C37" s="53" t="str">
        <f t="shared" si="3"/>
        <v>LT5NT1_D3+3</v>
      </c>
      <c r="D37" s="53" t="str">
        <f t="shared" si="4"/>
        <v>LT5NT1_D3+4</v>
      </c>
      <c r="F37" s="126" t="s">
        <v>365</v>
      </c>
      <c r="G37" s="55"/>
      <c r="H37" s="55" t="s">
        <v>433</v>
      </c>
      <c r="I37" s="56" t="s">
        <v>434</v>
      </c>
      <c r="J37" s="56" t="s">
        <v>435</v>
      </c>
      <c r="K37" s="56"/>
      <c r="L37" s="56" t="s">
        <v>436</v>
      </c>
      <c r="M37" s="57">
        <v>5300</v>
      </c>
      <c r="N37" s="57">
        <v>2600</v>
      </c>
      <c r="O37" s="57">
        <v>1800</v>
      </c>
      <c r="P37" s="57">
        <v>1300</v>
      </c>
      <c r="Q37" s="57"/>
      <c r="R37" s="57"/>
      <c r="S37" s="57"/>
      <c r="T37" s="57"/>
      <c r="U37" s="58" t="str">
        <f t="shared" si="9"/>
        <v>LT5NT1_D3</v>
      </c>
      <c r="V37" s="59"/>
      <c r="W37" s="59"/>
      <c r="X37" s="59"/>
      <c r="Y37" s="59"/>
      <c r="Z37" s="60"/>
      <c r="AA37" s="60">
        <f>W37/N37</f>
        <v>0</v>
      </c>
      <c r="AB37" s="60">
        <f>X37/O37</f>
        <v>0</v>
      </c>
      <c r="AC37" s="60">
        <f>Y37/P37</f>
        <v>0</v>
      </c>
      <c r="AD37" s="59"/>
      <c r="AE37" s="59"/>
      <c r="AF37" s="59"/>
      <c r="AG37" s="59"/>
      <c r="AH37" s="61"/>
      <c r="AI37" s="61"/>
      <c r="AJ37" s="61"/>
      <c r="AK37" s="61"/>
      <c r="AL37" s="164">
        <v>3.2905982905982913</v>
      </c>
      <c r="AM37" s="62"/>
      <c r="AN37" s="62">
        <v>1.9</v>
      </c>
      <c r="AO37" s="59">
        <f t="shared" si="0"/>
        <v>10070</v>
      </c>
      <c r="AP37" s="59">
        <f t="shared" si="0"/>
        <v>4940</v>
      </c>
      <c r="AQ37" s="59">
        <f t="shared" si="0"/>
        <v>3420</v>
      </c>
      <c r="AR37" s="59">
        <f t="shared" si="0"/>
        <v>2470</v>
      </c>
      <c r="AS37" s="59">
        <f t="shared" si="5"/>
        <v>10100</v>
      </c>
      <c r="AT37" s="59">
        <f t="shared" si="5"/>
        <v>4900</v>
      </c>
      <c r="AU37" s="59">
        <f t="shared" si="5"/>
        <v>3400</v>
      </c>
      <c r="AV37" s="59">
        <f t="shared" si="5"/>
        <v>2500</v>
      </c>
      <c r="AW37" s="64"/>
      <c r="AX37" s="126" t="s">
        <v>365</v>
      </c>
      <c r="AY37" s="65"/>
      <c r="AZ37" s="66">
        <v>780</v>
      </c>
    </row>
    <row r="38" spans="1:52" s="126" customFormat="1" ht="31.5" x14ac:dyDescent="0.25">
      <c r="A38" s="53" t="str">
        <f t="shared" si="1"/>
        <v>LT5NT1_D4+1</v>
      </c>
      <c r="B38" s="53" t="str">
        <f t="shared" si="2"/>
        <v>LT5NT1_D4+2</v>
      </c>
      <c r="C38" s="53" t="str">
        <f t="shared" si="3"/>
        <v>LT5NT1_D4+3</v>
      </c>
      <c r="D38" s="53" t="str">
        <f t="shared" si="4"/>
        <v>LT5NT1_D4+4</v>
      </c>
      <c r="F38" s="126" t="s">
        <v>365</v>
      </c>
      <c r="G38" s="55"/>
      <c r="H38" s="55" t="s">
        <v>437</v>
      </c>
      <c r="I38" s="56" t="s">
        <v>438</v>
      </c>
      <c r="J38" s="56" t="s">
        <v>439</v>
      </c>
      <c r="K38" s="56"/>
      <c r="L38" s="56" t="s">
        <v>440</v>
      </c>
      <c r="M38" s="57">
        <v>5700</v>
      </c>
      <c r="N38" s="57">
        <v>2900</v>
      </c>
      <c r="O38" s="57">
        <v>1800</v>
      </c>
      <c r="P38" s="57">
        <v>1300</v>
      </c>
      <c r="Q38" s="57"/>
      <c r="R38" s="57"/>
      <c r="S38" s="57"/>
      <c r="T38" s="57"/>
      <c r="U38" s="58" t="str">
        <f t="shared" si="9"/>
        <v>LT5NT1_D4</v>
      </c>
      <c r="V38" s="59"/>
      <c r="W38" s="59"/>
      <c r="X38" s="59"/>
      <c r="Y38" s="59"/>
      <c r="Z38" s="60"/>
      <c r="AA38" s="60">
        <f>W38/N38</f>
        <v>0</v>
      </c>
      <c r="AB38" s="60"/>
      <c r="AC38" s="60"/>
      <c r="AD38" s="59"/>
      <c r="AE38" s="59"/>
      <c r="AF38" s="59"/>
      <c r="AG38" s="59"/>
      <c r="AH38" s="61"/>
      <c r="AI38" s="61"/>
      <c r="AJ38" s="61"/>
      <c r="AK38" s="61"/>
      <c r="AL38" s="164">
        <v>2.5862068965517242</v>
      </c>
      <c r="AM38" s="62"/>
      <c r="AN38" s="62">
        <f>AL38*$AN$10/$AL$10</f>
        <v>1.5013109325289848</v>
      </c>
      <c r="AO38" s="59">
        <f t="shared" si="0"/>
        <v>8557.4723154152143</v>
      </c>
      <c r="AP38" s="59">
        <f t="shared" si="0"/>
        <v>4353.801704334056</v>
      </c>
      <c r="AQ38" s="59">
        <f t="shared" si="0"/>
        <v>2702.3596785521727</v>
      </c>
      <c r="AR38" s="59">
        <f t="shared" si="0"/>
        <v>1951.7042122876803</v>
      </c>
      <c r="AS38" s="59">
        <f t="shared" si="5"/>
        <v>8600</v>
      </c>
      <c r="AT38" s="59">
        <f t="shared" si="5"/>
        <v>4400</v>
      </c>
      <c r="AU38" s="59">
        <f t="shared" si="5"/>
        <v>2700</v>
      </c>
      <c r="AV38" s="59">
        <f t="shared" si="5"/>
        <v>2000</v>
      </c>
      <c r="AW38" s="64"/>
      <c r="AX38" s="126" t="s">
        <v>365</v>
      </c>
      <c r="AY38" s="65"/>
      <c r="AZ38" s="66">
        <v>780</v>
      </c>
    </row>
    <row r="39" spans="1:52" s="126" customFormat="1" ht="31.5" x14ac:dyDescent="0.25">
      <c r="A39" s="53" t="str">
        <f t="shared" si="1"/>
        <v>LT5NT1_D5+1</v>
      </c>
      <c r="B39" s="53" t="str">
        <f t="shared" si="2"/>
        <v>LT5NT1_D5+2</v>
      </c>
      <c r="C39" s="53" t="str">
        <f t="shared" si="3"/>
        <v>LT5NT1_D5+3</v>
      </c>
      <c r="D39" s="53" t="str">
        <f t="shared" si="4"/>
        <v>LT5NT1_D5+4</v>
      </c>
      <c r="F39" s="126" t="s">
        <v>365</v>
      </c>
      <c r="G39" s="55"/>
      <c r="H39" s="55" t="s">
        <v>441</v>
      </c>
      <c r="I39" s="56" t="s">
        <v>442</v>
      </c>
      <c r="J39" s="56" t="s">
        <v>440</v>
      </c>
      <c r="K39" s="56"/>
      <c r="L39" s="56" t="s">
        <v>443</v>
      </c>
      <c r="M39" s="57">
        <v>4600</v>
      </c>
      <c r="N39" s="57">
        <v>2200</v>
      </c>
      <c r="O39" s="57">
        <v>1800</v>
      </c>
      <c r="P39" s="57">
        <v>1300</v>
      </c>
      <c r="Q39" s="57"/>
      <c r="R39" s="57"/>
      <c r="S39" s="57"/>
      <c r="T39" s="57"/>
      <c r="U39" s="58" t="str">
        <f t="shared" si="9"/>
        <v>LT5NT1_D5</v>
      </c>
      <c r="V39" s="59"/>
      <c r="W39" s="59"/>
      <c r="X39" s="59"/>
      <c r="Y39" s="59"/>
      <c r="Z39" s="60"/>
      <c r="AA39" s="60">
        <f>W39/N39</f>
        <v>0</v>
      </c>
      <c r="AB39" s="60"/>
      <c r="AC39" s="60"/>
      <c r="AD39" s="59"/>
      <c r="AE39" s="59"/>
      <c r="AF39" s="59"/>
      <c r="AG39" s="59"/>
      <c r="AH39" s="61"/>
      <c r="AI39" s="61"/>
      <c r="AJ39" s="61"/>
      <c r="AK39" s="61"/>
      <c r="AL39" s="164">
        <v>3.4090909090909105</v>
      </c>
      <c r="AM39" s="62"/>
      <c r="AN39" s="62">
        <v>1.95</v>
      </c>
      <c r="AO39" s="59">
        <f t="shared" si="0"/>
        <v>8970</v>
      </c>
      <c r="AP39" s="59">
        <f t="shared" si="0"/>
        <v>4290</v>
      </c>
      <c r="AQ39" s="59">
        <f t="shared" si="0"/>
        <v>3510</v>
      </c>
      <c r="AR39" s="59">
        <f t="shared" si="0"/>
        <v>2535</v>
      </c>
      <c r="AS39" s="59">
        <f t="shared" si="5"/>
        <v>9000</v>
      </c>
      <c r="AT39" s="59">
        <f t="shared" si="5"/>
        <v>4300</v>
      </c>
      <c r="AU39" s="59">
        <f t="shared" si="5"/>
        <v>3500</v>
      </c>
      <c r="AV39" s="59">
        <f t="shared" si="5"/>
        <v>2500</v>
      </c>
      <c r="AW39" s="64"/>
      <c r="AX39" s="126" t="s">
        <v>365</v>
      </c>
      <c r="AY39" s="65"/>
      <c r="AZ39" s="66">
        <v>780</v>
      </c>
    </row>
    <row r="40" spans="1:52" s="126" customFormat="1" ht="31.5" x14ac:dyDescent="0.25">
      <c r="A40" s="53" t="str">
        <f t="shared" si="1"/>
        <v>LT5NT1_D6+1</v>
      </c>
      <c r="B40" s="53" t="str">
        <f t="shared" si="2"/>
        <v>LT5NT1_D6+2</v>
      </c>
      <c r="C40" s="53" t="str">
        <f t="shared" si="3"/>
        <v>LT5NT1_D6+3</v>
      </c>
      <c r="D40" s="53" t="str">
        <f t="shared" si="4"/>
        <v>LT5NT1_D6+4</v>
      </c>
      <c r="F40" s="126" t="s">
        <v>365</v>
      </c>
      <c r="G40" s="55"/>
      <c r="H40" s="55" t="s">
        <v>444</v>
      </c>
      <c r="I40" s="56" t="s">
        <v>445</v>
      </c>
      <c r="J40" s="56" t="s">
        <v>446</v>
      </c>
      <c r="K40" s="56"/>
      <c r="L40" s="56" t="s">
        <v>426</v>
      </c>
      <c r="M40" s="57">
        <v>5300</v>
      </c>
      <c r="N40" s="57">
        <v>2600</v>
      </c>
      <c r="O40" s="57">
        <v>1800</v>
      </c>
      <c r="P40" s="57">
        <v>1300</v>
      </c>
      <c r="Q40" s="57"/>
      <c r="R40" s="57"/>
      <c r="S40" s="57"/>
      <c r="T40" s="57"/>
      <c r="U40" s="58" t="str">
        <f t="shared" si="9"/>
        <v>LT5NT1_D6</v>
      </c>
      <c r="V40" s="59"/>
      <c r="W40" s="59"/>
      <c r="X40" s="59"/>
      <c r="Y40" s="59"/>
      <c r="Z40" s="60"/>
      <c r="AA40" s="60">
        <f>W40/N40</f>
        <v>0</v>
      </c>
      <c r="AB40" s="60"/>
      <c r="AC40" s="60"/>
      <c r="AD40" s="59"/>
      <c r="AE40" s="59"/>
      <c r="AF40" s="59"/>
      <c r="AG40" s="59"/>
      <c r="AH40" s="61"/>
      <c r="AI40" s="61"/>
      <c r="AJ40" s="61"/>
      <c r="AK40" s="61"/>
      <c r="AL40" s="164">
        <v>3.0769230769230784</v>
      </c>
      <c r="AM40" s="62"/>
      <c r="AN40" s="62">
        <v>1.75</v>
      </c>
      <c r="AO40" s="59">
        <f t="shared" si="0"/>
        <v>9275</v>
      </c>
      <c r="AP40" s="59">
        <f t="shared" si="0"/>
        <v>4550</v>
      </c>
      <c r="AQ40" s="59">
        <f t="shared" si="0"/>
        <v>3150</v>
      </c>
      <c r="AR40" s="59">
        <f t="shared" si="0"/>
        <v>2275</v>
      </c>
      <c r="AS40" s="59">
        <f t="shared" si="5"/>
        <v>9300</v>
      </c>
      <c r="AT40" s="59">
        <f t="shared" si="5"/>
        <v>4600</v>
      </c>
      <c r="AU40" s="59">
        <f t="shared" si="5"/>
        <v>3200</v>
      </c>
      <c r="AV40" s="59">
        <f t="shared" si="5"/>
        <v>2300</v>
      </c>
      <c r="AW40" s="64"/>
      <c r="AX40" s="126" t="s">
        <v>365</v>
      </c>
      <c r="AY40" s="65"/>
      <c r="AZ40" s="66">
        <v>780</v>
      </c>
    </row>
    <row r="41" spans="1:52" s="126" customFormat="1" ht="31.5" x14ac:dyDescent="0.25">
      <c r="A41" s="53" t="str">
        <f t="shared" si="1"/>
        <v>LT6NT1+1</v>
      </c>
      <c r="B41" s="53" t="str">
        <f t="shared" si="2"/>
        <v>LT6NT1+2</v>
      </c>
      <c r="C41" s="53" t="str">
        <f t="shared" si="3"/>
        <v>LT6NT1+3</v>
      </c>
      <c r="D41" s="53" t="str">
        <f t="shared" si="4"/>
        <v>LT6NT1+4</v>
      </c>
      <c r="F41" s="126" t="s">
        <v>365</v>
      </c>
      <c r="G41" s="55">
        <v>6</v>
      </c>
      <c r="H41" s="55" t="s">
        <v>447</v>
      </c>
      <c r="I41" s="56" t="s">
        <v>448</v>
      </c>
      <c r="J41" s="56" t="s">
        <v>449</v>
      </c>
      <c r="K41" s="56"/>
      <c r="L41" s="56" t="s">
        <v>450</v>
      </c>
      <c r="M41" s="57">
        <v>5100</v>
      </c>
      <c r="N41" s="57">
        <v>2500</v>
      </c>
      <c r="O41" s="57">
        <v>1800</v>
      </c>
      <c r="P41" s="57">
        <v>1300</v>
      </c>
      <c r="Q41" s="57"/>
      <c r="R41" s="57"/>
      <c r="S41" s="57"/>
      <c r="T41" s="57"/>
      <c r="U41" s="58" t="str">
        <f t="shared" si="9"/>
        <v>LT6NT1</v>
      </c>
      <c r="V41" s="59"/>
      <c r="W41" s="59"/>
      <c r="X41" s="59"/>
      <c r="Y41" s="59"/>
      <c r="Z41" s="60">
        <f>V41/M41</f>
        <v>0</v>
      </c>
      <c r="AA41" s="60">
        <f>W41/N41</f>
        <v>0</v>
      </c>
      <c r="AB41" s="60"/>
      <c r="AC41" s="60"/>
      <c r="AD41" s="59"/>
      <c r="AE41" s="59"/>
      <c r="AF41" s="59"/>
      <c r="AG41" s="59"/>
      <c r="AH41" s="61"/>
      <c r="AI41" s="61"/>
      <c r="AJ41" s="61"/>
      <c r="AK41" s="61"/>
      <c r="AL41" s="164">
        <v>3.1705882352941179</v>
      </c>
      <c r="AM41" s="62"/>
      <c r="AN41" s="62">
        <v>1.8</v>
      </c>
      <c r="AO41" s="59">
        <f t="shared" si="0"/>
        <v>9180</v>
      </c>
      <c r="AP41" s="59">
        <f t="shared" si="0"/>
        <v>4500</v>
      </c>
      <c r="AQ41" s="59">
        <f t="shared" si="0"/>
        <v>3240</v>
      </c>
      <c r="AR41" s="59">
        <f t="shared" si="0"/>
        <v>2340</v>
      </c>
      <c r="AS41" s="59">
        <f t="shared" si="5"/>
        <v>9200</v>
      </c>
      <c r="AT41" s="59">
        <f t="shared" si="5"/>
        <v>4500</v>
      </c>
      <c r="AU41" s="59">
        <f t="shared" si="5"/>
        <v>3200</v>
      </c>
      <c r="AV41" s="59">
        <f t="shared" si="5"/>
        <v>2300</v>
      </c>
      <c r="AW41" s="64"/>
      <c r="AX41" s="126" t="s">
        <v>365</v>
      </c>
      <c r="AY41" s="65"/>
      <c r="AZ41" s="66">
        <v>780</v>
      </c>
    </row>
    <row r="42" spans="1:52" s="126" customFormat="1" ht="31.5" x14ac:dyDescent="0.25">
      <c r="A42" s="53" t="str">
        <f t="shared" si="1"/>
        <v>LT7NT+1</v>
      </c>
      <c r="B42" s="53" t="str">
        <f t="shared" si="2"/>
        <v>LT7NT+2</v>
      </c>
      <c r="C42" s="53" t="str">
        <f t="shared" si="3"/>
        <v>LT7NT+3</v>
      </c>
      <c r="D42" s="53" t="str">
        <f t="shared" si="4"/>
        <v>LT7NT+4</v>
      </c>
      <c r="F42" s="126" t="s">
        <v>365</v>
      </c>
      <c r="G42" s="55">
        <v>7</v>
      </c>
      <c r="H42" s="55" t="s">
        <v>451</v>
      </c>
      <c r="I42" s="56" t="s">
        <v>452</v>
      </c>
      <c r="J42" s="56" t="s">
        <v>368</v>
      </c>
      <c r="K42" s="56"/>
      <c r="L42" s="56" t="s">
        <v>453</v>
      </c>
      <c r="M42" s="57">
        <v>8100</v>
      </c>
      <c r="N42" s="57">
        <v>3600</v>
      </c>
      <c r="O42" s="57">
        <v>2700</v>
      </c>
      <c r="P42" s="57">
        <v>1800</v>
      </c>
      <c r="Q42" s="57"/>
      <c r="R42" s="57"/>
      <c r="S42" s="57"/>
      <c r="T42" s="57"/>
      <c r="U42" s="58" t="str">
        <f t="shared" si="9"/>
        <v>LT7NT</v>
      </c>
      <c r="V42" s="59"/>
      <c r="W42" s="59"/>
      <c r="X42" s="59"/>
      <c r="Y42" s="59"/>
      <c r="Z42" s="60"/>
      <c r="AA42" s="60"/>
      <c r="AB42" s="60"/>
      <c r="AC42" s="60"/>
      <c r="AD42" s="59"/>
      <c r="AE42" s="59"/>
      <c r="AF42" s="59"/>
      <c r="AG42" s="59"/>
      <c r="AH42" s="61"/>
      <c r="AI42" s="61"/>
      <c r="AJ42" s="61"/>
      <c r="AK42" s="61"/>
      <c r="AL42" s="164">
        <v>4.5</v>
      </c>
      <c r="AM42" s="62"/>
      <c r="AN42" s="63">
        <f>ROUNDDOWN(AL42*$AN$10/$AL$10,1)</f>
        <v>2.6</v>
      </c>
      <c r="AO42" s="59">
        <f t="shared" si="0"/>
        <v>21060</v>
      </c>
      <c r="AP42" s="59">
        <f t="shared" si="0"/>
        <v>9360</v>
      </c>
      <c r="AQ42" s="59">
        <f t="shared" si="0"/>
        <v>7020</v>
      </c>
      <c r="AR42" s="59">
        <f t="shared" si="0"/>
        <v>4680</v>
      </c>
      <c r="AS42" s="59">
        <f t="shared" si="5"/>
        <v>21100</v>
      </c>
      <c r="AT42" s="59">
        <f t="shared" si="5"/>
        <v>9400</v>
      </c>
      <c r="AU42" s="59">
        <f t="shared" si="5"/>
        <v>7000</v>
      </c>
      <c r="AV42" s="59">
        <f t="shared" si="5"/>
        <v>4700</v>
      </c>
      <c r="AW42" s="64"/>
      <c r="AX42" s="126" t="s">
        <v>365</v>
      </c>
      <c r="AY42" s="65"/>
      <c r="AZ42" s="66">
        <v>1080</v>
      </c>
    </row>
    <row r="43" spans="1:52" s="126" customFormat="1" ht="78.75" x14ac:dyDescent="0.25">
      <c r="A43" s="53" t="str">
        <f t="shared" si="1"/>
        <v>LT8NT+1</v>
      </c>
      <c r="B43" s="53" t="str">
        <f t="shared" si="2"/>
        <v>LT8NT+2</v>
      </c>
      <c r="C43" s="53" t="str">
        <f t="shared" si="3"/>
        <v>LT8NT+3</v>
      </c>
      <c r="D43" s="53" t="str">
        <f t="shared" si="4"/>
        <v>LT8NT+4</v>
      </c>
      <c r="F43" s="126" t="s">
        <v>365</v>
      </c>
      <c r="G43" s="55">
        <v>8</v>
      </c>
      <c r="H43" s="55" t="s">
        <v>454</v>
      </c>
      <c r="I43" s="56" t="s">
        <v>455</v>
      </c>
      <c r="J43" s="56" t="s">
        <v>456</v>
      </c>
      <c r="K43" s="56"/>
      <c r="L43" s="56" t="s">
        <v>457</v>
      </c>
      <c r="M43" s="57">
        <v>7800</v>
      </c>
      <c r="N43" s="57">
        <v>3000</v>
      </c>
      <c r="O43" s="57">
        <v>2300</v>
      </c>
      <c r="P43" s="57">
        <v>1600</v>
      </c>
      <c r="Q43" s="57"/>
      <c r="R43" s="57"/>
      <c r="S43" s="57"/>
      <c r="T43" s="57"/>
      <c r="U43" s="58" t="str">
        <f t="shared" si="9"/>
        <v>LT8NT</v>
      </c>
      <c r="V43" s="59"/>
      <c r="W43" s="59"/>
      <c r="X43" s="59"/>
      <c r="Y43" s="59"/>
      <c r="Z43" s="60"/>
      <c r="AA43" s="60">
        <f>W43/N43</f>
        <v>0</v>
      </c>
      <c r="AB43" s="60"/>
      <c r="AC43" s="60">
        <f>Y43/P43</f>
        <v>0</v>
      </c>
      <c r="AD43" s="59"/>
      <c r="AE43" s="59"/>
      <c r="AF43" s="59"/>
      <c r="AG43" s="59"/>
      <c r="AH43" s="61"/>
      <c r="AI43" s="61"/>
      <c r="AJ43" s="61"/>
      <c r="AK43" s="61"/>
      <c r="AL43" s="164">
        <v>3.4375</v>
      </c>
      <c r="AM43" s="62"/>
      <c r="AN43" s="62">
        <f>AL43*$AN$10/$AL$10</f>
        <v>1.9954924478197755</v>
      </c>
      <c r="AO43" s="59">
        <f t="shared" si="0"/>
        <v>15564.841092994249</v>
      </c>
      <c r="AP43" s="59">
        <f t="shared" si="0"/>
        <v>5986.4773434593262</v>
      </c>
      <c r="AQ43" s="59">
        <f t="shared" si="0"/>
        <v>4589.6326299854836</v>
      </c>
      <c r="AR43" s="59">
        <f t="shared" si="0"/>
        <v>3192.787916511641</v>
      </c>
      <c r="AS43" s="59">
        <f t="shared" si="5"/>
        <v>15600</v>
      </c>
      <c r="AT43" s="59">
        <f t="shared" si="5"/>
        <v>6000</v>
      </c>
      <c r="AU43" s="59">
        <f t="shared" si="5"/>
        <v>4600</v>
      </c>
      <c r="AV43" s="59">
        <f t="shared" si="5"/>
        <v>3200</v>
      </c>
      <c r="AW43" s="64"/>
      <c r="AX43" s="126" t="s">
        <v>365</v>
      </c>
      <c r="AY43" s="65"/>
      <c r="AZ43" s="66">
        <v>960</v>
      </c>
    </row>
    <row r="44" spans="1:52" s="126" customFormat="1" ht="31.5" customHeight="1" x14ac:dyDescent="0.25">
      <c r="A44" s="53" t="str">
        <f t="shared" si="1"/>
        <v>LT9NT2+1</v>
      </c>
      <c r="B44" s="53" t="str">
        <f t="shared" si="2"/>
        <v>LT9NT2+2</v>
      </c>
      <c r="C44" s="53" t="str">
        <f t="shared" si="3"/>
        <v>LT9NT2+3</v>
      </c>
      <c r="D44" s="53" t="str">
        <f t="shared" si="4"/>
        <v>LT9NT2+4</v>
      </c>
      <c r="F44" s="126" t="s">
        <v>365</v>
      </c>
      <c r="G44" s="55">
        <v>9</v>
      </c>
      <c r="H44" s="55" t="s">
        <v>458</v>
      </c>
      <c r="I44" s="56" t="s">
        <v>459</v>
      </c>
      <c r="J44" s="56" t="s">
        <v>93</v>
      </c>
      <c r="K44" s="56"/>
      <c r="L44" s="56" t="s">
        <v>460</v>
      </c>
      <c r="M44" s="57">
        <v>10000</v>
      </c>
      <c r="N44" s="57">
        <v>3000</v>
      </c>
      <c r="O44" s="57">
        <v>2300</v>
      </c>
      <c r="P44" s="57">
        <v>1800</v>
      </c>
      <c r="Q44" s="57"/>
      <c r="R44" s="57"/>
      <c r="S44" s="57"/>
      <c r="T44" s="57"/>
      <c r="U44" s="58" t="str">
        <f t="shared" si="9"/>
        <v>LT9NT2</v>
      </c>
      <c r="V44" s="59"/>
      <c r="W44" s="59"/>
      <c r="X44" s="59"/>
      <c r="Y44" s="59"/>
      <c r="Z44" s="60"/>
      <c r="AA44" s="60">
        <f>W44/N44</f>
        <v>0</v>
      </c>
      <c r="AB44" s="60"/>
      <c r="AC44" s="60"/>
      <c r="AD44" s="59"/>
      <c r="AE44" s="59"/>
      <c r="AF44" s="59"/>
      <c r="AG44" s="59"/>
      <c r="AH44" s="61"/>
      <c r="AI44" s="61"/>
      <c r="AJ44" s="61"/>
      <c r="AK44" s="61"/>
      <c r="AL44" s="164">
        <v>9</v>
      </c>
      <c r="AM44" s="62"/>
      <c r="AN44" s="63">
        <f>ROUNDDOWN(AL44*$AN$10/$AL$10,1)</f>
        <v>5.2</v>
      </c>
      <c r="AO44" s="59">
        <f t="shared" si="0"/>
        <v>52000</v>
      </c>
      <c r="AP44" s="59">
        <f t="shared" si="0"/>
        <v>15600</v>
      </c>
      <c r="AQ44" s="59">
        <f t="shared" si="0"/>
        <v>11960</v>
      </c>
      <c r="AR44" s="59">
        <f t="shared" si="0"/>
        <v>9360</v>
      </c>
      <c r="AS44" s="59">
        <f t="shared" si="5"/>
        <v>52000</v>
      </c>
      <c r="AT44" s="59">
        <f t="shared" si="5"/>
        <v>15600</v>
      </c>
      <c r="AU44" s="59">
        <f t="shared" si="5"/>
        <v>12000</v>
      </c>
      <c r="AV44" s="59">
        <f t="shared" si="5"/>
        <v>9400</v>
      </c>
      <c r="AW44" s="64"/>
      <c r="AX44" s="126" t="s">
        <v>365</v>
      </c>
      <c r="AY44" s="65"/>
      <c r="AZ44" s="66">
        <v>1080</v>
      </c>
    </row>
    <row r="45" spans="1:52" s="126" customFormat="1" ht="36.75" customHeight="1" x14ac:dyDescent="0.25">
      <c r="A45" s="53" t="str">
        <f t="shared" si="1"/>
        <v>LT10NT2+1</v>
      </c>
      <c r="B45" s="53" t="str">
        <f t="shared" si="2"/>
        <v>LT10NT2+2</v>
      </c>
      <c r="C45" s="53" t="str">
        <f t="shared" si="3"/>
        <v>LT10NT2+3</v>
      </c>
      <c r="D45" s="53" t="str">
        <f t="shared" si="4"/>
        <v>LT10NT2+4</v>
      </c>
      <c r="F45" s="126" t="s">
        <v>365</v>
      </c>
      <c r="G45" s="55">
        <v>10</v>
      </c>
      <c r="H45" s="55" t="s">
        <v>461</v>
      </c>
      <c r="I45" s="56" t="s">
        <v>462</v>
      </c>
      <c r="J45" s="56" t="s">
        <v>368</v>
      </c>
      <c r="K45" s="56"/>
      <c r="L45" s="56" t="s">
        <v>463</v>
      </c>
      <c r="M45" s="57">
        <v>5100</v>
      </c>
      <c r="N45" s="57">
        <v>2500</v>
      </c>
      <c r="O45" s="57">
        <v>1800</v>
      </c>
      <c r="P45" s="57">
        <v>1300</v>
      </c>
      <c r="Q45" s="57"/>
      <c r="R45" s="57"/>
      <c r="S45" s="57"/>
      <c r="T45" s="57"/>
      <c r="U45" s="58" t="str">
        <f t="shared" si="9"/>
        <v>LT10NT2</v>
      </c>
      <c r="V45" s="59"/>
      <c r="W45" s="59"/>
      <c r="X45" s="59"/>
      <c r="Y45" s="59"/>
      <c r="Z45" s="60">
        <f>V45/M45</f>
        <v>0</v>
      </c>
      <c r="AA45" s="60">
        <f>W45/N45</f>
        <v>0</v>
      </c>
      <c r="AB45" s="60"/>
      <c r="AC45" s="60">
        <f>Y45/P45</f>
        <v>0</v>
      </c>
      <c r="AD45" s="59" t="e">
        <f>VLOOKUP($H45,#REF!,5,0)</f>
        <v>#REF!</v>
      </c>
      <c r="AE45" s="59"/>
      <c r="AF45" s="59"/>
      <c r="AG45" s="59"/>
      <c r="AH45" s="61" t="e">
        <f>AD45/M45</f>
        <v>#REF!</v>
      </c>
      <c r="AI45" s="61"/>
      <c r="AJ45" s="61"/>
      <c r="AK45" s="61"/>
      <c r="AL45" s="164">
        <v>4.3174459527400701</v>
      </c>
      <c r="AM45" s="62"/>
      <c r="AN45" s="63">
        <f>ROUNDDOWN(AL45*$AN$10/$AL$10,1)</f>
        <v>2.5</v>
      </c>
      <c r="AO45" s="59">
        <f t="shared" si="0"/>
        <v>12750</v>
      </c>
      <c r="AP45" s="59">
        <f t="shared" si="0"/>
        <v>6250</v>
      </c>
      <c r="AQ45" s="59">
        <f t="shared" si="0"/>
        <v>4500</v>
      </c>
      <c r="AR45" s="59">
        <f t="shared" si="0"/>
        <v>3250</v>
      </c>
      <c r="AS45" s="59">
        <f t="shared" si="5"/>
        <v>12800</v>
      </c>
      <c r="AT45" s="59">
        <f t="shared" si="5"/>
        <v>6300</v>
      </c>
      <c r="AU45" s="59">
        <f t="shared" si="5"/>
        <v>4500</v>
      </c>
      <c r="AV45" s="59">
        <f t="shared" si="5"/>
        <v>3300</v>
      </c>
      <c r="AW45" s="64" t="e">
        <f>VLOOKUP($H45,#REF!,3,0)</f>
        <v>#REF!</v>
      </c>
      <c r="AX45" s="172" t="s">
        <v>365</v>
      </c>
      <c r="AY45" s="166"/>
      <c r="AZ45" s="66">
        <v>780</v>
      </c>
    </row>
    <row r="46" spans="1:52" s="126" customFormat="1" x14ac:dyDescent="0.25">
      <c r="A46" s="53" t="str">
        <f t="shared" si="1"/>
        <v>LT11NT2+1</v>
      </c>
      <c r="B46" s="53" t="str">
        <f t="shared" si="2"/>
        <v>LT11NT2+2</v>
      </c>
      <c r="C46" s="53" t="str">
        <f t="shared" si="3"/>
        <v>LT11NT2+3</v>
      </c>
      <c r="D46" s="53" t="str">
        <f t="shared" si="4"/>
        <v>LT11NT2+4</v>
      </c>
      <c r="F46" s="126" t="s">
        <v>365</v>
      </c>
      <c r="G46" s="55">
        <v>11</v>
      </c>
      <c r="H46" s="55" t="s">
        <v>464</v>
      </c>
      <c r="I46" s="56" t="s">
        <v>465</v>
      </c>
      <c r="J46" s="56" t="s">
        <v>368</v>
      </c>
      <c r="K46" s="56"/>
      <c r="L46" s="56" t="s">
        <v>466</v>
      </c>
      <c r="M46" s="55"/>
      <c r="N46" s="55"/>
      <c r="O46" s="55"/>
      <c r="P46" s="55"/>
      <c r="Q46" s="57"/>
      <c r="R46" s="57"/>
      <c r="S46" s="57"/>
      <c r="T46" s="57"/>
      <c r="U46" s="58"/>
      <c r="V46" s="59"/>
      <c r="W46" s="59"/>
      <c r="X46" s="59"/>
      <c r="Y46" s="59"/>
      <c r="Z46" s="60"/>
      <c r="AA46" s="60"/>
      <c r="AB46" s="60"/>
      <c r="AC46" s="60"/>
      <c r="AD46" s="59"/>
      <c r="AE46" s="59"/>
      <c r="AF46" s="59"/>
      <c r="AG46" s="59"/>
      <c r="AH46" s="61"/>
      <c r="AI46" s="61"/>
      <c r="AJ46" s="61"/>
      <c r="AK46" s="61"/>
      <c r="AL46" s="164"/>
      <c r="AM46" s="62"/>
      <c r="AN46" s="62"/>
      <c r="AO46" s="59">
        <f t="shared" si="0"/>
        <v>0</v>
      </c>
      <c r="AP46" s="59">
        <f t="shared" si="0"/>
        <v>0</v>
      </c>
      <c r="AQ46" s="59">
        <f t="shared" si="0"/>
        <v>0</v>
      </c>
      <c r="AR46" s="59">
        <f t="shared" si="0"/>
        <v>0</v>
      </c>
      <c r="AS46" s="59"/>
      <c r="AT46" s="59"/>
      <c r="AU46" s="59"/>
      <c r="AV46" s="59"/>
      <c r="AW46" s="64"/>
      <c r="AX46" s="126" t="s">
        <v>365</v>
      </c>
      <c r="AY46" s="65"/>
      <c r="AZ46" s="66"/>
    </row>
    <row r="47" spans="1:52" s="126" customFormat="1" ht="63" x14ac:dyDescent="0.25">
      <c r="A47" s="53" t="str">
        <f t="shared" si="1"/>
        <v>LT11NT2_D1+1</v>
      </c>
      <c r="B47" s="53" t="str">
        <f t="shared" si="2"/>
        <v>LT11NT2_D1+2</v>
      </c>
      <c r="C47" s="53" t="str">
        <f t="shared" si="3"/>
        <v>LT11NT2_D1+3</v>
      </c>
      <c r="D47" s="53" t="str">
        <f t="shared" si="4"/>
        <v>LT11NT2_D1+4</v>
      </c>
      <c r="F47" s="126" t="s">
        <v>365</v>
      </c>
      <c r="G47" s="55"/>
      <c r="H47" s="55" t="s">
        <v>467</v>
      </c>
      <c r="I47" s="56" t="s">
        <v>468</v>
      </c>
      <c r="J47" s="56" t="s">
        <v>368</v>
      </c>
      <c r="K47" s="56"/>
      <c r="L47" s="56" t="s">
        <v>469</v>
      </c>
      <c r="M47" s="57">
        <v>6000</v>
      </c>
      <c r="N47" s="57">
        <v>3000</v>
      </c>
      <c r="O47" s="57">
        <v>2300</v>
      </c>
      <c r="P47" s="57">
        <v>1800</v>
      </c>
      <c r="Q47" s="57"/>
      <c r="R47" s="57"/>
      <c r="S47" s="57"/>
      <c r="T47" s="57"/>
      <c r="U47" s="58" t="str">
        <f>H47</f>
        <v>LT11NT2_D1</v>
      </c>
      <c r="V47" s="59"/>
      <c r="W47" s="59"/>
      <c r="X47" s="59"/>
      <c r="Y47" s="59"/>
      <c r="Z47" s="60">
        <f>V47/M47</f>
        <v>0</v>
      </c>
      <c r="AA47" s="60">
        <f>W47/N47</f>
        <v>0</v>
      </c>
      <c r="AB47" s="60">
        <f>X47/O47</f>
        <v>0</v>
      </c>
      <c r="AC47" s="60">
        <f>Y47/P47</f>
        <v>0</v>
      </c>
      <c r="AD47" s="59"/>
      <c r="AE47" s="59"/>
      <c r="AF47" s="59"/>
      <c r="AG47" s="59"/>
      <c r="AH47" s="61"/>
      <c r="AI47" s="61"/>
      <c r="AJ47" s="61"/>
      <c r="AK47" s="61"/>
      <c r="AL47" s="164">
        <v>2.1986714975845412</v>
      </c>
      <c r="AM47" s="62"/>
      <c r="AN47" s="62">
        <v>1.25</v>
      </c>
      <c r="AO47" s="59">
        <f t="shared" si="0"/>
        <v>7500</v>
      </c>
      <c r="AP47" s="59">
        <f t="shared" si="0"/>
        <v>3750</v>
      </c>
      <c r="AQ47" s="59">
        <f t="shared" si="0"/>
        <v>2875</v>
      </c>
      <c r="AR47" s="59">
        <f t="shared" si="0"/>
        <v>2250</v>
      </c>
      <c r="AS47" s="59">
        <f t="shared" si="5"/>
        <v>7500</v>
      </c>
      <c r="AT47" s="59">
        <f t="shared" si="5"/>
        <v>3800</v>
      </c>
      <c r="AU47" s="59">
        <f t="shared" si="5"/>
        <v>2900</v>
      </c>
      <c r="AV47" s="59">
        <f t="shared" si="5"/>
        <v>2300</v>
      </c>
      <c r="AW47" s="64"/>
      <c r="AX47" s="126" t="s">
        <v>365</v>
      </c>
      <c r="AY47" s="65"/>
      <c r="AZ47" s="66">
        <v>1080</v>
      </c>
    </row>
    <row r="48" spans="1:52" s="126" customFormat="1" ht="110.25" x14ac:dyDescent="0.25">
      <c r="A48" s="53" t="str">
        <f t="shared" si="1"/>
        <v>LT11NT2_D2+1</v>
      </c>
      <c r="B48" s="53" t="str">
        <f t="shared" si="2"/>
        <v>LT11NT2_D2+2</v>
      </c>
      <c r="C48" s="53" t="str">
        <f t="shared" si="3"/>
        <v>LT11NT2_D2+3</v>
      </c>
      <c r="D48" s="53" t="str">
        <f t="shared" si="4"/>
        <v>LT11NT2_D2+4</v>
      </c>
      <c r="F48" s="126" t="s">
        <v>365</v>
      </c>
      <c r="G48" s="55"/>
      <c r="H48" s="55" t="s">
        <v>470</v>
      </c>
      <c r="I48" s="56" t="s">
        <v>471</v>
      </c>
      <c r="J48" s="56" t="s">
        <v>472</v>
      </c>
      <c r="K48" s="56"/>
      <c r="L48" s="56" t="s">
        <v>466</v>
      </c>
      <c r="M48" s="57">
        <v>4200</v>
      </c>
      <c r="N48" s="57">
        <v>2100</v>
      </c>
      <c r="O48" s="57">
        <v>1600</v>
      </c>
      <c r="P48" s="57">
        <v>1200</v>
      </c>
      <c r="Q48" s="57"/>
      <c r="R48" s="57"/>
      <c r="S48" s="57"/>
      <c r="T48" s="57"/>
      <c r="U48" s="58" t="str">
        <f>H48</f>
        <v>LT11NT2_D2</v>
      </c>
      <c r="V48" s="59"/>
      <c r="W48" s="59"/>
      <c r="X48" s="59"/>
      <c r="Y48" s="59"/>
      <c r="Z48" s="60">
        <f>V48/M48</f>
        <v>0</v>
      </c>
      <c r="AA48" s="60">
        <f>W48/N48</f>
        <v>0</v>
      </c>
      <c r="AB48" s="60"/>
      <c r="AC48" s="60">
        <f>Y48/P48</f>
        <v>0</v>
      </c>
      <c r="AD48" s="59"/>
      <c r="AE48" s="59"/>
      <c r="AF48" s="59"/>
      <c r="AG48" s="59"/>
      <c r="AH48" s="61"/>
      <c r="AI48" s="61"/>
      <c r="AJ48" s="61"/>
      <c r="AK48" s="61"/>
      <c r="AL48" s="164">
        <v>3.5476190476190474</v>
      </c>
      <c r="AM48" s="62"/>
      <c r="AN48" s="62">
        <v>2</v>
      </c>
      <c r="AO48" s="59">
        <f t="shared" si="0"/>
        <v>8400</v>
      </c>
      <c r="AP48" s="59">
        <f t="shared" si="0"/>
        <v>4200</v>
      </c>
      <c r="AQ48" s="59">
        <f t="shared" si="0"/>
        <v>3200</v>
      </c>
      <c r="AR48" s="59">
        <f t="shared" si="0"/>
        <v>2400</v>
      </c>
      <c r="AS48" s="59">
        <f t="shared" si="5"/>
        <v>8400</v>
      </c>
      <c r="AT48" s="59">
        <f t="shared" si="5"/>
        <v>4200</v>
      </c>
      <c r="AU48" s="59">
        <f t="shared" si="5"/>
        <v>3200</v>
      </c>
      <c r="AV48" s="59">
        <f t="shared" si="5"/>
        <v>2400</v>
      </c>
      <c r="AW48" s="64"/>
      <c r="AX48" s="126" t="s">
        <v>365</v>
      </c>
      <c r="AY48" s="65"/>
      <c r="AZ48" s="66">
        <v>720</v>
      </c>
    </row>
    <row r="49" spans="1:52" s="126" customFormat="1" ht="43.5" customHeight="1" x14ac:dyDescent="0.25">
      <c r="A49" s="53" t="str">
        <f t="shared" si="1"/>
        <v>LT12NT2+1</v>
      </c>
      <c r="B49" s="53" t="str">
        <f t="shared" si="2"/>
        <v>LT12NT2+2</v>
      </c>
      <c r="C49" s="53" t="str">
        <f t="shared" si="3"/>
        <v>LT12NT2+3</v>
      </c>
      <c r="D49" s="53" t="str">
        <f t="shared" si="4"/>
        <v>LT12NT2+4</v>
      </c>
      <c r="F49" s="126" t="s">
        <v>365</v>
      </c>
      <c r="G49" s="55">
        <v>12</v>
      </c>
      <c r="H49" s="55" t="s">
        <v>473</v>
      </c>
      <c r="I49" s="56" t="s">
        <v>474</v>
      </c>
      <c r="J49" s="56" t="s">
        <v>475</v>
      </c>
      <c r="K49" s="56"/>
      <c r="L49" s="56" t="s">
        <v>476</v>
      </c>
      <c r="M49" s="55"/>
      <c r="N49" s="55"/>
      <c r="O49" s="55"/>
      <c r="P49" s="55"/>
      <c r="Q49" s="57"/>
      <c r="R49" s="57"/>
      <c r="S49" s="57"/>
      <c r="T49" s="57"/>
      <c r="U49" s="58"/>
      <c r="V49" s="59"/>
      <c r="W49" s="59"/>
      <c r="X49" s="59"/>
      <c r="Y49" s="59"/>
      <c r="Z49" s="60"/>
      <c r="AA49" s="60"/>
      <c r="AB49" s="60"/>
      <c r="AC49" s="60"/>
      <c r="AD49" s="59"/>
      <c r="AE49" s="59"/>
      <c r="AF49" s="59"/>
      <c r="AG49" s="59"/>
      <c r="AH49" s="61"/>
      <c r="AI49" s="61"/>
      <c r="AJ49" s="61"/>
      <c r="AK49" s="61"/>
      <c r="AL49" s="164"/>
      <c r="AM49" s="62"/>
      <c r="AN49" s="62"/>
      <c r="AO49" s="59">
        <f t="shared" si="0"/>
        <v>0</v>
      </c>
      <c r="AP49" s="59">
        <f t="shared" si="0"/>
        <v>0</v>
      </c>
      <c r="AQ49" s="59">
        <f t="shared" si="0"/>
        <v>0</v>
      </c>
      <c r="AR49" s="59">
        <f t="shared" si="0"/>
        <v>0</v>
      </c>
      <c r="AS49" s="59"/>
      <c r="AT49" s="59"/>
      <c r="AU49" s="59"/>
      <c r="AV49" s="59"/>
      <c r="AW49" s="64"/>
      <c r="AX49" s="126" t="s">
        <v>365</v>
      </c>
      <c r="AY49" s="65"/>
      <c r="AZ49" s="66"/>
    </row>
    <row r="50" spans="1:52" s="126" customFormat="1" ht="43.5" customHeight="1" x14ac:dyDescent="0.25">
      <c r="A50" s="53" t="str">
        <f t="shared" si="1"/>
        <v>LT12NT2_D1+1</v>
      </c>
      <c r="B50" s="53" t="str">
        <f t="shared" si="2"/>
        <v>LT12NT2_D1+2</v>
      </c>
      <c r="C50" s="53" t="str">
        <f t="shared" si="3"/>
        <v>LT12NT2_D1+3</v>
      </c>
      <c r="D50" s="53" t="str">
        <f t="shared" si="4"/>
        <v>LT12NT2_D1+4</v>
      </c>
      <c r="F50" s="126" t="s">
        <v>365</v>
      </c>
      <c r="G50" s="55"/>
      <c r="H50" s="55" t="s">
        <v>477</v>
      </c>
      <c r="I50" s="56" t="s">
        <v>478</v>
      </c>
      <c r="J50" s="56" t="s">
        <v>475</v>
      </c>
      <c r="K50" s="56"/>
      <c r="L50" s="56" t="s">
        <v>479</v>
      </c>
      <c r="M50" s="57">
        <v>6000</v>
      </c>
      <c r="N50" s="57">
        <v>3000</v>
      </c>
      <c r="O50" s="57">
        <v>2100</v>
      </c>
      <c r="P50" s="57">
        <v>1600</v>
      </c>
      <c r="Q50" s="57"/>
      <c r="R50" s="57"/>
      <c r="S50" s="57"/>
      <c r="T50" s="57"/>
      <c r="U50" s="58" t="str">
        <f>H50</f>
        <v>LT12NT2_D1</v>
      </c>
      <c r="V50" s="59"/>
      <c r="W50" s="59"/>
      <c r="X50" s="59"/>
      <c r="Y50" s="59"/>
      <c r="Z50" s="60"/>
      <c r="AA50" s="60"/>
      <c r="AB50" s="60"/>
      <c r="AC50" s="60"/>
      <c r="AD50" s="59"/>
      <c r="AE50" s="59"/>
      <c r="AF50" s="59"/>
      <c r="AG50" s="59"/>
      <c r="AH50" s="61"/>
      <c r="AI50" s="61"/>
      <c r="AJ50" s="61"/>
      <c r="AK50" s="61"/>
      <c r="AL50" s="164">
        <v>2.84</v>
      </c>
      <c r="AM50" s="62"/>
      <c r="AN50" s="63">
        <f>ROUNDDOWN(AL50*$AN$10/$AL$10,1)</f>
        <v>1.6</v>
      </c>
      <c r="AO50" s="59">
        <f t="shared" si="0"/>
        <v>9600</v>
      </c>
      <c r="AP50" s="59">
        <f t="shared" si="0"/>
        <v>4800</v>
      </c>
      <c r="AQ50" s="59">
        <f t="shared" si="0"/>
        <v>3360</v>
      </c>
      <c r="AR50" s="59">
        <f t="shared" si="0"/>
        <v>2560</v>
      </c>
      <c r="AS50" s="59">
        <f t="shared" si="5"/>
        <v>9600</v>
      </c>
      <c r="AT50" s="59">
        <f t="shared" si="5"/>
        <v>4800</v>
      </c>
      <c r="AU50" s="59">
        <f t="shared" si="5"/>
        <v>3400</v>
      </c>
      <c r="AV50" s="59">
        <f t="shared" si="5"/>
        <v>2600</v>
      </c>
      <c r="AW50" s="64"/>
      <c r="AX50" s="126" t="s">
        <v>365</v>
      </c>
      <c r="AY50" s="65"/>
      <c r="AZ50" s="66">
        <v>960</v>
      </c>
    </row>
    <row r="51" spans="1:52" s="126" customFormat="1" ht="47.25" x14ac:dyDescent="0.25">
      <c r="A51" s="53" t="str">
        <f t="shared" si="1"/>
        <v>LT12NT2_D2+1</v>
      </c>
      <c r="B51" s="53" t="str">
        <f t="shared" si="2"/>
        <v>LT12NT2_D2+2</v>
      </c>
      <c r="C51" s="53" t="str">
        <f t="shared" si="3"/>
        <v>LT12NT2_D2+3</v>
      </c>
      <c r="D51" s="53" t="str">
        <f t="shared" si="4"/>
        <v>LT12NT2_D2+4</v>
      </c>
      <c r="F51" s="126" t="s">
        <v>365</v>
      </c>
      <c r="G51" s="55"/>
      <c r="H51" s="55" t="s">
        <v>480</v>
      </c>
      <c r="I51" s="56" t="s">
        <v>481</v>
      </c>
      <c r="J51" s="56" t="s">
        <v>482</v>
      </c>
      <c r="K51" s="56"/>
      <c r="L51" s="56" t="s">
        <v>483</v>
      </c>
      <c r="M51" s="57">
        <v>4800</v>
      </c>
      <c r="N51" s="57">
        <v>2300</v>
      </c>
      <c r="O51" s="57">
        <v>1800</v>
      </c>
      <c r="P51" s="57">
        <v>1600</v>
      </c>
      <c r="Q51" s="57"/>
      <c r="R51" s="57"/>
      <c r="S51" s="57"/>
      <c r="T51" s="57"/>
      <c r="U51" s="58" t="str">
        <f>H51</f>
        <v>LT12NT2_D2</v>
      </c>
      <c r="V51" s="59"/>
      <c r="W51" s="59"/>
      <c r="X51" s="59"/>
      <c r="Y51" s="59"/>
      <c r="Z51" s="60">
        <f>V51/M51</f>
        <v>0</v>
      </c>
      <c r="AA51" s="60">
        <f>W51/N51</f>
        <v>0</v>
      </c>
      <c r="AB51" s="60"/>
      <c r="AC51" s="60"/>
      <c r="AD51" s="59"/>
      <c r="AE51" s="59"/>
      <c r="AF51" s="59"/>
      <c r="AG51" s="59"/>
      <c r="AH51" s="61"/>
      <c r="AI51" s="61"/>
      <c r="AJ51" s="61"/>
      <c r="AK51" s="61"/>
      <c r="AL51" s="164">
        <v>4.1530797101449277</v>
      </c>
      <c r="AM51" s="62"/>
      <c r="AN51" s="63">
        <f>ROUNDDOWN(AL51*$AN$10/$AL$10,1)</f>
        <v>2.4</v>
      </c>
      <c r="AO51" s="59">
        <f t="shared" si="0"/>
        <v>11520</v>
      </c>
      <c r="AP51" s="59">
        <f t="shared" si="0"/>
        <v>5520</v>
      </c>
      <c r="AQ51" s="59">
        <f t="shared" si="0"/>
        <v>4320</v>
      </c>
      <c r="AR51" s="59">
        <f t="shared" si="0"/>
        <v>3840</v>
      </c>
      <c r="AS51" s="59">
        <f t="shared" si="5"/>
        <v>11500</v>
      </c>
      <c r="AT51" s="59">
        <f t="shared" si="5"/>
        <v>5500</v>
      </c>
      <c r="AU51" s="59">
        <f t="shared" si="5"/>
        <v>4300</v>
      </c>
      <c r="AV51" s="59">
        <f t="shared" si="5"/>
        <v>3800</v>
      </c>
      <c r="AW51" s="64"/>
      <c r="AX51" s="126" t="s">
        <v>365</v>
      </c>
      <c r="AY51" s="65"/>
      <c r="AZ51" s="66">
        <v>960</v>
      </c>
    </row>
    <row r="52" spans="1:52" s="126" customFormat="1" ht="47.25" x14ac:dyDescent="0.25">
      <c r="A52" s="53" t="str">
        <f t="shared" si="1"/>
        <v>LT12NT2_D3+1</v>
      </c>
      <c r="B52" s="53" t="str">
        <f t="shared" si="2"/>
        <v>LT12NT2_D3+2</v>
      </c>
      <c r="C52" s="53" t="str">
        <f t="shared" si="3"/>
        <v>LT12NT2_D3+3</v>
      </c>
      <c r="D52" s="53" t="str">
        <f t="shared" si="4"/>
        <v>LT12NT2_D3+4</v>
      </c>
      <c r="F52" s="126" t="s">
        <v>365</v>
      </c>
      <c r="G52" s="55"/>
      <c r="H52" s="55" t="s">
        <v>484</v>
      </c>
      <c r="I52" s="56" t="s">
        <v>485</v>
      </c>
      <c r="J52" s="56" t="s">
        <v>486</v>
      </c>
      <c r="K52" s="56"/>
      <c r="L52" s="56" t="s">
        <v>487</v>
      </c>
      <c r="M52" s="57">
        <v>5700</v>
      </c>
      <c r="N52" s="57">
        <v>2900</v>
      </c>
      <c r="O52" s="57">
        <v>2100</v>
      </c>
      <c r="P52" s="57">
        <v>1600</v>
      </c>
      <c r="Q52" s="57"/>
      <c r="R52" s="57"/>
      <c r="S52" s="57"/>
      <c r="T52" s="57"/>
      <c r="U52" s="58" t="str">
        <f>H52</f>
        <v>LT12NT2_D3</v>
      </c>
      <c r="V52" s="59"/>
      <c r="W52" s="59"/>
      <c r="X52" s="59"/>
      <c r="Y52" s="59"/>
      <c r="Z52" s="60">
        <f>V52/M52</f>
        <v>0</v>
      </c>
      <c r="AA52" s="60">
        <f>W52/N52</f>
        <v>0</v>
      </c>
      <c r="AB52" s="60"/>
      <c r="AC52" s="60"/>
      <c r="AD52" s="59"/>
      <c r="AE52" s="59"/>
      <c r="AF52" s="59"/>
      <c r="AG52" s="59"/>
      <c r="AH52" s="61"/>
      <c r="AI52" s="61"/>
      <c r="AJ52" s="61"/>
      <c r="AK52" s="61"/>
      <c r="AL52" s="164">
        <v>2.5226860254083485</v>
      </c>
      <c r="AM52" s="62"/>
      <c r="AN52" s="62">
        <v>1.45</v>
      </c>
      <c r="AO52" s="59">
        <f t="shared" si="0"/>
        <v>8265</v>
      </c>
      <c r="AP52" s="59">
        <f t="shared" si="0"/>
        <v>4205</v>
      </c>
      <c r="AQ52" s="59">
        <f t="shared" si="0"/>
        <v>3045</v>
      </c>
      <c r="AR52" s="59">
        <f t="shared" si="0"/>
        <v>2320</v>
      </c>
      <c r="AS52" s="59">
        <f t="shared" si="5"/>
        <v>8300</v>
      </c>
      <c r="AT52" s="59">
        <f t="shared" si="5"/>
        <v>4200</v>
      </c>
      <c r="AU52" s="59">
        <f t="shared" si="5"/>
        <v>3000</v>
      </c>
      <c r="AV52" s="59">
        <f t="shared" si="5"/>
        <v>2300</v>
      </c>
      <c r="AW52" s="64"/>
      <c r="AX52" s="126" t="s">
        <v>365</v>
      </c>
      <c r="AY52" s="65"/>
      <c r="AZ52" s="66">
        <v>960</v>
      </c>
    </row>
    <row r="53" spans="1:52" s="126" customFormat="1" ht="47.25" x14ac:dyDescent="0.25">
      <c r="A53" s="53" t="str">
        <f t="shared" si="1"/>
        <v>LT12NT2_D4+1</v>
      </c>
      <c r="B53" s="53" t="str">
        <f t="shared" si="2"/>
        <v>LT12NT2_D4+2</v>
      </c>
      <c r="C53" s="53" t="str">
        <f t="shared" si="3"/>
        <v>LT12NT2_D4+3</v>
      </c>
      <c r="D53" s="53" t="str">
        <f t="shared" si="4"/>
        <v>LT12NT2_D4+4</v>
      </c>
      <c r="F53" s="126" t="s">
        <v>365</v>
      </c>
      <c r="G53" s="55"/>
      <c r="H53" s="55" t="s">
        <v>488</v>
      </c>
      <c r="I53" s="56" t="s">
        <v>489</v>
      </c>
      <c r="J53" s="56" t="s">
        <v>487</v>
      </c>
      <c r="K53" s="56"/>
      <c r="L53" s="56" t="s">
        <v>476</v>
      </c>
      <c r="M53" s="57">
        <v>3600</v>
      </c>
      <c r="N53" s="57">
        <v>1800</v>
      </c>
      <c r="O53" s="57">
        <v>1600</v>
      </c>
      <c r="P53" s="57">
        <v>1300</v>
      </c>
      <c r="Q53" s="57"/>
      <c r="R53" s="57"/>
      <c r="S53" s="57"/>
      <c r="T53" s="57"/>
      <c r="U53" s="58" t="str">
        <f>H53</f>
        <v>LT12NT2_D4</v>
      </c>
      <c r="V53" s="59"/>
      <c r="W53" s="59"/>
      <c r="X53" s="59"/>
      <c r="Y53" s="59"/>
      <c r="Z53" s="60">
        <f>V53/M53</f>
        <v>0</v>
      </c>
      <c r="AA53" s="60"/>
      <c r="AB53" s="60">
        <f>X53/O53</f>
        <v>0</v>
      </c>
      <c r="AC53" s="60">
        <f>Y53/P53</f>
        <v>0</v>
      </c>
      <c r="AD53" s="59"/>
      <c r="AE53" s="59"/>
      <c r="AF53" s="59"/>
      <c r="AG53" s="59"/>
      <c r="AH53" s="61"/>
      <c r="AI53" s="61"/>
      <c r="AJ53" s="61"/>
      <c r="AK53" s="61"/>
      <c r="AL53" s="164">
        <v>2.2751068376068377</v>
      </c>
      <c r="AM53" s="62"/>
      <c r="AN53" s="62">
        <v>1.3</v>
      </c>
      <c r="AO53" s="59">
        <f t="shared" si="0"/>
        <v>4680</v>
      </c>
      <c r="AP53" s="59">
        <f t="shared" si="0"/>
        <v>2340</v>
      </c>
      <c r="AQ53" s="59">
        <f t="shared" si="0"/>
        <v>2080</v>
      </c>
      <c r="AR53" s="59">
        <f t="shared" si="0"/>
        <v>1690</v>
      </c>
      <c r="AS53" s="59">
        <f t="shared" si="5"/>
        <v>4700</v>
      </c>
      <c r="AT53" s="59">
        <f t="shared" si="5"/>
        <v>2300</v>
      </c>
      <c r="AU53" s="59">
        <f t="shared" si="5"/>
        <v>2100</v>
      </c>
      <c r="AV53" s="59">
        <f t="shared" si="5"/>
        <v>1700</v>
      </c>
      <c r="AW53" s="64"/>
      <c r="AX53" s="126" t="s">
        <v>365</v>
      </c>
      <c r="AY53" s="65"/>
      <c r="AZ53" s="66">
        <v>780</v>
      </c>
    </row>
    <row r="54" spans="1:52" s="126" customFormat="1" x14ac:dyDescent="0.25">
      <c r="A54" s="53" t="str">
        <f t="shared" si="1"/>
        <v>LT13NT2+1</v>
      </c>
      <c r="B54" s="53" t="str">
        <f t="shared" si="2"/>
        <v>LT13NT2+2</v>
      </c>
      <c r="C54" s="53" t="str">
        <f t="shared" si="3"/>
        <v>LT13NT2+3</v>
      </c>
      <c r="D54" s="53" t="str">
        <f t="shared" si="4"/>
        <v>LT13NT2+4</v>
      </c>
      <c r="F54" s="126" t="s">
        <v>365</v>
      </c>
      <c r="G54" s="55">
        <v>13</v>
      </c>
      <c r="H54" s="55" t="s">
        <v>490</v>
      </c>
      <c r="I54" s="56" t="s">
        <v>491</v>
      </c>
      <c r="J54" s="56" t="s">
        <v>368</v>
      </c>
      <c r="K54" s="56"/>
      <c r="L54" s="56" t="s">
        <v>492</v>
      </c>
      <c r="M54" s="55"/>
      <c r="N54" s="55"/>
      <c r="O54" s="55"/>
      <c r="P54" s="55"/>
      <c r="Q54" s="57"/>
      <c r="R54" s="57"/>
      <c r="S54" s="57"/>
      <c r="T54" s="57"/>
      <c r="U54" s="58"/>
      <c r="V54" s="59"/>
      <c r="W54" s="59"/>
      <c r="X54" s="59"/>
      <c r="Y54" s="59"/>
      <c r="Z54" s="60"/>
      <c r="AA54" s="60"/>
      <c r="AB54" s="60"/>
      <c r="AC54" s="60"/>
      <c r="AD54" s="59"/>
      <c r="AE54" s="59"/>
      <c r="AF54" s="59"/>
      <c r="AG54" s="59"/>
      <c r="AH54" s="61"/>
      <c r="AI54" s="61"/>
      <c r="AJ54" s="61"/>
      <c r="AK54" s="61"/>
      <c r="AL54" s="164"/>
      <c r="AM54" s="62"/>
      <c r="AN54" s="62"/>
      <c r="AO54" s="59">
        <f t="shared" si="0"/>
        <v>0</v>
      </c>
      <c r="AP54" s="59">
        <f t="shared" si="0"/>
        <v>0</v>
      </c>
      <c r="AQ54" s="59">
        <f t="shared" si="0"/>
        <v>0</v>
      </c>
      <c r="AR54" s="59">
        <f t="shared" si="0"/>
        <v>0</v>
      </c>
      <c r="AS54" s="59"/>
      <c r="AT54" s="59"/>
      <c r="AU54" s="59"/>
      <c r="AV54" s="59"/>
      <c r="AW54" s="64"/>
      <c r="AX54" s="126" t="s">
        <v>365</v>
      </c>
      <c r="AY54" s="65"/>
      <c r="AZ54" s="66"/>
    </row>
    <row r="55" spans="1:52" s="126" customFormat="1" ht="44.25" customHeight="1" x14ac:dyDescent="0.25">
      <c r="A55" s="53" t="str">
        <f t="shared" si="1"/>
        <v>LT13NT2_D1+1</v>
      </c>
      <c r="B55" s="53" t="str">
        <f t="shared" si="2"/>
        <v>LT13NT2_D1+2</v>
      </c>
      <c r="C55" s="53" t="str">
        <f t="shared" si="3"/>
        <v>LT13NT2_D1+3</v>
      </c>
      <c r="D55" s="53" t="str">
        <f t="shared" si="4"/>
        <v>LT13NT2_D1+4</v>
      </c>
      <c r="F55" s="126" t="s">
        <v>365</v>
      </c>
      <c r="G55" s="55"/>
      <c r="H55" s="55" t="s">
        <v>493</v>
      </c>
      <c r="I55" s="56" t="s">
        <v>494</v>
      </c>
      <c r="J55" s="56" t="s">
        <v>368</v>
      </c>
      <c r="K55" s="56"/>
      <c r="L55" s="56" t="s">
        <v>495</v>
      </c>
      <c r="M55" s="57">
        <v>6000</v>
      </c>
      <c r="N55" s="57">
        <v>3000</v>
      </c>
      <c r="O55" s="57">
        <v>2100</v>
      </c>
      <c r="P55" s="57">
        <v>1600</v>
      </c>
      <c r="Q55" s="57"/>
      <c r="R55" s="57"/>
      <c r="S55" s="57"/>
      <c r="T55" s="57"/>
      <c r="U55" s="58" t="str">
        <f t="shared" ref="U55:U89" si="10">H55</f>
        <v>LT13NT2_D1</v>
      </c>
      <c r="V55" s="59"/>
      <c r="W55" s="59"/>
      <c r="X55" s="59"/>
      <c r="Y55" s="59"/>
      <c r="Z55" s="60">
        <f>V55/M55</f>
        <v>0</v>
      </c>
      <c r="AA55" s="60">
        <f>W55/N55</f>
        <v>0</v>
      </c>
      <c r="AB55" s="60"/>
      <c r="AC55" s="60"/>
      <c r="AD55" s="59"/>
      <c r="AE55" s="59"/>
      <c r="AF55" s="59"/>
      <c r="AG55" s="59"/>
      <c r="AH55" s="61"/>
      <c r="AI55" s="61"/>
      <c r="AJ55" s="61"/>
      <c r="AK55" s="61"/>
      <c r="AL55" s="164">
        <v>2.6666666666666679</v>
      </c>
      <c r="AM55" s="62"/>
      <c r="AN55" s="62">
        <f>AL55*$AN$10/$AL$10</f>
        <v>1.5480183837632204</v>
      </c>
      <c r="AO55" s="59">
        <f t="shared" si="0"/>
        <v>9288.1103025793218</v>
      </c>
      <c r="AP55" s="59">
        <f t="shared" si="0"/>
        <v>4644.0551512896609</v>
      </c>
      <c r="AQ55" s="59">
        <f t="shared" si="0"/>
        <v>3250.838605902763</v>
      </c>
      <c r="AR55" s="59">
        <f t="shared" si="0"/>
        <v>2476.8294140211528</v>
      </c>
      <c r="AS55" s="59">
        <f t="shared" si="5"/>
        <v>9300</v>
      </c>
      <c r="AT55" s="59">
        <f t="shared" si="5"/>
        <v>4600</v>
      </c>
      <c r="AU55" s="59">
        <f t="shared" si="5"/>
        <v>3300</v>
      </c>
      <c r="AV55" s="59">
        <f t="shared" si="5"/>
        <v>2500</v>
      </c>
      <c r="AW55" s="64"/>
      <c r="AX55" s="126" t="s">
        <v>365</v>
      </c>
      <c r="AY55" s="65"/>
      <c r="AZ55" s="66">
        <v>960</v>
      </c>
    </row>
    <row r="56" spans="1:52" s="126" customFormat="1" ht="39" customHeight="1" x14ac:dyDescent="0.25">
      <c r="A56" s="53" t="str">
        <f t="shared" si="1"/>
        <v>LT13NT2_D2+1</v>
      </c>
      <c r="B56" s="53" t="str">
        <f t="shared" si="2"/>
        <v>LT13NT2_D2+2</v>
      </c>
      <c r="C56" s="53" t="str">
        <f t="shared" si="3"/>
        <v>LT13NT2_D2+3</v>
      </c>
      <c r="D56" s="53" t="str">
        <f t="shared" si="4"/>
        <v>LT13NT2_D2+4</v>
      </c>
      <c r="F56" s="126" t="s">
        <v>365</v>
      </c>
      <c r="G56" s="55"/>
      <c r="H56" s="55" t="s">
        <v>496</v>
      </c>
      <c r="I56" s="56" t="s">
        <v>497</v>
      </c>
      <c r="J56" s="56" t="s">
        <v>495</v>
      </c>
      <c r="K56" s="56"/>
      <c r="L56" s="56" t="s">
        <v>492</v>
      </c>
      <c r="M56" s="57">
        <v>4600</v>
      </c>
      <c r="N56" s="57">
        <v>2200</v>
      </c>
      <c r="O56" s="57">
        <v>1700</v>
      </c>
      <c r="P56" s="57">
        <v>1300</v>
      </c>
      <c r="Q56" s="57"/>
      <c r="R56" s="57"/>
      <c r="S56" s="57"/>
      <c r="T56" s="57"/>
      <c r="U56" s="58" t="str">
        <f t="shared" si="10"/>
        <v>LT13NT2_D2</v>
      </c>
      <c r="V56" s="59"/>
      <c r="W56" s="59"/>
      <c r="X56" s="59"/>
      <c r="Y56" s="59"/>
      <c r="Z56" s="60"/>
      <c r="AA56" s="60"/>
      <c r="AB56" s="60"/>
      <c r="AC56" s="60">
        <f>Y56/P56</f>
        <v>0</v>
      </c>
      <c r="AD56" s="59"/>
      <c r="AE56" s="59"/>
      <c r="AF56" s="59"/>
      <c r="AG56" s="59"/>
      <c r="AH56" s="61"/>
      <c r="AI56" s="61"/>
      <c r="AJ56" s="61"/>
      <c r="AK56" s="61"/>
      <c r="AL56" s="164">
        <v>3.8461538461538463</v>
      </c>
      <c r="AM56" s="62"/>
      <c r="AN56" s="63">
        <f>ROUNDDOWN(AL56*$AN$10/$AL$10,1)</f>
        <v>2.2000000000000002</v>
      </c>
      <c r="AO56" s="59">
        <f t="shared" si="0"/>
        <v>10120</v>
      </c>
      <c r="AP56" s="59">
        <f t="shared" si="0"/>
        <v>4840</v>
      </c>
      <c r="AQ56" s="59">
        <f t="shared" si="0"/>
        <v>3740.0000000000005</v>
      </c>
      <c r="AR56" s="59">
        <f t="shared" si="0"/>
        <v>2860.0000000000005</v>
      </c>
      <c r="AS56" s="59">
        <f t="shared" si="5"/>
        <v>10100</v>
      </c>
      <c r="AT56" s="59">
        <f t="shared" si="5"/>
        <v>4800</v>
      </c>
      <c r="AU56" s="59">
        <f t="shared" si="5"/>
        <v>3700</v>
      </c>
      <c r="AV56" s="59">
        <f t="shared" si="5"/>
        <v>2900</v>
      </c>
      <c r="AW56" s="64"/>
      <c r="AX56" s="126" t="s">
        <v>365</v>
      </c>
      <c r="AY56" s="65"/>
      <c r="AZ56" s="66">
        <v>780</v>
      </c>
    </row>
    <row r="57" spans="1:52" s="126" customFormat="1" ht="31.5" x14ac:dyDescent="0.25">
      <c r="A57" s="53" t="str">
        <f t="shared" si="1"/>
        <v>LT14NT1+1</v>
      </c>
      <c r="B57" s="53" t="str">
        <f t="shared" si="2"/>
        <v>LT14NT1+2</v>
      </c>
      <c r="C57" s="53" t="str">
        <f t="shared" si="3"/>
        <v>LT14NT1+3</v>
      </c>
      <c r="D57" s="53" t="str">
        <f t="shared" si="4"/>
        <v>LT14NT1+4</v>
      </c>
      <c r="F57" s="126" t="s">
        <v>365</v>
      </c>
      <c r="G57" s="55">
        <v>14</v>
      </c>
      <c r="H57" s="55" t="s">
        <v>498</v>
      </c>
      <c r="I57" s="56" t="s">
        <v>499</v>
      </c>
      <c r="J57" s="56" t="s">
        <v>368</v>
      </c>
      <c r="K57" s="56"/>
      <c r="L57" s="56" t="s">
        <v>370</v>
      </c>
      <c r="M57" s="57">
        <v>4800</v>
      </c>
      <c r="N57" s="57">
        <v>2300</v>
      </c>
      <c r="O57" s="57">
        <v>1800</v>
      </c>
      <c r="P57" s="57">
        <v>1300</v>
      </c>
      <c r="Q57" s="57"/>
      <c r="R57" s="57"/>
      <c r="S57" s="57"/>
      <c r="T57" s="57"/>
      <c r="U57" s="58" t="str">
        <f t="shared" si="10"/>
        <v>LT14NT1</v>
      </c>
      <c r="V57" s="59"/>
      <c r="W57" s="59"/>
      <c r="X57" s="59"/>
      <c r="Y57" s="59"/>
      <c r="Z57" s="60">
        <f>V57/M57</f>
        <v>0</v>
      </c>
      <c r="AA57" s="60">
        <f>W57/N57</f>
        <v>0</v>
      </c>
      <c r="AB57" s="60">
        <f>X57/O57</f>
        <v>0</v>
      </c>
      <c r="AC57" s="60"/>
      <c r="AD57" s="59"/>
      <c r="AE57" s="59"/>
      <c r="AF57" s="59"/>
      <c r="AG57" s="59"/>
      <c r="AH57" s="61"/>
      <c r="AI57" s="61"/>
      <c r="AJ57" s="61"/>
      <c r="AK57" s="61"/>
      <c r="AL57" s="164">
        <v>2.159822866344606</v>
      </c>
      <c r="AM57" s="62"/>
      <c r="AN57" s="62">
        <f>AL57*$AN$10/$AL$10</f>
        <v>1.2537920635401081</v>
      </c>
      <c r="AO57" s="59">
        <f t="shared" si="0"/>
        <v>6018.2019049925184</v>
      </c>
      <c r="AP57" s="59">
        <f t="shared" si="0"/>
        <v>2883.7217461422488</v>
      </c>
      <c r="AQ57" s="59">
        <f t="shared" si="0"/>
        <v>2256.8257143721944</v>
      </c>
      <c r="AR57" s="59">
        <f t="shared" si="0"/>
        <v>1629.9296826021405</v>
      </c>
      <c r="AS57" s="59">
        <f t="shared" si="5"/>
        <v>6000</v>
      </c>
      <c r="AT57" s="59">
        <f t="shared" si="5"/>
        <v>2900</v>
      </c>
      <c r="AU57" s="59">
        <f t="shared" si="5"/>
        <v>2300</v>
      </c>
      <c r="AV57" s="59">
        <f t="shared" si="5"/>
        <v>1600</v>
      </c>
      <c r="AW57" s="64"/>
      <c r="AX57" s="126" t="s">
        <v>365</v>
      </c>
      <c r="AY57" s="65"/>
      <c r="AZ57" s="66">
        <v>780</v>
      </c>
    </row>
    <row r="58" spans="1:52" s="126" customFormat="1" ht="47.25" x14ac:dyDescent="0.25">
      <c r="A58" s="53" t="str">
        <f t="shared" si="1"/>
        <v>LT15NT+1</v>
      </c>
      <c r="B58" s="53" t="str">
        <f t="shared" si="2"/>
        <v>LT15NT+2</v>
      </c>
      <c r="C58" s="53" t="str">
        <f t="shared" si="3"/>
        <v>LT15NT+3</v>
      </c>
      <c r="D58" s="53" t="str">
        <f t="shared" si="4"/>
        <v>LT15NT+4</v>
      </c>
      <c r="F58" s="126" t="s">
        <v>365</v>
      </c>
      <c r="G58" s="55">
        <v>15</v>
      </c>
      <c r="H58" s="55" t="s">
        <v>500</v>
      </c>
      <c r="I58" s="56" t="s">
        <v>501</v>
      </c>
      <c r="J58" s="56" t="s">
        <v>502</v>
      </c>
      <c r="K58" s="56"/>
      <c r="L58" s="56" t="s">
        <v>503</v>
      </c>
      <c r="M58" s="57">
        <v>6200</v>
      </c>
      <c r="N58" s="57">
        <v>3100</v>
      </c>
      <c r="O58" s="57">
        <v>2300</v>
      </c>
      <c r="P58" s="57">
        <v>1800</v>
      </c>
      <c r="Q58" s="57"/>
      <c r="R58" s="57"/>
      <c r="S58" s="57"/>
      <c r="T58" s="57"/>
      <c r="U58" s="58" t="str">
        <f t="shared" si="10"/>
        <v>LT15NT</v>
      </c>
      <c r="V58" s="59"/>
      <c r="W58" s="59"/>
      <c r="X58" s="59"/>
      <c r="Y58" s="59"/>
      <c r="Z58" s="60"/>
      <c r="AA58" s="60"/>
      <c r="AB58" s="60"/>
      <c r="AC58" s="60"/>
      <c r="AD58" s="59"/>
      <c r="AE58" s="59"/>
      <c r="AF58" s="59"/>
      <c r="AG58" s="59"/>
      <c r="AH58" s="61"/>
      <c r="AI58" s="61"/>
      <c r="AJ58" s="61"/>
      <c r="AK58" s="61"/>
      <c r="AL58" s="164">
        <v>6</v>
      </c>
      <c r="AM58" s="62"/>
      <c r="AN58" s="63">
        <f>ROUNDDOWN(AL58*$AN$10/$AL$10,1)</f>
        <v>3.4</v>
      </c>
      <c r="AO58" s="59">
        <f t="shared" si="0"/>
        <v>21080</v>
      </c>
      <c r="AP58" s="59">
        <f t="shared" si="0"/>
        <v>10540</v>
      </c>
      <c r="AQ58" s="59">
        <f t="shared" si="0"/>
        <v>7820</v>
      </c>
      <c r="AR58" s="59">
        <f t="shared" si="0"/>
        <v>6120</v>
      </c>
      <c r="AS58" s="59">
        <f t="shared" si="5"/>
        <v>21100</v>
      </c>
      <c r="AT58" s="59">
        <f t="shared" si="5"/>
        <v>10500</v>
      </c>
      <c r="AU58" s="59">
        <f t="shared" si="5"/>
        <v>7800</v>
      </c>
      <c r="AV58" s="59">
        <f t="shared" si="5"/>
        <v>6100</v>
      </c>
      <c r="AW58" s="64"/>
      <c r="AX58" s="126" t="s">
        <v>365</v>
      </c>
      <c r="AY58" s="65"/>
      <c r="AZ58" s="66">
        <v>1080</v>
      </c>
    </row>
    <row r="59" spans="1:52" s="126" customFormat="1" ht="20.100000000000001" customHeight="1" x14ac:dyDescent="0.25">
      <c r="A59" s="53" t="str">
        <f t="shared" si="1"/>
        <v>LT16NT2+1</v>
      </c>
      <c r="B59" s="53" t="str">
        <f t="shared" si="2"/>
        <v>LT16NT2+2</v>
      </c>
      <c r="C59" s="53" t="str">
        <f t="shared" si="3"/>
        <v>LT16NT2+3</v>
      </c>
      <c r="D59" s="53" t="str">
        <f t="shared" si="4"/>
        <v>LT16NT2+4</v>
      </c>
      <c r="F59" s="126" t="s">
        <v>365</v>
      </c>
      <c r="G59" s="55">
        <v>16</v>
      </c>
      <c r="H59" s="55" t="s">
        <v>504</v>
      </c>
      <c r="I59" s="56" t="s">
        <v>505</v>
      </c>
      <c r="J59" s="56" t="s">
        <v>368</v>
      </c>
      <c r="K59" s="56"/>
      <c r="L59" s="56" t="s">
        <v>456</v>
      </c>
      <c r="M59" s="57">
        <v>5700</v>
      </c>
      <c r="N59" s="57">
        <v>2900</v>
      </c>
      <c r="O59" s="57">
        <v>2100</v>
      </c>
      <c r="P59" s="57">
        <v>1600</v>
      </c>
      <c r="Q59" s="57"/>
      <c r="R59" s="57"/>
      <c r="S59" s="57"/>
      <c r="T59" s="57"/>
      <c r="U59" s="58" t="str">
        <f t="shared" si="10"/>
        <v>LT16NT2</v>
      </c>
      <c r="V59" s="59"/>
      <c r="W59" s="59"/>
      <c r="X59" s="59"/>
      <c r="Y59" s="59"/>
      <c r="Z59" s="60">
        <f>V59/M59</f>
        <v>0</v>
      </c>
      <c r="AA59" s="60">
        <f>W59/N59</f>
        <v>0</v>
      </c>
      <c r="AB59" s="60"/>
      <c r="AC59" s="60"/>
      <c r="AD59" s="59"/>
      <c r="AE59" s="59" t="e">
        <f>VLOOKUP($H59,#REF!,6,0)</f>
        <v>#REF!</v>
      </c>
      <c r="AF59" s="59" t="e">
        <f>VLOOKUP($H59,#REF!,7,0)</f>
        <v>#REF!</v>
      </c>
      <c r="AG59" s="59" t="e">
        <f>VLOOKUP($H59,#REF!,8,0)</f>
        <v>#REF!</v>
      </c>
      <c r="AH59" s="61"/>
      <c r="AI59" s="61" t="e">
        <f>AE59/N59</f>
        <v>#REF!</v>
      </c>
      <c r="AJ59" s="61" t="e">
        <f>AF59/O59</f>
        <v>#REF!</v>
      </c>
      <c r="AK59" s="61" t="e">
        <f>AG59/P59</f>
        <v>#REF!</v>
      </c>
      <c r="AL59" s="164">
        <v>7.4107683000604974</v>
      </c>
      <c r="AM59" s="62"/>
      <c r="AN59" s="63">
        <f>ROUNDDOWN(AL59*$AN$10/$AL$10,1)</f>
        <v>4.3</v>
      </c>
      <c r="AO59" s="59">
        <f t="shared" si="0"/>
        <v>24510</v>
      </c>
      <c r="AP59" s="59">
        <f t="shared" si="0"/>
        <v>12470</v>
      </c>
      <c r="AQ59" s="59">
        <f t="shared" si="0"/>
        <v>9030</v>
      </c>
      <c r="AR59" s="59">
        <f t="shared" si="0"/>
        <v>6880</v>
      </c>
      <c r="AS59" s="59">
        <f t="shared" si="5"/>
        <v>24500</v>
      </c>
      <c r="AT59" s="59">
        <f t="shared" si="5"/>
        <v>12500</v>
      </c>
      <c r="AU59" s="59">
        <f t="shared" si="5"/>
        <v>9000</v>
      </c>
      <c r="AV59" s="59">
        <f t="shared" si="5"/>
        <v>6900</v>
      </c>
      <c r="AW59" s="64" t="e">
        <f>VLOOKUP($H59,#REF!,3,0)</f>
        <v>#REF!</v>
      </c>
      <c r="AX59" s="178" t="s">
        <v>365</v>
      </c>
      <c r="AY59" s="166"/>
      <c r="AZ59" s="66">
        <v>960</v>
      </c>
    </row>
    <row r="60" spans="1:52" s="126" customFormat="1" ht="30.75" customHeight="1" x14ac:dyDescent="0.25">
      <c r="A60" s="53" t="str">
        <f t="shared" si="1"/>
        <v>LT17NT2+1</v>
      </c>
      <c r="B60" s="53" t="str">
        <f t="shared" si="2"/>
        <v>LT17NT2+2</v>
      </c>
      <c r="C60" s="53" t="str">
        <f t="shared" si="3"/>
        <v>LT17NT2+3</v>
      </c>
      <c r="D60" s="53" t="str">
        <f t="shared" si="4"/>
        <v>LT17NT2+4</v>
      </c>
      <c r="F60" s="126" t="s">
        <v>365</v>
      </c>
      <c r="G60" s="55">
        <v>17</v>
      </c>
      <c r="H60" s="55" t="s">
        <v>506</v>
      </c>
      <c r="I60" s="56" t="s">
        <v>507</v>
      </c>
      <c r="J60" s="56" t="s">
        <v>508</v>
      </c>
      <c r="K60" s="56"/>
      <c r="L60" s="56" t="s">
        <v>385</v>
      </c>
      <c r="M60" s="57">
        <v>5100</v>
      </c>
      <c r="N60" s="57">
        <v>2500</v>
      </c>
      <c r="O60" s="57">
        <v>2100</v>
      </c>
      <c r="P60" s="57">
        <v>1800</v>
      </c>
      <c r="Q60" s="57"/>
      <c r="R60" s="57"/>
      <c r="S60" s="57"/>
      <c r="T60" s="57"/>
      <c r="U60" s="58" t="str">
        <f t="shared" si="10"/>
        <v>LT17NT2</v>
      </c>
      <c r="V60" s="59"/>
      <c r="W60" s="59"/>
      <c r="X60" s="59"/>
      <c r="Y60" s="59"/>
      <c r="Z60" s="60">
        <f>V60/M60</f>
        <v>0</v>
      </c>
      <c r="AA60" s="60">
        <f>W60/N60</f>
        <v>0</v>
      </c>
      <c r="AB60" s="60"/>
      <c r="AC60" s="60"/>
      <c r="AD60" s="59"/>
      <c r="AE60" s="59"/>
      <c r="AF60" s="59" t="e">
        <f>VLOOKUP($H60,#REF!,7,0)</f>
        <v>#REF!</v>
      </c>
      <c r="AG60" s="59" t="e">
        <f>VLOOKUP($H60,#REF!,8,0)</f>
        <v>#REF!</v>
      </c>
      <c r="AH60" s="61"/>
      <c r="AI60" s="61"/>
      <c r="AJ60" s="61" t="e">
        <f>AF60/O60</f>
        <v>#REF!</v>
      </c>
      <c r="AK60" s="61" t="e">
        <f>AG60/P60</f>
        <v>#REF!</v>
      </c>
      <c r="AL60" s="164">
        <v>3.56078431372549</v>
      </c>
      <c r="AM60" s="62"/>
      <c r="AN60" s="62">
        <v>2</v>
      </c>
      <c r="AO60" s="59">
        <f t="shared" si="0"/>
        <v>10200</v>
      </c>
      <c r="AP60" s="59">
        <f t="shared" si="0"/>
        <v>5000</v>
      </c>
      <c r="AQ60" s="59">
        <f t="shared" si="0"/>
        <v>4200</v>
      </c>
      <c r="AR60" s="59">
        <f t="shared" si="0"/>
        <v>3600</v>
      </c>
      <c r="AS60" s="59">
        <f t="shared" si="5"/>
        <v>10200</v>
      </c>
      <c r="AT60" s="59">
        <f t="shared" si="5"/>
        <v>5000</v>
      </c>
      <c r="AU60" s="59">
        <f t="shared" si="5"/>
        <v>4200</v>
      </c>
      <c r="AV60" s="59">
        <f t="shared" si="5"/>
        <v>3600</v>
      </c>
      <c r="AW60" s="64" t="e">
        <f>VLOOKUP($H60,#REF!,3,0)</f>
        <v>#REF!</v>
      </c>
      <c r="AX60" s="180" t="s">
        <v>365</v>
      </c>
      <c r="AY60" s="166"/>
      <c r="AZ60" s="66">
        <v>1080</v>
      </c>
    </row>
    <row r="61" spans="1:52" s="126" customFormat="1" ht="47.25" x14ac:dyDescent="0.25">
      <c r="A61" s="53" t="str">
        <f t="shared" si="1"/>
        <v>LT18NT2+1</v>
      </c>
      <c r="B61" s="53" t="str">
        <f t="shared" si="2"/>
        <v>LT18NT2+2</v>
      </c>
      <c r="C61" s="53" t="str">
        <f t="shared" si="3"/>
        <v>LT18NT2+3</v>
      </c>
      <c r="D61" s="53" t="str">
        <f t="shared" si="4"/>
        <v>LT18NT2+4</v>
      </c>
      <c r="F61" s="126" t="s">
        <v>365</v>
      </c>
      <c r="G61" s="55">
        <v>18</v>
      </c>
      <c r="H61" s="55" t="s">
        <v>509</v>
      </c>
      <c r="I61" s="56" t="s">
        <v>510</v>
      </c>
      <c r="J61" s="56" t="s">
        <v>511</v>
      </c>
      <c r="K61" s="56"/>
      <c r="L61" s="56" t="s">
        <v>456</v>
      </c>
      <c r="M61" s="57">
        <v>5100</v>
      </c>
      <c r="N61" s="57">
        <v>2500</v>
      </c>
      <c r="O61" s="57">
        <v>2100</v>
      </c>
      <c r="P61" s="57">
        <v>1800</v>
      </c>
      <c r="Q61" s="57"/>
      <c r="R61" s="57"/>
      <c r="S61" s="57"/>
      <c r="T61" s="57"/>
      <c r="U61" s="58" t="str">
        <f t="shared" si="10"/>
        <v>LT18NT2</v>
      </c>
      <c r="V61" s="59"/>
      <c r="W61" s="59"/>
      <c r="X61" s="59"/>
      <c r="Y61" s="59"/>
      <c r="Z61" s="60"/>
      <c r="AA61" s="60">
        <f>W61/N61</f>
        <v>0</v>
      </c>
      <c r="AB61" s="60">
        <f>X61/O61</f>
        <v>0</v>
      </c>
      <c r="AC61" s="60"/>
      <c r="AD61" s="59"/>
      <c r="AE61" s="59"/>
      <c r="AF61" s="59"/>
      <c r="AG61" s="59"/>
      <c r="AH61" s="61"/>
      <c r="AI61" s="61"/>
      <c r="AJ61" s="61"/>
      <c r="AK61" s="61"/>
      <c r="AL61" s="164">
        <v>4.5809523809523807</v>
      </c>
      <c r="AM61" s="62"/>
      <c r="AN61" s="63">
        <f>ROUNDDOWN(AL61*$AN$10/$AL$10,1)</f>
        <v>2.6</v>
      </c>
      <c r="AO61" s="59">
        <f t="shared" si="0"/>
        <v>13260</v>
      </c>
      <c r="AP61" s="59">
        <f t="shared" si="0"/>
        <v>6500</v>
      </c>
      <c r="AQ61" s="59">
        <f t="shared" si="0"/>
        <v>5460</v>
      </c>
      <c r="AR61" s="59">
        <f t="shared" si="0"/>
        <v>4680</v>
      </c>
      <c r="AS61" s="59">
        <f t="shared" si="5"/>
        <v>13300</v>
      </c>
      <c r="AT61" s="59">
        <f t="shared" si="5"/>
        <v>6500</v>
      </c>
      <c r="AU61" s="59">
        <f t="shared" si="5"/>
        <v>5500</v>
      </c>
      <c r="AV61" s="59">
        <f t="shared" si="5"/>
        <v>4700</v>
      </c>
      <c r="AW61" s="64"/>
      <c r="AX61" s="126" t="s">
        <v>365</v>
      </c>
      <c r="AY61" s="65"/>
      <c r="AZ61" s="66">
        <v>1080</v>
      </c>
    </row>
    <row r="62" spans="1:52" s="126" customFormat="1" ht="31.5" x14ac:dyDescent="0.25">
      <c r="A62" s="53" t="str">
        <f t="shared" si="1"/>
        <v>LT19NT2+1</v>
      </c>
      <c r="B62" s="53" t="str">
        <f t="shared" si="2"/>
        <v>LT19NT2+2</v>
      </c>
      <c r="C62" s="53" t="str">
        <f t="shared" si="3"/>
        <v>LT19NT2+3</v>
      </c>
      <c r="D62" s="53" t="str">
        <f t="shared" si="4"/>
        <v>LT19NT2+4</v>
      </c>
      <c r="F62" s="126" t="s">
        <v>365</v>
      </c>
      <c r="G62" s="55">
        <v>19</v>
      </c>
      <c r="H62" s="55" t="s">
        <v>512</v>
      </c>
      <c r="I62" s="56" t="s">
        <v>513</v>
      </c>
      <c r="J62" s="56" t="s">
        <v>368</v>
      </c>
      <c r="K62" s="56"/>
      <c r="L62" s="56" t="s">
        <v>514</v>
      </c>
      <c r="M62" s="57">
        <v>3600</v>
      </c>
      <c r="N62" s="57">
        <v>1800</v>
      </c>
      <c r="O62" s="57">
        <v>1600</v>
      </c>
      <c r="P62" s="57">
        <v>1300</v>
      </c>
      <c r="Q62" s="57"/>
      <c r="R62" s="57"/>
      <c r="S62" s="57"/>
      <c r="T62" s="57"/>
      <c r="U62" s="58" t="str">
        <f t="shared" si="10"/>
        <v>LT19NT2</v>
      </c>
      <c r="V62" s="59"/>
      <c r="W62" s="59"/>
      <c r="X62" s="59"/>
      <c r="Y62" s="59"/>
      <c r="Z62" s="60">
        <f>V62/M62</f>
        <v>0</v>
      </c>
      <c r="AA62" s="60">
        <f>W62/N62</f>
        <v>0</v>
      </c>
      <c r="AB62" s="60">
        <f>X62/O62</f>
        <v>0</v>
      </c>
      <c r="AC62" s="60"/>
      <c r="AD62" s="59"/>
      <c r="AE62" s="59"/>
      <c r="AF62" s="59"/>
      <c r="AG62" s="59"/>
      <c r="AH62" s="61"/>
      <c r="AI62" s="61"/>
      <c r="AJ62" s="61"/>
      <c r="AK62" s="61"/>
      <c r="AL62" s="164">
        <v>3.5763888888888888</v>
      </c>
      <c r="AM62" s="62"/>
      <c r="AN62" s="62">
        <v>2</v>
      </c>
      <c r="AO62" s="59">
        <f t="shared" si="0"/>
        <v>7200</v>
      </c>
      <c r="AP62" s="59">
        <f t="shared" si="0"/>
        <v>3600</v>
      </c>
      <c r="AQ62" s="59">
        <f t="shared" si="0"/>
        <v>3200</v>
      </c>
      <c r="AR62" s="59">
        <f t="shared" si="0"/>
        <v>2600</v>
      </c>
      <c r="AS62" s="59">
        <f t="shared" si="5"/>
        <v>7200</v>
      </c>
      <c r="AT62" s="59">
        <f t="shared" si="5"/>
        <v>3600</v>
      </c>
      <c r="AU62" s="59">
        <f t="shared" si="5"/>
        <v>3200</v>
      </c>
      <c r="AV62" s="59">
        <f t="shared" si="5"/>
        <v>2600</v>
      </c>
      <c r="AW62" s="64"/>
      <c r="AX62" s="126" t="s">
        <v>365</v>
      </c>
      <c r="AY62" s="65"/>
      <c r="AZ62" s="66">
        <v>780</v>
      </c>
    </row>
    <row r="63" spans="1:52" s="126" customFormat="1" ht="47.25" x14ac:dyDescent="0.25">
      <c r="A63" s="53" t="str">
        <f t="shared" si="1"/>
        <v>LT20NT2+1</v>
      </c>
      <c r="B63" s="53" t="str">
        <f t="shared" si="2"/>
        <v>LT20NT2+2</v>
      </c>
      <c r="C63" s="53" t="str">
        <f t="shared" si="3"/>
        <v>LT20NT2+3</v>
      </c>
      <c r="D63" s="53" t="str">
        <f t="shared" si="4"/>
        <v>LT20NT2+4</v>
      </c>
      <c r="F63" s="126" t="s">
        <v>365</v>
      </c>
      <c r="G63" s="55">
        <v>20</v>
      </c>
      <c r="H63" s="55" t="s">
        <v>515</v>
      </c>
      <c r="I63" s="56" t="s">
        <v>516</v>
      </c>
      <c r="J63" s="56" t="s">
        <v>368</v>
      </c>
      <c r="K63" s="56"/>
      <c r="L63" s="56" t="s">
        <v>517</v>
      </c>
      <c r="M63" s="57">
        <v>6000</v>
      </c>
      <c r="N63" s="57">
        <v>3000</v>
      </c>
      <c r="O63" s="57">
        <v>2100</v>
      </c>
      <c r="P63" s="57">
        <v>1600</v>
      </c>
      <c r="Q63" s="57"/>
      <c r="R63" s="57"/>
      <c r="S63" s="57"/>
      <c r="T63" s="57"/>
      <c r="U63" s="58" t="str">
        <f t="shared" si="10"/>
        <v>LT20NT2</v>
      </c>
      <c r="V63" s="59"/>
      <c r="W63" s="59"/>
      <c r="X63" s="59"/>
      <c r="Y63" s="59"/>
      <c r="Z63" s="60">
        <f>V63/M63</f>
        <v>0</v>
      </c>
      <c r="AA63" s="60">
        <f t="shared" ref="AA63:AA68" si="11">W63/N63</f>
        <v>0</v>
      </c>
      <c r="AB63" s="60"/>
      <c r="AC63" s="60"/>
      <c r="AD63" s="59"/>
      <c r="AE63" s="59"/>
      <c r="AF63" s="59"/>
      <c r="AG63" s="59"/>
      <c r="AH63" s="61"/>
      <c r="AI63" s="61"/>
      <c r="AJ63" s="61"/>
      <c r="AK63" s="61"/>
      <c r="AL63" s="164">
        <v>2.8333333333333335</v>
      </c>
      <c r="AM63" s="62"/>
      <c r="AN63" s="62">
        <v>1.6</v>
      </c>
      <c r="AO63" s="59">
        <f t="shared" si="0"/>
        <v>9600</v>
      </c>
      <c r="AP63" s="59">
        <f t="shared" si="0"/>
        <v>4800</v>
      </c>
      <c r="AQ63" s="59">
        <f t="shared" si="0"/>
        <v>3360</v>
      </c>
      <c r="AR63" s="59">
        <f t="shared" si="0"/>
        <v>2560</v>
      </c>
      <c r="AS63" s="59">
        <f t="shared" si="5"/>
        <v>9600</v>
      </c>
      <c r="AT63" s="59">
        <f t="shared" si="5"/>
        <v>4800</v>
      </c>
      <c r="AU63" s="59">
        <f t="shared" si="5"/>
        <v>3400</v>
      </c>
      <c r="AV63" s="59">
        <f t="shared" si="5"/>
        <v>2600</v>
      </c>
      <c r="AW63" s="64"/>
      <c r="AX63" s="126" t="s">
        <v>365</v>
      </c>
      <c r="AY63" s="65"/>
      <c r="AZ63" s="66">
        <v>960</v>
      </c>
    </row>
    <row r="64" spans="1:52" s="126" customFormat="1" ht="31.5" x14ac:dyDescent="0.25">
      <c r="A64" s="53" t="str">
        <f t="shared" si="1"/>
        <v>LT21NT+1</v>
      </c>
      <c r="B64" s="53" t="str">
        <f t="shared" si="2"/>
        <v>LT21NT+2</v>
      </c>
      <c r="C64" s="53" t="str">
        <f t="shared" si="3"/>
        <v>LT21NT+3</v>
      </c>
      <c r="D64" s="53" t="str">
        <f t="shared" si="4"/>
        <v>LT21NT+4</v>
      </c>
      <c r="F64" s="126" t="s">
        <v>365</v>
      </c>
      <c r="G64" s="55">
        <v>21</v>
      </c>
      <c r="H64" s="55" t="s">
        <v>518</v>
      </c>
      <c r="I64" s="56" t="s">
        <v>519</v>
      </c>
      <c r="J64" s="56" t="s">
        <v>520</v>
      </c>
      <c r="K64" s="56"/>
      <c r="L64" s="56" t="s">
        <v>521</v>
      </c>
      <c r="M64" s="57">
        <v>3000</v>
      </c>
      <c r="N64" s="57">
        <v>1400</v>
      </c>
      <c r="O64" s="57">
        <v>1200</v>
      </c>
      <c r="P64" s="55">
        <v>900</v>
      </c>
      <c r="Q64" s="57"/>
      <c r="R64" s="57"/>
      <c r="S64" s="57"/>
      <c r="T64" s="57"/>
      <c r="U64" s="58" t="str">
        <f t="shared" si="10"/>
        <v>LT21NT</v>
      </c>
      <c r="V64" s="59"/>
      <c r="W64" s="59"/>
      <c r="X64" s="59"/>
      <c r="Y64" s="59"/>
      <c r="Z64" s="60">
        <f>V64/M64</f>
        <v>0</v>
      </c>
      <c r="AA64" s="60">
        <f t="shared" si="11"/>
        <v>0</v>
      </c>
      <c r="AB64" s="60">
        <f>X64/O64</f>
        <v>0</v>
      </c>
      <c r="AC64" s="60">
        <f>Y64/P64</f>
        <v>0</v>
      </c>
      <c r="AD64" s="59"/>
      <c r="AE64" s="59"/>
      <c r="AF64" s="59"/>
      <c r="AG64" s="59"/>
      <c r="AH64" s="61"/>
      <c r="AI64" s="61"/>
      <c r="AJ64" s="61"/>
      <c r="AK64" s="61"/>
      <c r="AL64" s="164">
        <v>4.0456349206349209</v>
      </c>
      <c r="AM64" s="62"/>
      <c r="AN64" s="63">
        <f>ROUNDDOWN(AL64*$AN$10/$AL$10,1)</f>
        <v>2.2999999999999998</v>
      </c>
      <c r="AO64" s="59">
        <f t="shared" si="0"/>
        <v>6899.9999999999991</v>
      </c>
      <c r="AP64" s="59">
        <f t="shared" si="0"/>
        <v>3219.9999999999995</v>
      </c>
      <c r="AQ64" s="59">
        <f t="shared" si="0"/>
        <v>2760</v>
      </c>
      <c r="AR64" s="59">
        <f t="shared" si="0"/>
        <v>2070</v>
      </c>
      <c r="AS64" s="59">
        <f t="shared" si="5"/>
        <v>6900</v>
      </c>
      <c r="AT64" s="59">
        <f t="shared" si="5"/>
        <v>3200</v>
      </c>
      <c r="AU64" s="59">
        <f t="shared" si="5"/>
        <v>2800</v>
      </c>
      <c r="AV64" s="59">
        <f t="shared" si="5"/>
        <v>2100</v>
      </c>
      <c r="AW64" s="64"/>
      <c r="AX64" s="126" t="s">
        <v>365</v>
      </c>
      <c r="AY64" s="65"/>
      <c r="AZ64" s="66">
        <v>540</v>
      </c>
    </row>
    <row r="65" spans="1:52" s="126" customFormat="1" ht="31.5" x14ac:dyDescent="0.25">
      <c r="A65" s="53" t="str">
        <f t="shared" si="1"/>
        <v>LT22NT2+1</v>
      </c>
      <c r="B65" s="53" t="str">
        <f t="shared" si="2"/>
        <v>LT22NT2+2</v>
      </c>
      <c r="C65" s="53" t="str">
        <f t="shared" si="3"/>
        <v>LT22NT2+3</v>
      </c>
      <c r="D65" s="53" t="str">
        <f t="shared" si="4"/>
        <v>LT22NT2+4</v>
      </c>
      <c r="F65" s="126" t="s">
        <v>365</v>
      </c>
      <c r="G65" s="55">
        <v>22</v>
      </c>
      <c r="H65" s="55" t="s">
        <v>522</v>
      </c>
      <c r="I65" s="56" t="s">
        <v>523</v>
      </c>
      <c r="J65" s="56" t="s">
        <v>524</v>
      </c>
      <c r="K65" s="56"/>
      <c r="L65" s="56" t="s">
        <v>411</v>
      </c>
      <c r="M65" s="57">
        <v>5100</v>
      </c>
      <c r="N65" s="57">
        <v>2500</v>
      </c>
      <c r="O65" s="57">
        <v>2100</v>
      </c>
      <c r="P65" s="57">
        <v>1800</v>
      </c>
      <c r="Q65" s="57"/>
      <c r="R65" s="57"/>
      <c r="S65" s="57"/>
      <c r="T65" s="57"/>
      <c r="U65" s="58" t="str">
        <f t="shared" si="10"/>
        <v>LT22NT2</v>
      </c>
      <c r="V65" s="59"/>
      <c r="W65" s="59"/>
      <c r="X65" s="59"/>
      <c r="Y65" s="59"/>
      <c r="Z65" s="60"/>
      <c r="AA65" s="60">
        <f t="shared" si="11"/>
        <v>0</v>
      </c>
      <c r="AB65" s="60"/>
      <c r="AC65" s="60"/>
      <c r="AD65" s="59"/>
      <c r="AE65" s="59"/>
      <c r="AF65" s="59"/>
      <c r="AG65" s="59"/>
      <c r="AH65" s="61"/>
      <c r="AI65" s="61"/>
      <c r="AJ65" s="61"/>
      <c r="AK65" s="61"/>
      <c r="AL65" s="164">
        <v>3.2</v>
      </c>
      <c r="AM65" s="62"/>
      <c r="AN65" s="62">
        <v>1.85</v>
      </c>
      <c r="AO65" s="59">
        <f t="shared" si="0"/>
        <v>9435</v>
      </c>
      <c r="AP65" s="59">
        <f t="shared" si="0"/>
        <v>4625</v>
      </c>
      <c r="AQ65" s="59">
        <f t="shared" si="0"/>
        <v>3885</v>
      </c>
      <c r="AR65" s="59">
        <f t="shared" si="0"/>
        <v>3330</v>
      </c>
      <c r="AS65" s="59">
        <f t="shared" si="5"/>
        <v>9400</v>
      </c>
      <c r="AT65" s="59">
        <f t="shared" si="5"/>
        <v>4600</v>
      </c>
      <c r="AU65" s="59">
        <f t="shared" si="5"/>
        <v>3900</v>
      </c>
      <c r="AV65" s="59">
        <f t="shared" si="5"/>
        <v>3300</v>
      </c>
      <c r="AW65" s="64"/>
      <c r="AX65" s="126" t="s">
        <v>365</v>
      </c>
      <c r="AY65" s="65"/>
      <c r="AZ65" s="66">
        <v>1080</v>
      </c>
    </row>
    <row r="66" spans="1:52" s="126" customFormat="1" ht="57" customHeight="1" x14ac:dyDescent="0.25">
      <c r="A66" s="53" t="str">
        <f t="shared" si="1"/>
        <v>LT23NT2+1</v>
      </c>
      <c r="B66" s="53" t="str">
        <f t="shared" si="2"/>
        <v>LT23NT2+2</v>
      </c>
      <c r="C66" s="53" t="str">
        <f t="shared" si="3"/>
        <v>LT23NT2+3</v>
      </c>
      <c r="D66" s="53" t="str">
        <f t="shared" si="4"/>
        <v>LT23NT2+4</v>
      </c>
      <c r="F66" s="126" t="s">
        <v>365</v>
      </c>
      <c r="G66" s="55">
        <v>23</v>
      </c>
      <c r="H66" s="55" t="s">
        <v>525</v>
      </c>
      <c r="I66" s="56" t="s">
        <v>526</v>
      </c>
      <c r="J66" s="56" t="s">
        <v>527</v>
      </c>
      <c r="K66" s="56"/>
      <c r="L66" s="56" t="s">
        <v>528</v>
      </c>
      <c r="M66" s="57">
        <v>4800</v>
      </c>
      <c r="N66" s="57">
        <v>2300</v>
      </c>
      <c r="O66" s="57">
        <v>2100</v>
      </c>
      <c r="P66" s="57">
        <v>1800</v>
      </c>
      <c r="Q66" s="57"/>
      <c r="R66" s="57"/>
      <c r="S66" s="57"/>
      <c r="T66" s="57"/>
      <c r="U66" s="58" t="str">
        <f t="shared" si="10"/>
        <v>LT23NT2</v>
      </c>
      <c r="V66" s="59"/>
      <c r="W66" s="59"/>
      <c r="X66" s="59"/>
      <c r="Y66" s="59"/>
      <c r="Z66" s="60">
        <f>V66/M66</f>
        <v>0</v>
      </c>
      <c r="AA66" s="60">
        <f t="shared" si="11"/>
        <v>0</v>
      </c>
      <c r="AB66" s="60"/>
      <c r="AC66" s="60"/>
      <c r="AD66" s="59"/>
      <c r="AE66" s="59" t="e">
        <f>VLOOKUP($H66,#REF!,6,0)</f>
        <v>#REF!</v>
      </c>
      <c r="AF66" s="59" t="e">
        <f>VLOOKUP($H66,#REF!,7,0)</f>
        <v>#REF!</v>
      </c>
      <c r="AG66" s="59" t="e">
        <f>VLOOKUP($H66,#REF!,8,0)</f>
        <v>#REF!</v>
      </c>
      <c r="AH66" s="61"/>
      <c r="AI66" s="61" t="e">
        <f t="shared" ref="AI66:AK68" si="12">AE66/N66</f>
        <v>#REF!</v>
      </c>
      <c r="AJ66" s="61" t="e">
        <f t="shared" si="12"/>
        <v>#REF!</v>
      </c>
      <c r="AK66" s="61" t="e">
        <f t="shared" si="12"/>
        <v>#REF!</v>
      </c>
      <c r="AL66" s="164">
        <v>4.2355072463768115</v>
      </c>
      <c r="AM66" s="62"/>
      <c r="AN66" s="63">
        <f t="shared" ref="AN66:AN80" si="13">ROUNDDOWN(AL66*$AN$10/$AL$10,1)</f>
        <v>2.4</v>
      </c>
      <c r="AO66" s="59">
        <f t="shared" si="0"/>
        <v>11520</v>
      </c>
      <c r="AP66" s="59">
        <f t="shared" si="0"/>
        <v>5520</v>
      </c>
      <c r="AQ66" s="59">
        <f t="shared" si="0"/>
        <v>5040</v>
      </c>
      <c r="AR66" s="59">
        <f t="shared" si="0"/>
        <v>4320</v>
      </c>
      <c r="AS66" s="59">
        <f t="shared" si="5"/>
        <v>11500</v>
      </c>
      <c r="AT66" s="59">
        <f t="shared" si="5"/>
        <v>5500</v>
      </c>
      <c r="AU66" s="59">
        <f t="shared" si="5"/>
        <v>5000</v>
      </c>
      <c r="AV66" s="59">
        <f t="shared" si="5"/>
        <v>4300</v>
      </c>
      <c r="AW66" s="64" t="e">
        <f>VLOOKUP($H66,#REF!,3,0)</f>
        <v>#REF!</v>
      </c>
      <c r="AX66" s="178" t="s">
        <v>365</v>
      </c>
      <c r="AY66" s="166"/>
      <c r="AZ66" s="66">
        <v>1080</v>
      </c>
    </row>
    <row r="67" spans="1:52" s="126" customFormat="1" ht="39" customHeight="1" x14ac:dyDescent="0.25">
      <c r="A67" s="53" t="str">
        <f t="shared" si="1"/>
        <v>LT24NT+1</v>
      </c>
      <c r="B67" s="53" t="str">
        <f t="shared" si="2"/>
        <v>LT24NT+2</v>
      </c>
      <c r="C67" s="53" t="str">
        <f t="shared" si="3"/>
        <v>LT24NT+3</v>
      </c>
      <c r="D67" s="53" t="str">
        <f t="shared" si="4"/>
        <v>LT24NT+4</v>
      </c>
      <c r="F67" s="126" t="s">
        <v>365</v>
      </c>
      <c r="G67" s="55">
        <v>24</v>
      </c>
      <c r="H67" s="55" t="s">
        <v>529</v>
      </c>
      <c r="I67" s="56" t="s">
        <v>530</v>
      </c>
      <c r="J67" s="56" t="s">
        <v>531</v>
      </c>
      <c r="K67" s="56"/>
      <c r="L67" s="56" t="s">
        <v>532</v>
      </c>
      <c r="M67" s="57">
        <v>4600</v>
      </c>
      <c r="N67" s="57">
        <v>2200</v>
      </c>
      <c r="O67" s="57">
        <v>1800</v>
      </c>
      <c r="P67" s="57">
        <v>1300</v>
      </c>
      <c r="Q67" s="57"/>
      <c r="R67" s="57"/>
      <c r="S67" s="57"/>
      <c r="T67" s="57"/>
      <c r="U67" s="58" t="str">
        <f t="shared" si="10"/>
        <v>LT24NT</v>
      </c>
      <c r="V67" s="59"/>
      <c r="W67" s="59"/>
      <c r="X67" s="59"/>
      <c r="Y67" s="59"/>
      <c r="Z67" s="60"/>
      <c r="AA67" s="60">
        <f t="shared" si="11"/>
        <v>0</v>
      </c>
      <c r="AB67" s="60">
        <f>X67/O67</f>
        <v>0</v>
      </c>
      <c r="AC67" s="60">
        <f>Y67/P67</f>
        <v>0</v>
      </c>
      <c r="AD67" s="59"/>
      <c r="AE67" s="59" t="e">
        <f>VLOOKUP($H67,#REF!,6,0)</f>
        <v>#REF!</v>
      </c>
      <c r="AF67" s="59" t="e">
        <f>VLOOKUP($H67,#REF!,7,0)</f>
        <v>#REF!</v>
      </c>
      <c r="AG67" s="59" t="e">
        <f>VLOOKUP($H67,#REF!,8,0)</f>
        <v>#REF!</v>
      </c>
      <c r="AH67" s="61"/>
      <c r="AI67" s="61" t="e">
        <f t="shared" si="12"/>
        <v>#REF!</v>
      </c>
      <c r="AJ67" s="61" t="e">
        <f t="shared" si="12"/>
        <v>#REF!</v>
      </c>
      <c r="AK67" s="61" t="e">
        <f t="shared" si="12"/>
        <v>#REF!</v>
      </c>
      <c r="AL67" s="164">
        <v>5.1728826728826727</v>
      </c>
      <c r="AM67" s="62"/>
      <c r="AN67" s="63">
        <f t="shared" si="13"/>
        <v>3</v>
      </c>
      <c r="AO67" s="59">
        <f t="shared" si="0"/>
        <v>13800</v>
      </c>
      <c r="AP67" s="59">
        <f t="shared" si="0"/>
        <v>6600</v>
      </c>
      <c r="AQ67" s="59">
        <f t="shared" si="0"/>
        <v>5400</v>
      </c>
      <c r="AR67" s="59">
        <f t="shared" si="0"/>
        <v>3900</v>
      </c>
      <c r="AS67" s="59">
        <f t="shared" si="5"/>
        <v>13800</v>
      </c>
      <c r="AT67" s="59">
        <f t="shared" si="5"/>
        <v>6600</v>
      </c>
      <c r="AU67" s="59">
        <f t="shared" si="5"/>
        <v>5400</v>
      </c>
      <c r="AV67" s="59">
        <f t="shared" si="5"/>
        <v>3900</v>
      </c>
      <c r="AW67" s="64" t="e">
        <f>VLOOKUP($H67,#REF!,3,0)</f>
        <v>#REF!</v>
      </c>
      <c r="AX67" s="181" t="s">
        <v>365</v>
      </c>
      <c r="AY67" s="166"/>
      <c r="AZ67" s="66">
        <v>780</v>
      </c>
    </row>
    <row r="68" spans="1:52" s="126" customFormat="1" ht="42.75" customHeight="1" x14ac:dyDescent="0.25">
      <c r="A68" s="53" t="str">
        <f t="shared" si="1"/>
        <v>LT25NT+1</v>
      </c>
      <c r="B68" s="53" t="str">
        <f t="shared" si="2"/>
        <v>LT25NT+2</v>
      </c>
      <c r="C68" s="53" t="str">
        <f t="shared" si="3"/>
        <v>LT25NT+3</v>
      </c>
      <c r="D68" s="53" t="str">
        <f t="shared" si="4"/>
        <v>LT25NT+4</v>
      </c>
      <c r="F68" s="126" t="s">
        <v>365</v>
      </c>
      <c r="G68" s="55">
        <v>25</v>
      </c>
      <c r="H68" s="55" t="s">
        <v>533</v>
      </c>
      <c r="I68" s="56" t="s">
        <v>534</v>
      </c>
      <c r="J68" s="56" t="s">
        <v>456</v>
      </c>
      <c r="K68" s="56"/>
      <c r="L68" s="56" t="s">
        <v>535</v>
      </c>
      <c r="M68" s="57">
        <v>4600</v>
      </c>
      <c r="N68" s="57">
        <v>2200</v>
      </c>
      <c r="O68" s="57">
        <v>1800</v>
      </c>
      <c r="P68" s="57">
        <v>1300</v>
      </c>
      <c r="Q68" s="57"/>
      <c r="R68" s="57"/>
      <c r="S68" s="57"/>
      <c r="T68" s="57"/>
      <c r="U68" s="58" t="str">
        <f t="shared" si="10"/>
        <v>LT25NT</v>
      </c>
      <c r="V68" s="59"/>
      <c r="W68" s="59"/>
      <c r="X68" s="59"/>
      <c r="Y68" s="59"/>
      <c r="Z68" s="60"/>
      <c r="AA68" s="60">
        <f t="shared" si="11"/>
        <v>0</v>
      </c>
      <c r="AB68" s="60">
        <f>X68/O68</f>
        <v>0</v>
      </c>
      <c r="AC68" s="60"/>
      <c r="AD68" s="59" t="e">
        <f>VLOOKUP($H68,#REF!,5,0)</f>
        <v>#REF!</v>
      </c>
      <c r="AE68" s="59" t="e">
        <f>VLOOKUP($H68,#REF!,6,0)</f>
        <v>#REF!</v>
      </c>
      <c r="AF68" s="59" t="e">
        <f>VLOOKUP($H68,#REF!,7,0)</f>
        <v>#REF!</v>
      </c>
      <c r="AG68" s="59" t="e">
        <f>VLOOKUP($H68,#REF!,8,0)</f>
        <v>#REF!</v>
      </c>
      <c r="AH68" s="61" t="e">
        <f>AD68/M68</f>
        <v>#REF!</v>
      </c>
      <c r="AI68" s="61" t="e">
        <f t="shared" si="12"/>
        <v>#REF!</v>
      </c>
      <c r="AJ68" s="61" t="e">
        <f t="shared" si="12"/>
        <v>#REF!</v>
      </c>
      <c r="AK68" s="61" t="e">
        <f t="shared" si="12"/>
        <v>#REF!</v>
      </c>
      <c r="AL68" s="164">
        <v>7.2979797979797976</v>
      </c>
      <c r="AM68" s="62"/>
      <c r="AN68" s="63">
        <f t="shared" si="13"/>
        <v>4.2</v>
      </c>
      <c r="AO68" s="59">
        <f t="shared" si="0"/>
        <v>19320</v>
      </c>
      <c r="AP68" s="59">
        <f t="shared" si="0"/>
        <v>9240</v>
      </c>
      <c r="AQ68" s="59">
        <f t="shared" si="0"/>
        <v>7560</v>
      </c>
      <c r="AR68" s="59">
        <f t="shared" si="0"/>
        <v>5460</v>
      </c>
      <c r="AS68" s="59">
        <f t="shared" si="5"/>
        <v>19300</v>
      </c>
      <c r="AT68" s="59">
        <f t="shared" si="5"/>
        <v>9200</v>
      </c>
      <c r="AU68" s="59">
        <f t="shared" si="5"/>
        <v>7600</v>
      </c>
      <c r="AV68" s="59">
        <f t="shared" si="5"/>
        <v>5500</v>
      </c>
      <c r="AW68" s="64" t="e">
        <f>VLOOKUP($H68,#REF!,3,0)</f>
        <v>#REF!</v>
      </c>
      <c r="AX68" s="180" t="s">
        <v>365</v>
      </c>
      <c r="AY68" s="166"/>
      <c r="AZ68" s="66">
        <v>780</v>
      </c>
    </row>
    <row r="69" spans="1:52" s="126" customFormat="1" ht="20.100000000000001" customHeight="1" x14ac:dyDescent="0.25">
      <c r="A69" s="53" t="str">
        <f t="shared" si="1"/>
        <v>LT26NT2+1</v>
      </c>
      <c r="B69" s="53" t="str">
        <f t="shared" si="2"/>
        <v>LT26NT2+2</v>
      </c>
      <c r="C69" s="53" t="str">
        <f t="shared" si="3"/>
        <v>LT26NT2+3</v>
      </c>
      <c r="D69" s="53" t="str">
        <f t="shared" si="4"/>
        <v>LT26NT2+4</v>
      </c>
      <c r="F69" s="126" t="s">
        <v>365</v>
      </c>
      <c r="G69" s="55">
        <v>26</v>
      </c>
      <c r="H69" s="55" t="s">
        <v>536</v>
      </c>
      <c r="I69" s="56" t="s">
        <v>537</v>
      </c>
      <c r="J69" s="56" t="s">
        <v>502</v>
      </c>
      <c r="K69" s="56"/>
      <c r="L69" s="56" t="s">
        <v>538</v>
      </c>
      <c r="M69" s="57">
        <v>6900</v>
      </c>
      <c r="N69" s="57">
        <v>3300</v>
      </c>
      <c r="O69" s="57">
        <v>2300</v>
      </c>
      <c r="P69" s="57">
        <v>1800</v>
      </c>
      <c r="Q69" s="57"/>
      <c r="R69" s="57"/>
      <c r="S69" s="57"/>
      <c r="T69" s="57"/>
      <c r="U69" s="58" t="str">
        <f t="shared" si="10"/>
        <v>LT26NT2</v>
      </c>
      <c r="V69" s="59"/>
      <c r="W69" s="59"/>
      <c r="X69" s="59"/>
      <c r="Y69" s="59"/>
      <c r="Z69" s="60"/>
      <c r="AA69" s="60"/>
      <c r="AB69" s="60"/>
      <c r="AC69" s="60"/>
      <c r="AD69" s="59"/>
      <c r="AE69" s="59"/>
      <c r="AF69" s="59"/>
      <c r="AG69" s="59"/>
      <c r="AH69" s="61"/>
      <c r="AI69" s="61"/>
      <c r="AJ69" s="61"/>
      <c r="AK69" s="61"/>
      <c r="AL69" s="164">
        <v>4.6900000000000004</v>
      </c>
      <c r="AM69" s="62"/>
      <c r="AN69" s="63">
        <f t="shared" si="13"/>
        <v>2.7</v>
      </c>
      <c r="AO69" s="59">
        <f t="shared" si="0"/>
        <v>18630</v>
      </c>
      <c r="AP69" s="59">
        <f t="shared" si="0"/>
        <v>8910</v>
      </c>
      <c r="AQ69" s="59">
        <f t="shared" si="0"/>
        <v>6210</v>
      </c>
      <c r="AR69" s="59">
        <f t="shared" si="0"/>
        <v>4860</v>
      </c>
      <c r="AS69" s="59">
        <f t="shared" si="5"/>
        <v>18600</v>
      </c>
      <c r="AT69" s="59">
        <f t="shared" si="5"/>
        <v>8900</v>
      </c>
      <c r="AU69" s="59">
        <f t="shared" si="5"/>
        <v>6200</v>
      </c>
      <c r="AV69" s="59">
        <f t="shared" si="5"/>
        <v>4900</v>
      </c>
      <c r="AW69" s="64"/>
      <c r="AX69" s="126" t="s">
        <v>365</v>
      </c>
      <c r="AY69" s="65"/>
      <c r="AZ69" s="66">
        <v>1080</v>
      </c>
    </row>
    <row r="70" spans="1:52" s="126" customFormat="1" ht="46.5" customHeight="1" x14ac:dyDescent="0.25">
      <c r="A70" s="53" t="str">
        <f t="shared" si="1"/>
        <v>LT27NT2+1</v>
      </c>
      <c r="B70" s="53" t="str">
        <f t="shared" si="2"/>
        <v>LT27NT2+2</v>
      </c>
      <c r="C70" s="53" t="str">
        <f t="shared" si="3"/>
        <v>LT27NT2+3</v>
      </c>
      <c r="D70" s="53" t="str">
        <f t="shared" si="4"/>
        <v>LT27NT2+4</v>
      </c>
      <c r="F70" s="126" t="s">
        <v>365</v>
      </c>
      <c r="G70" s="55">
        <v>27</v>
      </c>
      <c r="H70" s="55" t="s">
        <v>539</v>
      </c>
      <c r="I70" s="56" t="s">
        <v>540</v>
      </c>
      <c r="J70" s="56" t="s">
        <v>368</v>
      </c>
      <c r="K70" s="56"/>
      <c r="L70" s="56" t="s">
        <v>541</v>
      </c>
      <c r="M70" s="57">
        <v>6000</v>
      </c>
      <c r="N70" s="57">
        <v>2300</v>
      </c>
      <c r="O70" s="57">
        <v>2100</v>
      </c>
      <c r="P70" s="57">
        <v>1800</v>
      </c>
      <c r="Q70" s="57"/>
      <c r="R70" s="57"/>
      <c r="S70" s="57"/>
      <c r="T70" s="57"/>
      <c r="U70" s="58" t="str">
        <f t="shared" si="10"/>
        <v>LT27NT2</v>
      </c>
      <c r="V70" s="59"/>
      <c r="W70" s="59"/>
      <c r="X70" s="59"/>
      <c r="Y70" s="59"/>
      <c r="Z70" s="60">
        <f>V70/M70</f>
        <v>0</v>
      </c>
      <c r="AA70" s="60">
        <f>W70/N70</f>
        <v>0</v>
      </c>
      <c r="AB70" s="60"/>
      <c r="AC70" s="60"/>
      <c r="AD70" s="59" t="e">
        <f>VLOOKUP($H70,#REF!,5,0)</f>
        <v>#REF!</v>
      </c>
      <c r="AE70" s="59" t="e">
        <f>VLOOKUP($H70,#REF!,6,0)</f>
        <v>#REF!</v>
      </c>
      <c r="AF70" s="59" t="e">
        <f>VLOOKUP($H70,#REF!,7,0)</f>
        <v>#REF!</v>
      </c>
      <c r="AG70" s="59" t="e">
        <f>VLOOKUP($H70,#REF!,8,0)</f>
        <v>#REF!</v>
      </c>
      <c r="AH70" s="61" t="e">
        <f>AD70/M70</f>
        <v>#REF!</v>
      </c>
      <c r="AI70" s="61" t="e">
        <f>AE70/N70</f>
        <v>#REF!</v>
      </c>
      <c r="AJ70" s="61" t="e">
        <f>AF70/O70</f>
        <v>#REF!</v>
      </c>
      <c r="AK70" s="61" t="e">
        <f>AG70/P70</f>
        <v>#REF!</v>
      </c>
      <c r="AL70" s="164">
        <v>3.6739130434782608</v>
      </c>
      <c r="AM70" s="62"/>
      <c r="AN70" s="63">
        <f t="shared" si="13"/>
        <v>2.1</v>
      </c>
      <c r="AO70" s="59">
        <f t="shared" si="0"/>
        <v>12600</v>
      </c>
      <c r="AP70" s="59">
        <f t="shared" si="0"/>
        <v>4830</v>
      </c>
      <c r="AQ70" s="59">
        <f t="shared" si="0"/>
        <v>4410</v>
      </c>
      <c r="AR70" s="59">
        <f t="shared" si="0"/>
        <v>3780</v>
      </c>
      <c r="AS70" s="59">
        <f t="shared" si="5"/>
        <v>12600</v>
      </c>
      <c r="AT70" s="59">
        <f t="shared" si="5"/>
        <v>4800</v>
      </c>
      <c r="AU70" s="59">
        <f t="shared" si="5"/>
        <v>4400</v>
      </c>
      <c r="AV70" s="59">
        <f t="shared" si="5"/>
        <v>3800</v>
      </c>
      <c r="AW70" s="64" t="e">
        <f>VLOOKUP($H70,#REF!,3,0)</f>
        <v>#REF!</v>
      </c>
      <c r="AX70" s="178" t="s">
        <v>365</v>
      </c>
      <c r="AY70" s="166"/>
      <c r="AZ70" s="66">
        <v>1080</v>
      </c>
    </row>
    <row r="71" spans="1:52" s="126" customFormat="1" ht="50.1" customHeight="1" x14ac:dyDescent="0.25">
      <c r="A71" s="53" t="str">
        <f t="shared" si="1"/>
        <v>LT28NT2+1</v>
      </c>
      <c r="B71" s="53" t="str">
        <f t="shared" si="2"/>
        <v>LT28NT2+2</v>
      </c>
      <c r="C71" s="53" t="str">
        <f t="shared" si="3"/>
        <v>LT28NT2+3</v>
      </c>
      <c r="D71" s="53" t="str">
        <f t="shared" si="4"/>
        <v>LT28NT2+4</v>
      </c>
      <c r="F71" s="126" t="s">
        <v>365</v>
      </c>
      <c r="G71" s="55">
        <v>28</v>
      </c>
      <c r="H71" s="55" t="s">
        <v>542</v>
      </c>
      <c r="I71" s="56" t="s">
        <v>543</v>
      </c>
      <c r="J71" s="56" t="s">
        <v>544</v>
      </c>
      <c r="K71" s="56"/>
      <c r="L71" s="56" t="s">
        <v>545</v>
      </c>
      <c r="M71" s="57">
        <v>6200</v>
      </c>
      <c r="N71" s="57">
        <v>2300</v>
      </c>
      <c r="O71" s="57">
        <v>2100</v>
      </c>
      <c r="P71" s="57">
        <v>1800</v>
      </c>
      <c r="Q71" s="57"/>
      <c r="R71" s="57"/>
      <c r="S71" s="57"/>
      <c r="T71" s="57"/>
      <c r="U71" s="58" t="str">
        <f t="shared" si="10"/>
        <v>LT28NT2</v>
      </c>
      <c r="V71" s="59"/>
      <c r="W71" s="59"/>
      <c r="X71" s="59"/>
      <c r="Y71" s="59"/>
      <c r="Z71" s="60"/>
      <c r="AA71" s="60"/>
      <c r="AB71" s="60"/>
      <c r="AC71" s="60"/>
      <c r="AD71" s="59"/>
      <c r="AE71" s="59" t="e">
        <f>VLOOKUP($H71,#REF!,6,0)</f>
        <v>#REF!</v>
      </c>
      <c r="AF71" s="59" t="e">
        <f>VLOOKUP($H71,#REF!,7,0)</f>
        <v>#REF!</v>
      </c>
      <c r="AG71" s="59" t="e">
        <f>VLOOKUP($H71,#REF!,8,0)</f>
        <v>#REF!</v>
      </c>
      <c r="AH71" s="61"/>
      <c r="AI71" s="61" t="e">
        <f>AE71/N71</f>
        <v>#REF!</v>
      </c>
      <c r="AJ71" s="61" t="e">
        <f>AF71/O71</f>
        <v>#REF!</v>
      </c>
      <c r="AK71" s="61" t="e">
        <f>AG71/P71</f>
        <v>#REF!</v>
      </c>
      <c r="AL71" s="164">
        <v>6</v>
      </c>
      <c r="AM71" s="62"/>
      <c r="AN71" s="63">
        <f t="shared" si="13"/>
        <v>3.4</v>
      </c>
      <c r="AO71" s="59">
        <f t="shared" si="0"/>
        <v>21080</v>
      </c>
      <c r="AP71" s="59">
        <f t="shared" si="0"/>
        <v>7820</v>
      </c>
      <c r="AQ71" s="59">
        <f t="shared" si="0"/>
        <v>7140</v>
      </c>
      <c r="AR71" s="59">
        <f t="shared" si="0"/>
        <v>6120</v>
      </c>
      <c r="AS71" s="59">
        <f t="shared" si="5"/>
        <v>21100</v>
      </c>
      <c r="AT71" s="59">
        <f t="shared" si="5"/>
        <v>7800</v>
      </c>
      <c r="AU71" s="59">
        <f t="shared" si="5"/>
        <v>7100</v>
      </c>
      <c r="AV71" s="59">
        <f t="shared" si="5"/>
        <v>6100</v>
      </c>
      <c r="AW71" s="64" t="e">
        <f>VLOOKUP($H71,#REF!,3,0)</f>
        <v>#REF!</v>
      </c>
      <c r="AX71" s="180" t="s">
        <v>365</v>
      </c>
      <c r="AY71" s="166"/>
      <c r="AZ71" s="66">
        <v>1080</v>
      </c>
    </row>
    <row r="72" spans="1:52" s="126" customFormat="1" ht="50.1" customHeight="1" x14ac:dyDescent="0.25">
      <c r="A72" s="53" t="str">
        <f t="shared" si="1"/>
        <v>LT29NT2+1</v>
      </c>
      <c r="B72" s="53" t="str">
        <f t="shared" si="2"/>
        <v>LT29NT2+2</v>
      </c>
      <c r="C72" s="53" t="str">
        <f t="shared" si="3"/>
        <v>LT29NT2+3</v>
      </c>
      <c r="D72" s="53" t="str">
        <f t="shared" si="4"/>
        <v>LT29NT2+4</v>
      </c>
      <c r="F72" s="126" t="s">
        <v>365</v>
      </c>
      <c r="G72" s="55">
        <v>29</v>
      </c>
      <c r="H72" s="55" t="s">
        <v>546</v>
      </c>
      <c r="I72" s="56" t="s">
        <v>547</v>
      </c>
      <c r="J72" s="56" t="s">
        <v>548</v>
      </c>
      <c r="K72" s="56"/>
      <c r="L72" s="56" t="s">
        <v>549</v>
      </c>
      <c r="M72" s="57">
        <v>6200</v>
      </c>
      <c r="N72" s="57">
        <v>3000</v>
      </c>
      <c r="O72" s="57">
        <v>2300</v>
      </c>
      <c r="P72" s="57">
        <v>1800</v>
      </c>
      <c r="Q72" s="57"/>
      <c r="R72" s="57"/>
      <c r="S72" s="57"/>
      <c r="T72" s="57"/>
      <c r="U72" s="58" t="str">
        <f t="shared" si="10"/>
        <v>LT29NT2</v>
      </c>
      <c r="V72" s="59"/>
      <c r="W72" s="59"/>
      <c r="X72" s="59"/>
      <c r="Y72" s="59"/>
      <c r="Z72" s="60"/>
      <c r="AA72" s="60"/>
      <c r="AB72" s="60"/>
      <c r="AC72" s="60"/>
      <c r="AD72" s="59"/>
      <c r="AE72" s="59"/>
      <c r="AF72" s="59"/>
      <c r="AG72" s="59"/>
      <c r="AH72" s="61"/>
      <c r="AI72" s="61"/>
      <c r="AJ72" s="61"/>
      <c r="AK72" s="61"/>
      <c r="AL72" s="164">
        <v>6</v>
      </c>
      <c r="AM72" s="62"/>
      <c r="AN72" s="63">
        <f t="shared" si="13"/>
        <v>3.4</v>
      </c>
      <c r="AO72" s="59">
        <f t="shared" si="0"/>
        <v>21080</v>
      </c>
      <c r="AP72" s="59">
        <f t="shared" si="0"/>
        <v>10200</v>
      </c>
      <c r="AQ72" s="59">
        <f t="shared" si="0"/>
        <v>7820</v>
      </c>
      <c r="AR72" s="59">
        <f t="shared" si="0"/>
        <v>6120</v>
      </c>
      <c r="AS72" s="59">
        <f t="shared" si="5"/>
        <v>21100</v>
      </c>
      <c r="AT72" s="59">
        <f t="shared" si="5"/>
        <v>10200</v>
      </c>
      <c r="AU72" s="59">
        <f t="shared" si="5"/>
        <v>7800</v>
      </c>
      <c r="AV72" s="59">
        <f t="shared" si="5"/>
        <v>6100</v>
      </c>
      <c r="AW72" s="64"/>
      <c r="AX72" s="126" t="s">
        <v>365</v>
      </c>
      <c r="AY72" s="65"/>
      <c r="AZ72" s="66">
        <v>1080</v>
      </c>
    </row>
    <row r="73" spans="1:52" s="126" customFormat="1" ht="50.1" customHeight="1" x14ac:dyDescent="0.25">
      <c r="A73" s="53" t="str">
        <f t="shared" si="1"/>
        <v>LT30NT2+1</v>
      </c>
      <c r="B73" s="53" t="str">
        <f t="shared" si="2"/>
        <v>LT30NT2+2</v>
      </c>
      <c r="C73" s="53" t="str">
        <f t="shared" si="3"/>
        <v>LT30NT2+3</v>
      </c>
      <c r="D73" s="53" t="str">
        <f t="shared" si="4"/>
        <v>LT30NT2+4</v>
      </c>
      <c r="F73" s="126" t="s">
        <v>365</v>
      </c>
      <c r="G73" s="55">
        <v>30</v>
      </c>
      <c r="H73" s="55" t="s">
        <v>550</v>
      </c>
      <c r="I73" s="56" t="s">
        <v>551</v>
      </c>
      <c r="J73" s="56" t="s">
        <v>552</v>
      </c>
      <c r="K73" s="56"/>
      <c r="L73" s="56" t="s">
        <v>553</v>
      </c>
      <c r="M73" s="57">
        <v>7200</v>
      </c>
      <c r="N73" s="57">
        <v>3500</v>
      </c>
      <c r="O73" s="57">
        <v>2300</v>
      </c>
      <c r="P73" s="57">
        <v>1800</v>
      </c>
      <c r="Q73" s="57"/>
      <c r="R73" s="57"/>
      <c r="S73" s="57"/>
      <c r="T73" s="57"/>
      <c r="U73" s="58" t="str">
        <f t="shared" si="10"/>
        <v>LT30NT2</v>
      </c>
      <c r="V73" s="59"/>
      <c r="W73" s="59"/>
      <c r="X73" s="59"/>
      <c r="Y73" s="59"/>
      <c r="Z73" s="60"/>
      <c r="AA73" s="60">
        <f>W73/N73</f>
        <v>0</v>
      </c>
      <c r="AB73" s="60"/>
      <c r="AC73" s="60"/>
      <c r="AD73" s="59"/>
      <c r="AE73" s="59"/>
      <c r="AF73" s="59"/>
      <c r="AG73" s="59"/>
      <c r="AH73" s="61"/>
      <c r="AI73" s="61"/>
      <c r="AJ73" s="61"/>
      <c r="AK73" s="61"/>
      <c r="AL73" s="164">
        <v>5.7142857142857135</v>
      </c>
      <c r="AM73" s="62"/>
      <c r="AN73" s="63">
        <f t="shared" si="13"/>
        <v>3.3</v>
      </c>
      <c r="AO73" s="59">
        <f t="shared" si="0"/>
        <v>23760</v>
      </c>
      <c r="AP73" s="59">
        <f t="shared" si="0"/>
        <v>11550</v>
      </c>
      <c r="AQ73" s="59">
        <f t="shared" si="0"/>
        <v>7590</v>
      </c>
      <c r="AR73" s="59">
        <f t="shared" si="0"/>
        <v>5940</v>
      </c>
      <c r="AS73" s="59">
        <f t="shared" si="5"/>
        <v>23800</v>
      </c>
      <c r="AT73" s="59">
        <f t="shared" si="5"/>
        <v>11600</v>
      </c>
      <c r="AU73" s="59">
        <f t="shared" si="5"/>
        <v>7600</v>
      </c>
      <c r="AV73" s="59">
        <f t="shared" si="5"/>
        <v>5900</v>
      </c>
      <c r="AW73" s="64"/>
      <c r="AX73" s="126" t="s">
        <v>365</v>
      </c>
      <c r="AY73" s="65"/>
      <c r="AZ73" s="66">
        <v>1080</v>
      </c>
    </row>
    <row r="74" spans="1:52" s="126" customFormat="1" ht="39.950000000000003" customHeight="1" x14ac:dyDescent="0.25">
      <c r="A74" s="53" t="str">
        <f t="shared" si="1"/>
        <v>LT31NT2+1</v>
      </c>
      <c r="B74" s="53" t="str">
        <f t="shared" si="2"/>
        <v>LT31NT2+2</v>
      </c>
      <c r="C74" s="53" t="str">
        <f t="shared" si="3"/>
        <v>LT31NT2+3</v>
      </c>
      <c r="D74" s="53" t="str">
        <f t="shared" si="4"/>
        <v>LT31NT2+4</v>
      </c>
      <c r="F74" s="126" t="s">
        <v>365</v>
      </c>
      <c r="G74" s="55">
        <v>31</v>
      </c>
      <c r="H74" s="55" t="s">
        <v>554</v>
      </c>
      <c r="I74" s="56" t="s">
        <v>555</v>
      </c>
      <c r="J74" s="56" t="s">
        <v>556</v>
      </c>
      <c r="K74" s="56"/>
      <c r="L74" s="87" t="s">
        <v>557</v>
      </c>
      <c r="M74" s="57">
        <v>9000</v>
      </c>
      <c r="N74" s="57">
        <v>3600</v>
      </c>
      <c r="O74" s="57">
        <v>2300</v>
      </c>
      <c r="P74" s="57">
        <v>1800</v>
      </c>
      <c r="Q74" s="57"/>
      <c r="R74" s="57"/>
      <c r="S74" s="57"/>
      <c r="T74" s="57"/>
      <c r="U74" s="58" t="str">
        <f t="shared" si="10"/>
        <v>LT31NT2</v>
      </c>
      <c r="V74" s="59"/>
      <c r="W74" s="59"/>
      <c r="X74" s="59"/>
      <c r="Y74" s="59"/>
      <c r="Z74" s="60">
        <f>V74/M74</f>
        <v>0</v>
      </c>
      <c r="AA74" s="60">
        <f>W74/N74</f>
        <v>0</v>
      </c>
      <c r="AB74" s="60"/>
      <c r="AC74" s="60"/>
      <c r="AD74" s="59"/>
      <c r="AE74" s="59"/>
      <c r="AF74" s="59"/>
      <c r="AG74" s="59"/>
      <c r="AH74" s="61"/>
      <c r="AI74" s="61"/>
      <c r="AJ74" s="61"/>
      <c r="AK74" s="61"/>
      <c r="AL74" s="164">
        <v>4.6944444444444446</v>
      </c>
      <c r="AM74" s="62"/>
      <c r="AN74" s="63">
        <f t="shared" si="13"/>
        <v>2.7</v>
      </c>
      <c r="AO74" s="59">
        <f t="shared" si="0"/>
        <v>24300</v>
      </c>
      <c r="AP74" s="59">
        <f t="shared" si="0"/>
        <v>9720</v>
      </c>
      <c r="AQ74" s="59">
        <f t="shared" si="0"/>
        <v>6210</v>
      </c>
      <c r="AR74" s="59">
        <f t="shared" ref="AR74:AR137" si="14">P74*$AN74</f>
        <v>4860</v>
      </c>
      <c r="AS74" s="59">
        <f t="shared" si="5"/>
        <v>24300</v>
      </c>
      <c r="AT74" s="59">
        <f t="shared" si="5"/>
        <v>9700</v>
      </c>
      <c r="AU74" s="59">
        <f t="shared" si="5"/>
        <v>6200</v>
      </c>
      <c r="AV74" s="59">
        <f t="shared" si="5"/>
        <v>4900</v>
      </c>
      <c r="AW74" s="64"/>
      <c r="AX74" s="126" t="s">
        <v>365</v>
      </c>
      <c r="AY74" s="65"/>
      <c r="AZ74" s="66">
        <v>1080</v>
      </c>
    </row>
    <row r="75" spans="1:52" s="126" customFormat="1" ht="50.1" customHeight="1" x14ac:dyDescent="0.25">
      <c r="A75" s="53" t="str">
        <f t="shared" si="1"/>
        <v>LT32NT+1</v>
      </c>
      <c r="B75" s="53" t="str">
        <f t="shared" si="2"/>
        <v>LT32NT+2</v>
      </c>
      <c r="C75" s="53" t="str">
        <f t="shared" si="3"/>
        <v>LT32NT+3</v>
      </c>
      <c r="D75" s="53" t="str">
        <f t="shared" si="4"/>
        <v>LT32NT+4</v>
      </c>
      <c r="F75" s="126" t="s">
        <v>365</v>
      </c>
      <c r="G75" s="55">
        <v>32</v>
      </c>
      <c r="H75" s="55" t="s">
        <v>558</v>
      </c>
      <c r="I75" s="56" t="s">
        <v>559</v>
      </c>
      <c r="J75" s="56" t="s">
        <v>302</v>
      </c>
      <c r="K75" s="56"/>
      <c r="L75" s="56" t="s">
        <v>560</v>
      </c>
      <c r="M75" s="57">
        <v>6200</v>
      </c>
      <c r="N75" s="57">
        <v>3000</v>
      </c>
      <c r="O75" s="57">
        <v>2100</v>
      </c>
      <c r="P75" s="57">
        <v>1600</v>
      </c>
      <c r="Q75" s="57"/>
      <c r="R75" s="57"/>
      <c r="S75" s="57"/>
      <c r="T75" s="57"/>
      <c r="U75" s="58" t="str">
        <f t="shared" si="10"/>
        <v>LT32NT</v>
      </c>
      <c r="V75" s="59"/>
      <c r="W75" s="59"/>
      <c r="X75" s="59"/>
      <c r="Y75" s="59"/>
      <c r="Z75" s="60"/>
      <c r="AA75" s="60">
        <f>W75/N75</f>
        <v>0</v>
      </c>
      <c r="AB75" s="60"/>
      <c r="AC75" s="60"/>
      <c r="AD75" s="59"/>
      <c r="AE75" s="59"/>
      <c r="AF75" s="59"/>
      <c r="AG75" s="59"/>
      <c r="AH75" s="61"/>
      <c r="AI75" s="61"/>
      <c r="AJ75" s="61"/>
      <c r="AK75" s="61"/>
      <c r="AL75" s="164">
        <v>6</v>
      </c>
      <c r="AM75" s="62"/>
      <c r="AN75" s="63">
        <f t="shared" si="13"/>
        <v>3.4</v>
      </c>
      <c r="AO75" s="59">
        <f t="shared" ref="AO75:AR138" si="15">M75*$AN75</f>
        <v>21080</v>
      </c>
      <c r="AP75" s="59">
        <f t="shared" si="15"/>
        <v>10200</v>
      </c>
      <c r="AQ75" s="59">
        <f t="shared" si="15"/>
        <v>7140</v>
      </c>
      <c r="AR75" s="59">
        <f t="shared" si="14"/>
        <v>5440</v>
      </c>
      <c r="AS75" s="59">
        <f t="shared" si="5"/>
        <v>21100</v>
      </c>
      <c r="AT75" s="59">
        <f t="shared" si="5"/>
        <v>10200</v>
      </c>
      <c r="AU75" s="59">
        <f t="shared" si="5"/>
        <v>7100</v>
      </c>
      <c r="AV75" s="59">
        <f t="shared" si="5"/>
        <v>5400</v>
      </c>
      <c r="AW75" s="64"/>
      <c r="AX75" s="126" t="s">
        <v>365</v>
      </c>
      <c r="AY75" s="65"/>
      <c r="AZ75" s="66">
        <v>960</v>
      </c>
    </row>
    <row r="76" spans="1:52" s="126" customFormat="1" ht="55.5" customHeight="1" x14ac:dyDescent="0.25">
      <c r="A76" s="53" t="str">
        <f t="shared" ref="A76:A139" si="16">H76&amp;"+1"</f>
        <v>LT33NT+1</v>
      </c>
      <c r="B76" s="53" t="str">
        <f t="shared" ref="B76:B139" si="17">H76&amp;"+2"</f>
        <v>LT33NT+2</v>
      </c>
      <c r="C76" s="53" t="str">
        <f t="shared" ref="C76:C139" si="18">H76&amp;"+3"</f>
        <v>LT33NT+3</v>
      </c>
      <c r="D76" s="53" t="str">
        <f t="shared" ref="D76:D139" si="19">H76&amp;"+4"</f>
        <v>LT33NT+4</v>
      </c>
      <c r="F76" s="126" t="s">
        <v>365</v>
      </c>
      <c r="G76" s="55">
        <v>33</v>
      </c>
      <c r="H76" s="55" t="s">
        <v>561</v>
      </c>
      <c r="I76" s="56" t="s">
        <v>562</v>
      </c>
      <c r="J76" s="56" t="s">
        <v>563</v>
      </c>
      <c r="K76" s="56"/>
      <c r="L76" s="56" t="s">
        <v>368</v>
      </c>
      <c r="M76" s="57">
        <v>15000</v>
      </c>
      <c r="N76" s="57">
        <v>6200</v>
      </c>
      <c r="O76" s="57">
        <v>4600</v>
      </c>
      <c r="P76" s="57">
        <v>3000</v>
      </c>
      <c r="Q76" s="57"/>
      <c r="R76" s="57"/>
      <c r="S76" s="57"/>
      <c r="T76" s="57"/>
      <c r="U76" s="58" t="str">
        <f t="shared" si="10"/>
        <v>LT33NT</v>
      </c>
      <c r="V76" s="59"/>
      <c r="W76" s="59"/>
      <c r="X76" s="59"/>
      <c r="Y76" s="59"/>
      <c r="Z76" s="60"/>
      <c r="AA76" s="60"/>
      <c r="AB76" s="60"/>
      <c r="AC76" s="60"/>
      <c r="AD76" s="59"/>
      <c r="AE76" s="59"/>
      <c r="AF76" s="59"/>
      <c r="AG76" s="59"/>
      <c r="AH76" s="61"/>
      <c r="AI76" s="61"/>
      <c r="AJ76" s="61"/>
      <c r="AK76" s="61"/>
      <c r="AL76" s="164">
        <v>6</v>
      </c>
      <c r="AM76" s="62"/>
      <c r="AN76" s="63">
        <f t="shared" si="13"/>
        <v>3.4</v>
      </c>
      <c r="AO76" s="59">
        <f t="shared" si="15"/>
        <v>51000</v>
      </c>
      <c r="AP76" s="59">
        <f t="shared" si="15"/>
        <v>21080</v>
      </c>
      <c r="AQ76" s="59">
        <f t="shared" si="15"/>
        <v>15640</v>
      </c>
      <c r="AR76" s="59">
        <f t="shared" si="14"/>
        <v>10200</v>
      </c>
      <c r="AS76" s="59">
        <f t="shared" ref="AS76:AV138" si="20">IF(AO76&lt;1000,ROUND(AO76,-1),ROUND(AO76,-2))</f>
        <v>51000</v>
      </c>
      <c r="AT76" s="59">
        <f t="shared" si="20"/>
        <v>21100</v>
      </c>
      <c r="AU76" s="59">
        <f t="shared" si="20"/>
        <v>15600</v>
      </c>
      <c r="AV76" s="59">
        <f t="shared" si="20"/>
        <v>10200</v>
      </c>
      <c r="AW76" s="64"/>
      <c r="AX76" s="126" t="s">
        <v>365</v>
      </c>
      <c r="AY76" s="65"/>
      <c r="AZ76" s="66">
        <v>1800</v>
      </c>
    </row>
    <row r="77" spans="1:52" s="126" customFormat="1" ht="55.5" customHeight="1" x14ac:dyDescent="0.25">
      <c r="A77" s="53" t="str">
        <f t="shared" si="16"/>
        <v>LT34NT+1</v>
      </c>
      <c r="B77" s="53" t="str">
        <f t="shared" si="17"/>
        <v>LT34NT+2</v>
      </c>
      <c r="C77" s="53" t="str">
        <f t="shared" si="18"/>
        <v>LT34NT+3</v>
      </c>
      <c r="D77" s="53" t="str">
        <f t="shared" si="19"/>
        <v>LT34NT+4</v>
      </c>
      <c r="F77" s="126" t="s">
        <v>365</v>
      </c>
      <c r="G77" s="55">
        <v>34</v>
      </c>
      <c r="H77" s="55" t="s">
        <v>564</v>
      </c>
      <c r="I77" s="56" t="s">
        <v>565</v>
      </c>
      <c r="J77" s="56" t="s">
        <v>563</v>
      </c>
      <c r="K77" s="56"/>
      <c r="L77" s="56" t="s">
        <v>368</v>
      </c>
      <c r="M77" s="57">
        <v>5200</v>
      </c>
      <c r="N77" s="57">
        <v>2500</v>
      </c>
      <c r="O77" s="57">
        <v>2200</v>
      </c>
      <c r="P77" s="57">
        <v>1600</v>
      </c>
      <c r="Q77" s="57"/>
      <c r="R77" s="57"/>
      <c r="S77" s="57"/>
      <c r="T77" s="57"/>
      <c r="U77" s="58" t="str">
        <f t="shared" si="10"/>
        <v>LT34NT</v>
      </c>
      <c r="V77" s="59"/>
      <c r="W77" s="59"/>
      <c r="X77" s="59"/>
      <c r="Y77" s="59"/>
      <c r="Z77" s="60"/>
      <c r="AA77" s="60"/>
      <c r="AB77" s="60"/>
      <c r="AC77" s="60"/>
      <c r="AD77" s="59"/>
      <c r="AE77" s="59"/>
      <c r="AF77" s="59"/>
      <c r="AG77" s="59"/>
      <c r="AH77" s="61"/>
      <c r="AI77" s="61"/>
      <c r="AJ77" s="61"/>
      <c r="AK77" s="61"/>
      <c r="AL77" s="164">
        <v>3.076923076923078</v>
      </c>
      <c r="AM77" s="62"/>
      <c r="AN77" s="63">
        <f t="shared" si="13"/>
        <v>1.7</v>
      </c>
      <c r="AO77" s="59">
        <f t="shared" si="15"/>
        <v>8840</v>
      </c>
      <c r="AP77" s="59">
        <f t="shared" si="15"/>
        <v>4250</v>
      </c>
      <c r="AQ77" s="59">
        <f t="shared" si="15"/>
        <v>3740</v>
      </c>
      <c r="AR77" s="59">
        <f t="shared" si="14"/>
        <v>2720</v>
      </c>
      <c r="AS77" s="59">
        <f t="shared" si="20"/>
        <v>8800</v>
      </c>
      <c r="AT77" s="59">
        <f t="shared" si="20"/>
        <v>4300</v>
      </c>
      <c r="AU77" s="59">
        <f t="shared" si="20"/>
        <v>3700</v>
      </c>
      <c r="AV77" s="59">
        <f t="shared" si="20"/>
        <v>2700</v>
      </c>
      <c r="AW77" s="64"/>
      <c r="AX77" s="126" t="s">
        <v>365</v>
      </c>
      <c r="AY77" s="65"/>
      <c r="AZ77" s="66">
        <v>960</v>
      </c>
    </row>
    <row r="78" spans="1:52" s="126" customFormat="1" ht="31.5" x14ac:dyDescent="0.25">
      <c r="A78" s="53" t="str">
        <f t="shared" si="16"/>
        <v>LT35NT+1</v>
      </c>
      <c r="B78" s="53" t="str">
        <f t="shared" si="17"/>
        <v>LT35NT+2</v>
      </c>
      <c r="C78" s="53" t="str">
        <f t="shared" si="18"/>
        <v>LT35NT+3</v>
      </c>
      <c r="D78" s="53" t="str">
        <f t="shared" si="19"/>
        <v>LT35NT+4</v>
      </c>
      <c r="F78" s="126" t="s">
        <v>365</v>
      </c>
      <c r="G78" s="55">
        <v>35</v>
      </c>
      <c r="H78" s="55" t="s">
        <v>566</v>
      </c>
      <c r="I78" s="56" t="s">
        <v>567</v>
      </c>
      <c r="J78" s="87" t="s">
        <v>568</v>
      </c>
      <c r="K78" s="87"/>
      <c r="L78" s="56" t="s">
        <v>569</v>
      </c>
      <c r="M78" s="57">
        <v>3900</v>
      </c>
      <c r="N78" s="57">
        <v>2000</v>
      </c>
      <c r="O78" s="57">
        <v>1700</v>
      </c>
      <c r="P78" s="57">
        <v>1200</v>
      </c>
      <c r="Q78" s="57"/>
      <c r="R78" s="57"/>
      <c r="S78" s="57"/>
      <c r="T78" s="57"/>
      <c r="U78" s="58" t="str">
        <f t="shared" si="10"/>
        <v>LT35NT</v>
      </c>
      <c r="V78" s="59"/>
      <c r="W78" s="59"/>
      <c r="X78" s="59"/>
      <c r="Y78" s="59"/>
      <c r="Z78" s="60">
        <f>V78/M78</f>
        <v>0</v>
      </c>
      <c r="AA78" s="60">
        <f>W78/N78</f>
        <v>0</v>
      </c>
      <c r="AB78" s="60"/>
      <c r="AC78" s="60">
        <f>Y78/P78</f>
        <v>0</v>
      </c>
      <c r="AD78" s="59"/>
      <c r="AE78" s="59"/>
      <c r="AF78" s="59"/>
      <c r="AG78" s="59"/>
      <c r="AH78" s="61"/>
      <c r="AI78" s="61"/>
      <c r="AJ78" s="61"/>
      <c r="AK78" s="61"/>
      <c r="AL78" s="164">
        <v>4.5042735042735051</v>
      </c>
      <c r="AM78" s="62"/>
      <c r="AN78" s="63">
        <f t="shared" si="13"/>
        <v>2.6</v>
      </c>
      <c r="AO78" s="59">
        <f t="shared" si="15"/>
        <v>10140</v>
      </c>
      <c r="AP78" s="59">
        <f t="shared" si="15"/>
        <v>5200</v>
      </c>
      <c r="AQ78" s="59">
        <f t="shared" si="15"/>
        <v>4420</v>
      </c>
      <c r="AR78" s="59">
        <f t="shared" si="14"/>
        <v>3120</v>
      </c>
      <c r="AS78" s="59">
        <f t="shared" si="20"/>
        <v>10100</v>
      </c>
      <c r="AT78" s="59">
        <f t="shared" si="20"/>
        <v>5200</v>
      </c>
      <c r="AU78" s="59">
        <f t="shared" si="20"/>
        <v>4400</v>
      </c>
      <c r="AV78" s="59">
        <f t="shared" si="20"/>
        <v>3100</v>
      </c>
      <c r="AW78" s="64"/>
      <c r="AX78" s="126" t="s">
        <v>365</v>
      </c>
      <c r="AY78" s="65"/>
      <c r="AZ78" s="66">
        <v>720</v>
      </c>
    </row>
    <row r="79" spans="1:52" s="126" customFormat="1" ht="31.5" x14ac:dyDescent="0.25">
      <c r="A79" s="53" t="str">
        <f t="shared" si="16"/>
        <v>LT36NT+1</v>
      </c>
      <c r="B79" s="53" t="str">
        <f t="shared" si="17"/>
        <v>LT36NT+2</v>
      </c>
      <c r="C79" s="53" t="str">
        <f t="shared" si="18"/>
        <v>LT36NT+3</v>
      </c>
      <c r="D79" s="53" t="str">
        <f t="shared" si="19"/>
        <v>LT36NT+4</v>
      </c>
      <c r="F79" s="126" t="s">
        <v>365</v>
      </c>
      <c r="G79" s="55">
        <v>36</v>
      </c>
      <c r="H79" s="55" t="s">
        <v>570</v>
      </c>
      <c r="I79" s="56" t="s">
        <v>571</v>
      </c>
      <c r="J79" s="56" t="s">
        <v>572</v>
      </c>
      <c r="K79" s="56"/>
      <c r="L79" s="56" t="s">
        <v>573</v>
      </c>
      <c r="M79" s="57">
        <v>2700</v>
      </c>
      <c r="N79" s="57">
        <v>1300</v>
      </c>
      <c r="O79" s="57">
        <v>1200</v>
      </c>
      <c r="P79" s="57">
        <v>1000</v>
      </c>
      <c r="Q79" s="57"/>
      <c r="R79" s="57"/>
      <c r="S79" s="57"/>
      <c r="T79" s="57"/>
      <c r="U79" s="58" t="str">
        <f t="shared" si="10"/>
        <v>LT36NT</v>
      </c>
      <c r="V79" s="59"/>
      <c r="W79" s="59"/>
      <c r="X79" s="59"/>
      <c r="Y79" s="59"/>
      <c r="Z79" s="60"/>
      <c r="AA79" s="60"/>
      <c r="AB79" s="60"/>
      <c r="AC79" s="60"/>
      <c r="AD79" s="59"/>
      <c r="AE79" s="59"/>
      <c r="AF79" s="59"/>
      <c r="AG79" s="59"/>
      <c r="AH79" s="61"/>
      <c r="AI79" s="61"/>
      <c r="AJ79" s="61"/>
      <c r="AK79" s="61"/>
      <c r="AL79" s="164">
        <v>4.0456349206349209</v>
      </c>
      <c r="AM79" s="62"/>
      <c r="AN79" s="63">
        <f t="shared" si="13"/>
        <v>2.2999999999999998</v>
      </c>
      <c r="AO79" s="59">
        <f t="shared" si="15"/>
        <v>6209.9999999999991</v>
      </c>
      <c r="AP79" s="59">
        <f t="shared" si="15"/>
        <v>2989.9999999999995</v>
      </c>
      <c r="AQ79" s="59">
        <f t="shared" si="15"/>
        <v>2760</v>
      </c>
      <c r="AR79" s="59">
        <f t="shared" si="14"/>
        <v>2300</v>
      </c>
      <c r="AS79" s="59">
        <f t="shared" si="20"/>
        <v>6200</v>
      </c>
      <c r="AT79" s="59">
        <f t="shared" si="20"/>
        <v>3000</v>
      </c>
      <c r="AU79" s="59">
        <f t="shared" si="20"/>
        <v>2800</v>
      </c>
      <c r="AV79" s="59">
        <f t="shared" si="20"/>
        <v>2300</v>
      </c>
      <c r="AW79" s="64"/>
      <c r="AX79" s="126" t="s">
        <v>365</v>
      </c>
      <c r="AY79" s="65"/>
      <c r="AZ79" s="66">
        <v>600</v>
      </c>
    </row>
    <row r="80" spans="1:52" s="126" customFormat="1" ht="55.5" customHeight="1" x14ac:dyDescent="0.25">
      <c r="A80" s="53" t="str">
        <f t="shared" si="16"/>
        <v>LT37NT+1</v>
      </c>
      <c r="B80" s="53" t="str">
        <f t="shared" si="17"/>
        <v>LT37NT+2</v>
      </c>
      <c r="C80" s="53" t="str">
        <f t="shared" si="18"/>
        <v>LT37NT+3</v>
      </c>
      <c r="D80" s="53" t="str">
        <f t="shared" si="19"/>
        <v>LT37NT+4</v>
      </c>
      <c r="F80" s="126" t="s">
        <v>365</v>
      </c>
      <c r="G80" s="55">
        <v>37</v>
      </c>
      <c r="H80" s="55" t="s">
        <v>574</v>
      </c>
      <c r="I80" s="56" t="s">
        <v>575</v>
      </c>
      <c r="J80" s="56" t="s">
        <v>576</v>
      </c>
      <c r="K80" s="56"/>
      <c r="L80" s="56" t="s">
        <v>577</v>
      </c>
      <c r="M80" s="57">
        <v>9800</v>
      </c>
      <c r="N80" s="57">
        <v>4200</v>
      </c>
      <c r="O80" s="57">
        <v>2520</v>
      </c>
      <c r="P80" s="57">
        <v>2100</v>
      </c>
      <c r="Q80" s="57"/>
      <c r="R80" s="57"/>
      <c r="S80" s="57"/>
      <c r="T80" s="57"/>
      <c r="U80" s="58" t="str">
        <f t="shared" si="10"/>
        <v>LT37NT</v>
      </c>
      <c r="V80" s="59"/>
      <c r="W80" s="59"/>
      <c r="X80" s="59"/>
      <c r="Y80" s="59"/>
      <c r="Z80" s="60">
        <f>V80/M80</f>
        <v>0</v>
      </c>
      <c r="AA80" s="60"/>
      <c r="AB80" s="60"/>
      <c r="AC80" s="60"/>
      <c r="AD80" s="59"/>
      <c r="AE80" s="59"/>
      <c r="AF80" s="59"/>
      <c r="AG80" s="59"/>
      <c r="AH80" s="61"/>
      <c r="AI80" s="61"/>
      <c r="AJ80" s="61"/>
      <c r="AK80" s="61"/>
      <c r="AL80" s="164">
        <v>5.1020408163265305</v>
      </c>
      <c r="AM80" s="62"/>
      <c r="AN80" s="63">
        <f t="shared" si="13"/>
        <v>2.9</v>
      </c>
      <c r="AO80" s="59">
        <f t="shared" si="15"/>
        <v>28420</v>
      </c>
      <c r="AP80" s="59">
        <f t="shared" si="15"/>
        <v>12180</v>
      </c>
      <c r="AQ80" s="59">
        <f t="shared" si="15"/>
        <v>7308</v>
      </c>
      <c r="AR80" s="59">
        <f t="shared" si="14"/>
        <v>6090</v>
      </c>
      <c r="AS80" s="59">
        <f t="shared" si="20"/>
        <v>28400</v>
      </c>
      <c r="AT80" s="59">
        <f t="shared" si="20"/>
        <v>12200</v>
      </c>
      <c r="AU80" s="59">
        <f t="shared" si="20"/>
        <v>7300</v>
      </c>
      <c r="AV80" s="59">
        <f t="shared" si="20"/>
        <v>6100</v>
      </c>
      <c r="AW80" s="64"/>
      <c r="AX80" s="126" t="s">
        <v>365</v>
      </c>
      <c r="AY80" s="65"/>
      <c r="AZ80" s="66">
        <v>1260</v>
      </c>
    </row>
    <row r="81" spans="1:52" s="126" customFormat="1" ht="55.5" customHeight="1" x14ac:dyDescent="0.25">
      <c r="A81" s="53" t="str">
        <f t="shared" si="16"/>
        <v>LT38NT1+1</v>
      </c>
      <c r="B81" s="53" t="str">
        <f t="shared" si="17"/>
        <v>LT38NT1+2</v>
      </c>
      <c r="C81" s="53" t="str">
        <f t="shared" si="18"/>
        <v>LT38NT1+3</v>
      </c>
      <c r="D81" s="53" t="str">
        <f t="shared" si="19"/>
        <v>LT38NT1+4</v>
      </c>
      <c r="F81" s="126" t="s">
        <v>365</v>
      </c>
      <c r="G81" s="55">
        <v>38</v>
      </c>
      <c r="H81" s="55" t="s">
        <v>578</v>
      </c>
      <c r="I81" s="56" t="s">
        <v>579</v>
      </c>
      <c r="J81" s="56" t="s">
        <v>448</v>
      </c>
      <c r="K81" s="56"/>
      <c r="L81" s="56" t="s">
        <v>580</v>
      </c>
      <c r="M81" s="57">
        <v>5200</v>
      </c>
      <c r="N81" s="57">
        <v>2550</v>
      </c>
      <c r="O81" s="57">
        <v>1800</v>
      </c>
      <c r="P81" s="57">
        <v>1300</v>
      </c>
      <c r="Q81" s="57"/>
      <c r="R81" s="57"/>
      <c r="S81" s="57"/>
      <c r="T81" s="57"/>
      <c r="U81" s="58" t="str">
        <f t="shared" si="10"/>
        <v>LT38NT1</v>
      </c>
      <c r="V81" s="59"/>
      <c r="W81" s="59"/>
      <c r="X81" s="59"/>
      <c r="Y81" s="59"/>
      <c r="Z81" s="60"/>
      <c r="AA81" s="60"/>
      <c r="AB81" s="60"/>
      <c r="AC81" s="60">
        <f>Y81/P81</f>
        <v>0</v>
      </c>
      <c r="AD81" s="59"/>
      <c r="AE81" s="59"/>
      <c r="AF81" s="59"/>
      <c r="AG81" s="59"/>
      <c r="AH81" s="61"/>
      <c r="AI81" s="61"/>
      <c r="AJ81" s="61"/>
      <c r="AK81" s="61"/>
      <c r="AL81" s="164">
        <v>3.076923076923078</v>
      </c>
      <c r="AM81" s="62"/>
      <c r="AN81" s="62">
        <v>1.75</v>
      </c>
      <c r="AO81" s="59">
        <f t="shared" si="15"/>
        <v>9100</v>
      </c>
      <c r="AP81" s="59">
        <f t="shared" si="15"/>
        <v>4462.5</v>
      </c>
      <c r="AQ81" s="59">
        <f t="shared" si="15"/>
        <v>3150</v>
      </c>
      <c r="AR81" s="59">
        <f t="shared" si="14"/>
        <v>2275</v>
      </c>
      <c r="AS81" s="59">
        <f t="shared" si="20"/>
        <v>9100</v>
      </c>
      <c r="AT81" s="59">
        <f t="shared" si="20"/>
        <v>4500</v>
      </c>
      <c r="AU81" s="59">
        <f t="shared" si="20"/>
        <v>3200</v>
      </c>
      <c r="AV81" s="59">
        <f t="shared" si="20"/>
        <v>2300</v>
      </c>
      <c r="AW81" s="64"/>
      <c r="AX81" s="126" t="s">
        <v>365</v>
      </c>
      <c r="AY81" s="65"/>
      <c r="AZ81" s="66">
        <v>780</v>
      </c>
    </row>
    <row r="82" spans="1:52" s="126" customFormat="1" ht="55.5" customHeight="1" x14ac:dyDescent="0.25">
      <c r="A82" s="53" t="str">
        <f t="shared" si="16"/>
        <v>LT39NT+1</v>
      </c>
      <c r="B82" s="53" t="str">
        <f t="shared" si="17"/>
        <v>LT39NT+2</v>
      </c>
      <c r="C82" s="53" t="str">
        <f t="shared" si="18"/>
        <v>LT39NT+3</v>
      </c>
      <c r="D82" s="53" t="str">
        <f t="shared" si="19"/>
        <v>LT39NT+4</v>
      </c>
      <c r="F82" s="126" t="s">
        <v>365</v>
      </c>
      <c r="G82" s="55">
        <v>39</v>
      </c>
      <c r="H82" s="55" t="s">
        <v>581</v>
      </c>
      <c r="I82" s="56" t="s">
        <v>582</v>
      </c>
      <c r="J82" s="56" t="s">
        <v>474</v>
      </c>
      <c r="K82" s="56"/>
      <c r="L82" s="56" t="s">
        <v>583</v>
      </c>
      <c r="M82" s="57">
        <v>4000</v>
      </c>
      <c r="N82" s="57">
        <v>2000</v>
      </c>
      <c r="O82" s="57">
        <v>1500</v>
      </c>
      <c r="P82" s="57">
        <v>1300</v>
      </c>
      <c r="Q82" s="57"/>
      <c r="R82" s="57"/>
      <c r="S82" s="57"/>
      <c r="T82" s="57"/>
      <c r="U82" s="58" t="str">
        <f t="shared" si="10"/>
        <v>LT39NT</v>
      </c>
      <c r="V82" s="59"/>
      <c r="W82" s="59"/>
      <c r="X82" s="59"/>
      <c r="Y82" s="59"/>
      <c r="Z82" s="60">
        <f>V82/M82</f>
        <v>0</v>
      </c>
      <c r="AA82" s="60">
        <f>W82/N82</f>
        <v>0</v>
      </c>
      <c r="AB82" s="60"/>
      <c r="AC82" s="60"/>
      <c r="AD82" s="59"/>
      <c r="AE82" s="59"/>
      <c r="AF82" s="59"/>
      <c r="AG82" s="59"/>
      <c r="AH82" s="61"/>
      <c r="AI82" s="61"/>
      <c r="AJ82" s="61"/>
      <c r="AK82" s="61"/>
      <c r="AL82" s="164">
        <v>2.9249999999999998</v>
      </c>
      <c r="AM82" s="62"/>
      <c r="AN82" s="62">
        <f>AL82*$AN$10/$AL$10</f>
        <v>1.6979826646902816</v>
      </c>
      <c r="AO82" s="59">
        <f t="shared" si="15"/>
        <v>6791.9306587611263</v>
      </c>
      <c r="AP82" s="59">
        <f t="shared" si="15"/>
        <v>3395.9653293805632</v>
      </c>
      <c r="AQ82" s="59">
        <f t="shared" si="15"/>
        <v>2546.9739970354226</v>
      </c>
      <c r="AR82" s="59">
        <f t="shared" si="14"/>
        <v>2207.3774640973661</v>
      </c>
      <c r="AS82" s="59">
        <f t="shared" si="20"/>
        <v>6800</v>
      </c>
      <c r="AT82" s="59">
        <f t="shared" si="20"/>
        <v>3400</v>
      </c>
      <c r="AU82" s="59">
        <f t="shared" si="20"/>
        <v>2500</v>
      </c>
      <c r="AV82" s="59">
        <f t="shared" si="20"/>
        <v>2200</v>
      </c>
      <c r="AW82" s="64"/>
      <c r="AX82" s="126" t="s">
        <v>365</v>
      </c>
      <c r="AY82" s="65"/>
      <c r="AZ82" s="66">
        <v>780</v>
      </c>
    </row>
    <row r="83" spans="1:52" s="126" customFormat="1" ht="55.5" customHeight="1" x14ac:dyDescent="0.25">
      <c r="A83" s="53" t="str">
        <f t="shared" si="16"/>
        <v>LT40NT+1</v>
      </c>
      <c r="B83" s="53" t="str">
        <f t="shared" si="17"/>
        <v>LT40NT+2</v>
      </c>
      <c r="C83" s="53" t="str">
        <f t="shared" si="18"/>
        <v>LT40NT+3</v>
      </c>
      <c r="D83" s="53" t="str">
        <f t="shared" si="19"/>
        <v>LT40NT+4</v>
      </c>
      <c r="F83" s="126" t="s">
        <v>365</v>
      </c>
      <c r="G83" s="55">
        <v>40</v>
      </c>
      <c r="H83" s="55" t="s">
        <v>584</v>
      </c>
      <c r="I83" s="56" t="s">
        <v>585</v>
      </c>
      <c r="J83" s="56" t="s">
        <v>586</v>
      </c>
      <c r="K83" s="56"/>
      <c r="L83" s="56" t="s">
        <v>586</v>
      </c>
      <c r="M83" s="57">
        <v>2300</v>
      </c>
      <c r="N83" s="57">
        <v>1800</v>
      </c>
      <c r="O83" s="57">
        <v>1500</v>
      </c>
      <c r="P83" s="57">
        <v>1300</v>
      </c>
      <c r="Q83" s="57"/>
      <c r="R83" s="57"/>
      <c r="S83" s="57"/>
      <c r="T83" s="57"/>
      <c r="U83" s="58" t="str">
        <f t="shared" si="10"/>
        <v>LT40NT</v>
      </c>
      <c r="V83" s="59"/>
      <c r="W83" s="59"/>
      <c r="X83" s="59"/>
      <c r="Y83" s="59"/>
      <c r="Z83" s="60"/>
      <c r="AA83" s="60"/>
      <c r="AB83" s="60"/>
      <c r="AC83" s="60"/>
      <c r="AD83" s="59"/>
      <c r="AE83" s="59"/>
      <c r="AF83" s="59"/>
      <c r="AG83" s="59"/>
      <c r="AH83" s="61"/>
      <c r="AI83" s="61"/>
      <c r="AJ83" s="61"/>
      <c r="AK83" s="61"/>
      <c r="AL83" s="164">
        <v>4.0456349206349209</v>
      </c>
      <c r="AM83" s="62"/>
      <c r="AN83" s="63">
        <f>ROUNDDOWN(AL83*$AN$10/$AL$10,1)</f>
        <v>2.2999999999999998</v>
      </c>
      <c r="AO83" s="59">
        <f t="shared" si="15"/>
        <v>5290</v>
      </c>
      <c r="AP83" s="59">
        <f t="shared" si="15"/>
        <v>4140</v>
      </c>
      <c r="AQ83" s="59">
        <f t="shared" si="15"/>
        <v>3449.9999999999995</v>
      </c>
      <c r="AR83" s="59">
        <f t="shared" si="14"/>
        <v>2989.9999999999995</v>
      </c>
      <c r="AS83" s="59">
        <f t="shared" si="20"/>
        <v>5300</v>
      </c>
      <c r="AT83" s="59">
        <f t="shared" si="20"/>
        <v>4100</v>
      </c>
      <c r="AU83" s="59">
        <f t="shared" si="20"/>
        <v>3500</v>
      </c>
      <c r="AV83" s="59">
        <f t="shared" si="20"/>
        <v>3000</v>
      </c>
      <c r="AW83" s="64"/>
      <c r="AX83" s="126" t="s">
        <v>365</v>
      </c>
      <c r="AY83" s="65"/>
      <c r="AZ83" s="66">
        <v>780</v>
      </c>
    </row>
    <row r="84" spans="1:52" s="126" customFormat="1" ht="55.5" customHeight="1" x14ac:dyDescent="0.25">
      <c r="A84" s="53" t="str">
        <f t="shared" si="16"/>
        <v>LT41NT+1</v>
      </c>
      <c r="B84" s="53" t="str">
        <f t="shared" si="17"/>
        <v>LT41NT+2</v>
      </c>
      <c r="C84" s="53" t="str">
        <f t="shared" si="18"/>
        <v>LT41NT+3</v>
      </c>
      <c r="D84" s="53" t="str">
        <f t="shared" si="19"/>
        <v>LT41NT+4</v>
      </c>
      <c r="F84" s="126" t="s">
        <v>365</v>
      </c>
      <c r="G84" s="55">
        <v>41</v>
      </c>
      <c r="H84" s="55" t="s">
        <v>587</v>
      </c>
      <c r="I84" s="56" t="s">
        <v>588</v>
      </c>
      <c r="J84" s="56" t="s">
        <v>474</v>
      </c>
      <c r="K84" s="56"/>
      <c r="L84" s="56" t="s">
        <v>465</v>
      </c>
      <c r="M84" s="57">
        <v>3500</v>
      </c>
      <c r="N84" s="57">
        <v>2400</v>
      </c>
      <c r="O84" s="57">
        <v>1800</v>
      </c>
      <c r="P84" s="57">
        <v>1600</v>
      </c>
      <c r="Q84" s="57"/>
      <c r="R84" s="57"/>
      <c r="S84" s="57"/>
      <c r="T84" s="57"/>
      <c r="U84" s="58" t="str">
        <f t="shared" si="10"/>
        <v>LT41NT</v>
      </c>
      <c r="V84" s="59"/>
      <c r="W84" s="59"/>
      <c r="X84" s="59"/>
      <c r="Y84" s="59"/>
      <c r="Z84" s="60">
        <f>V84/M84</f>
        <v>0</v>
      </c>
      <c r="AA84" s="60">
        <f>W84/N84</f>
        <v>0</v>
      </c>
      <c r="AB84" s="60"/>
      <c r="AC84" s="60"/>
      <c r="AD84" s="59"/>
      <c r="AE84" s="59"/>
      <c r="AF84" s="59"/>
      <c r="AG84" s="59"/>
      <c r="AH84" s="61"/>
      <c r="AI84" s="61"/>
      <c r="AJ84" s="61"/>
      <c r="AK84" s="61"/>
      <c r="AL84" s="164">
        <v>2.1071428571428572</v>
      </c>
      <c r="AM84" s="62"/>
      <c r="AN84" s="62">
        <v>1.2</v>
      </c>
      <c r="AO84" s="59">
        <f t="shared" si="15"/>
        <v>4200</v>
      </c>
      <c r="AP84" s="59">
        <f t="shared" si="15"/>
        <v>2880</v>
      </c>
      <c r="AQ84" s="59">
        <f t="shared" si="15"/>
        <v>2160</v>
      </c>
      <c r="AR84" s="59">
        <f t="shared" si="14"/>
        <v>1920</v>
      </c>
      <c r="AS84" s="59">
        <f t="shared" si="20"/>
        <v>4200</v>
      </c>
      <c r="AT84" s="59">
        <f t="shared" si="20"/>
        <v>2900</v>
      </c>
      <c r="AU84" s="59">
        <f t="shared" si="20"/>
        <v>2200</v>
      </c>
      <c r="AV84" s="59">
        <f t="shared" si="20"/>
        <v>1900</v>
      </c>
      <c r="AW84" s="64"/>
      <c r="AX84" s="126" t="s">
        <v>365</v>
      </c>
      <c r="AY84" s="65"/>
      <c r="AZ84" s="66">
        <v>960</v>
      </c>
    </row>
    <row r="85" spans="1:52" s="126" customFormat="1" ht="55.5" customHeight="1" x14ac:dyDescent="0.25">
      <c r="A85" s="53" t="str">
        <f t="shared" si="16"/>
        <v>LT42NT+1</v>
      </c>
      <c r="B85" s="53" t="str">
        <f t="shared" si="17"/>
        <v>LT42NT+2</v>
      </c>
      <c r="C85" s="53" t="str">
        <f t="shared" si="18"/>
        <v>LT42NT+3</v>
      </c>
      <c r="D85" s="53" t="str">
        <f t="shared" si="19"/>
        <v>LT42NT+4</v>
      </c>
      <c r="F85" s="126" t="s">
        <v>365</v>
      </c>
      <c r="G85" s="55">
        <v>42</v>
      </c>
      <c r="H85" s="55" t="s">
        <v>589</v>
      </c>
      <c r="I85" s="56" t="s">
        <v>590</v>
      </c>
      <c r="J85" s="56" t="s">
        <v>591</v>
      </c>
      <c r="K85" s="56"/>
      <c r="L85" s="56" t="s">
        <v>586</v>
      </c>
      <c r="M85" s="57">
        <v>4000</v>
      </c>
      <c r="N85" s="57">
        <v>2000</v>
      </c>
      <c r="O85" s="57">
        <v>1500</v>
      </c>
      <c r="P85" s="57">
        <v>1300</v>
      </c>
      <c r="Q85" s="57"/>
      <c r="R85" s="57"/>
      <c r="S85" s="57"/>
      <c r="T85" s="57"/>
      <c r="U85" s="58" t="str">
        <f t="shared" si="10"/>
        <v>LT42NT</v>
      </c>
      <c r="V85" s="59"/>
      <c r="W85" s="59"/>
      <c r="X85" s="59"/>
      <c r="Y85" s="59"/>
      <c r="Z85" s="60"/>
      <c r="AA85" s="60"/>
      <c r="AB85" s="60"/>
      <c r="AC85" s="60"/>
      <c r="AD85" s="59"/>
      <c r="AE85" s="59"/>
      <c r="AF85" s="59"/>
      <c r="AG85" s="59"/>
      <c r="AH85" s="61"/>
      <c r="AI85" s="61"/>
      <c r="AJ85" s="61"/>
      <c r="AK85" s="61"/>
      <c r="AL85" s="164">
        <v>2.9249999999999998</v>
      </c>
      <c r="AM85" s="62"/>
      <c r="AN85" s="63">
        <f t="shared" ref="AN85:AN91" si="21">ROUNDDOWN(AL85*$AN$10/$AL$10,1)</f>
        <v>1.6</v>
      </c>
      <c r="AO85" s="59">
        <f t="shared" si="15"/>
        <v>6400</v>
      </c>
      <c r="AP85" s="59">
        <f t="shared" si="15"/>
        <v>3200</v>
      </c>
      <c r="AQ85" s="59">
        <f t="shared" si="15"/>
        <v>2400</v>
      </c>
      <c r="AR85" s="59">
        <f t="shared" si="14"/>
        <v>2080</v>
      </c>
      <c r="AS85" s="59">
        <f t="shared" si="20"/>
        <v>6400</v>
      </c>
      <c r="AT85" s="59">
        <f t="shared" si="20"/>
        <v>3200</v>
      </c>
      <c r="AU85" s="59">
        <f t="shared" si="20"/>
        <v>2400</v>
      </c>
      <c r="AV85" s="59">
        <f t="shared" si="20"/>
        <v>2100</v>
      </c>
      <c r="AW85" s="64"/>
      <c r="AX85" s="126" t="s">
        <v>365</v>
      </c>
      <c r="AY85" s="65"/>
      <c r="AZ85" s="66">
        <v>780</v>
      </c>
    </row>
    <row r="86" spans="1:52" s="126" customFormat="1" ht="31.5" x14ac:dyDescent="0.25">
      <c r="A86" s="53" t="str">
        <f t="shared" si="16"/>
        <v>LT43NT+1</v>
      </c>
      <c r="B86" s="53" t="str">
        <f t="shared" si="17"/>
        <v>LT43NT+2</v>
      </c>
      <c r="C86" s="53" t="str">
        <f t="shared" si="18"/>
        <v>LT43NT+3</v>
      </c>
      <c r="D86" s="53" t="str">
        <f t="shared" si="19"/>
        <v>LT43NT+4</v>
      </c>
      <c r="F86" s="126" t="s">
        <v>365</v>
      </c>
      <c r="G86" s="55">
        <v>43</v>
      </c>
      <c r="H86" s="55" t="s">
        <v>592</v>
      </c>
      <c r="I86" s="56" t="s">
        <v>593</v>
      </c>
      <c r="J86" s="56" t="s">
        <v>594</v>
      </c>
      <c r="K86" s="56"/>
      <c r="L86" s="56" t="s">
        <v>595</v>
      </c>
      <c r="M86" s="57">
        <v>5100</v>
      </c>
      <c r="N86" s="57">
        <v>3200</v>
      </c>
      <c r="O86" s="57">
        <v>2500</v>
      </c>
      <c r="P86" s="57">
        <v>2000</v>
      </c>
      <c r="Q86" s="57"/>
      <c r="R86" s="57"/>
      <c r="S86" s="57"/>
      <c r="T86" s="57"/>
      <c r="U86" s="58" t="str">
        <f t="shared" si="10"/>
        <v>LT43NT</v>
      </c>
      <c r="V86" s="59"/>
      <c r="W86" s="59"/>
      <c r="X86" s="59"/>
      <c r="Y86" s="59"/>
      <c r="Z86" s="60"/>
      <c r="AA86" s="60">
        <f>W86/N86</f>
        <v>0</v>
      </c>
      <c r="AB86" s="60"/>
      <c r="AC86" s="60"/>
      <c r="AD86" s="59"/>
      <c r="AE86" s="59"/>
      <c r="AF86" s="59"/>
      <c r="AG86" s="59"/>
      <c r="AH86" s="61"/>
      <c r="AI86" s="61"/>
      <c r="AJ86" s="61"/>
      <c r="AK86" s="61"/>
      <c r="AL86" s="164">
        <v>4.6875</v>
      </c>
      <c r="AM86" s="62"/>
      <c r="AN86" s="63">
        <f t="shared" si="21"/>
        <v>2.7</v>
      </c>
      <c r="AO86" s="59">
        <f t="shared" si="15"/>
        <v>13770</v>
      </c>
      <c r="AP86" s="59">
        <f t="shared" si="15"/>
        <v>8640</v>
      </c>
      <c r="AQ86" s="59">
        <f t="shared" si="15"/>
        <v>6750</v>
      </c>
      <c r="AR86" s="59">
        <f t="shared" si="14"/>
        <v>5400</v>
      </c>
      <c r="AS86" s="59">
        <f t="shared" si="20"/>
        <v>13800</v>
      </c>
      <c r="AT86" s="59">
        <f t="shared" si="20"/>
        <v>8600</v>
      </c>
      <c r="AU86" s="59">
        <f t="shared" si="20"/>
        <v>6800</v>
      </c>
      <c r="AV86" s="59">
        <f t="shared" si="20"/>
        <v>5400</v>
      </c>
      <c r="AW86" s="64"/>
      <c r="AX86" s="126" t="s">
        <v>365</v>
      </c>
      <c r="AY86" s="65"/>
      <c r="AZ86" s="66">
        <v>1200</v>
      </c>
    </row>
    <row r="87" spans="1:52" s="126" customFormat="1" ht="37.5" customHeight="1" x14ac:dyDescent="0.25">
      <c r="A87" s="53" t="str">
        <f t="shared" si="16"/>
        <v>LT44NT+1</v>
      </c>
      <c r="B87" s="53" t="str">
        <f t="shared" si="17"/>
        <v>LT44NT+2</v>
      </c>
      <c r="C87" s="53" t="str">
        <f t="shared" si="18"/>
        <v>LT44NT+3</v>
      </c>
      <c r="D87" s="53" t="str">
        <f t="shared" si="19"/>
        <v>LT44NT+4</v>
      </c>
      <c r="F87" s="126" t="s">
        <v>365</v>
      </c>
      <c r="G87" s="55">
        <v>44</v>
      </c>
      <c r="H87" s="55" t="s">
        <v>596</v>
      </c>
      <c r="I87" s="56" t="s">
        <v>597</v>
      </c>
      <c r="J87" s="56" t="s">
        <v>368</v>
      </c>
      <c r="K87" s="56"/>
      <c r="L87" s="56" t="s">
        <v>598</v>
      </c>
      <c r="M87" s="57">
        <v>5100</v>
      </c>
      <c r="N87" s="57">
        <v>3200</v>
      </c>
      <c r="O87" s="57">
        <v>2500</v>
      </c>
      <c r="P87" s="57">
        <v>2000</v>
      </c>
      <c r="Q87" s="57"/>
      <c r="R87" s="57"/>
      <c r="S87" s="57"/>
      <c r="T87" s="57"/>
      <c r="U87" s="58" t="str">
        <f t="shared" si="10"/>
        <v>LT44NT</v>
      </c>
      <c r="V87" s="59"/>
      <c r="W87" s="59"/>
      <c r="X87" s="59"/>
      <c r="Y87" s="59"/>
      <c r="Z87" s="60"/>
      <c r="AA87" s="60"/>
      <c r="AB87" s="60">
        <f>X87/O87</f>
        <v>0</v>
      </c>
      <c r="AC87" s="60"/>
      <c r="AD87" s="59" t="e">
        <f>VLOOKUP($H87,#REF!,5,0)</f>
        <v>#REF!</v>
      </c>
      <c r="AE87" s="59" t="e">
        <f>VLOOKUP($H87,#REF!,6,0)</f>
        <v>#REF!</v>
      </c>
      <c r="AF87" s="59" t="e">
        <f>VLOOKUP($H87,#REF!,7,0)</f>
        <v>#REF!</v>
      </c>
      <c r="AG87" s="59" t="e">
        <f>VLOOKUP($H87,#REF!,8,0)</f>
        <v>#REF!</v>
      </c>
      <c r="AH87" s="61" t="e">
        <f>AD87/M87</f>
        <v>#REF!</v>
      </c>
      <c r="AI87" s="61" t="e">
        <f>AE87/N87</f>
        <v>#REF!</v>
      </c>
      <c r="AJ87" s="61" t="e">
        <f>AF87/O87</f>
        <v>#REF!</v>
      </c>
      <c r="AK87" s="61" t="e">
        <f>AG87/P87</f>
        <v>#REF!</v>
      </c>
      <c r="AL87" s="164">
        <v>4</v>
      </c>
      <c r="AM87" s="62"/>
      <c r="AN87" s="63">
        <f t="shared" si="21"/>
        <v>2.2999999999999998</v>
      </c>
      <c r="AO87" s="59">
        <f t="shared" si="15"/>
        <v>11730</v>
      </c>
      <c r="AP87" s="59">
        <f t="shared" si="15"/>
        <v>7359.9999999999991</v>
      </c>
      <c r="AQ87" s="59">
        <f t="shared" si="15"/>
        <v>5750</v>
      </c>
      <c r="AR87" s="59">
        <f t="shared" si="14"/>
        <v>4600</v>
      </c>
      <c r="AS87" s="59">
        <f t="shared" si="20"/>
        <v>11700</v>
      </c>
      <c r="AT87" s="59">
        <f t="shared" si="20"/>
        <v>7400</v>
      </c>
      <c r="AU87" s="59">
        <f t="shared" si="20"/>
        <v>5800</v>
      </c>
      <c r="AV87" s="59">
        <f t="shared" si="20"/>
        <v>4600</v>
      </c>
      <c r="AW87" s="64" t="e">
        <f>VLOOKUP($H87,#REF!,3,0)</f>
        <v>#REF!</v>
      </c>
      <c r="AX87" s="172" t="s">
        <v>365</v>
      </c>
      <c r="AY87" s="166"/>
      <c r="AZ87" s="66">
        <v>1200</v>
      </c>
    </row>
    <row r="88" spans="1:52" s="126" customFormat="1" ht="47.25" x14ac:dyDescent="0.25">
      <c r="A88" s="53" t="str">
        <f t="shared" si="16"/>
        <v>LT45NT+1</v>
      </c>
      <c r="B88" s="53" t="str">
        <f t="shared" si="17"/>
        <v>LT45NT+2</v>
      </c>
      <c r="C88" s="53" t="str">
        <f t="shared" si="18"/>
        <v>LT45NT+3</v>
      </c>
      <c r="D88" s="53" t="str">
        <f t="shared" si="19"/>
        <v>LT45NT+4</v>
      </c>
      <c r="F88" s="126" t="s">
        <v>365</v>
      </c>
      <c r="G88" s="55">
        <v>45</v>
      </c>
      <c r="H88" s="55" t="s">
        <v>599</v>
      </c>
      <c r="I88" s="56" t="s">
        <v>600</v>
      </c>
      <c r="J88" s="56" t="s">
        <v>601</v>
      </c>
      <c r="K88" s="56"/>
      <c r="L88" s="56" t="s">
        <v>499</v>
      </c>
      <c r="M88" s="57">
        <v>4000</v>
      </c>
      <c r="N88" s="57">
        <v>2500</v>
      </c>
      <c r="O88" s="57">
        <v>1800</v>
      </c>
      <c r="P88" s="57">
        <v>1300</v>
      </c>
      <c r="Q88" s="57"/>
      <c r="R88" s="57"/>
      <c r="S88" s="57"/>
      <c r="T88" s="57"/>
      <c r="U88" s="58" t="str">
        <f t="shared" si="10"/>
        <v>LT45NT</v>
      </c>
      <c r="V88" s="59"/>
      <c r="W88" s="59"/>
      <c r="X88" s="59"/>
      <c r="Y88" s="59"/>
      <c r="Z88" s="60"/>
      <c r="AA88" s="60"/>
      <c r="AB88" s="60"/>
      <c r="AC88" s="60"/>
      <c r="AD88" s="59"/>
      <c r="AE88" s="59"/>
      <c r="AF88" s="59"/>
      <c r="AG88" s="59"/>
      <c r="AH88" s="61"/>
      <c r="AI88" s="61"/>
      <c r="AJ88" s="61"/>
      <c r="AK88" s="61"/>
      <c r="AL88" s="164">
        <v>2.9249999999999998</v>
      </c>
      <c r="AM88" s="62"/>
      <c r="AN88" s="63">
        <f t="shared" si="21"/>
        <v>1.6</v>
      </c>
      <c r="AO88" s="59">
        <f t="shared" si="15"/>
        <v>6400</v>
      </c>
      <c r="AP88" s="59">
        <f t="shared" si="15"/>
        <v>4000</v>
      </c>
      <c r="AQ88" s="59">
        <f t="shared" si="15"/>
        <v>2880</v>
      </c>
      <c r="AR88" s="59">
        <f t="shared" si="14"/>
        <v>2080</v>
      </c>
      <c r="AS88" s="59">
        <f t="shared" si="20"/>
        <v>6400</v>
      </c>
      <c r="AT88" s="59">
        <f t="shared" si="20"/>
        <v>4000</v>
      </c>
      <c r="AU88" s="59">
        <f t="shared" si="20"/>
        <v>2900</v>
      </c>
      <c r="AV88" s="59">
        <f t="shared" si="20"/>
        <v>2100</v>
      </c>
      <c r="AW88" s="64"/>
      <c r="AX88" s="126" t="s">
        <v>365</v>
      </c>
      <c r="AY88" s="65"/>
      <c r="AZ88" s="66">
        <v>780</v>
      </c>
    </row>
    <row r="89" spans="1:52" s="126" customFormat="1" ht="31.5" x14ac:dyDescent="0.25">
      <c r="A89" s="53" t="str">
        <f t="shared" si="16"/>
        <v>LT46NT+1</v>
      </c>
      <c r="B89" s="53" t="str">
        <f t="shared" si="17"/>
        <v>LT46NT+2</v>
      </c>
      <c r="C89" s="53" t="str">
        <f t="shared" si="18"/>
        <v>LT46NT+3</v>
      </c>
      <c r="D89" s="53" t="str">
        <f t="shared" si="19"/>
        <v>LT46NT+4</v>
      </c>
      <c r="F89" s="126" t="s">
        <v>365</v>
      </c>
      <c r="G89" s="55">
        <v>46</v>
      </c>
      <c r="H89" s="55" t="s">
        <v>602</v>
      </c>
      <c r="I89" s="56" t="s">
        <v>603</v>
      </c>
      <c r="J89" s="56"/>
      <c r="K89" s="56"/>
      <c r="L89" s="56"/>
      <c r="M89" s="57">
        <v>4000</v>
      </c>
      <c r="N89" s="57">
        <v>2000</v>
      </c>
      <c r="O89" s="57">
        <v>1500</v>
      </c>
      <c r="P89" s="57">
        <v>1300</v>
      </c>
      <c r="Q89" s="57"/>
      <c r="R89" s="57"/>
      <c r="S89" s="57"/>
      <c r="T89" s="57"/>
      <c r="U89" s="58" t="str">
        <f t="shared" si="10"/>
        <v>LT46NT</v>
      </c>
      <c r="V89" s="59"/>
      <c r="W89" s="59"/>
      <c r="X89" s="59"/>
      <c r="Y89" s="59"/>
      <c r="Z89" s="60"/>
      <c r="AA89" s="60"/>
      <c r="AB89" s="60"/>
      <c r="AC89" s="60"/>
      <c r="AD89" s="59"/>
      <c r="AE89" s="59"/>
      <c r="AF89" s="59"/>
      <c r="AG89" s="59"/>
      <c r="AH89" s="61"/>
      <c r="AI89" s="61"/>
      <c r="AJ89" s="61"/>
      <c r="AK89" s="61"/>
      <c r="AL89" s="164">
        <v>2.9249999999999998</v>
      </c>
      <c r="AM89" s="62"/>
      <c r="AN89" s="63">
        <f t="shared" si="21"/>
        <v>1.6</v>
      </c>
      <c r="AO89" s="59">
        <f t="shared" si="15"/>
        <v>6400</v>
      </c>
      <c r="AP89" s="59">
        <f t="shared" si="15"/>
        <v>3200</v>
      </c>
      <c r="AQ89" s="59">
        <f t="shared" si="15"/>
        <v>2400</v>
      </c>
      <c r="AR89" s="59">
        <f t="shared" si="14"/>
        <v>2080</v>
      </c>
      <c r="AS89" s="59">
        <f>IF(AO89&lt;1000,ROUND(AO89,-1),ROUND(AO89,-2))</f>
        <v>6400</v>
      </c>
      <c r="AT89" s="59">
        <f t="shared" si="20"/>
        <v>3200</v>
      </c>
      <c r="AU89" s="59">
        <f t="shared" si="20"/>
        <v>2400</v>
      </c>
      <c r="AV89" s="59">
        <f t="shared" si="20"/>
        <v>2100</v>
      </c>
      <c r="AW89" s="64"/>
      <c r="AX89" s="126" t="s">
        <v>604</v>
      </c>
      <c r="AY89" s="65"/>
      <c r="AZ89" s="66"/>
    </row>
    <row r="90" spans="1:52" s="183" customFormat="1" ht="42.75" customHeight="1" x14ac:dyDescent="0.25">
      <c r="A90" s="182" t="str">
        <f t="shared" si="16"/>
        <v>NT+1</v>
      </c>
      <c r="B90" s="182" t="str">
        <f t="shared" si="17"/>
        <v>NT+2</v>
      </c>
      <c r="C90" s="182" t="str">
        <f t="shared" si="18"/>
        <v>NT+3</v>
      </c>
      <c r="D90" s="182" t="str">
        <f t="shared" si="19"/>
        <v>NT+4</v>
      </c>
      <c r="F90" s="183" t="s">
        <v>604</v>
      </c>
      <c r="G90" s="169" t="s">
        <v>605</v>
      </c>
      <c r="H90" s="169" t="s">
        <v>604</v>
      </c>
      <c r="I90" s="170" t="s">
        <v>606</v>
      </c>
      <c r="J90" s="170"/>
      <c r="K90" s="170"/>
      <c r="L90" s="170"/>
      <c r="M90" s="169"/>
      <c r="N90" s="169"/>
      <c r="O90" s="169"/>
      <c r="P90" s="169"/>
      <c r="Q90" s="184"/>
      <c r="R90" s="184"/>
      <c r="S90" s="184"/>
      <c r="T90" s="184"/>
      <c r="U90" s="185"/>
      <c r="V90" s="186"/>
      <c r="W90" s="186"/>
      <c r="X90" s="186"/>
      <c r="Y90" s="186"/>
      <c r="Z90" s="187" t="e">
        <f>V90/M90</f>
        <v>#DIV/0!</v>
      </c>
      <c r="AA90" s="187" t="e">
        <f>W90/N90</f>
        <v>#DIV/0!</v>
      </c>
      <c r="AB90" s="187"/>
      <c r="AC90" s="187"/>
      <c r="AD90" s="186"/>
      <c r="AE90" s="186"/>
      <c r="AF90" s="186"/>
      <c r="AG90" s="186"/>
      <c r="AH90" s="188"/>
      <c r="AI90" s="188"/>
      <c r="AJ90" s="188"/>
      <c r="AK90" s="188"/>
      <c r="AL90" s="164">
        <f>AVERAGE(AL91:AL222)</f>
        <v>5.438835124293413</v>
      </c>
      <c r="AM90" s="189"/>
      <c r="AN90" s="190">
        <f t="shared" si="21"/>
        <v>3.1</v>
      </c>
      <c r="AO90" s="59">
        <f t="shared" si="15"/>
        <v>0</v>
      </c>
      <c r="AP90" s="59">
        <f t="shared" si="15"/>
        <v>0</v>
      </c>
      <c r="AQ90" s="59">
        <f t="shared" si="15"/>
        <v>0</v>
      </c>
      <c r="AR90" s="59">
        <f t="shared" si="14"/>
        <v>0</v>
      </c>
      <c r="AS90" s="59"/>
      <c r="AT90" s="59"/>
      <c r="AU90" s="59"/>
      <c r="AV90" s="59"/>
      <c r="AW90" s="191"/>
      <c r="AX90" s="183" t="s">
        <v>604</v>
      </c>
      <c r="AY90" s="192"/>
      <c r="AZ90" s="193">
        <v>840</v>
      </c>
    </row>
    <row r="91" spans="1:52" s="126" customFormat="1" ht="47.25" x14ac:dyDescent="0.25">
      <c r="A91" s="53" t="str">
        <f t="shared" si="16"/>
        <v>NT1NT1+1</v>
      </c>
      <c r="B91" s="53" t="str">
        <f t="shared" si="17"/>
        <v>NT1NT1+2</v>
      </c>
      <c r="C91" s="53" t="str">
        <f t="shared" si="18"/>
        <v>NT1NT1+3</v>
      </c>
      <c r="D91" s="53" t="str">
        <f t="shared" si="19"/>
        <v>NT1NT1+4</v>
      </c>
      <c r="F91" s="126" t="s">
        <v>604</v>
      </c>
      <c r="G91" s="55">
        <v>1</v>
      </c>
      <c r="H91" s="55" t="s">
        <v>607</v>
      </c>
      <c r="I91" s="56" t="s">
        <v>608</v>
      </c>
      <c r="J91" s="56" t="s">
        <v>609</v>
      </c>
      <c r="K91" s="56"/>
      <c r="L91" s="56" t="s">
        <v>610</v>
      </c>
      <c r="M91" s="57">
        <v>6500</v>
      </c>
      <c r="N91" s="57">
        <v>2600</v>
      </c>
      <c r="O91" s="57">
        <v>2000</v>
      </c>
      <c r="P91" s="57">
        <v>1400</v>
      </c>
      <c r="Q91" s="57"/>
      <c r="R91" s="57"/>
      <c r="S91" s="57"/>
      <c r="T91" s="57"/>
      <c r="U91" s="58" t="str">
        <f>H91</f>
        <v>NT1NT1</v>
      </c>
      <c r="V91" s="59"/>
      <c r="W91" s="59"/>
      <c r="X91" s="59"/>
      <c r="Y91" s="59"/>
      <c r="Z91" s="60"/>
      <c r="AA91" s="60"/>
      <c r="AB91" s="60"/>
      <c r="AC91" s="60"/>
      <c r="AD91" s="59"/>
      <c r="AE91" s="59"/>
      <c r="AF91" s="59"/>
      <c r="AG91" s="59"/>
      <c r="AH91" s="61"/>
      <c r="AI91" s="61"/>
      <c r="AJ91" s="61"/>
      <c r="AK91" s="61"/>
      <c r="AL91" s="164">
        <v>4.4596153846153843</v>
      </c>
      <c r="AM91" s="62"/>
      <c r="AN91" s="63">
        <f t="shared" si="21"/>
        <v>2.5</v>
      </c>
      <c r="AO91" s="59">
        <f t="shared" si="15"/>
        <v>16250</v>
      </c>
      <c r="AP91" s="59">
        <f t="shared" si="15"/>
        <v>6500</v>
      </c>
      <c r="AQ91" s="59">
        <f t="shared" si="15"/>
        <v>5000</v>
      </c>
      <c r="AR91" s="59">
        <f t="shared" si="14"/>
        <v>3500</v>
      </c>
      <c r="AS91" s="59">
        <f t="shared" si="20"/>
        <v>16300</v>
      </c>
      <c r="AT91" s="59">
        <f t="shared" si="20"/>
        <v>6500</v>
      </c>
      <c r="AU91" s="59">
        <f t="shared" si="20"/>
        <v>5000</v>
      </c>
      <c r="AV91" s="59">
        <f t="shared" si="20"/>
        <v>3500</v>
      </c>
      <c r="AW91" s="64"/>
      <c r="AX91" s="126" t="s">
        <v>604</v>
      </c>
      <c r="AY91" s="65"/>
      <c r="AZ91" s="66"/>
    </row>
    <row r="92" spans="1:52" s="126" customFormat="1" ht="55.5" customHeight="1" x14ac:dyDescent="0.25">
      <c r="A92" s="53" t="str">
        <f t="shared" si="16"/>
        <v>NT2NT1+1</v>
      </c>
      <c r="B92" s="53" t="str">
        <f t="shared" si="17"/>
        <v>NT2NT1+2</v>
      </c>
      <c r="C92" s="53" t="str">
        <f t="shared" si="18"/>
        <v>NT2NT1+3</v>
      </c>
      <c r="D92" s="53" t="str">
        <f t="shared" si="19"/>
        <v>NT2NT1+4</v>
      </c>
      <c r="F92" s="126" t="s">
        <v>604</v>
      </c>
      <c r="G92" s="55">
        <v>2</v>
      </c>
      <c r="H92" s="55" t="s">
        <v>611</v>
      </c>
      <c r="I92" s="56" t="s">
        <v>612</v>
      </c>
      <c r="J92" s="56"/>
      <c r="K92" s="56"/>
      <c r="L92" s="56"/>
      <c r="M92" s="55"/>
      <c r="N92" s="55"/>
      <c r="O92" s="55"/>
      <c r="P92" s="55"/>
      <c r="Q92" s="57"/>
      <c r="R92" s="57"/>
      <c r="S92" s="57"/>
      <c r="T92" s="57"/>
      <c r="U92" s="58"/>
      <c r="V92" s="59"/>
      <c r="W92" s="59"/>
      <c r="X92" s="59"/>
      <c r="Y92" s="59"/>
      <c r="Z92" s="60" t="e">
        <f>V92/M92</f>
        <v>#DIV/0!</v>
      </c>
      <c r="AA92" s="60" t="e">
        <f>W92/N92</f>
        <v>#DIV/0!</v>
      </c>
      <c r="AB92" s="60"/>
      <c r="AC92" s="60"/>
      <c r="AD92" s="59"/>
      <c r="AE92" s="59" t="e">
        <f>VLOOKUP($H92,#REF!,6,0)</f>
        <v>#REF!</v>
      </c>
      <c r="AF92" s="59" t="e">
        <f>VLOOKUP($H92,#REF!,7,0)</f>
        <v>#REF!</v>
      </c>
      <c r="AG92" s="59" t="e">
        <f>VLOOKUP($H92,#REF!,8,0)</f>
        <v>#REF!</v>
      </c>
      <c r="AH92" s="61"/>
      <c r="AI92" s="61" t="e">
        <f t="shared" ref="AI92:AK93" si="22">AE92/N92</f>
        <v>#REF!</v>
      </c>
      <c r="AJ92" s="61" t="e">
        <f t="shared" si="22"/>
        <v>#REF!</v>
      </c>
      <c r="AK92" s="61" t="e">
        <f t="shared" si="22"/>
        <v>#REF!</v>
      </c>
      <c r="AL92" s="164"/>
      <c r="AM92" s="62"/>
      <c r="AN92" s="62"/>
      <c r="AO92" s="59">
        <f t="shared" si="15"/>
        <v>0</v>
      </c>
      <c r="AP92" s="59">
        <f t="shared" si="15"/>
        <v>0</v>
      </c>
      <c r="AQ92" s="59">
        <f t="shared" si="15"/>
        <v>0</v>
      </c>
      <c r="AR92" s="59">
        <f t="shared" si="14"/>
        <v>0</v>
      </c>
      <c r="AS92" s="59"/>
      <c r="AT92" s="59"/>
      <c r="AU92" s="59"/>
      <c r="AV92" s="59"/>
      <c r="AW92" s="64" t="e">
        <f>VLOOKUP($H92,#REF!,3,0)</f>
        <v>#REF!</v>
      </c>
      <c r="AX92" s="178" t="s">
        <v>604</v>
      </c>
      <c r="AY92" s="166"/>
      <c r="AZ92" s="66">
        <v>960</v>
      </c>
    </row>
    <row r="93" spans="1:52" s="126" customFormat="1" ht="27.75" customHeight="1" x14ac:dyDescent="0.25">
      <c r="A93" s="53" t="str">
        <f t="shared" si="16"/>
        <v>NT2NT1_D1+1</v>
      </c>
      <c r="B93" s="53" t="str">
        <f t="shared" si="17"/>
        <v>NT2NT1_D1+2</v>
      </c>
      <c r="C93" s="53" t="str">
        <f t="shared" si="18"/>
        <v>NT2NT1_D1+3</v>
      </c>
      <c r="D93" s="53" t="str">
        <f t="shared" si="19"/>
        <v>NT2NT1_D1+4</v>
      </c>
      <c r="F93" s="126" t="s">
        <v>604</v>
      </c>
      <c r="G93" s="55"/>
      <c r="H93" s="55" t="s">
        <v>613</v>
      </c>
      <c r="I93" s="56" t="s">
        <v>614</v>
      </c>
      <c r="J93" s="56" t="s">
        <v>615</v>
      </c>
      <c r="K93" s="56"/>
      <c r="L93" s="56" t="s">
        <v>616</v>
      </c>
      <c r="M93" s="57">
        <v>5900</v>
      </c>
      <c r="N93" s="57">
        <v>2600</v>
      </c>
      <c r="O93" s="57">
        <v>2100</v>
      </c>
      <c r="P93" s="57">
        <v>1600</v>
      </c>
      <c r="Q93" s="57"/>
      <c r="R93" s="57"/>
      <c r="S93" s="57"/>
      <c r="T93" s="57"/>
      <c r="U93" s="58" t="str">
        <f>H93</f>
        <v>NT2NT1_D1</v>
      </c>
      <c r="V93" s="59"/>
      <c r="W93" s="59"/>
      <c r="X93" s="59"/>
      <c r="Y93" s="59"/>
      <c r="Z93" s="60"/>
      <c r="AA93" s="60"/>
      <c r="AB93" s="60"/>
      <c r="AC93" s="60"/>
      <c r="AD93" s="59"/>
      <c r="AE93" s="59" t="e">
        <f>VLOOKUP($H93,#REF!,6,0)</f>
        <v>#REF!</v>
      </c>
      <c r="AF93" s="59" t="e">
        <f>VLOOKUP($H93,#REF!,7,0)</f>
        <v>#REF!</v>
      </c>
      <c r="AG93" s="59" t="e">
        <f>VLOOKUP($H93,#REF!,8,0)</f>
        <v>#REF!</v>
      </c>
      <c r="AH93" s="61"/>
      <c r="AI93" s="61" t="e">
        <f t="shared" si="22"/>
        <v>#REF!</v>
      </c>
      <c r="AJ93" s="61" t="e">
        <f t="shared" si="22"/>
        <v>#REF!</v>
      </c>
      <c r="AK93" s="61" t="e">
        <f t="shared" si="22"/>
        <v>#REF!</v>
      </c>
      <c r="AL93" s="164">
        <v>9.3870599739243801</v>
      </c>
      <c r="AM93" s="62"/>
      <c r="AN93" s="63">
        <f>ROUNDDOWN(AL93*$AN$10/$AL$10,1)</f>
        <v>5.4</v>
      </c>
      <c r="AO93" s="59">
        <f t="shared" si="15"/>
        <v>31860.000000000004</v>
      </c>
      <c r="AP93" s="59">
        <f t="shared" si="15"/>
        <v>14040.000000000002</v>
      </c>
      <c r="AQ93" s="59">
        <f t="shared" si="15"/>
        <v>11340</v>
      </c>
      <c r="AR93" s="59">
        <f t="shared" si="14"/>
        <v>8640</v>
      </c>
      <c r="AS93" s="59">
        <f t="shared" si="20"/>
        <v>31900</v>
      </c>
      <c r="AT93" s="59">
        <f t="shared" si="20"/>
        <v>14000</v>
      </c>
      <c r="AU93" s="59">
        <f t="shared" si="20"/>
        <v>11300</v>
      </c>
      <c r="AV93" s="59">
        <f t="shared" si="20"/>
        <v>8600</v>
      </c>
      <c r="AW93" s="64" t="e">
        <f>VLOOKUP($H93,#REF!,3,0)</f>
        <v>#REF!</v>
      </c>
      <c r="AX93" s="181" t="s">
        <v>604</v>
      </c>
      <c r="AY93" s="166"/>
      <c r="AZ93" s="66">
        <v>840</v>
      </c>
    </row>
    <row r="94" spans="1:52" s="126" customFormat="1" ht="21.75" customHeight="1" x14ac:dyDescent="0.25">
      <c r="A94" s="53" t="str">
        <f t="shared" si="16"/>
        <v>NT2NT1_D2+1</v>
      </c>
      <c r="B94" s="53" t="str">
        <f t="shared" si="17"/>
        <v>NT2NT1_D2+2</v>
      </c>
      <c r="C94" s="53" t="str">
        <f t="shared" si="18"/>
        <v>NT2NT1_D2+3</v>
      </c>
      <c r="D94" s="53" t="str">
        <f t="shared" si="19"/>
        <v>NT2NT1_D2+4</v>
      </c>
      <c r="F94" s="126" t="s">
        <v>604</v>
      </c>
      <c r="G94" s="55"/>
      <c r="H94" s="55" t="s">
        <v>617</v>
      </c>
      <c r="I94" s="56" t="s">
        <v>618</v>
      </c>
      <c r="J94" s="56" t="s">
        <v>616</v>
      </c>
      <c r="K94" s="56"/>
      <c r="L94" s="56" t="s">
        <v>619</v>
      </c>
      <c r="M94" s="57">
        <v>5500</v>
      </c>
      <c r="N94" s="57">
        <v>2600</v>
      </c>
      <c r="O94" s="57">
        <v>2100</v>
      </c>
      <c r="P94" s="57">
        <v>1400</v>
      </c>
      <c r="Q94" s="57"/>
      <c r="R94" s="57"/>
      <c r="S94" s="57"/>
      <c r="T94" s="57"/>
      <c r="U94" s="58" t="str">
        <f>H94</f>
        <v>NT2NT1_D2</v>
      </c>
      <c r="V94" s="59"/>
      <c r="W94" s="59"/>
      <c r="X94" s="59"/>
      <c r="Y94" s="59"/>
      <c r="Z94" s="60"/>
      <c r="AA94" s="60"/>
      <c r="AB94" s="60"/>
      <c r="AC94" s="60"/>
      <c r="AD94" s="59"/>
      <c r="AE94" s="59"/>
      <c r="AF94" s="59"/>
      <c r="AG94" s="59" t="e">
        <f>VLOOKUP($H94,#REF!,8,0)</f>
        <v>#REF!</v>
      </c>
      <c r="AH94" s="61"/>
      <c r="AI94" s="61"/>
      <c r="AJ94" s="61"/>
      <c r="AK94" s="61" t="e">
        <f>AG94/P94</f>
        <v>#REF!</v>
      </c>
      <c r="AL94" s="164">
        <v>5.13</v>
      </c>
      <c r="AM94" s="62"/>
      <c r="AN94" s="63">
        <f>ROUNDDOWN(AL94*$AN$10/$AL$10,1)</f>
        <v>2.9</v>
      </c>
      <c r="AO94" s="59">
        <f t="shared" si="15"/>
        <v>15950</v>
      </c>
      <c r="AP94" s="59">
        <f t="shared" si="15"/>
        <v>7540</v>
      </c>
      <c r="AQ94" s="59">
        <f t="shared" si="15"/>
        <v>6090</v>
      </c>
      <c r="AR94" s="59">
        <f t="shared" si="14"/>
        <v>4060</v>
      </c>
      <c r="AS94" s="59">
        <f t="shared" si="20"/>
        <v>16000</v>
      </c>
      <c r="AT94" s="59">
        <f t="shared" si="20"/>
        <v>7500</v>
      </c>
      <c r="AU94" s="59">
        <f t="shared" si="20"/>
        <v>6100</v>
      </c>
      <c r="AV94" s="59">
        <f t="shared" si="20"/>
        <v>4100</v>
      </c>
      <c r="AW94" s="64" t="e">
        <f>VLOOKUP($H94,#REF!,3,0)</f>
        <v>#REF!</v>
      </c>
      <c r="AX94" s="180" t="s">
        <v>604</v>
      </c>
      <c r="AY94" s="166"/>
      <c r="AZ94" s="66">
        <v>840</v>
      </c>
    </row>
    <row r="95" spans="1:52" s="126" customFormat="1" ht="48" customHeight="1" x14ac:dyDescent="0.25">
      <c r="A95" s="53" t="str">
        <f t="shared" si="16"/>
        <v>NT3NT1+1</v>
      </c>
      <c r="B95" s="53" t="str">
        <f t="shared" si="17"/>
        <v>NT3NT1+2</v>
      </c>
      <c r="C95" s="53" t="str">
        <f t="shared" si="18"/>
        <v>NT3NT1+3</v>
      </c>
      <c r="D95" s="53" t="str">
        <f t="shared" si="19"/>
        <v>NT3NT1+4</v>
      </c>
      <c r="F95" s="126" t="s">
        <v>604</v>
      </c>
      <c r="G95" s="55">
        <v>3</v>
      </c>
      <c r="H95" s="55" t="s">
        <v>620</v>
      </c>
      <c r="I95" s="56" t="s">
        <v>621</v>
      </c>
      <c r="J95" s="56" t="s">
        <v>622</v>
      </c>
      <c r="K95" s="56"/>
      <c r="L95" s="56" t="s">
        <v>623</v>
      </c>
      <c r="M95" s="57">
        <v>6500</v>
      </c>
      <c r="N95" s="57">
        <v>2600</v>
      </c>
      <c r="O95" s="57">
        <v>2000</v>
      </c>
      <c r="P95" s="57">
        <v>1400</v>
      </c>
      <c r="Q95" s="57"/>
      <c r="R95" s="57"/>
      <c r="S95" s="57"/>
      <c r="T95" s="57"/>
      <c r="U95" s="58" t="str">
        <f>H95</f>
        <v>NT3NT1</v>
      </c>
      <c r="V95" s="59"/>
      <c r="W95" s="59"/>
      <c r="X95" s="59"/>
      <c r="Y95" s="59"/>
      <c r="Z95" s="60"/>
      <c r="AA95" s="60"/>
      <c r="AB95" s="60"/>
      <c r="AC95" s="60"/>
      <c r="AD95" s="59"/>
      <c r="AE95" s="59"/>
      <c r="AF95" s="59"/>
      <c r="AG95" s="59"/>
      <c r="AH95" s="61"/>
      <c r="AI95" s="61"/>
      <c r="AJ95" s="61"/>
      <c r="AK95" s="61"/>
      <c r="AL95" s="164">
        <v>3.34</v>
      </c>
      <c r="AM95" s="62"/>
      <c r="AN95" s="63">
        <f>ROUNDDOWN(AL95*$AN$10/$AL$10,1)</f>
        <v>1.9</v>
      </c>
      <c r="AO95" s="59">
        <f t="shared" si="15"/>
        <v>12350</v>
      </c>
      <c r="AP95" s="59">
        <f t="shared" si="15"/>
        <v>4940</v>
      </c>
      <c r="AQ95" s="59">
        <f t="shared" si="15"/>
        <v>3800</v>
      </c>
      <c r="AR95" s="59">
        <f t="shared" si="14"/>
        <v>2660</v>
      </c>
      <c r="AS95" s="59">
        <f t="shared" si="20"/>
        <v>12400</v>
      </c>
      <c r="AT95" s="59">
        <f t="shared" si="20"/>
        <v>4900</v>
      </c>
      <c r="AU95" s="59">
        <f t="shared" si="20"/>
        <v>3800</v>
      </c>
      <c r="AV95" s="59">
        <f t="shared" si="20"/>
        <v>2700</v>
      </c>
      <c r="AW95" s="64"/>
      <c r="AX95" s="126" t="s">
        <v>604</v>
      </c>
      <c r="AY95" s="65"/>
      <c r="AZ95" s="66"/>
    </row>
    <row r="96" spans="1:52" s="126" customFormat="1" ht="31.5" x14ac:dyDescent="0.25">
      <c r="A96" s="53" t="str">
        <f t="shared" si="16"/>
        <v>NT4NT1+1</v>
      </c>
      <c r="B96" s="53" t="str">
        <f t="shared" si="17"/>
        <v>NT4NT1+2</v>
      </c>
      <c r="C96" s="53" t="str">
        <f t="shared" si="18"/>
        <v>NT4NT1+3</v>
      </c>
      <c r="D96" s="53" t="str">
        <f t="shared" si="19"/>
        <v>NT4NT1+4</v>
      </c>
      <c r="F96" s="126" t="s">
        <v>604</v>
      </c>
      <c r="G96" s="55">
        <v>4</v>
      </c>
      <c r="H96" s="55" t="s">
        <v>624</v>
      </c>
      <c r="I96" s="56" t="s">
        <v>625</v>
      </c>
      <c r="J96" s="56" t="s">
        <v>626</v>
      </c>
      <c r="K96" s="56"/>
      <c r="L96" s="56" t="s">
        <v>627</v>
      </c>
      <c r="M96" s="55"/>
      <c r="N96" s="55"/>
      <c r="O96" s="55"/>
      <c r="P96" s="55"/>
      <c r="Q96" s="57"/>
      <c r="R96" s="57"/>
      <c r="S96" s="57"/>
      <c r="T96" s="57"/>
      <c r="U96" s="58"/>
      <c r="V96" s="59"/>
      <c r="W96" s="59"/>
      <c r="X96" s="59"/>
      <c r="Y96" s="59"/>
      <c r="Z96" s="60" t="e">
        <f t="shared" ref="Z96:AC99" si="23">V96/M96</f>
        <v>#DIV/0!</v>
      </c>
      <c r="AA96" s="60" t="e">
        <f t="shared" si="23"/>
        <v>#DIV/0!</v>
      </c>
      <c r="AB96" s="60" t="e">
        <f t="shared" si="23"/>
        <v>#DIV/0!</v>
      </c>
      <c r="AC96" s="60" t="e">
        <f t="shared" si="23"/>
        <v>#DIV/0!</v>
      </c>
      <c r="AD96" s="59"/>
      <c r="AE96" s="59"/>
      <c r="AF96" s="59"/>
      <c r="AG96" s="59"/>
      <c r="AH96" s="61"/>
      <c r="AI96" s="61"/>
      <c r="AJ96" s="61"/>
      <c r="AK96" s="61"/>
      <c r="AL96" s="164"/>
      <c r="AM96" s="62"/>
      <c r="AN96" s="62"/>
      <c r="AO96" s="59">
        <f t="shared" si="15"/>
        <v>0</v>
      </c>
      <c r="AP96" s="59">
        <f t="shared" si="15"/>
        <v>0</v>
      </c>
      <c r="AQ96" s="59">
        <f t="shared" si="15"/>
        <v>0</v>
      </c>
      <c r="AR96" s="59">
        <f t="shared" si="14"/>
        <v>0</v>
      </c>
      <c r="AS96" s="59"/>
      <c r="AT96" s="59"/>
      <c r="AU96" s="59"/>
      <c r="AV96" s="59"/>
      <c r="AW96" s="64"/>
      <c r="AX96" s="126" t="s">
        <v>604</v>
      </c>
      <c r="AY96" s="65"/>
      <c r="AZ96" s="66">
        <v>840</v>
      </c>
    </row>
    <row r="97" spans="1:52" s="126" customFormat="1" ht="55.5" customHeight="1" x14ac:dyDescent="0.25">
      <c r="A97" s="53" t="str">
        <f t="shared" si="16"/>
        <v>NT4NT1_D1+1</v>
      </c>
      <c r="B97" s="53" t="str">
        <f t="shared" si="17"/>
        <v>NT4NT1_D1+2</v>
      </c>
      <c r="C97" s="53" t="str">
        <f t="shared" si="18"/>
        <v>NT4NT1_D1+3</v>
      </c>
      <c r="D97" s="53" t="str">
        <f t="shared" si="19"/>
        <v>NT4NT1_D1+4</v>
      </c>
      <c r="F97" s="126" t="s">
        <v>604</v>
      </c>
      <c r="G97" s="55"/>
      <c r="H97" s="55" t="s">
        <v>628</v>
      </c>
      <c r="I97" s="56" t="s">
        <v>629</v>
      </c>
      <c r="J97" s="56" t="s">
        <v>626</v>
      </c>
      <c r="K97" s="56"/>
      <c r="L97" s="56" t="s">
        <v>630</v>
      </c>
      <c r="M97" s="57">
        <v>7800</v>
      </c>
      <c r="N97" s="57">
        <v>2600</v>
      </c>
      <c r="O97" s="57">
        <v>2000</v>
      </c>
      <c r="P97" s="57">
        <v>1400</v>
      </c>
      <c r="Q97" s="57"/>
      <c r="R97" s="57"/>
      <c r="S97" s="57"/>
      <c r="T97" s="57"/>
      <c r="U97" s="58" t="str">
        <f>H97</f>
        <v>NT4NT1_D1</v>
      </c>
      <c r="V97" s="59"/>
      <c r="W97" s="59"/>
      <c r="X97" s="59"/>
      <c r="Y97" s="59"/>
      <c r="Z97" s="60">
        <f t="shared" si="23"/>
        <v>0</v>
      </c>
      <c r="AA97" s="60">
        <f t="shared" si="23"/>
        <v>0</v>
      </c>
      <c r="AB97" s="60">
        <f t="shared" si="23"/>
        <v>0</v>
      </c>
      <c r="AC97" s="60">
        <f t="shared" si="23"/>
        <v>0</v>
      </c>
      <c r="AD97" s="59"/>
      <c r="AE97" s="59"/>
      <c r="AF97" s="59"/>
      <c r="AG97" s="59"/>
      <c r="AH97" s="61"/>
      <c r="AI97" s="61"/>
      <c r="AJ97" s="61"/>
      <c r="AK97" s="61"/>
      <c r="AL97" s="164">
        <v>11.016254578754578</v>
      </c>
      <c r="AM97" s="62"/>
      <c r="AN97" s="63">
        <f>ROUNDDOWN(AL97*$AN$10/$AL$10,1)</f>
        <v>6.3</v>
      </c>
      <c r="AO97" s="59">
        <f t="shared" si="15"/>
        <v>49140</v>
      </c>
      <c r="AP97" s="59">
        <f t="shared" si="15"/>
        <v>16380</v>
      </c>
      <c r="AQ97" s="59">
        <f t="shared" si="15"/>
        <v>12600</v>
      </c>
      <c r="AR97" s="59">
        <f t="shared" si="14"/>
        <v>8820</v>
      </c>
      <c r="AS97" s="59">
        <f t="shared" si="20"/>
        <v>49100</v>
      </c>
      <c r="AT97" s="59">
        <f t="shared" si="20"/>
        <v>16400</v>
      </c>
      <c r="AU97" s="59">
        <f t="shared" si="20"/>
        <v>12600</v>
      </c>
      <c r="AV97" s="59">
        <f t="shared" si="20"/>
        <v>8800</v>
      </c>
      <c r="AW97" s="64"/>
      <c r="AX97" s="126" t="s">
        <v>604</v>
      </c>
      <c r="AY97" s="65"/>
      <c r="AZ97" s="66">
        <v>840</v>
      </c>
    </row>
    <row r="98" spans="1:52" s="126" customFormat="1" ht="55.5" customHeight="1" x14ac:dyDescent="0.25">
      <c r="A98" s="53" t="str">
        <f t="shared" si="16"/>
        <v>NT4NT1_D2+1</v>
      </c>
      <c r="B98" s="53" t="str">
        <f t="shared" si="17"/>
        <v>NT4NT1_D2+2</v>
      </c>
      <c r="C98" s="53" t="str">
        <f t="shared" si="18"/>
        <v>NT4NT1_D2+3</v>
      </c>
      <c r="D98" s="53" t="str">
        <f t="shared" si="19"/>
        <v>NT4NT1_D2+4</v>
      </c>
      <c r="F98" s="126" t="s">
        <v>604</v>
      </c>
      <c r="G98" s="55"/>
      <c r="H98" s="55" t="s">
        <v>631</v>
      </c>
      <c r="I98" s="56" t="s">
        <v>632</v>
      </c>
      <c r="J98" s="56" t="s">
        <v>630</v>
      </c>
      <c r="K98" s="56"/>
      <c r="L98" s="56" t="s">
        <v>633</v>
      </c>
      <c r="M98" s="57">
        <v>7200</v>
      </c>
      <c r="N98" s="57">
        <v>2600</v>
      </c>
      <c r="O98" s="57">
        <v>2000</v>
      </c>
      <c r="P98" s="57">
        <v>1400</v>
      </c>
      <c r="Q98" s="57"/>
      <c r="R98" s="57"/>
      <c r="S98" s="57"/>
      <c r="T98" s="57"/>
      <c r="U98" s="58" t="str">
        <f>H98</f>
        <v>NT4NT1_D2</v>
      </c>
      <c r="V98" s="59"/>
      <c r="W98" s="59"/>
      <c r="X98" s="59"/>
      <c r="Y98" s="59"/>
      <c r="Z98" s="60">
        <f t="shared" si="23"/>
        <v>0</v>
      </c>
      <c r="AA98" s="60">
        <f t="shared" si="23"/>
        <v>0</v>
      </c>
      <c r="AB98" s="60">
        <f t="shared" si="23"/>
        <v>0</v>
      </c>
      <c r="AC98" s="60">
        <f t="shared" si="23"/>
        <v>0</v>
      </c>
      <c r="AD98" s="59" t="e">
        <f>VLOOKUP($H98,#REF!,5,0)</f>
        <v>#REF!</v>
      </c>
      <c r="AE98" s="59" t="e">
        <f>VLOOKUP($H98,#REF!,6,0)</f>
        <v>#REF!</v>
      </c>
      <c r="AF98" s="59" t="e">
        <f>VLOOKUP($H98,#REF!,7,0)</f>
        <v>#REF!</v>
      </c>
      <c r="AG98" s="59" t="e">
        <f>VLOOKUP($H98,#REF!,8,0)</f>
        <v>#REF!</v>
      </c>
      <c r="AH98" s="61" t="e">
        <f>AD98/M98</f>
        <v>#REF!</v>
      </c>
      <c r="AI98" s="61" t="e">
        <f>AE98/N98</f>
        <v>#REF!</v>
      </c>
      <c r="AJ98" s="61" t="e">
        <f>AF98/O98</f>
        <v>#REF!</v>
      </c>
      <c r="AK98" s="61" t="e">
        <f>AG98/P98</f>
        <v>#REF!</v>
      </c>
      <c r="AL98" s="164">
        <v>3.4682310744810745</v>
      </c>
      <c r="AM98" s="62"/>
      <c r="AN98" s="62">
        <v>2</v>
      </c>
      <c r="AO98" s="59">
        <f t="shared" si="15"/>
        <v>14400</v>
      </c>
      <c r="AP98" s="59">
        <f t="shared" si="15"/>
        <v>5200</v>
      </c>
      <c r="AQ98" s="59">
        <f t="shared" si="15"/>
        <v>4000</v>
      </c>
      <c r="AR98" s="59">
        <f t="shared" si="14"/>
        <v>2800</v>
      </c>
      <c r="AS98" s="59">
        <f t="shared" si="20"/>
        <v>14400</v>
      </c>
      <c r="AT98" s="59">
        <f t="shared" si="20"/>
        <v>5200</v>
      </c>
      <c r="AU98" s="59">
        <f t="shared" si="20"/>
        <v>4000</v>
      </c>
      <c r="AV98" s="59">
        <f t="shared" si="20"/>
        <v>2800</v>
      </c>
      <c r="AW98" s="64" t="e">
        <f>VLOOKUP($H98,#REF!,3,0)</f>
        <v>#REF!</v>
      </c>
      <c r="AX98" s="172" t="s">
        <v>604</v>
      </c>
      <c r="AY98" s="166"/>
      <c r="AZ98" s="66">
        <v>840</v>
      </c>
    </row>
    <row r="99" spans="1:52" s="126" customFormat="1" ht="55.5" customHeight="1" x14ac:dyDescent="0.25">
      <c r="A99" s="53" t="str">
        <f t="shared" si="16"/>
        <v>NT4NT1_D3+1</v>
      </c>
      <c r="B99" s="53" t="str">
        <f t="shared" si="17"/>
        <v>NT4NT1_D3+2</v>
      </c>
      <c r="C99" s="53" t="str">
        <f t="shared" si="18"/>
        <v>NT4NT1_D3+3</v>
      </c>
      <c r="D99" s="53" t="str">
        <f t="shared" si="19"/>
        <v>NT4NT1_D3+4</v>
      </c>
      <c r="F99" s="126" t="s">
        <v>604</v>
      </c>
      <c r="G99" s="55"/>
      <c r="H99" s="55" t="s">
        <v>634</v>
      </c>
      <c r="I99" s="56" t="s">
        <v>635</v>
      </c>
      <c r="J99" s="56" t="s">
        <v>633</v>
      </c>
      <c r="K99" s="56"/>
      <c r="L99" s="56" t="s">
        <v>636</v>
      </c>
      <c r="M99" s="57">
        <v>6500</v>
      </c>
      <c r="N99" s="57">
        <v>2600</v>
      </c>
      <c r="O99" s="57">
        <v>2000</v>
      </c>
      <c r="P99" s="57">
        <v>1400</v>
      </c>
      <c r="Q99" s="57"/>
      <c r="R99" s="57"/>
      <c r="S99" s="57"/>
      <c r="T99" s="57"/>
      <c r="U99" s="58" t="str">
        <f>H99</f>
        <v>NT4NT1_D3</v>
      </c>
      <c r="V99" s="59"/>
      <c r="W99" s="59"/>
      <c r="X99" s="59"/>
      <c r="Y99" s="59"/>
      <c r="Z99" s="60">
        <f t="shared" si="23"/>
        <v>0</v>
      </c>
      <c r="AA99" s="60">
        <f t="shared" si="23"/>
        <v>0</v>
      </c>
      <c r="AB99" s="60">
        <f t="shared" si="23"/>
        <v>0</v>
      </c>
      <c r="AC99" s="60">
        <f t="shared" si="23"/>
        <v>0</v>
      </c>
      <c r="AD99" s="59"/>
      <c r="AE99" s="59"/>
      <c r="AF99" s="59"/>
      <c r="AG99" s="59"/>
      <c r="AH99" s="61"/>
      <c r="AI99" s="61"/>
      <c r="AJ99" s="61"/>
      <c r="AK99" s="61"/>
      <c r="AL99" s="164">
        <v>3.6883241758241754</v>
      </c>
      <c r="AM99" s="62"/>
      <c r="AN99" s="63">
        <f>ROUNDDOWN(AL99*$AN$10/$AL$10,1)</f>
        <v>2.1</v>
      </c>
      <c r="AO99" s="59">
        <f t="shared" si="15"/>
        <v>13650</v>
      </c>
      <c r="AP99" s="59">
        <f t="shared" si="15"/>
        <v>5460</v>
      </c>
      <c r="AQ99" s="59">
        <f t="shared" si="15"/>
        <v>4200</v>
      </c>
      <c r="AR99" s="59">
        <f t="shared" si="14"/>
        <v>2940</v>
      </c>
      <c r="AS99" s="59">
        <f t="shared" si="20"/>
        <v>13700</v>
      </c>
      <c r="AT99" s="59">
        <f t="shared" si="20"/>
        <v>5500</v>
      </c>
      <c r="AU99" s="59">
        <f t="shared" si="20"/>
        <v>4200</v>
      </c>
      <c r="AV99" s="59">
        <f t="shared" si="20"/>
        <v>2900</v>
      </c>
      <c r="AW99" s="64"/>
      <c r="AX99" s="126" t="s">
        <v>604</v>
      </c>
      <c r="AY99" s="65"/>
      <c r="AZ99" s="66">
        <v>840</v>
      </c>
    </row>
    <row r="100" spans="1:52" s="126" customFormat="1" ht="55.5" customHeight="1" x14ac:dyDescent="0.25">
      <c r="A100" s="53" t="str">
        <f t="shared" si="16"/>
        <v>NT4NT1_D4+1</v>
      </c>
      <c r="B100" s="53" t="str">
        <f t="shared" si="17"/>
        <v>NT4NT1_D4+2</v>
      </c>
      <c r="C100" s="53" t="str">
        <f t="shared" si="18"/>
        <v>NT4NT1_D4+3</v>
      </c>
      <c r="D100" s="53" t="str">
        <f t="shared" si="19"/>
        <v>NT4NT1_D4+4</v>
      </c>
      <c r="F100" s="126" t="s">
        <v>604</v>
      </c>
      <c r="G100" s="55"/>
      <c r="H100" s="55" t="s">
        <v>637</v>
      </c>
      <c r="I100" s="56" t="s">
        <v>638</v>
      </c>
      <c r="J100" s="56" t="s">
        <v>639</v>
      </c>
      <c r="K100" s="56"/>
      <c r="L100" s="56" t="s">
        <v>640</v>
      </c>
      <c r="M100" s="57">
        <v>8500</v>
      </c>
      <c r="N100" s="57">
        <v>2600</v>
      </c>
      <c r="O100" s="57">
        <v>2000</v>
      </c>
      <c r="P100" s="57">
        <v>1400</v>
      </c>
      <c r="Q100" s="57"/>
      <c r="R100" s="57"/>
      <c r="S100" s="57"/>
      <c r="T100" s="57"/>
      <c r="U100" s="58" t="str">
        <f>H100</f>
        <v>NT4NT1_D4</v>
      </c>
      <c r="V100" s="59"/>
      <c r="W100" s="59"/>
      <c r="X100" s="59"/>
      <c r="Y100" s="59"/>
      <c r="Z100" s="60"/>
      <c r="AA100" s="60"/>
      <c r="AB100" s="60"/>
      <c r="AC100" s="60"/>
      <c r="AD100" s="59"/>
      <c r="AE100" s="59"/>
      <c r="AF100" s="59"/>
      <c r="AG100" s="59"/>
      <c r="AH100" s="61"/>
      <c r="AI100" s="61"/>
      <c r="AJ100" s="61"/>
      <c r="AK100" s="61"/>
      <c r="AL100" s="164">
        <v>6.5097487071751772</v>
      </c>
      <c r="AM100" s="62"/>
      <c r="AN100" s="63">
        <f>ROUNDDOWN(AL100*$AN$10/$AL$10,1)</f>
        <v>3.7</v>
      </c>
      <c r="AO100" s="59">
        <f t="shared" si="15"/>
        <v>31450</v>
      </c>
      <c r="AP100" s="59">
        <f t="shared" si="15"/>
        <v>9620</v>
      </c>
      <c r="AQ100" s="59">
        <f t="shared" si="15"/>
        <v>7400</v>
      </c>
      <c r="AR100" s="59">
        <f t="shared" si="14"/>
        <v>5180</v>
      </c>
      <c r="AS100" s="59">
        <f t="shared" si="20"/>
        <v>31500</v>
      </c>
      <c r="AT100" s="59">
        <f t="shared" si="20"/>
        <v>9600</v>
      </c>
      <c r="AU100" s="59">
        <f t="shared" si="20"/>
        <v>7400</v>
      </c>
      <c r="AV100" s="59">
        <f t="shared" si="20"/>
        <v>5200</v>
      </c>
      <c r="AW100" s="64"/>
      <c r="AX100" s="126" t="s">
        <v>604</v>
      </c>
      <c r="AY100" s="65"/>
      <c r="AZ100" s="66">
        <v>960</v>
      </c>
    </row>
    <row r="101" spans="1:52" s="126" customFormat="1" ht="31.5" x14ac:dyDescent="0.25">
      <c r="A101" s="53" t="str">
        <f t="shared" si="16"/>
        <v>NT4NT1_D5+1</v>
      </c>
      <c r="B101" s="53" t="str">
        <f t="shared" si="17"/>
        <v>NT4NT1_D5+2</v>
      </c>
      <c r="C101" s="53" t="str">
        <f t="shared" si="18"/>
        <v>NT4NT1_D5+3</v>
      </c>
      <c r="D101" s="53" t="str">
        <f t="shared" si="19"/>
        <v>NT4NT1_D5+4</v>
      </c>
      <c r="F101" s="126" t="s">
        <v>604</v>
      </c>
      <c r="G101" s="55"/>
      <c r="H101" s="55" t="s">
        <v>641</v>
      </c>
      <c r="I101" s="56" t="s">
        <v>642</v>
      </c>
      <c r="J101" s="56" t="s">
        <v>640</v>
      </c>
      <c r="K101" s="56"/>
      <c r="L101" s="56" t="s">
        <v>643</v>
      </c>
      <c r="M101" s="57">
        <v>9800</v>
      </c>
      <c r="N101" s="57">
        <v>2600</v>
      </c>
      <c r="O101" s="57">
        <v>2000</v>
      </c>
      <c r="P101" s="57">
        <v>1600</v>
      </c>
      <c r="Q101" s="57"/>
      <c r="R101" s="57"/>
      <c r="S101" s="57"/>
      <c r="T101" s="57"/>
      <c r="U101" s="58" t="str">
        <f>H101</f>
        <v>NT4NT1_D5</v>
      </c>
      <c r="V101" s="59"/>
      <c r="W101" s="59"/>
      <c r="X101" s="59"/>
      <c r="Y101" s="59"/>
      <c r="Z101" s="60"/>
      <c r="AA101" s="60"/>
      <c r="AB101" s="60"/>
      <c r="AC101" s="60"/>
      <c r="AD101" s="59"/>
      <c r="AE101" s="59"/>
      <c r="AF101" s="59"/>
      <c r="AG101" s="59"/>
      <c r="AH101" s="61"/>
      <c r="AI101" s="61"/>
      <c r="AJ101" s="61"/>
      <c r="AK101" s="61"/>
      <c r="AL101" s="164">
        <v>4.68</v>
      </c>
      <c r="AM101" s="62"/>
      <c r="AN101" s="63">
        <f>ROUNDDOWN(AL101*$AN$10/$AL$10,1)</f>
        <v>2.7</v>
      </c>
      <c r="AO101" s="59">
        <f t="shared" si="15"/>
        <v>26460</v>
      </c>
      <c r="AP101" s="59">
        <f t="shared" si="15"/>
        <v>7020.0000000000009</v>
      </c>
      <c r="AQ101" s="59">
        <f t="shared" si="15"/>
        <v>5400</v>
      </c>
      <c r="AR101" s="59">
        <f t="shared" si="14"/>
        <v>4320</v>
      </c>
      <c r="AS101" s="59">
        <f t="shared" si="20"/>
        <v>26500</v>
      </c>
      <c r="AT101" s="59">
        <f t="shared" si="20"/>
        <v>7000</v>
      </c>
      <c r="AU101" s="59">
        <f t="shared" si="20"/>
        <v>5400</v>
      </c>
      <c r="AV101" s="59">
        <f t="shared" si="20"/>
        <v>4300</v>
      </c>
      <c r="AW101" s="64"/>
      <c r="AX101" s="126" t="s">
        <v>604</v>
      </c>
      <c r="AY101" s="65"/>
      <c r="AZ101" s="66"/>
    </row>
    <row r="102" spans="1:52" s="126" customFormat="1" x14ac:dyDescent="0.25">
      <c r="A102" s="53" t="str">
        <f t="shared" si="16"/>
        <v>NT5NT1+1</v>
      </c>
      <c r="B102" s="53" t="str">
        <f t="shared" si="17"/>
        <v>NT5NT1+2</v>
      </c>
      <c r="C102" s="53" t="str">
        <f t="shared" si="18"/>
        <v>NT5NT1+3</v>
      </c>
      <c r="D102" s="53" t="str">
        <f t="shared" si="19"/>
        <v>NT5NT1+4</v>
      </c>
      <c r="F102" s="126" t="s">
        <v>604</v>
      </c>
      <c r="G102" s="55">
        <v>5</v>
      </c>
      <c r="H102" s="55" t="s">
        <v>644</v>
      </c>
      <c r="I102" s="56" t="s">
        <v>645</v>
      </c>
      <c r="J102" s="56" t="s">
        <v>646</v>
      </c>
      <c r="K102" s="56"/>
      <c r="L102" s="56" t="s">
        <v>623</v>
      </c>
      <c r="M102" s="55"/>
      <c r="N102" s="55"/>
      <c r="O102" s="55"/>
      <c r="P102" s="55"/>
      <c r="Q102" s="57"/>
      <c r="R102" s="57"/>
      <c r="S102" s="57"/>
      <c r="T102" s="57"/>
      <c r="U102" s="58"/>
      <c r="V102" s="59"/>
      <c r="W102" s="59"/>
      <c r="X102" s="59"/>
      <c r="Y102" s="59"/>
      <c r="Z102" s="60" t="e">
        <f>V102/M102</f>
        <v>#DIV/0!</v>
      </c>
      <c r="AA102" s="60" t="e">
        <f>W102/N102</f>
        <v>#DIV/0!</v>
      </c>
      <c r="AB102" s="60" t="e">
        <f>X102/O102</f>
        <v>#DIV/0!</v>
      </c>
      <c r="AC102" s="60"/>
      <c r="AD102" s="59"/>
      <c r="AE102" s="59"/>
      <c r="AF102" s="59"/>
      <c r="AG102" s="59"/>
      <c r="AH102" s="61"/>
      <c r="AI102" s="61"/>
      <c r="AJ102" s="61"/>
      <c r="AK102" s="61"/>
      <c r="AL102" s="164"/>
      <c r="AM102" s="62"/>
      <c r="AN102" s="62"/>
      <c r="AO102" s="59">
        <f t="shared" si="15"/>
        <v>0</v>
      </c>
      <c r="AP102" s="59">
        <f t="shared" si="15"/>
        <v>0</v>
      </c>
      <c r="AQ102" s="59">
        <f t="shared" si="15"/>
        <v>0</v>
      </c>
      <c r="AR102" s="59">
        <f t="shared" si="14"/>
        <v>0</v>
      </c>
      <c r="AS102" s="59"/>
      <c r="AT102" s="59"/>
      <c r="AU102" s="59"/>
      <c r="AV102" s="59"/>
      <c r="AW102" s="64"/>
      <c r="AX102" s="126" t="s">
        <v>604</v>
      </c>
      <c r="AY102" s="65"/>
      <c r="AZ102" s="66">
        <v>1200</v>
      </c>
    </row>
    <row r="103" spans="1:52" s="126" customFormat="1" ht="31.5" x14ac:dyDescent="0.25">
      <c r="A103" s="53" t="str">
        <f t="shared" si="16"/>
        <v>NT5NT1_D1+1</v>
      </c>
      <c r="B103" s="53" t="str">
        <f t="shared" si="17"/>
        <v>NT5NT1_D1+2</v>
      </c>
      <c r="C103" s="53" t="str">
        <f t="shared" si="18"/>
        <v>NT5NT1_D1+3</v>
      </c>
      <c r="D103" s="53" t="str">
        <f t="shared" si="19"/>
        <v>NT5NT1_D1+4</v>
      </c>
      <c r="F103" s="126" t="s">
        <v>604</v>
      </c>
      <c r="G103" s="55"/>
      <c r="H103" s="55" t="s">
        <v>647</v>
      </c>
      <c r="I103" s="56" t="s">
        <v>648</v>
      </c>
      <c r="J103" s="56" t="s">
        <v>646</v>
      </c>
      <c r="K103" s="56"/>
      <c r="L103" s="56" t="s">
        <v>649</v>
      </c>
      <c r="M103" s="57">
        <v>12000</v>
      </c>
      <c r="N103" s="57">
        <v>3500</v>
      </c>
      <c r="O103" s="57">
        <v>2700</v>
      </c>
      <c r="P103" s="57">
        <v>2000</v>
      </c>
      <c r="Q103" s="57"/>
      <c r="R103" s="57"/>
      <c r="S103" s="57"/>
      <c r="T103" s="57"/>
      <c r="U103" s="58" t="str">
        <f t="shared" ref="U103:U119" si="24">H103</f>
        <v>NT5NT1_D1</v>
      </c>
      <c r="V103" s="59"/>
      <c r="W103" s="59"/>
      <c r="X103" s="59"/>
      <c r="Y103" s="59"/>
      <c r="Z103" s="60"/>
      <c r="AA103" s="60"/>
      <c r="AB103" s="60">
        <f>X103/O103</f>
        <v>0</v>
      </c>
      <c r="AC103" s="60">
        <f>Y103/P103</f>
        <v>0</v>
      </c>
      <c r="AD103" s="59"/>
      <c r="AE103" s="59"/>
      <c r="AF103" s="59"/>
      <c r="AG103" s="59"/>
      <c r="AH103" s="61"/>
      <c r="AI103" s="61"/>
      <c r="AJ103" s="61"/>
      <c r="AK103" s="61"/>
      <c r="AL103" s="164">
        <v>5.9623015873015879</v>
      </c>
      <c r="AM103" s="62"/>
      <c r="AN103" s="63">
        <f t="shared" ref="AN103:AN119" si="25">ROUNDDOWN(AL103*$AN$10/$AL$10,1)</f>
        <v>3.4</v>
      </c>
      <c r="AO103" s="59">
        <f t="shared" si="15"/>
        <v>40800</v>
      </c>
      <c r="AP103" s="59">
        <f t="shared" si="15"/>
        <v>11900</v>
      </c>
      <c r="AQ103" s="59">
        <f t="shared" si="15"/>
        <v>9180</v>
      </c>
      <c r="AR103" s="59">
        <f t="shared" si="14"/>
        <v>6800</v>
      </c>
      <c r="AS103" s="59">
        <f t="shared" si="20"/>
        <v>40800</v>
      </c>
      <c r="AT103" s="59">
        <f t="shared" si="20"/>
        <v>11900</v>
      </c>
      <c r="AU103" s="59">
        <f t="shared" si="20"/>
        <v>9200</v>
      </c>
      <c r="AV103" s="59">
        <f t="shared" si="20"/>
        <v>6800</v>
      </c>
      <c r="AW103" s="64"/>
      <c r="AX103" s="126" t="s">
        <v>604</v>
      </c>
      <c r="AY103" s="65"/>
      <c r="AZ103" s="66">
        <v>1200</v>
      </c>
    </row>
    <row r="104" spans="1:52" s="126" customFormat="1" ht="47.25" x14ac:dyDescent="0.25">
      <c r="A104" s="53" t="str">
        <f t="shared" si="16"/>
        <v>NT5NT1_D2+1</v>
      </c>
      <c r="B104" s="53" t="str">
        <f t="shared" si="17"/>
        <v>NT5NT1_D2+2</v>
      </c>
      <c r="C104" s="53" t="str">
        <f t="shared" si="18"/>
        <v>NT5NT1_D2+3</v>
      </c>
      <c r="D104" s="53" t="str">
        <f t="shared" si="19"/>
        <v>NT5NT1_D2+4</v>
      </c>
      <c r="F104" s="126" t="s">
        <v>604</v>
      </c>
      <c r="G104" s="55"/>
      <c r="H104" s="55" t="s">
        <v>650</v>
      </c>
      <c r="I104" s="56" t="s">
        <v>651</v>
      </c>
      <c r="J104" s="56" t="s">
        <v>649</v>
      </c>
      <c r="K104" s="56"/>
      <c r="L104" s="56" t="s">
        <v>652</v>
      </c>
      <c r="M104" s="57">
        <v>7800</v>
      </c>
      <c r="N104" s="57">
        <v>3500</v>
      </c>
      <c r="O104" s="57">
        <v>2700</v>
      </c>
      <c r="P104" s="57">
        <v>2000</v>
      </c>
      <c r="Q104" s="57"/>
      <c r="R104" s="57"/>
      <c r="S104" s="57"/>
      <c r="T104" s="57"/>
      <c r="U104" s="58" t="str">
        <f t="shared" si="24"/>
        <v>NT5NT1_D2</v>
      </c>
      <c r="V104" s="59"/>
      <c r="W104" s="59"/>
      <c r="X104" s="59"/>
      <c r="Y104" s="59"/>
      <c r="Z104" s="60">
        <f>V104/M104</f>
        <v>0</v>
      </c>
      <c r="AA104" s="60">
        <f>W104/N104</f>
        <v>0</v>
      </c>
      <c r="AB104" s="60">
        <f>X104/O104</f>
        <v>0</v>
      </c>
      <c r="AC104" s="60">
        <f>Y104/P104</f>
        <v>0</v>
      </c>
      <c r="AD104" s="59"/>
      <c r="AE104" s="59"/>
      <c r="AF104" s="59"/>
      <c r="AG104" s="59"/>
      <c r="AH104" s="61"/>
      <c r="AI104" s="61"/>
      <c r="AJ104" s="61"/>
      <c r="AK104" s="61"/>
      <c r="AL104" s="164">
        <v>5.6259259259259258</v>
      </c>
      <c r="AM104" s="62"/>
      <c r="AN104" s="63">
        <f t="shared" si="25"/>
        <v>3.2</v>
      </c>
      <c r="AO104" s="59">
        <f t="shared" si="15"/>
        <v>24960</v>
      </c>
      <c r="AP104" s="59">
        <f t="shared" si="15"/>
        <v>11200</v>
      </c>
      <c r="AQ104" s="59">
        <f t="shared" si="15"/>
        <v>8640</v>
      </c>
      <c r="AR104" s="59">
        <f t="shared" si="14"/>
        <v>6400</v>
      </c>
      <c r="AS104" s="59">
        <f t="shared" si="20"/>
        <v>25000</v>
      </c>
      <c r="AT104" s="59">
        <f t="shared" si="20"/>
        <v>11200</v>
      </c>
      <c r="AU104" s="59">
        <f t="shared" si="20"/>
        <v>8600</v>
      </c>
      <c r="AV104" s="59">
        <f t="shared" si="20"/>
        <v>6400</v>
      </c>
      <c r="AW104" s="64"/>
      <c r="AX104" s="126" t="s">
        <v>604</v>
      </c>
      <c r="AY104" s="65"/>
      <c r="AZ104" s="66">
        <v>1200</v>
      </c>
    </row>
    <row r="105" spans="1:52" s="126" customFormat="1" ht="31.5" x14ac:dyDescent="0.25">
      <c r="A105" s="53" t="str">
        <f t="shared" si="16"/>
        <v>NT5NT1_D3+1</v>
      </c>
      <c r="B105" s="53" t="str">
        <f t="shared" si="17"/>
        <v>NT5NT1_D3+2</v>
      </c>
      <c r="C105" s="53" t="str">
        <f t="shared" si="18"/>
        <v>NT5NT1_D3+3</v>
      </c>
      <c r="D105" s="53" t="str">
        <f t="shared" si="19"/>
        <v>NT5NT1_D3+4</v>
      </c>
      <c r="F105" s="126" t="s">
        <v>604</v>
      </c>
      <c r="G105" s="55"/>
      <c r="H105" s="55" t="s">
        <v>653</v>
      </c>
      <c r="I105" s="56" t="s">
        <v>654</v>
      </c>
      <c r="J105" s="56" t="s">
        <v>652</v>
      </c>
      <c r="K105" s="56"/>
      <c r="L105" s="56" t="s">
        <v>655</v>
      </c>
      <c r="M105" s="57">
        <v>7200</v>
      </c>
      <c r="N105" s="57">
        <v>3300</v>
      </c>
      <c r="O105" s="57">
        <v>2600</v>
      </c>
      <c r="P105" s="57">
        <v>2000</v>
      </c>
      <c r="Q105" s="57"/>
      <c r="R105" s="57"/>
      <c r="S105" s="57"/>
      <c r="T105" s="57"/>
      <c r="U105" s="58" t="str">
        <f t="shared" si="24"/>
        <v>NT5NT1_D3</v>
      </c>
      <c r="V105" s="59"/>
      <c r="W105" s="59"/>
      <c r="X105" s="59"/>
      <c r="Y105" s="59"/>
      <c r="Z105" s="60"/>
      <c r="AA105" s="60"/>
      <c r="AB105" s="60"/>
      <c r="AC105" s="60"/>
      <c r="AD105" s="59"/>
      <c r="AE105" s="59"/>
      <c r="AF105" s="59"/>
      <c r="AG105" s="59"/>
      <c r="AH105" s="61"/>
      <c r="AI105" s="61"/>
      <c r="AJ105" s="61"/>
      <c r="AK105" s="61"/>
      <c r="AL105" s="164">
        <v>5.2223144910644912</v>
      </c>
      <c r="AM105" s="62"/>
      <c r="AN105" s="63">
        <f t="shared" si="25"/>
        <v>3</v>
      </c>
      <c r="AO105" s="59">
        <f t="shared" si="15"/>
        <v>21600</v>
      </c>
      <c r="AP105" s="59">
        <f t="shared" si="15"/>
        <v>9900</v>
      </c>
      <c r="AQ105" s="59">
        <f t="shared" si="15"/>
        <v>7800</v>
      </c>
      <c r="AR105" s="59">
        <f t="shared" si="14"/>
        <v>6000</v>
      </c>
      <c r="AS105" s="59">
        <f t="shared" si="20"/>
        <v>21600</v>
      </c>
      <c r="AT105" s="59">
        <f t="shared" si="20"/>
        <v>9900</v>
      </c>
      <c r="AU105" s="59">
        <f t="shared" si="20"/>
        <v>7800</v>
      </c>
      <c r="AV105" s="59">
        <f t="shared" si="20"/>
        <v>6000</v>
      </c>
      <c r="AW105" s="64"/>
      <c r="AX105" s="126" t="s">
        <v>604</v>
      </c>
      <c r="AY105" s="65"/>
      <c r="AZ105" s="66">
        <v>1200</v>
      </c>
    </row>
    <row r="106" spans="1:52" s="126" customFormat="1" ht="20.100000000000001" customHeight="1" x14ac:dyDescent="0.25">
      <c r="A106" s="53" t="str">
        <f t="shared" si="16"/>
        <v>NT5NT1_D4+1</v>
      </c>
      <c r="B106" s="53" t="str">
        <f t="shared" si="17"/>
        <v>NT5NT1_D4+2</v>
      </c>
      <c r="C106" s="53" t="str">
        <f t="shared" si="18"/>
        <v>NT5NT1_D4+3</v>
      </c>
      <c r="D106" s="53" t="str">
        <f t="shared" si="19"/>
        <v>NT5NT1_D4+4</v>
      </c>
      <c r="F106" s="126" t="s">
        <v>604</v>
      </c>
      <c r="G106" s="55"/>
      <c r="H106" s="55" t="s">
        <v>656</v>
      </c>
      <c r="I106" s="56" t="s">
        <v>657</v>
      </c>
      <c r="J106" s="56" t="s">
        <v>655</v>
      </c>
      <c r="K106" s="56"/>
      <c r="L106" s="56" t="s">
        <v>658</v>
      </c>
      <c r="M106" s="57">
        <v>6500</v>
      </c>
      <c r="N106" s="57">
        <v>3200</v>
      </c>
      <c r="O106" s="57">
        <v>2600</v>
      </c>
      <c r="P106" s="57">
        <v>2000</v>
      </c>
      <c r="Q106" s="57"/>
      <c r="R106" s="57"/>
      <c r="S106" s="57"/>
      <c r="T106" s="57"/>
      <c r="U106" s="58" t="str">
        <f t="shared" si="24"/>
        <v>NT5NT1_D4</v>
      </c>
      <c r="V106" s="59"/>
      <c r="W106" s="59"/>
      <c r="X106" s="59"/>
      <c r="Y106" s="59"/>
      <c r="Z106" s="60">
        <f>V106/M106</f>
        <v>0</v>
      </c>
      <c r="AA106" s="60"/>
      <c r="AB106" s="60"/>
      <c r="AC106" s="60"/>
      <c r="AD106" s="59" t="e">
        <f>VLOOKUP($H106,#REF!,5,0)</f>
        <v>#REF!</v>
      </c>
      <c r="AE106" s="59" t="e">
        <f>VLOOKUP($H106,#REF!,6,0)</f>
        <v>#REF!</v>
      </c>
      <c r="AF106" s="59" t="e">
        <f>VLOOKUP($H106,#REF!,7,0)</f>
        <v>#REF!</v>
      </c>
      <c r="AG106" s="59" t="e">
        <f>VLOOKUP($H106,#REF!,8,0)</f>
        <v>#REF!</v>
      </c>
      <c r="AH106" s="61" t="e">
        <f>AD106/M106</f>
        <v>#REF!</v>
      </c>
      <c r="AI106" s="61" t="e">
        <f>AE106/N106</f>
        <v>#REF!</v>
      </c>
      <c r="AJ106" s="61" t="e">
        <f>AF106/O106</f>
        <v>#REF!</v>
      </c>
      <c r="AK106" s="61" t="e">
        <f>AG106/P106</f>
        <v>#REF!</v>
      </c>
      <c r="AL106" s="164">
        <v>3.34</v>
      </c>
      <c r="AM106" s="62"/>
      <c r="AN106" s="63">
        <f t="shared" si="25"/>
        <v>1.9</v>
      </c>
      <c r="AO106" s="59">
        <f t="shared" si="15"/>
        <v>12350</v>
      </c>
      <c r="AP106" s="59">
        <f t="shared" si="15"/>
        <v>6080</v>
      </c>
      <c r="AQ106" s="59">
        <f t="shared" si="15"/>
        <v>4940</v>
      </c>
      <c r="AR106" s="59">
        <f t="shared" si="14"/>
        <v>3800</v>
      </c>
      <c r="AS106" s="59">
        <f t="shared" si="20"/>
        <v>12400</v>
      </c>
      <c r="AT106" s="59">
        <f t="shared" si="20"/>
        <v>6100</v>
      </c>
      <c r="AU106" s="59">
        <f t="shared" si="20"/>
        <v>4900</v>
      </c>
      <c r="AV106" s="59">
        <f t="shared" si="20"/>
        <v>3800</v>
      </c>
      <c r="AW106" s="64" t="e">
        <f>VLOOKUP($H106,#REF!,3,0)</f>
        <v>#REF!</v>
      </c>
      <c r="AX106" s="172" t="s">
        <v>604</v>
      </c>
      <c r="AY106" s="166"/>
      <c r="AZ106" s="66">
        <v>1200</v>
      </c>
    </row>
    <row r="107" spans="1:52" s="126" customFormat="1" ht="55.5" customHeight="1" x14ac:dyDescent="0.25">
      <c r="A107" s="53" t="str">
        <f t="shared" si="16"/>
        <v>NT5NT1_D5+1</v>
      </c>
      <c r="B107" s="53" t="str">
        <f t="shared" si="17"/>
        <v>NT5NT1_D5+2</v>
      </c>
      <c r="C107" s="53" t="str">
        <f t="shared" si="18"/>
        <v>NT5NT1_D5+3</v>
      </c>
      <c r="D107" s="53" t="str">
        <f t="shared" si="19"/>
        <v>NT5NT1_D5+4</v>
      </c>
      <c r="F107" s="126" t="s">
        <v>604</v>
      </c>
      <c r="G107" s="55"/>
      <c r="H107" s="55" t="s">
        <v>659</v>
      </c>
      <c r="I107" s="56" t="s">
        <v>660</v>
      </c>
      <c r="J107" s="56" t="s">
        <v>658</v>
      </c>
      <c r="K107" s="56"/>
      <c r="L107" s="56" t="s">
        <v>623</v>
      </c>
      <c r="M107" s="57">
        <v>7800</v>
      </c>
      <c r="N107" s="57">
        <v>3300</v>
      </c>
      <c r="O107" s="57">
        <v>2600</v>
      </c>
      <c r="P107" s="57">
        <v>2000</v>
      </c>
      <c r="Q107" s="57"/>
      <c r="R107" s="57"/>
      <c r="S107" s="57"/>
      <c r="T107" s="57"/>
      <c r="U107" s="58" t="str">
        <f t="shared" si="24"/>
        <v>NT5NT1_D5</v>
      </c>
      <c r="V107" s="59"/>
      <c r="W107" s="59"/>
      <c r="X107" s="59"/>
      <c r="Y107" s="59"/>
      <c r="Z107" s="60"/>
      <c r="AA107" s="60"/>
      <c r="AB107" s="60"/>
      <c r="AC107" s="60"/>
      <c r="AD107" s="59"/>
      <c r="AE107" s="59"/>
      <c r="AF107" s="59"/>
      <c r="AG107" s="59"/>
      <c r="AH107" s="61"/>
      <c r="AI107" s="61"/>
      <c r="AJ107" s="61"/>
      <c r="AK107" s="61"/>
      <c r="AL107" s="164">
        <v>5.384615384615385</v>
      </c>
      <c r="AM107" s="62"/>
      <c r="AN107" s="63">
        <f t="shared" si="25"/>
        <v>3.1</v>
      </c>
      <c r="AO107" s="59">
        <f t="shared" si="15"/>
        <v>24180</v>
      </c>
      <c r="AP107" s="59">
        <f t="shared" si="15"/>
        <v>10230</v>
      </c>
      <c r="AQ107" s="59">
        <f t="shared" si="15"/>
        <v>8060</v>
      </c>
      <c r="AR107" s="59">
        <f t="shared" si="14"/>
        <v>6200</v>
      </c>
      <c r="AS107" s="59">
        <f t="shared" si="20"/>
        <v>24200</v>
      </c>
      <c r="AT107" s="59">
        <f t="shared" si="20"/>
        <v>10200</v>
      </c>
      <c r="AU107" s="59">
        <f t="shared" si="20"/>
        <v>8100</v>
      </c>
      <c r="AV107" s="59">
        <f t="shared" si="20"/>
        <v>6200</v>
      </c>
      <c r="AW107" s="64"/>
      <c r="AX107" s="126" t="s">
        <v>604</v>
      </c>
      <c r="AY107" s="65"/>
      <c r="AZ107" s="66">
        <v>960</v>
      </c>
    </row>
    <row r="108" spans="1:52" s="126" customFormat="1" ht="31.5" x14ac:dyDescent="0.25">
      <c r="A108" s="53" t="str">
        <f t="shared" si="16"/>
        <v>NT5NT1_D6+1</v>
      </c>
      <c r="B108" s="53" t="str">
        <f t="shared" si="17"/>
        <v>NT5NT1_D6+2</v>
      </c>
      <c r="C108" s="53" t="str">
        <f t="shared" si="18"/>
        <v>NT5NT1_D6+3</v>
      </c>
      <c r="D108" s="53" t="str">
        <f t="shared" si="19"/>
        <v>NT5NT1_D6+4</v>
      </c>
      <c r="F108" s="126" t="s">
        <v>604</v>
      </c>
      <c r="G108" s="55"/>
      <c r="H108" s="55" t="s">
        <v>661</v>
      </c>
      <c r="I108" s="56" t="s">
        <v>662</v>
      </c>
      <c r="J108" s="56" t="s">
        <v>623</v>
      </c>
      <c r="K108" s="56"/>
      <c r="L108" s="56" t="s">
        <v>663</v>
      </c>
      <c r="M108" s="57">
        <v>5900</v>
      </c>
      <c r="N108" s="57">
        <v>2600</v>
      </c>
      <c r="O108" s="57">
        <v>2100</v>
      </c>
      <c r="P108" s="57">
        <v>1600</v>
      </c>
      <c r="Q108" s="57"/>
      <c r="R108" s="57"/>
      <c r="S108" s="57"/>
      <c r="T108" s="57"/>
      <c r="U108" s="58" t="str">
        <f t="shared" si="24"/>
        <v>NT5NT1_D6</v>
      </c>
      <c r="V108" s="59"/>
      <c r="W108" s="59"/>
      <c r="X108" s="59"/>
      <c r="Y108" s="59"/>
      <c r="Z108" s="60"/>
      <c r="AA108" s="60"/>
      <c r="AB108" s="60"/>
      <c r="AC108" s="60"/>
      <c r="AD108" s="59"/>
      <c r="AE108" s="59" t="e">
        <f>VLOOKUP($H108,#REF!,6,0)</f>
        <v>#REF!</v>
      </c>
      <c r="AF108" s="59" t="e">
        <f>VLOOKUP($H108,#REF!,7,0)</f>
        <v>#REF!</v>
      </c>
      <c r="AG108" s="59" t="e">
        <f>VLOOKUP($H108,#REF!,8,0)</f>
        <v>#REF!</v>
      </c>
      <c r="AH108" s="61"/>
      <c r="AI108" s="61" t="e">
        <f>AE108/N108</f>
        <v>#REF!</v>
      </c>
      <c r="AJ108" s="61" t="e">
        <f>AF108/O108</f>
        <v>#REF!</v>
      </c>
      <c r="AK108" s="61" t="e">
        <f>AG108/P108</f>
        <v>#REF!</v>
      </c>
      <c r="AL108" s="164">
        <v>4.9800000000000004</v>
      </c>
      <c r="AM108" s="62"/>
      <c r="AN108" s="63">
        <f t="shared" si="25"/>
        <v>2.8</v>
      </c>
      <c r="AO108" s="59">
        <f t="shared" si="15"/>
        <v>16520</v>
      </c>
      <c r="AP108" s="59">
        <f t="shared" si="15"/>
        <v>7279.9999999999991</v>
      </c>
      <c r="AQ108" s="59">
        <f t="shared" si="15"/>
        <v>5880</v>
      </c>
      <c r="AR108" s="59">
        <f t="shared" si="14"/>
        <v>4480</v>
      </c>
      <c r="AS108" s="59">
        <f t="shared" si="20"/>
        <v>16500</v>
      </c>
      <c r="AT108" s="59">
        <f t="shared" si="20"/>
        <v>7300</v>
      </c>
      <c r="AU108" s="59">
        <f t="shared" si="20"/>
        <v>5900</v>
      </c>
      <c r="AV108" s="59">
        <f t="shared" si="20"/>
        <v>4500</v>
      </c>
      <c r="AW108" s="64" t="e">
        <f>VLOOKUP($H108,#REF!,3,0)</f>
        <v>#REF!</v>
      </c>
      <c r="AX108" s="172" t="s">
        <v>604</v>
      </c>
      <c r="AY108" s="166"/>
      <c r="AZ108" s="66">
        <v>1020</v>
      </c>
    </row>
    <row r="109" spans="1:52" s="126" customFormat="1" ht="31.5" x14ac:dyDescent="0.25">
      <c r="A109" s="53" t="str">
        <f t="shared" si="16"/>
        <v>NT5NT1_D7+1</v>
      </c>
      <c r="B109" s="53" t="str">
        <f t="shared" si="17"/>
        <v>NT5NT1_D7+2</v>
      </c>
      <c r="C109" s="53" t="str">
        <f t="shared" si="18"/>
        <v>NT5NT1_D7+3</v>
      </c>
      <c r="D109" s="53" t="str">
        <f t="shared" si="19"/>
        <v>NT5NT1_D7+4</v>
      </c>
      <c r="F109" s="126" t="s">
        <v>604</v>
      </c>
      <c r="G109" s="55"/>
      <c r="H109" s="55" t="s">
        <v>664</v>
      </c>
      <c r="I109" s="56" t="s">
        <v>665</v>
      </c>
      <c r="J109" s="56" t="s">
        <v>623</v>
      </c>
      <c r="K109" s="56"/>
      <c r="L109" s="56" t="s">
        <v>666</v>
      </c>
      <c r="M109" s="57">
        <v>6200</v>
      </c>
      <c r="N109" s="57">
        <v>3000</v>
      </c>
      <c r="O109" s="57">
        <v>2300</v>
      </c>
      <c r="P109" s="57">
        <v>1700</v>
      </c>
      <c r="Q109" s="57"/>
      <c r="R109" s="57"/>
      <c r="S109" s="57"/>
      <c r="T109" s="57"/>
      <c r="U109" s="58" t="str">
        <f t="shared" si="24"/>
        <v>NT5NT1_D7</v>
      </c>
      <c r="V109" s="59"/>
      <c r="W109" s="59"/>
      <c r="X109" s="59"/>
      <c r="Y109" s="59"/>
      <c r="Z109" s="60">
        <f>V109/M109</f>
        <v>0</v>
      </c>
      <c r="AA109" s="60">
        <f>W109/N109</f>
        <v>0</v>
      </c>
      <c r="AB109" s="60">
        <f>X109/O109</f>
        <v>0</v>
      </c>
      <c r="AC109" s="60">
        <f>Y109/P109</f>
        <v>0</v>
      </c>
      <c r="AD109" s="59"/>
      <c r="AE109" s="59"/>
      <c r="AF109" s="59"/>
      <c r="AG109" s="59"/>
      <c r="AH109" s="61"/>
      <c r="AI109" s="61"/>
      <c r="AJ109" s="61"/>
      <c r="AK109" s="61"/>
      <c r="AL109" s="164">
        <v>3.34</v>
      </c>
      <c r="AM109" s="62"/>
      <c r="AN109" s="63">
        <f t="shared" si="25"/>
        <v>1.9</v>
      </c>
      <c r="AO109" s="59">
        <f t="shared" si="15"/>
        <v>11780</v>
      </c>
      <c r="AP109" s="59">
        <f t="shared" si="15"/>
        <v>5700</v>
      </c>
      <c r="AQ109" s="59">
        <f t="shared" si="15"/>
        <v>4370</v>
      </c>
      <c r="AR109" s="59">
        <f t="shared" si="14"/>
        <v>3230</v>
      </c>
      <c r="AS109" s="59">
        <f t="shared" si="20"/>
        <v>11800</v>
      </c>
      <c r="AT109" s="59">
        <f t="shared" si="20"/>
        <v>5700</v>
      </c>
      <c r="AU109" s="59">
        <f t="shared" si="20"/>
        <v>4400</v>
      </c>
      <c r="AV109" s="59">
        <f t="shared" si="20"/>
        <v>3200</v>
      </c>
      <c r="AW109" s="64"/>
      <c r="AX109" s="126" t="s">
        <v>604</v>
      </c>
      <c r="AY109" s="65"/>
      <c r="AZ109" s="66">
        <v>1260</v>
      </c>
    </row>
    <row r="110" spans="1:52" s="126" customFormat="1" ht="31.5" x14ac:dyDescent="0.25">
      <c r="A110" s="53" t="str">
        <f t="shared" si="16"/>
        <v>NT5NT1_D8+1</v>
      </c>
      <c r="B110" s="53" t="str">
        <f t="shared" si="17"/>
        <v>NT5NT1_D8+2</v>
      </c>
      <c r="C110" s="53" t="str">
        <f t="shared" si="18"/>
        <v>NT5NT1_D8+3</v>
      </c>
      <c r="D110" s="53" t="str">
        <f t="shared" si="19"/>
        <v>NT5NT1_D8+4</v>
      </c>
      <c r="F110" s="126" t="s">
        <v>604</v>
      </c>
      <c r="G110" s="55"/>
      <c r="H110" s="55" t="s">
        <v>667</v>
      </c>
      <c r="I110" s="56" t="s">
        <v>668</v>
      </c>
      <c r="J110" s="56" t="s">
        <v>666</v>
      </c>
      <c r="K110" s="56"/>
      <c r="L110" s="56" t="s">
        <v>669</v>
      </c>
      <c r="M110" s="57">
        <v>12000</v>
      </c>
      <c r="N110" s="57">
        <v>3500</v>
      </c>
      <c r="O110" s="57">
        <v>2600</v>
      </c>
      <c r="P110" s="57">
        <v>2100</v>
      </c>
      <c r="Q110" s="57"/>
      <c r="R110" s="57"/>
      <c r="S110" s="57"/>
      <c r="T110" s="57"/>
      <c r="U110" s="58" t="str">
        <f t="shared" si="24"/>
        <v>NT5NT1_D8</v>
      </c>
      <c r="V110" s="59"/>
      <c r="W110" s="59"/>
      <c r="X110" s="59"/>
      <c r="Y110" s="59"/>
      <c r="Z110" s="60">
        <f>V110/M110</f>
        <v>0</v>
      </c>
      <c r="AA110" s="60"/>
      <c r="AB110" s="60">
        <f>X110/O110</f>
        <v>0</v>
      </c>
      <c r="AC110" s="60">
        <f>Y110/P110</f>
        <v>0</v>
      </c>
      <c r="AD110" s="59"/>
      <c r="AE110" s="59"/>
      <c r="AF110" s="59"/>
      <c r="AG110" s="59"/>
      <c r="AH110" s="61"/>
      <c r="AI110" s="61"/>
      <c r="AJ110" s="61"/>
      <c r="AK110" s="61"/>
      <c r="AL110" s="164">
        <v>3.9704670329670333</v>
      </c>
      <c r="AM110" s="62"/>
      <c r="AN110" s="63">
        <f t="shared" si="25"/>
        <v>2.2999999999999998</v>
      </c>
      <c r="AO110" s="59">
        <f t="shared" si="15"/>
        <v>27599.999999999996</v>
      </c>
      <c r="AP110" s="59">
        <f t="shared" si="15"/>
        <v>8049.9999999999991</v>
      </c>
      <c r="AQ110" s="59">
        <f t="shared" si="15"/>
        <v>5979.9999999999991</v>
      </c>
      <c r="AR110" s="59">
        <f t="shared" si="14"/>
        <v>4830</v>
      </c>
      <c r="AS110" s="59">
        <f t="shared" si="20"/>
        <v>27600</v>
      </c>
      <c r="AT110" s="59">
        <f t="shared" si="20"/>
        <v>8100</v>
      </c>
      <c r="AU110" s="59">
        <f t="shared" si="20"/>
        <v>6000</v>
      </c>
      <c r="AV110" s="59">
        <f t="shared" si="20"/>
        <v>4800</v>
      </c>
      <c r="AW110" s="64"/>
      <c r="AX110" s="126" t="s">
        <v>604</v>
      </c>
      <c r="AY110" s="65"/>
      <c r="AZ110" s="66">
        <v>1200</v>
      </c>
    </row>
    <row r="111" spans="1:52" s="126" customFormat="1" ht="55.5" customHeight="1" x14ac:dyDescent="0.25">
      <c r="A111" s="53" t="str">
        <f t="shared" si="16"/>
        <v>NT5NT1_D9+1</v>
      </c>
      <c r="B111" s="53" t="str">
        <f t="shared" si="17"/>
        <v>NT5NT1_D9+2</v>
      </c>
      <c r="C111" s="53" t="str">
        <f t="shared" si="18"/>
        <v>NT5NT1_D9+3</v>
      </c>
      <c r="D111" s="53" t="str">
        <f t="shared" si="19"/>
        <v>NT5NT1_D9+4</v>
      </c>
      <c r="F111" s="126" t="s">
        <v>604</v>
      </c>
      <c r="G111" s="55"/>
      <c r="H111" s="55" t="s">
        <v>670</v>
      </c>
      <c r="I111" s="56" t="s">
        <v>671</v>
      </c>
      <c r="J111" s="56" t="s">
        <v>669</v>
      </c>
      <c r="K111" s="56"/>
      <c r="L111" s="56" t="s">
        <v>672</v>
      </c>
      <c r="M111" s="57">
        <v>12000</v>
      </c>
      <c r="N111" s="57">
        <v>3300</v>
      </c>
      <c r="O111" s="57">
        <v>2600</v>
      </c>
      <c r="P111" s="57">
        <v>2000</v>
      </c>
      <c r="Q111" s="57"/>
      <c r="R111" s="57"/>
      <c r="S111" s="57"/>
      <c r="T111" s="57"/>
      <c r="U111" s="58" t="str">
        <f t="shared" si="24"/>
        <v>NT5NT1_D9</v>
      </c>
      <c r="V111" s="59"/>
      <c r="W111" s="59"/>
      <c r="X111" s="59"/>
      <c r="Y111" s="59"/>
      <c r="Z111" s="60"/>
      <c r="AA111" s="60"/>
      <c r="AB111" s="60"/>
      <c r="AC111" s="60"/>
      <c r="AD111" s="59"/>
      <c r="AE111" s="59"/>
      <c r="AF111" s="59"/>
      <c r="AG111" s="59"/>
      <c r="AH111" s="61"/>
      <c r="AI111" s="61"/>
      <c r="AJ111" s="61"/>
      <c r="AK111" s="61"/>
      <c r="AL111" s="164">
        <v>3.6965384615384616</v>
      </c>
      <c r="AM111" s="62"/>
      <c r="AN111" s="63">
        <f t="shared" si="25"/>
        <v>2.1</v>
      </c>
      <c r="AO111" s="59">
        <f t="shared" si="15"/>
        <v>25200</v>
      </c>
      <c r="AP111" s="59">
        <f t="shared" si="15"/>
        <v>6930</v>
      </c>
      <c r="AQ111" s="59">
        <f t="shared" si="15"/>
        <v>5460</v>
      </c>
      <c r="AR111" s="59">
        <f t="shared" si="14"/>
        <v>4200</v>
      </c>
      <c r="AS111" s="59">
        <f t="shared" si="20"/>
        <v>25200</v>
      </c>
      <c r="AT111" s="59">
        <f t="shared" si="20"/>
        <v>6900</v>
      </c>
      <c r="AU111" s="59">
        <f t="shared" si="20"/>
        <v>5500</v>
      </c>
      <c r="AV111" s="59">
        <f t="shared" si="20"/>
        <v>4200</v>
      </c>
      <c r="AW111" s="64"/>
      <c r="AX111" s="126" t="s">
        <v>604</v>
      </c>
      <c r="AY111" s="65"/>
      <c r="AZ111" s="66">
        <v>1200</v>
      </c>
    </row>
    <row r="112" spans="1:52" s="126" customFormat="1" ht="53.25" customHeight="1" x14ac:dyDescent="0.25">
      <c r="A112" s="53" t="str">
        <f t="shared" si="16"/>
        <v>NT5NT1_D10+1</v>
      </c>
      <c r="B112" s="53" t="str">
        <f t="shared" si="17"/>
        <v>NT5NT1_D10+2</v>
      </c>
      <c r="C112" s="53" t="str">
        <f t="shared" si="18"/>
        <v>NT5NT1_D10+3</v>
      </c>
      <c r="D112" s="53" t="str">
        <f t="shared" si="19"/>
        <v>NT5NT1_D10+4</v>
      </c>
      <c r="F112" s="126" t="s">
        <v>604</v>
      </c>
      <c r="G112" s="55"/>
      <c r="H112" s="55" t="s">
        <v>673</v>
      </c>
      <c r="I112" s="56" t="s">
        <v>674</v>
      </c>
      <c r="J112" s="56" t="s">
        <v>675</v>
      </c>
      <c r="K112" s="56"/>
      <c r="L112" s="56" t="s">
        <v>676</v>
      </c>
      <c r="M112" s="57">
        <v>7800</v>
      </c>
      <c r="N112" s="57">
        <v>3500</v>
      </c>
      <c r="O112" s="57">
        <v>2700</v>
      </c>
      <c r="P112" s="57">
        <v>2000</v>
      </c>
      <c r="Q112" s="57"/>
      <c r="R112" s="57"/>
      <c r="S112" s="57"/>
      <c r="T112" s="57"/>
      <c r="U112" s="58" t="str">
        <f t="shared" si="24"/>
        <v>NT5NT1_D10</v>
      </c>
      <c r="V112" s="59"/>
      <c r="W112" s="59"/>
      <c r="X112" s="59"/>
      <c r="Y112" s="59"/>
      <c r="Z112" s="60"/>
      <c r="AA112" s="60"/>
      <c r="AB112" s="60"/>
      <c r="AC112" s="60"/>
      <c r="AD112" s="59"/>
      <c r="AE112" s="59"/>
      <c r="AF112" s="59"/>
      <c r="AG112" s="59"/>
      <c r="AH112" s="61"/>
      <c r="AI112" s="61"/>
      <c r="AJ112" s="61"/>
      <c r="AK112" s="61"/>
      <c r="AL112" s="164">
        <v>5.8</v>
      </c>
      <c r="AM112" s="62"/>
      <c r="AN112" s="63">
        <f t="shared" si="25"/>
        <v>3.3</v>
      </c>
      <c r="AO112" s="59">
        <f t="shared" si="15"/>
        <v>25740</v>
      </c>
      <c r="AP112" s="59">
        <f t="shared" si="15"/>
        <v>11550</v>
      </c>
      <c r="AQ112" s="59">
        <f t="shared" si="15"/>
        <v>8910</v>
      </c>
      <c r="AR112" s="59">
        <f t="shared" si="14"/>
        <v>6600</v>
      </c>
      <c r="AS112" s="59">
        <f t="shared" si="20"/>
        <v>25700</v>
      </c>
      <c r="AT112" s="59">
        <f t="shared" si="20"/>
        <v>11600</v>
      </c>
      <c r="AU112" s="59">
        <f t="shared" si="20"/>
        <v>8900</v>
      </c>
      <c r="AV112" s="59">
        <f t="shared" si="20"/>
        <v>6600</v>
      </c>
      <c r="AW112" s="64"/>
      <c r="AX112" s="126" t="s">
        <v>604</v>
      </c>
      <c r="AY112" s="65"/>
      <c r="AZ112" s="66">
        <v>1200</v>
      </c>
    </row>
    <row r="113" spans="1:52" s="126" customFormat="1" ht="39.950000000000003" customHeight="1" x14ac:dyDescent="0.25">
      <c r="A113" s="53" t="str">
        <f t="shared" si="16"/>
        <v>NT5NT1_D11+1</v>
      </c>
      <c r="B113" s="53" t="str">
        <f t="shared" si="17"/>
        <v>NT5NT1_D11+2</v>
      </c>
      <c r="C113" s="53" t="str">
        <f t="shared" si="18"/>
        <v>NT5NT1_D11+3</v>
      </c>
      <c r="D113" s="53" t="str">
        <f t="shared" si="19"/>
        <v>NT5NT1_D11+4</v>
      </c>
      <c r="F113" s="126" t="s">
        <v>604</v>
      </c>
      <c r="G113" s="55"/>
      <c r="H113" s="55" t="s">
        <v>677</v>
      </c>
      <c r="I113" s="56" t="s">
        <v>678</v>
      </c>
      <c r="J113" s="56" t="s">
        <v>652</v>
      </c>
      <c r="K113" s="56"/>
      <c r="L113" s="56" t="s">
        <v>655</v>
      </c>
      <c r="M113" s="57">
        <v>7200</v>
      </c>
      <c r="N113" s="57">
        <v>3300</v>
      </c>
      <c r="O113" s="57">
        <v>2600</v>
      </c>
      <c r="P113" s="57">
        <v>2000</v>
      </c>
      <c r="Q113" s="57"/>
      <c r="R113" s="57"/>
      <c r="S113" s="57"/>
      <c r="T113" s="57"/>
      <c r="U113" s="58" t="str">
        <f t="shared" si="24"/>
        <v>NT5NT1_D11</v>
      </c>
      <c r="V113" s="59"/>
      <c r="W113" s="59"/>
      <c r="X113" s="59"/>
      <c r="Y113" s="59"/>
      <c r="Z113" s="60"/>
      <c r="AA113" s="60"/>
      <c r="AB113" s="60"/>
      <c r="AC113" s="60"/>
      <c r="AD113" s="59"/>
      <c r="AE113" s="59"/>
      <c r="AF113" s="59"/>
      <c r="AG113" s="59"/>
      <c r="AH113" s="61"/>
      <c r="AI113" s="61"/>
      <c r="AJ113" s="61"/>
      <c r="AK113" s="61"/>
      <c r="AL113" s="164">
        <v>4.3499999999999996</v>
      </c>
      <c r="AM113" s="62"/>
      <c r="AN113" s="63">
        <f t="shared" si="25"/>
        <v>2.5</v>
      </c>
      <c r="AO113" s="59">
        <f t="shared" si="15"/>
        <v>18000</v>
      </c>
      <c r="AP113" s="59">
        <f t="shared" si="15"/>
        <v>8250</v>
      </c>
      <c r="AQ113" s="59">
        <f t="shared" si="15"/>
        <v>6500</v>
      </c>
      <c r="AR113" s="59">
        <f t="shared" si="14"/>
        <v>5000</v>
      </c>
      <c r="AS113" s="59">
        <f t="shared" si="20"/>
        <v>18000</v>
      </c>
      <c r="AT113" s="59">
        <f t="shared" si="20"/>
        <v>8300</v>
      </c>
      <c r="AU113" s="59">
        <f t="shared" si="20"/>
        <v>6500</v>
      </c>
      <c r="AV113" s="59">
        <f t="shared" si="20"/>
        <v>5000</v>
      </c>
      <c r="AW113" s="64"/>
      <c r="AX113" s="126" t="s">
        <v>604</v>
      </c>
      <c r="AY113" s="65"/>
      <c r="AZ113" s="66">
        <v>1200</v>
      </c>
    </row>
    <row r="114" spans="1:52" s="126" customFormat="1" ht="39.950000000000003" customHeight="1" x14ac:dyDescent="0.25">
      <c r="A114" s="53" t="str">
        <f t="shared" si="16"/>
        <v>NT5NT1_D12+1</v>
      </c>
      <c r="B114" s="53" t="str">
        <f t="shared" si="17"/>
        <v>NT5NT1_D12+2</v>
      </c>
      <c r="C114" s="53" t="str">
        <f t="shared" si="18"/>
        <v>NT5NT1_D12+3</v>
      </c>
      <c r="D114" s="53" t="str">
        <f t="shared" si="19"/>
        <v>NT5NT1_D12+4</v>
      </c>
      <c r="F114" s="126" t="s">
        <v>604</v>
      </c>
      <c r="G114" s="55"/>
      <c r="H114" s="55" t="s">
        <v>679</v>
      </c>
      <c r="I114" s="56" t="s">
        <v>680</v>
      </c>
      <c r="J114" s="56" t="s">
        <v>655</v>
      </c>
      <c r="K114" s="56"/>
      <c r="L114" s="56" t="s">
        <v>658</v>
      </c>
      <c r="M114" s="57">
        <v>6500</v>
      </c>
      <c r="N114" s="57">
        <v>3200</v>
      </c>
      <c r="O114" s="57">
        <v>2600</v>
      </c>
      <c r="P114" s="57">
        <v>2000</v>
      </c>
      <c r="Q114" s="57"/>
      <c r="R114" s="57"/>
      <c r="S114" s="57"/>
      <c r="T114" s="57"/>
      <c r="U114" s="58" t="str">
        <f t="shared" si="24"/>
        <v>NT5NT1_D12</v>
      </c>
      <c r="V114" s="59"/>
      <c r="W114" s="59"/>
      <c r="X114" s="59"/>
      <c r="Y114" s="59"/>
      <c r="Z114" s="60">
        <f>V114/M114</f>
        <v>0</v>
      </c>
      <c r="AA114" s="60">
        <f>W114/N114</f>
        <v>0</v>
      </c>
      <c r="AB114" s="60">
        <f>X114/O114</f>
        <v>0</v>
      </c>
      <c r="AC114" s="60">
        <f>Y114/P114</f>
        <v>0</v>
      </c>
      <c r="AD114" s="59"/>
      <c r="AE114" s="59"/>
      <c r="AF114" s="59"/>
      <c r="AG114" s="59"/>
      <c r="AH114" s="61"/>
      <c r="AI114" s="61"/>
      <c r="AJ114" s="61"/>
      <c r="AK114" s="61"/>
      <c r="AL114" s="164">
        <v>3.34</v>
      </c>
      <c r="AM114" s="62"/>
      <c r="AN114" s="63">
        <f t="shared" si="25"/>
        <v>1.9</v>
      </c>
      <c r="AO114" s="59">
        <f t="shared" si="15"/>
        <v>12350</v>
      </c>
      <c r="AP114" s="59">
        <f t="shared" si="15"/>
        <v>6080</v>
      </c>
      <c r="AQ114" s="59">
        <f t="shared" si="15"/>
        <v>4940</v>
      </c>
      <c r="AR114" s="59">
        <f t="shared" si="14"/>
        <v>3800</v>
      </c>
      <c r="AS114" s="59">
        <f t="shared" si="20"/>
        <v>12400</v>
      </c>
      <c r="AT114" s="59">
        <f t="shared" si="20"/>
        <v>6100</v>
      </c>
      <c r="AU114" s="59">
        <f t="shared" si="20"/>
        <v>4900</v>
      </c>
      <c r="AV114" s="59">
        <f t="shared" si="20"/>
        <v>3800</v>
      </c>
      <c r="AW114" s="64"/>
      <c r="AX114" s="126" t="s">
        <v>604</v>
      </c>
      <c r="AY114" s="65"/>
      <c r="AZ114" s="66">
        <v>1200</v>
      </c>
    </row>
    <row r="115" spans="1:52" s="126" customFormat="1" ht="47.25" x14ac:dyDescent="0.25">
      <c r="A115" s="53" t="str">
        <f t="shared" si="16"/>
        <v>NT5NT1_D13+1</v>
      </c>
      <c r="B115" s="53" t="str">
        <f t="shared" si="17"/>
        <v>NT5NT1_D13+2</v>
      </c>
      <c r="C115" s="53" t="str">
        <f t="shared" si="18"/>
        <v>NT5NT1_D13+3</v>
      </c>
      <c r="D115" s="53" t="str">
        <f t="shared" si="19"/>
        <v>NT5NT1_D13+4</v>
      </c>
      <c r="F115" s="126" t="s">
        <v>604</v>
      </c>
      <c r="G115" s="55"/>
      <c r="H115" s="55" t="s">
        <v>681</v>
      </c>
      <c r="I115" s="56" t="s">
        <v>682</v>
      </c>
      <c r="J115" s="56" t="s">
        <v>658</v>
      </c>
      <c r="K115" s="56"/>
      <c r="L115" s="56" t="s">
        <v>623</v>
      </c>
      <c r="M115" s="57">
        <v>7800</v>
      </c>
      <c r="N115" s="57">
        <v>3300</v>
      </c>
      <c r="O115" s="57">
        <v>2600</v>
      </c>
      <c r="P115" s="57">
        <v>2000</v>
      </c>
      <c r="Q115" s="57"/>
      <c r="R115" s="57"/>
      <c r="S115" s="57"/>
      <c r="T115" s="57"/>
      <c r="U115" s="58" t="str">
        <f t="shared" si="24"/>
        <v>NT5NT1_D13</v>
      </c>
      <c r="V115" s="59"/>
      <c r="W115" s="59"/>
      <c r="X115" s="59"/>
      <c r="Y115" s="59"/>
      <c r="Z115" s="60"/>
      <c r="AA115" s="60"/>
      <c r="AB115" s="60"/>
      <c r="AC115" s="60"/>
      <c r="AD115" s="59"/>
      <c r="AE115" s="59"/>
      <c r="AF115" s="59"/>
      <c r="AG115" s="59"/>
      <c r="AH115" s="61"/>
      <c r="AI115" s="61"/>
      <c r="AJ115" s="61"/>
      <c r="AK115" s="61"/>
      <c r="AL115" s="164">
        <v>5.36451048951049</v>
      </c>
      <c r="AM115" s="62"/>
      <c r="AN115" s="63">
        <f t="shared" si="25"/>
        <v>3.1</v>
      </c>
      <c r="AO115" s="59">
        <f t="shared" si="15"/>
        <v>24180</v>
      </c>
      <c r="AP115" s="59">
        <f t="shared" si="15"/>
        <v>10230</v>
      </c>
      <c r="AQ115" s="59">
        <f t="shared" si="15"/>
        <v>8060</v>
      </c>
      <c r="AR115" s="59">
        <f t="shared" si="14"/>
        <v>6200</v>
      </c>
      <c r="AS115" s="59">
        <f t="shared" si="20"/>
        <v>24200</v>
      </c>
      <c r="AT115" s="59">
        <f t="shared" si="20"/>
        <v>10200</v>
      </c>
      <c r="AU115" s="59">
        <f t="shared" si="20"/>
        <v>8100</v>
      </c>
      <c r="AV115" s="59">
        <f t="shared" si="20"/>
        <v>6200</v>
      </c>
      <c r="AW115" s="64"/>
      <c r="AX115" s="126" t="s">
        <v>604</v>
      </c>
      <c r="AY115" s="65"/>
      <c r="AZ115" s="66">
        <v>780</v>
      </c>
    </row>
    <row r="116" spans="1:52" s="126" customFormat="1" ht="59.25" customHeight="1" x14ac:dyDescent="0.25">
      <c r="A116" s="53" t="str">
        <f t="shared" si="16"/>
        <v>NT5NT1_D14+1</v>
      </c>
      <c r="B116" s="53" t="str">
        <f t="shared" si="17"/>
        <v>NT5NT1_D14+2</v>
      </c>
      <c r="C116" s="53" t="str">
        <f t="shared" si="18"/>
        <v>NT5NT1_D14+3</v>
      </c>
      <c r="D116" s="53" t="str">
        <f t="shared" si="19"/>
        <v>NT5NT1_D14+4</v>
      </c>
      <c r="F116" s="126" t="s">
        <v>604</v>
      </c>
      <c r="G116" s="55"/>
      <c r="H116" s="56" t="s">
        <v>683</v>
      </c>
      <c r="I116" s="56" t="s">
        <v>684</v>
      </c>
      <c r="J116" s="56" t="s">
        <v>685</v>
      </c>
      <c r="K116" s="56"/>
      <c r="L116" s="56" t="s">
        <v>663</v>
      </c>
      <c r="M116" s="57">
        <v>5300</v>
      </c>
      <c r="N116" s="57">
        <v>2300</v>
      </c>
      <c r="O116" s="57">
        <v>1800</v>
      </c>
      <c r="P116" s="57">
        <v>1300</v>
      </c>
      <c r="Q116" s="57"/>
      <c r="R116" s="57"/>
      <c r="S116" s="57"/>
      <c r="T116" s="57"/>
      <c r="U116" s="58" t="str">
        <f t="shared" si="24"/>
        <v>NT5NT1_D14</v>
      </c>
      <c r="V116" s="59"/>
      <c r="W116" s="59"/>
      <c r="X116" s="59"/>
      <c r="Y116" s="59"/>
      <c r="Z116" s="60"/>
      <c r="AA116" s="60"/>
      <c r="AB116" s="60"/>
      <c r="AC116" s="60"/>
      <c r="AD116" s="59"/>
      <c r="AE116" s="59" t="e">
        <f>VLOOKUP($H116,#REF!,6,0)</f>
        <v>#REF!</v>
      </c>
      <c r="AF116" s="59" t="e">
        <f>VLOOKUP($H116,#REF!,7,0)</f>
        <v>#REF!</v>
      </c>
      <c r="AG116" s="59" t="e">
        <f>VLOOKUP($H116,#REF!,8,0)</f>
        <v>#REF!</v>
      </c>
      <c r="AH116" s="61"/>
      <c r="AI116" s="61" t="e">
        <f>AE116/N116</f>
        <v>#REF!</v>
      </c>
      <c r="AJ116" s="61" t="e">
        <f>AF116/O116</f>
        <v>#REF!</v>
      </c>
      <c r="AK116" s="61" t="e">
        <f>AG116/P116</f>
        <v>#REF!</v>
      </c>
      <c r="AL116" s="164">
        <v>6.98</v>
      </c>
      <c r="AM116" s="62"/>
      <c r="AN116" s="63">
        <f t="shared" si="25"/>
        <v>4</v>
      </c>
      <c r="AO116" s="59">
        <f t="shared" si="15"/>
        <v>21200</v>
      </c>
      <c r="AP116" s="59">
        <f t="shared" si="15"/>
        <v>9200</v>
      </c>
      <c r="AQ116" s="59">
        <f t="shared" si="15"/>
        <v>7200</v>
      </c>
      <c r="AR116" s="59">
        <f t="shared" si="14"/>
        <v>5200</v>
      </c>
      <c r="AS116" s="59">
        <f t="shared" si="20"/>
        <v>21200</v>
      </c>
      <c r="AT116" s="59">
        <f t="shared" si="20"/>
        <v>9200</v>
      </c>
      <c r="AU116" s="59">
        <f t="shared" si="20"/>
        <v>7200</v>
      </c>
      <c r="AV116" s="59">
        <f t="shared" si="20"/>
        <v>5200</v>
      </c>
      <c r="AW116" s="64" t="e">
        <f>VLOOKUP($H116,#REF!,3,0)</f>
        <v>#REF!</v>
      </c>
      <c r="AX116" s="172" t="s">
        <v>604</v>
      </c>
      <c r="AY116" s="166"/>
      <c r="AZ116" s="66">
        <v>1020</v>
      </c>
    </row>
    <row r="117" spans="1:52" s="126" customFormat="1" ht="63" x14ac:dyDescent="0.25">
      <c r="A117" s="53" t="str">
        <f t="shared" si="16"/>
        <v>NT6NT1+1</v>
      </c>
      <c r="B117" s="53" t="str">
        <f t="shared" si="17"/>
        <v>NT6NT1+2</v>
      </c>
      <c r="C117" s="53" t="str">
        <f t="shared" si="18"/>
        <v>NT6NT1+3</v>
      </c>
      <c r="D117" s="53" t="str">
        <f t="shared" si="19"/>
        <v>NT6NT1+4</v>
      </c>
      <c r="F117" s="126" t="s">
        <v>604</v>
      </c>
      <c r="G117" s="55">
        <v>6</v>
      </c>
      <c r="H117" s="55" t="s">
        <v>686</v>
      </c>
      <c r="I117" s="56" t="s">
        <v>687</v>
      </c>
      <c r="J117" s="56" t="s">
        <v>688</v>
      </c>
      <c r="K117" s="56"/>
      <c r="L117" s="56" t="s">
        <v>689</v>
      </c>
      <c r="M117" s="57">
        <v>6500</v>
      </c>
      <c r="N117" s="57">
        <v>3000</v>
      </c>
      <c r="O117" s="57">
        <v>2300</v>
      </c>
      <c r="P117" s="57">
        <v>1700</v>
      </c>
      <c r="Q117" s="57"/>
      <c r="R117" s="57"/>
      <c r="S117" s="57"/>
      <c r="T117" s="57"/>
      <c r="U117" s="58" t="str">
        <f t="shared" si="24"/>
        <v>NT6NT1</v>
      </c>
      <c r="V117" s="59"/>
      <c r="W117" s="59"/>
      <c r="X117" s="59"/>
      <c r="Y117" s="59"/>
      <c r="Z117" s="60"/>
      <c r="AA117" s="60"/>
      <c r="AB117" s="60"/>
      <c r="AC117" s="60"/>
      <c r="AD117" s="59"/>
      <c r="AE117" s="59"/>
      <c r="AF117" s="59"/>
      <c r="AG117" s="59"/>
      <c r="AH117" s="61"/>
      <c r="AI117" s="61"/>
      <c r="AJ117" s="61"/>
      <c r="AK117" s="61"/>
      <c r="AL117" s="164">
        <v>3.34</v>
      </c>
      <c r="AM117" s="62"/>
      <c r="AN117" s="63">
        <f t="shared" si="25"/>
        <v>1.9</v>
      </c>
      <c r="AO117" s="59">
        <f t="shared" si="15"/>
        <v>12350</v>
      </c>
      <c r="AP117" s="59">
        <f t="shared" si="15"/>
        <v>5700</v>
      </c>
      <c r="AQ117" s="59">
        <f t="shared" si="15"/>
        <v>4370</v>
      </c>
      <c r="AR117" s="59">
        <f t="shared" si="14"/>
        <v>3230</v>
      </c>
      <c r="AS117" s="59">
        <f t="shared" si="20"/>
        <v>12400</v>
      </c>
      <c r="AT117" s="59">
        <f t="shared" si="20"/>
        <v>5700</v>
      </c>
      <c r="AU117" s="59">
        <f t="shared" si="20"/>
        <v>4400</v>
      </c>
      <c r="AV117" s="59">
        <f t="shared" si="20"/>
        <v>3200</v>
      </c>
      <c r="AW117" s="64"/>
      <c r="AX117" s="126" t="s">
        <v>604</v>
      </c>
      <c r="AY117" s="65"/>
      <c r="AZ117" s="66">
        <v>1200</v>
      </c>
    </row>
    <row r="118" spans="1:52" s="126" customFormat="1" ht="39.950000000000003" customHeight="1" x14ac:dyDescent="0.25">
      <c r="A118" s="53" t="str">
        <f t="shared" si="16"/>
        <v>NT7NT1+1</v>
      </c>
      <c r="B118" s="53" t="str">
        <f t="shared" si="17"/>
        <v>NT7NT1+2</v>
      </c>
      <c r="C118" s="53" t="str">
        <f t="shared" si="18"/>
        <v>NT7NT1+3</v>
      </c>
      <c r="D118" s="53" t="str">
        <f t="shared" si="19"/>
        <v>NT7NT1+4</v>
      </c>
      <c r="F118" s="126" t="s">
        <v>604</v>
      </c>
      <c r="G118" s="55">
        <v>7</v>
      </c>
      <c r="H118" s="55" t="s">
        <v>690</v>
      </c>
      <c r="I118" s="56" t="s">
        <v>691</v>
      </c>
      <c r="J118" s="56" t="s">
        <v>692</v>
      </c>
      <c r="K118" s="56"/>
      <c r="L118" s="56" t="s">
        <v>693</v>
      </c>
      <c r="M118" s="57">
        <v>9100</v>
      </c>
      <c r="N118" s="57">
        <v>3300</v>
      </c>
      <c r="O118" s="57">
        <v>2600</v>
      </c>
      <c r="P118" s="57">
        <v>2000</v>
      </c>
      <c r="Q118" s="57"/>
      <c r="R118" s="57"/>
      <c r="S118" s="57"/>
      <c r="T118" s="57"/>
      <c r="U118" s="58" t="str">
        <f t="shared" si="24"/>
        <v>NT7NT1</v>
      </c>
      <c r="V118" s="59"/>
      <c r="W118" s="59"/>
      <c r="X118" s="59"/>
      <c r="Y118" s="59"/>
      <c r="Z118" s="60"/>
      <c r="AA118" s="60"/>
      <c r="AB118" s="60"/>
      <c r="AC118" s="60"/>
      <c r="AD118" s="59"/>
      <c r="AE118" s="59"/>
      <c r="AF118" s="59"/>
      <c r="AG118" s="59"/>
      <c r="AH118" s="61"/>
      <c r="AI118" s="61"/>
      <c r="AJ118" s="61"/>
      <c r="AK118" s="61"/>
      <c r="AL118" s="164">
        <v>4.68</v>
      </c>
      <c r="AM118" s="62"/>
      <c r="AN118" s="63">
        <f t="shared" si="25"/>
        <v>2.7</v>
      </c>
      <c r="AO118" s="59">
        <f t="shared" si="15"/>
        <v>24570</v>
      </c>
      <c r="AP118" s="59">
        <f t="shared" si="15"/>
        <v>8910</v>
      </c>
      <c r="AQ118" s="59">
        <f t="shared" si="15"/>
        <v>7020.0000000000009</v>
      </c>
      <c r="AR118" s="59">
        <f t="shared" si="14"/>
        <v>5400</v>
      </c>
      <c r="AS118" s="59">
        <f t="shared" si="20"/>
        <v>24600</v>
      </c>
      <c r="AT118" s="59">
        <f t="shared" si="20"/>
        <v>8900</v>
      </c>
      <c r="AU118" s="59">
        <f t="shared" si="20"/>
        <v>7000</v>
      </c>
      <c r="AV118" s="59">
        <f t="shared" si="20"/>
        <v>5400</v>
      </c>
      <c r="AW118" s="64"/>
      <c r="AX118" s="126" t="s">
        <v>604</v>
      </c>
      <c r="AY118" s="65"/>
      <c r="AZ118" s="66">
        <v>960</v>
      </c>
    </row>
    <row r="119" spans="1:52" s="126" customFormat="1" ht="47.25" x14ac:dyDescent="0.25">
      <c r="A119" s="53" t="str">
        <f t="shared" si="16"/>
        <v>NT8NT2+1</v>
      </c>
      <c r="B119" s="53" t="str">
        <f t="shared" si="17"/>
        <v>NT8NT2+2</v>
      </c>
      <c r="C119" s="53" t="str">
        <f t="shared" si="18"/>
        <v>NT8NT2+3</v>
      </c>
      <c r="D119" s="53" t="str">
        <f t="shared" si="19"/>
        <v>NT8NT2+4</v>
      </c>
      <c r="F119" s="126" t="s">
        <v>604</v>
      </c>
      <c r="G119" s="55">
        <v>8</v>
      </c>
      <c r="H119" s="55" t="s">
        <v>694</v>
      </c>
      <c r="I119" s="56" t="s">
        <v>695</v>
      </c>
      <c r="J119" s="56" t="s">
        <v>696</v>
      </c>
      <c r="K119" s="56"/>
      <c r="L119" s="56" t="s">
        <v>666</v>
      </c>
      <c r="M119" s="57">
        <v>5900</v>
      </c>
      <c r="N119" s="57">
        <v>2600</v>
      </c>
      <c r="O119" s="57">
        <v>2100</v>
      </c>
      <c r="P119" s="57">
        <v>1600</v>
      </c>
      <c r="Q119" s="57"/>
      <c r="R119" s="57"/>
      <c r="S119" s="57"/>
      <c r="T119" s="57"/>
      <c r="U119" s="58" t="str">
        <f t="shared" si="24"/>
        <v>NT8NT2</v>
      </c>
      <c r="V119" s="59"/>
      <c r="W119" s="59"/>
      <c r="X119" s="59"/>
      <c r="Y119" s="59"/>
      <c r="Z119" s="60"/>
      <c r="AA119" s="60"/>
      <c r="AB119" s="60"/>
      <c r="AC119" s="60"/>
      <c r="AD119" s="59"/>
      <c r="AE119" s="59"/>
      <c r="AF119" s="59"/>
      <c r="AG119" s="59"/>
      <c r="AH119" s="61"/>
      <c r="AI119" s="61"/>
      <c r="AJ119" s="61"/>
      <c r="AK119" s="61"/>
      <c r="AL119" s="164">
        <v>4.9800000000000004</v>
      </c>
      <c r="AM119" s="62"/>
      <c r="AN119" s="63">
        <f t="shared" si="25"/>
        <v>2.8</v>
      </c>
      <c r="AO119" s="59">
        <f t="shared" si="15"/>
        <v>16520</v>
      </c>
      <c r="AP119" s="59">
        <f t="shared" si="15"/>
        <v>7279.9999999999991</v>
      </c>
      <c r="AQ119" s="59">
        <f t="shared" si="15"/>
        <v>5880</v>
      </c>
      <c r="AR119" s="59">
        <f t="shared" si="14"/>
        <v>4480</v>
      </c>
      <c r="AS119" s="59">
        <f t="shared" si="20"/>
        <v>16500</v>
      </c>
      <c r="AT119" s="59">
        <f t="shared" si="20"/>
        <v>7300</v>
      </c>
      <c r="AU119" s="59">
        <f t="shared" si="20"/>
        <v>5900</v>
      </c>
      <c r="AV119" s="59">
        <f t="shared" si="20"/>
        <v>4500</v>
      </c>
      <c r="AW119" s="64"/>
      <c r="AX119" s="126" t="s">
        <v>604</v>
      </c>
      <c r="AY119" s="65"/>
      <c r="AZ119" s="66"/>
    </row>
    <row r="120" spans="1:52" s="126" customFormat="1" ht="31.5" x14ac:dyDescent="0.25">
      <c r="A120" s="53" t="str">
        <f t="shared" si="16"/>
        <v>NT9NT2+1</v>
      </c>
      <c r="B120" s="53" t="str">
        <f t="shared" si="17"/>
        <v>NT9NT2+2</v>
      </c>
      <c r="C120" s="53" t="str">
        <f t="shared" si="18"/>
        <v>NT9NT2+3</v>
      </c>
      <c r="D120" s="53" t="str">
        <f t="shared" si="19"/>
        <v>NT9NT2+4</v>
      </c>
      <c r="F120" s="126" t="s">
        <v>604</v>
      </c>
      <c r="G120" s="55">
        <v>9</v>
      </c>
      <c r="H120" s="55" t="s">
        <v>697</v>
      </c>
      <c r="I120" s="56" t="s">
        <v>698</v>
      </c>
      <c r="J120" s="56"/>
      <c r="K120" s="56"/>
      <c r="L120" s="56"/>
      <c r="M120" s="55"/>
      <c r="N120" s="55"/>
      <c r="O120" s="55"/>
      <c r="P120" s="55"/>
      <c r="Q120" s="57"/>
      <c r="R120" s="57"/>
      <c r="S120" s="57"/>
      <c r="T120" s="57"/>
      <c r="U120" s="58"/>
      <c r="V120" s="59"/>
      <c r="W120" s="59"/>
      <c r="X120" s="59"/>
      <c r="Y120" s="59"/>
      <c r="Z120" s="60" t="e">
        <f>V120/M120</f>
        <v>#DIV/0!</v>
      </c>
      <c r="AA120" s="60"/>
      <c r="AB120" s="60"/>
      <c r="AC120" s="60"/>
      <c r="AD120" s="59"/>
      <c r="AE120" s="59"/>
      <c r="AF120" s="59"/>
      <c r="AG120" s="59"/>
      <c r="AH120" s="61"/>
      <c r="AI120" s="61"/>
      <c r="AJ120" s="61"/>
      <c r="AK120" s="61"/>
      <c r="AL120" s="164"/>
      <c r="AM120" s="62"/>
      <c r="AN120" s="62"/>
      <c r="AO120" s="59">
        <f t="shared" si="15"/>
        <v>0</v>
      </c>
      <c r="AP120" s="59">
        <f t="shared" si="15"/>
        <v>0</v>
      </c>
      <c r="AQ120" s="59">
        <f t="shared" si="15"/>
        <v>0</v>
      </c>
      <c r="AR120" s="59">
        <f t="shared" si="14"/>
        <v>0</v>
      </c>
      <c r="AS120" s="59"/>
      <c r="AT120" s="59"/>
      <c r="AU120" s="59"/>
      <c r="AV120" s="59"/>
      <c r="AW120" s="64"/>
      <c r="AX120" s="126" t="s">
        <v>604</v>
      </c>
      <c r="AY120" s="65"/>
      <c r="AZ120" s="66">
        <v>960</v>
      </c>
    </row>
    <row r="121" spans="1:52" s="126" customFormat="1" ht="31.5" x14ac:dyDescent="0.25">
      <c r="A121" s="53" t="str">
        <f t="shared" si="16"/>
        <v>NT9NT2_D1+1</v>
      </c>
      <c r="B121" s="53" t="str">
        <f t="shared" si="17"/>
        <v>NT9NT2_D1+2</v>
      </c>
      <c r="C121" s="53" t="str">
        <f t="shared" si="18"/>
        <v>NT9NT2_D1+3</v>
      </c>
      <c r="D121" s="53" t="str">
        <f t="shared" si="19"/>
        <v>NT9NT2_D1+4</v>
      </c>
      <c r="F121" s="126" t="s">
        <v>604</v>
      </c>
      <c r="G121" s="55"/>
      <c r="H121" s="55" t="s">
        <v>699</v>
      </c>
      <c r="I121" s="56" t="s">
        <v>700</v>
      </c>
      <c r="J121" s="56" t="s">
        <v>696</v>
      </c>
      <c r="K121" s="56"/>
      <c r="L121" s="56" t="s">
        <v>701</v>
      </c>
      <c r="M121" s="57">
        <v>6500</v>
      </c>
      <c r="N121" s="57">
        <v>2600</v>
      </c>
      <c r="O121" s="57">
        <v>2100</v>
      </c>
      <c r="P121" s="57">
        <v>1600</v>
      </c>
      <c r="Q121" s="57"/>
      <c r="R121" s="57"/>
      <c r="S121" s="57"/>
      <c r="T121" s="57"/>
      <c r="U121" s="58" t="str">
        <f>H121</f>
        <v>NT9NT2_D1</v>
      </c>
      <c r="V121" s="59"/>
      <c r="W121" s="59"/>
      <c r="X121" s="59"/>
      <c r="Y121" s="59"/>
      <c r="Z121" s="60">
        <f>V121/M121</f>
        <v>0</v>
      </c>
      <c r="AA121" s="60"/>
      <c r="AB121" s="60">
        <f>X121/O121</f>
        <v>0</v>
      </c>
      <c r="AC121" s="60">
        <f>Y121/P121</f>
        <v>0</v>
      </c>
      <c r="AD121" s="59"/>
      <c r="AE121" s="59"/>
      <c r="AF121" s="59"/>
      <c r="AG121" s="59"/>
      <c r="AH121" s="61"/>
      <c r="AI121" s="61"/>
      <c r="AJ121" s="61"/>
      <c r="AK121" s="61"/>
      <c r="AL121" s="164">
        <v>2.7846153846153845</v>
      </c>
      <c r="AM121" s="62"/>
      <c r="AN121" s="62">
        <v>1.6</v>
      </c>
      <c r="AO121" s="59">
        <f t="shared" si="15"/>
        <v>10400</v>
      </c>
      <c r="AP121" s="59">
        <f t="shared" si="15"/>
        <v>4160</v>
      </c>
      <c r="AQ121" s="59">
        <f t="shared" si="15"/>
        <v>3360</v>
      </c>
      <c r="AR121" s="59">
        <f t="shared" si="14"/>
        <v>2560</v>
      </c>
      <c r="AS121" s="59">
        <f t="shared" si="20"/>
        <v>10400</v>
      </c>
      <c r="AT121" s="59">
        <f t="shared" si="20"/>
        <v>4200</v>
      </c>
      <c r="AU121" s="59">
        <f t="shared" si="20"/>
        <v>3400</v>
      </c>
      <c r="AV121" s="59">
        <f t="shared" si="20"/>
        <v>2600</v>
      </c>
      <c r="AW121" s="64"/>
      <c r="AX121" s="126" t="s">
        <v>604</v>
      </c>
      <c r="AY121" s="65"/>
      <c r="AZ121" s="66">
        <v>960</v>
      </c>
    </row>
    <row r="122" spans="1:52" s="126" customFormat="1" ht="31.5" x14ac:dyDescent="0.25">
      <c r="A122" s="53" t="str">
        <f t="shared" si="16"/>
        <v>NT9NT2_D2+1</v>
      </c>
      <c r="B122" s="53" t="str">
        <f t="shared" si="17"/>
        <v>NT9NT2_D2+2</v>
      </c>
      <c r="C122" s="53" t="str">
        <f t="shared" si="18"/>
        <v>NT9NT2_D2+3</v>
      </c>
      <c r="D122" s="53" t="str">
        <f t="shared" si="19"/>
        <v>NT9NT2_D2+4</v>
      </c>
      <c r="F122" s="126" t="s">
        <v>604</v>
      </c>
      <c r="G122" s="55"/>
      <c r="H122" s="55" t="s">
        <v>702</v>
      </c>
      <c r="I122" s="56" t="s">
        <v>703</v>
      </c>
      <c r="J122" s="56" t="s">
        <v>704</v>
      </c>
      <c r="K122" s="56"/>
      <c r="L122" s="56" t="s">
        <v>705</v>
      </c>
      <c r="M122" s="57">
        <v>7800</v>
      </c>
      <c r="N122" s="57">
        <v>2600</v>
      </c>
      <c r="O122" s="57">
        <v>2100</v>
      </c>
      <c r="P122" s="57">
        <v>1600</v>
      </c>
      <c r="Q122" s="57"/>
      <c r="R122" s="57"/>
      <c r="S122" s="57"/>
      <c r="T122" s="57"/>
      <c r="U122" s="58" t="str">
        <f>H122</f>
        <v>NT9NT2_D2</v>
      </c>
      <c r="V122" s="59"/>
      <c r="W122" s="59"/>
      <c r="X122" s="59"/>
      <c r="Y122" s="59"/>
      <c r="Z122" s="60"/>
      <c r="AA122" s="60"/>
      <c r="AB122" s="60"/>
      <c r="AC122" s="60"/>
      <c r="AD122" s="59"/>
      <c r="AE122" s="59"/>
      <c r="AF122" s="59"/>
      <c r="AG122" s="59"/>
      <c r="AH122" s="61"/>
      <c r="AI122" s="61"/>
      <c r="AJ122" s="61"/>
      <c r="AK122" s="61"/>
      <c r="AL122" s="164">
        <v>6.8202838827838832</v>
      </c>
      <c r="AM122" s="62"/>
      <c r="AN122" s="63">
        <f>ROUNDDOWN(AL122*$AN$10/$AL$10,1)</f>
        <v>3.9</v>
      </c>
      <c r="AO122" s="59">
        <f t="shared" si="15"/>
        <v>30420</v>
      </c>
      <c r="AP122" s="59">
        <f t="shared" si="15"/>
        <v>10140</v>
      </c>
      <c r="AQ122" s="59">
        <f t="shared" si="15"/>
        <v>8190</v>
      </c>
      <c r="AR122" s="59">
        <f t="shared" si="14"/>
        <v>6240</v>
      </c>
      <c r="AS122" s="59">
        <f t="shared" si="20"/>
        <v>30400</v>
      </c>
      <c r="AT122" s="59">
        <f t="shared" si="20"/>
        <v>10100</v>
      </c>
      <c r="AU122" s="59">
        <f t="shared" si="20"/>
        <v>8200</v>
      </c>
      <c r="AV122" s="59">
        <f t="shared" si="20"/>
        <v>6200</v>
      </c>
      <c r="AW122" s="64"/>
      <c r="AX122" s="126" t="s">
        <v>604</v>
      </c>
      <c r="AY122" s="65"/>
      <c r="AZ122" s="66"/>
    </row>
    <row r="123" spans="1:52" s="126" customFormat="1" ht="83.25" customHeight="1" x14ac:dyDescent="0.25">
      <c r="A123" s="53" t="str">
        <f t="shared" si="16"/>
        <v>NT10NT1+1</v>
      </c>
      <c r="B123" s="53" t="str">
        <f t="shared" si="17"/>
        <v>NT10NT1+2</v>
      </c>
      <c r="C123" s="53" t="str">
        <f t="shared" si="18"/>
        <v>NT10NT1+3</v>
      </c>
      <c r="D123" s="53" t="str">
        <f t="shared" si="19"/>
        <v>NT10NT1+4</v>
      </c>
      <c r="F123" s="126" t="s">
        <v>604</v>
      </c>
      <c r="G123" s="55">
        <v>10</v>
      </c>
      <c r="H123" s="55" t="s">
        <v>706</v>
      </c>
      <c r="I123" s="56" t="s">
        <v>707</v>
      </c>
      <c r="J123" s="56"/>
      <c r="K123" s="56"/>
      <c r="L123" s="56"/>
      <c r="M123" s="55"/>
      <c r="N123" s="55"/>
      <c r="O123" s="55"/>
      <c r="P123" s="55"/>
      <c r="Q123" s="57"/>
      <c r="R123" s="57"/>
      <c r="S123" s="57"/>
      <c r="T123" s="57"/>
      <c r="U123" s="58"/>
      <c r="V123" s="59"/>
      <c r="W123" s="59"/>
      <c r="X123" s="59"/>
      <c r="Y123" s="59"/>
      <c r="Z123" s="60" t="e">
        <f>V123/M123</f>
        <v>#DIV/0!</v>
      </c>
      <c r="AA123" s="60"/>
      <c r="AB123" s="60"/>
      <c r="AC123" s="60"/>
      <c r="AD123" s="59"/>
      <c r="AE123" s="59"/>
      <c r="AF123" s="59"/>
      <c r="AG123" s="59"/>
      <c r="AH123" s="61"/>
      <c r="AI123" s="61"/>
      <c r="AJ123" s="61"/>
      <c r="AK123" s="61"/>
      <c r="AL123" s="164"/>
      <c r="AM123" s="62"/>
      <c r="AN123" s="62"/>
      <c r="AO123" s="59">
        <f t="shared" si="15"/>
        <v>0</v>
      </c>
      <c r="AP123" s="59">
        <f t="shared" si="15"/>
        <v>0</v>
      </c>
      <c r="AQ123" s="59">
        <f t="shared" si="15"/>
        <v>0</v>
      </c>
      <c r="AR123" s="59">
        <f t="shared" si="14"/>
        <v>0</v>
      </c>
      <c r="AS123" s="59"/>
      <c r="AT123" s="59"/>
      <c r="AU123" s="59"/>
      <c r="AV123" s="59"/>
      <c r="AW123" s="64"/>
      <c r="AX123" s="126" t="s">
        <v>604</v>
      </c>
      <c r="AY123" s="65"/>
      <c r="AZ123" s="66">
        <v>1200</v>
      </c>
    </row>
    <row r="124" spans="1:52" s="126" customFormat="1" ht="39.950000000000003" customHeight="1" x14ac:dyDescent="0.25">
      <c r="A124" s="53" t="str">
        <f t="shared" si="16"/>
        <v>NT10NT1_D1+1</v>
      </c>
      <c r="B124" s="53" t="str">
        <f t="shared" si="17"/>
        <v>NT10NT1_D1+2</v>
      </c>
      <c r="C124" s="53" t="str">
        <f t="shared" si="18"/>
        <v>NT10NT1_D1+3</v>
      </c>
      <c r="D124" s="53" t="str">
        <f t="shared" si="19"/>
        <v>NT10NT1_D1+4</v>
      </c>
      <c r="F124" s="126" t="s">
        <v>604</v>
      </c>
      <c r="G124" s="55"/>
      <c r="H124" s="55" t="s">
        <v>708</v>
      </c>
      <c r="I124" s="56" t="s">
        <v>709</v>
      </c>
      <c r="J124" s="56" t="s">
        <v>710</v>
      </c>
      <c r="K124" s="56"/>
      <c r="L124" s="56" t="s">
        <v>711</v>
      </c>
      <c r="M124" s="57">
        <v>12000</v>
      </c>
      <c r="N124" s="57">
        <v>3500</v>
      </c>
      <c r="O124" s="57">
        <v>2700</v>
      </c>
      <c r="P124" s="57">
        <v>2000</v>
      </c>
      <c r="Q124" s="57"/>
      <c r="R124" s="57"/>
      <c r="S124" s="57"/>
      <c r="T124" s="57"/>
      <c r="U124" s="58" t="str">
        <f t="shared" ref="U124:U132" si="26">H124</f>
        <v>NT10NT1_D1</v>
      </c>
      <c r="V124" s="59"/>
      <c r="W124" s="59"/>
      <c r="X124" s="59"/>
      <c r="Y124" s="59"/>
      <c r="Z124" s="60"/>
      <c r="AA124" s="60"/>
      <c r="AB124" s="60"/>
      <c r="AC124" s="60"/>
      <c r="AD124" s="59"/>
      <c r="AE124" s="59"/>
      <c r="AF124" s="59"/>
      <c r="AG124" s="59"/>
      <c r="AH124" s="61"/>
      <c r="AI124" s="61"/>
      <c r="AJ124" s="61"/>
      <c r="AK124" s="61"/>
      <c r="AL124" s="164">
        <v>5.1083333333333334</v>
      </c>
      <c r="AM124" s="62"/>
      <c r="AN124" s="63">
        <f>ROUNDDOWN(AL124*$AN$10/$AL$10,1)</f>
        <v>2.9</v>
      </c>
      <c r="AO124" s="59">
        <f t="shared" si="15"/>
        <v>34800</v>
      </c>
      <c r="AP124" s="59">
        <f t="shared" si="15"/>
        <v>10150</v>
      </c>
      <c r="AQ124" s="59">
        <f t="shared" si="15"/>
        <v>7830</v>
      </c>
      <c r="AR124" s="59">
        <f t="shared" si="14"/>
        <v>5800</v>
      </c>
      <c r="AS124" s="59">
        <f t="shared" si="20"/>
        <v>34800</v>
      </c>
      <c r="AT124" s="59">
        <f t="shared" si="20"/>
        <v>10200</v>
      </c>
      <c r="AU124" s="59">
        <f t="shared" si="20"/>
        <v>7800</v>
      </c>
      <c r="AV124" s="59">
        <f t="shared" si="20"/>
        <v>5800</v>
      </c>
      <c r="AW124" s="64"/>
      <c r="AX124" s="126" t="s">
        <v>604</v>
      </c>
      <c r="AY124" s="65"/>
      <c r="AZ124" s="66">
        <v>1080</v>
      </c>
    </row>
    <row r="125" spans="1:52" s="126" customFormat="1" ht="39.950000000000003" customHeight="1" x14ac:dyDescent="0.25">
      <c r="A125" s="53" t="str">
        <f t="shared" si="16"/>
        <v>NT10NT1_D2+1</v>
      </c>
      <c r="B125" s="53" t="str">
        <f t="shared" si="17"/>
        <v>NT10NT1_D2+2</v>
      </c>
      <c r="C125" s="53" t="str">
        <f t="shared" si="18"/>
        <v>NT10NT1_D2+3</v>
      </c>
      <c r="D125" s="53" t="str">
        <f t="shared" si="19"/>
        <v>NT10NT1_D2+4</v>
      </c>
      <c r="F125" s="126" t="s">
        <v>604</v>
      </c>
      <c r="G125" s="55"/>
      <c r="H125" s="55" t="s">
        <v>712</v>
      </c>
      <c r="I125" s="56" t="s">
        <v>713</v>
      </c>
      <c r="J125" s="56" t="s">
        <v>714</v>
      </c>
      <c r="K125" s="56"/>
      <c r="L125" s="56" t="s">
        <v>715</v>
      </c>
      <c r="M125" s="57">
        <v>8500</v>
      </c>
      <c r="N125" s="57">
        <v>3300</v>
      </c>
      <c r="O125" s="57">
        <v>2300</v>
      </c>
      <c r="P125" s="57">
        <v>1800</v>
      </c>
      <c r="Q125" s="57"/>
      <c r="R125" s="57"/>
      <c r="S125" s="57"/>
      <c r="T125" s="57"/>
      <c r="U125" s="58" t="str">
        <f t="shared" si="26"/>
        <v>NT10NT1_D2</v>
      </c>
      <c r="V125" s="59"/>
      <c r="W125" s="59"/>
      <c r="X125" s="59"/>
      <c r="Y125" s="59"/>
      <c r="Z125" s="60"/>
      <c r="AA125" s="60"/>
      <c r="AB125" s="60"/>
      <c r="AC125" s="60"/>
      <c r="AD125" s="59"/>
      <c r="AE125" s="59"/>
      <c r="AF125" s="59"/>
      <c r="AG125" s="59"/>
      <c r="AH125" s="61"/>
      <c r="AI125" s="61"/>
      <c r="AJ125" s="61"/>
      <c r="AK125" s="61"/>
      <c r="AL125" s="164">
        <v>6.51</v>
      </c>
      <c r="AM125" s="62"/>
      <c r="AN125" s="63">
        <f>ROUNDDOWN(AL125*$AN$10/$AL$10,1)</f>
        <v>3.7</v>
      </c>
      <c r="AO125" s="59">
        <f t="shared" si="15"/>
        <v>31450</v>
      </c>
      <c r="AP125" s="59">
        <f t="shared" si="15"/>
        <v>12210</v>
      </c>
      <c r="AQ125" s="59">
        <f t="shared" si="15"/>
        <v>8510</v>
      </c>
      <c r="AR125" s="59">
        <f t="shared" si="14"/>
        <v>6660</v>
      </c>
      <c r="AS125" s="59">
        <f t="shared" si="20"/>
        <v>31500</v>
      </c>
      <c r="AT125" s="59">
        <f t="shared" si="20"/>
        <v>12200</v>
      </c>
      <c r="AU125" s="59">
        <f t="shared" si="20"/>
        <v>8500</v>
      </c>
      <c r="AV125" s="59">
        <f t="shared" si="20"/>
        <v>6700</v>
      </c>
      <c r="AW125" s="64"/>
      <c r="AX125" s="126" t="s">
        <v>604</v>
      </c>
      <c r="AY125" s="65"/>
      <c r="AZ125" s="66">
        <v>960</v>
      </c>
    </row>
    <row r="126" spans="1:52" s="126" customFormat="1" ht="39.950000000000003" customHeight="1" x14ac:dyDescent="0.25">
      <c r="A126" s="53" t="str">
        <f t="shared" si="16"/>
        <v>NT10NT1_D3+1</v>
      </c>
      <c r="B126" s="53" t="str">
        <f t="shared" si="17"/>
        <v>NT10NT1_D3+2</v>
      </c>
      <c r="C126" s="53" t="str">
        <f t="shared" si="18"/>
        <v>NT10NT1_D3+3</v>
      </c>
      <c r="D126" s="53" t="str">
        <f t="shared" si="19"/>
        <v>NT10NT1_D3+4</v>
      </c>
      <c r="F126" s="126" t="s">
        <v>604</v>
      </c>
      <c r="G126" s="55"/>
      <c r="H126" s="55" t="s">
        <v>716</v>
      </c>
      <c r="I126" s="56" t="s">
        <v>717</v>
      </c>
      <c r="J126" s="56" t="s">
        <v>718</v>
      </c>
      <c r="K126" s="56"/>
      <c r="L126" s="56" t="s">
        <v>719</v>
      </c>
      <c r="M126" s="57">
        <v>6500</v>
      </c>
      <c r="N126" s="57">
        <v>2600</v>
      </c>
      <c r="O126" s="57">
        <v>2100</v>
      </c>
      <c r="P126" s="57">
        <v>1600</v>
      </c>
      <c r="Q126" s="57"/>
      <c r="R126" s="57"/>
      <c r="S126" s="57"/>
      <c r="T126" s="57"/>
      <c r="U126" s="58" t="str">
        <f t="shared" si="26"/>
        <v>NT10NT1_D3</v>
      </c>
      <c r="V126" s="59"/>
      <c r="W126" s="59"/>
      <c r="X126" s="59"/>
      <c r="Y126" s="59"/>
      <c r="Z126" s="60"/>
      <c r="AA126" s="60">
        <f>W126/N126</f>
        <v>0</v>
      </c>
      <c r="AB126" s="60"/>
      <c r="AC126" s="60"/>
      <c r="AD126" s="59"/>
      <c r="AE126" s="59"/>
      <c r="AF126" s="59"/>
      <c r="AG126" s="59"/>
      <c r="AH126" s="61"/>
      <c r="AI126" s="61"/>
      <c r="AJ126" s="61"/>
      <c r="AK126" s="61"/>
      <c r="AL126" s="164">
        <v>3.34</v>
      </c>
      <c r="AM126" s="62"/>
      <c r="AN126" s="63">
        <f>ROUNDDOWN(AL126*$AN$10/$AL$10,1)</f>
        <v>1.9</v>
      </c>
      <c r="AO126" s="59">
        <f t="shared" si="15"/>
        <v>12350</v>
      </c>
      <c r="AP126" s="59">
        <f t="shared" si="15"/>
        <v>4940</v>
      </c>
      <c r="AQ126" s="59">
        <f t="shared" si="15"/>
        <v>3990</v>
      </c>
      <c r="AR126" s="59">
        <f t="shared" si="14"/>
        <v>3040</v>
      </c>
      <c r="AS126" s="59">
        <f t="shared" si="20"/>
        <v>12400</v>
      </c>
      <c r="AT126" s="59">
        <f t="shared" si="20"/>
        <v>4900</v>
      </c>
      <c r="AU126" s="59">
        <f t="shared" si="20"/>
        <v>4000</v>
      </c>
      <c r="AV126" s="59">
        <f t="shared" si="20"/>
        <v>3000</v>
      </c>
      <c r="AW126" s="64"/>
      <c r="AX126" s="126" t="s">
        <v>604</v>
      </c>
      <c r="AY126" s="65"/>
      <c r="AZ126" s="66">
        <v>960</v>
      </c>
    </row>
    <row r="127" spans="1:52" s="126" customFormat="1" ht="20.100000000000001" customHeight="1" x14ac:dyDescent="0.25">
      <c r="A127" s="53" t="str">
        <f t="shared" si="16"/>
        <v>NT10NT1_D4+1</v>
      </c>
      <c r="B127" s="53" t="str">
        <f t="shared" si="17"/>
        <v>NT10NT1_D4+2</v>
      </c>
      <c r="C127" s="53" t="str">
        <f t="shared" si="18"/>
        <v>NT10NT1_D4+3</v>
      </c>
      <c r="D127" s="53" t="str">
        <f t="shared" si="19"/>
        <v>NT10NT1_D4+4</v>
      </c>
      <c r="F127" s="126" t="s">
        <v>604</v>
      </c>
      <c r="G127" s="55"/>
      <c r="H127" s="55" t="s">
        <v>720</v>
      </c>
      <c r="I127" s="56" t="s">
        <v>721</v>
      </c>
      <c r="J127" s="56" t="s">
        <v>722</v>
      </c>
      <c r="K127" s="56"/>
      <c r="L127" s="56" t="s">
        <v>723</v>
      </c>
      <c r="M127" s="57">
        <v>5500</v>
      </c>
      <c r="N127" s="57">
        <v>2600</v>
      </c>
      <c r="O127" s="57">
        <v>2100</v>
      </c>
      <c r="P127" s="57">
        <v>1600</v>
      </c>
      <c r="Q127" s="57"/>
      <c r="R127" s="57"/>
      <c r="S127" s="57"/>
      <c r="T127" s="57"/>
      <c r="U127" s="58" t="str">
        <f t="shared" si="26"/>
        <v>NT10NT1_D4</v>
      </c>
      <c r="V127" s="59"/>
      <c r="W127" s="59"/>
      <c r="X127" s="59"/>
      <c r="Y127" s="59"/>
      <c r="Z127" s="60"/>
      <c r="AA127" s="60">
        <f>W127/N127</f>
        <v>0</v>
      </c>
      <c r="AB127" s="60"/>
      <c r="AC127" s="60">
        <f>Y127/P127</f>
        <v>0</v>
      </c>
      <c r="AD127" s="59"/>
      <c r="AE127" s="59"/>
      <c r="AF127" s="59"/>
      <c r="AG127" s="59"/>
      <c r="AH127" s="61"/>
      <c r="AI127" s="61"/>
      <c r="AJ127" s="61"/>
      <c r="AK127" s="61"/>
      <c r="AL127" s="164">
        <v>2.65</v>
      </c>
      <c r="AM127" s="62"/>
      <c r="AN127" s="62">
        <v>1.5</v>
      </c>
      <c r="AO127" s="59">
        <f t="shared" si="15"/>
        <v>8250</v>
      </c>
      <c r="AP127" s="59">
        <f t="shared" si="15"/>
        <v>3900</v>
      </c>
      <c r="AQ127" s="59">
        <f t="shared" si="15"/>
        <v>3150</v>
      </c>
      <c r="AR127" s="59">
        <f t="shared" si="14"/>
        <v>2400</v>
      </c>
      <c r="AS127" s="59">
        <f t="shared" si="20"/>
        <v>8300</v>
      </c>
      <c r="AT127" s="59">
        <f t="shared" si="20"/>
        <v>3900</v>
      </c>
      <c r="AU127" s="59">
        <f t="shared" si="20"/>
        <v>3200</v>
      </c>
      <c r="AV127" s="59">
        <f t="shared" si="20"/>
        <v>2400</v>
      </c>
      <c r="AW127" s="64"/>
      <c r="AX127" s="126" t="s">
        <v>604</v>
      </c>
      <c r="AY127" s="65"/>
      <c r="AZ127" s="66">
        <v>780</v>
      </c>
    </row>
    <row r="128" spans="1:52" s="126" customFormat="1" ht="45.75" customHeight="1" x14ac:dyDescent="0.25">
      <c r="A128" s="53" t="str">
        <f t="shared" si="16"/>
        <v>NT11NT2+1</v>
      </c>
      <c r="B128" s="53" t="str">
        <f t="shared" si="17"/>
        <v>NT11NT2+2</v>
      </c>
      <c r="C128" s="53" t="str">
        <f t="shared" si="18"/>
        <v>NT11NT2+3</v>
      </c>
      <c r="D128" s="53" t="str">
        <f t="shared" si="19"/>
        <v>NT11NT2+4</v>
      </c>
      <c r="F128" s="126" t="s">
        <v>604</v>
      </c>
      <c r="G128" s="55">
        <v>11</v>
      </c>
      <c r="H128" s="55" t="s">
        <v>724</v>
      </c>
      <c r="I128" s="56" t="s">
        <v>725</v>
      </c>
      <c r="J128" s="56" t="s">
        <v>726</v>
      </c>
      <c r="K128" s="56"/>
      <c r="L128" s="56" t="s">
        <v>727</v>
      </c>
      <c r="M128" s="57">
        <v>4600</v>
      </c>
      <c r="N128" s="57">
        <v>2200</v>
      </c>
      <c r="O128" s="57">
        <v>1800</v>
      </c>
      <c r="P128" s="57">
        <v>1300</v>
      </c>
      <c r="Q128" s="57"/>
      <c r="R128" s="57"/>
      <c r="S128" s="57"/>
      <c r="T128" s="57"/>
      <c r="U128" s="58" t="str">
        <f t="shared" si="26"/>
        <v>NT11NT2</v>
      </c>
      <c r="V128" s="59"/>
      <c r="W128" s="59"/>
      <c r="X128" s="59"/>
      <c r="Y128" s="59"/>
      <c r="Z128" s="60"/>
      <c r="AA128" s="60"/>
      <c r="AB128" s="60"/>
      <c r="AC128" s="60"/>
      <c r="AD128" s="59"/>
      <c r="AE128" s="59"/>
      <c r="AF128" s="59"/>
      <c r="AG128" s="59"/>
      <c r="AH128" s="61"/>
      <c r="AI128" s="61"/>
      <c r="AJ128" s="61"/>
      <c r="AK128" s="61"/>
      <c r="AL128" s="164">
        <v>7.1066433566433567</v>
      </c>
      <c r="AM128" s="62"/>
      <c r="AN128" s="63">
        <f>ROUNDDOWN(AL128*$AN$10/$AL$10,1)</f>
        <v>4.0999999999999996</v>
      </c>
      <c r="AO128" s="59">
        <f t="shared" si="15"/>
        <v>18860</v>
      </c>
      <c r="AP128" s="59">
        <f t="shared" si="15"/>
        <v>9020</v>
      </c>
      <c r="AQ128" s="59">
        <f t="shared" si="15"/>
        <v>7379.9999999999991</v>
      </c>
      <c r="AR128" s="59">
        <f t="shared" si="14"/>
        <v>5329.9999999999991</v>
      </c>
      <c r="AS128" s="59">
        <f t="shared" si="20"/>
        <v>18900</v>
      </c>
      <c r="AT128" s="59">
        <f t="shared" si="20"/>
        <v>9000</v>
      </c>
      <c r="AU128" s="59">
        <f t="shared" si="20"/>
        <v>7400</v>
      </c>
      <c r="AV128" s="59">
        <f t="shared" si="20"/>
        <v>5300</v>
      </c>
      <c r="AW128" s="64"/>
      <c r="AX128" s="126" t="s">
        <v>604</v>
      </c>
      <c r="AY128" s="65"/>
      <c r="AZ128" s="66">
        <v>780</v>
      </c>
    </row>
    <row r="129" spans="1:52" s="126" customFormat="1" ht="55.5" customHeight="1" x14ac:dyDescent="0.25">
      <c r="A129" s="53" t="str">
        <f t="shared" si="16"/>
        <v>NT12NT2+1</v>
      </c>
      <c r="B129" s="53" t="str">
        <f t="shared" si="17"/>
        <v>NT12NT2+2</v>
      </c>
      <c r="C129" s="53" t="str">
        <f t="shared" si="18"/>
        <v>NT12NT2+3</v>
      </c>
      <c r="D129" s="53" t="str">
        <f t="shared" si="19"/>
        <v>NT12NT2+4</v>
      </c>
      <c r="F129" s="126" t="s">
        <v>604</v>
      </c>
      <c r="G129" s="55">
        <v>12</v>
      </c>
      <c r="H129" s="55" t="s">
        <v>728</v>
      </c>
      <c r="I129" s="56" t="s">
        <v>729</v>
      </c>
      <c r="J129" s="56" t="s">
        <v>730</v>
      </c>
      <c r="K129" s="56"/>
      <c r="L129" s="56" t="s">
        <v>731</v>
      </c>
      <c r="M129" s="57">
        <v>5200</v>
      </c>
      <c r="N129" s="57">
        <v>2300</v>
      </c>
      <c r="O129" s="57">
        <v>1800</v>
      </c>
      <c r="P129" s="57">
        <v>1300</v>
      </c>
      <c r="Q129" s="57"/>
      <c r="R129" s="57"/>
      <c r="S129" s="57"/>
      <c r="T129" s="57"/>
      <c r="U129" s="58" t="str">
        <f t="shared" si="26"/>
        <v>NT12NT2</v>
      </c>
      <c r="V129" s="59"/>
      <c r="W129" s="59"/>
      <c r="X129" s="59"/>
      <c r="Y129" s="59"/>
      <c r="Z129" s="60"/>
      <c r="AA129" s="60"/>
      <c r="AB129" s="60"/>
      <c r="AC129" s="60"/>
      <c r="AD129" s="59" t="e">
        <f>VLOOKUP($H129,#REF!,5,0)</f>
        <v>#REF!</v>
      </c>
      <c r="AE129" s="59" t="e">
        <f>VLOOKUP($H129,#REF!,6,0)</f>
        <v>#REF!</v>
      </c>
      <c r="AF129" s="59" t="e">
        <f>VLOOKUP($H129,#REF!,7,0)</f>
        <v>#REF!</v>
      </c>
      <c r="AG129" s="59" t="e">
        <f>VLOOKUP($H129,#REF!,8,0)</f>
        <v>#REF!</v>
      </c>
      <c r="AH129" s="61" t="e">
        <f>AD129/M129</f>
        <v>#REF!</v>
      </c>
      <c r="AI129" s="61" t="e">
        <f>AE129/N129</f>
        <v>#REF!</v>
      </c>
      <c r="AJ129" s="61" t="e">
        <f>AF129/O129</f>
        <v>#REF!</v>
      </c>
      <c r="AK129" s="61" t="e">
        <f>AG129/P129</f>
        <v>#REF!</v>
      </c>
      <c r="AL129" s="164">
        <v>5.28</v>
      </c>
      <c r="AM129" s="62"/>
      <c r="AN129" s="63">
        <f>ROUNDDOWN(AL129*$AN$10/$AL$10,1)</f>
        <v>3</v>
      </c>
      <c r="AO129" s="59">
        <f t="shared" si="15"/>
        <v>15600</v>
      </c>
      <c r="AP129" s="59">
        <f t="shared" si="15"/>
        <v>6900</v>
      </c>
      <c r="AQ129" s="59">
        <f t="shared" si="15"/>
        <v>5400</v>
      </c>
      <c r="AR129" s="59">
        <f t="shared" si="14"/>
        <v>3900</v>
      </c>
      <c r="AS129" s="59">
        <f t="shared" si="20"/>
        <v>15600</v>
      </c>
      <c r="AT129" s="59">
        <f t="shared" si="20"/>
        <v>6900</v>
      </c>
      <c r="AU129" s="59">
        <f t="shared" si="20"/>
        <v>5400</v>
      </c>
      <c r="AV129" s="59">
        <f t="shared" si="20"/>
        <v>3900</v>
      </c>
      <c r="AW129" s="64" t="e">
        <f>VLOOKUP($H129,#REF!,3,0)</f>
        <v>#REF!</v>
      </c>
      <c r="AX129" s="172" t="s">
        <v>604</v>
      </c>
      <c r="AY129" s="166"/>
      <c r="AZ129" s="66">
        <v>780</v>
      </c>
    </row>
    <row r="130" spans="1:52" s="126" customFormat="1" ht="65.25" customHeight="1" x14ac:dyDescent="0.25">
      <c r="A130" s="53" t="str">
        <f t="shared" si="16"/>
        <v>NT13NT2+1</v>
      </c>
      <c r="B130" s="53" t="str">
        <f t="shared" si="17"/>
        <v>NT13NT2+2</v>
      </c>
      <c r="C130" s="53" t="str">
        <f t="shared" si="18"/>
        <v>NT13NT2+3</v>
      </c>
      <c r="D130" s="53" t="str">
        <f t="shared" si="19"/>
        <v>NT13NT2+4</v>
      </c>
      <c r="F130" s="126" t="s">
        <v>604</v>
      </c>
      <c r="G130" s="55">
        <v>13</v>
      </c>
      <c r="H130" s="55" t="s">
        <v>732</v>
      </c>
      <c r="I130" s="56" t="s">
        <v>733</v>
      </c>
      <c r="J130" s="56" t="s">
        <v>688</v>
      </c>
      <c r="K130" s="56"/>
      <c r="L130" s="56" t="s">
        <v>734</v>
      </c>
      <c r="M130" s="57">
        <v>4400</v>
      </c>
      <c r="N130" s="57">
        <v>2200</v>
      </c>
      <c r="O130" s="57">
        <v>1800</v>
      </c>
      <c r="P130" s="57">
        <v>1300</v>
      </c>
      <c r="Q130" s="57"/>
      <c r="R130" s="57"/>
      <c r="S130" s="57"/>
      <c r="T130" s="57"/>
      <c r="U130" s="58" t="str">
        <f t="shared" si="26"/>
        <v>NT13NT2</v>
      </c>
      <c r="V130" s="59"/>
      <c r="W130" s="59"/>
      <c r="X130" s="59"/>
      <c r="Y130" s="59"/>
      <c r="Z130" s="60"/>
      <c r="AA130" s="60"/>
      <c r="AB130" s="60"/>
      <c r="AC130" s="60"/>
      <c r="AD130" s="59"/>
      <c r="AE130" s="59"/>
      <c r="AF130" s="59"/>
      <c r="AG130" s="59"/>
      <c r="AH130" s="61"/>
      <c r="AI130" s="61"/>
      <c r="AJ130" s="61"/>
      <c r="AK130" s="61"/>
      <c r="AL130" s="164">
        <v>5.73</v>
      </c>
      <c r="AM130" s="62"/>
      <c r="AN130" s="63">
        <f>ROUNDDOWN(AL130*$AN$10/$AL$10,1)</f>
        <v>3.3</v>
      </c>
      <c r="AO130" s="59">
        <f t="shared" si="15"/>
        <v>14520</v>
      </c>
      <c r="AP130" s="59">
        <f t="shared" si="15"/>
        <v>7260</v>
      </c>
      <c r="AQ130" s="59">
        <f t="shared" si="15"/>
        <v>5940</v>
      </c>
      <c r="AR130" s="59">
        <f t="shared" si="14"/>
        <v>4290</v>
      </c>
      <c r="AS130" s="59">
        <f t="shared" si="20"/>
        <v>14500</v>
      </c>
      <c r="AT130" s="59">
        <f t="shared" si="20"/>
        <v>7300</v>
      </c>
      <c r="AU130" s="59">
        <f t="shared" si="20"/>
        <v>5900</v>
      </c>
      <c r="AV130" s="59">
        <f t="shared" si="20"/>
        <v>4300</v>
      </c>
      <c r="AW130" s="64"/>
      <c r="AX130" s="126" t="s">
        <v>604</v>
      </c>
      <c r="AY130" s="65"/>
      <c r="AZ130" s="66">
        <v>780</v>
      </c>
    </row>
    <row r="131" spans="1:52" s="126" customFormat="1" ht="36.75" customHeight="1" x14ac:dyDescent="0.25">
      <c r="A131" s="53" t="str">
        <f t="shared" si="16"/>
        <v>NT14NT2+1</v>
      </c>
      <c r="B131" s="53" t="str">
        <f t="shared" si="17"/>
        <v>NT14NT2+2</v>
      </c>
      <c r="C131" s="53" t="str">
        <f t="shared" si="18"/>
        <v>NT14NT2+3</v>
      </c>
      <c r="D131" s="53" t="str">
        <f t="shared" si="19"/>
        <v>NT14NT2+4</v>
      </c>
      <c r="F131" s="126" t="s">
        <v>604</v>
      </c>
      <c r="G131" s="55">
        <v>14</v>
      </c>
      <c r="H131" s="55" t="s">
        <v>735</v>
      </c>
      <c r="I131" s="56" t="s">
        <v>736</v>
      </c>
      <c r="J131" s="56" t="s">
        <v>737</v>
      </c>
      <c r="K131" s="56"/>
      <c r="L131" s="56" t="s">
        <v>738</v>
      </c>
      <c r="M131" s="57">
        <v>4600</v>
      </c>
      <c r="N131" s="57">
        <v>2200</v>
      </c>
      <c r="O131" s="57">
        <v>1800</v>
      </c>
      <c r="P131" s="57">
        <v>1300</v>
      </c>
      <c r="Q131" s="57"/>
      <c r="R131" s="57"/>
      <c r="S131" s="57"/>
      <c r="T131" s="57"/>
      <c r="U131" s="58" t="str">
        <f t="shared" si="26"/>
        <v>NT14NT2</v>
      </c>
      <c r="V131" s="59"/>
      <c r="W131" s="59"/>
      <c r="X131" s="59"/>
      <c r="Y131" s="59"/>
      <c r="Z131" s="60">
        <f>V131/M131</f>
        <v>0</v>
      </c>
      <c r="AA131" s="60">
        <f>W131/N131</f>
        <v>0</v>
      </c>
      <c r="AB131" s="60">
        <f>X131/O131</f>
        <v>0</v>
      </c>
      <c r="AC131" s="60"/>
      <c r="AD131" s="59"/>
      <c r="AE131" s="59"/>
      <c r="AF131" s="59"/>
      <c r="AG131" s="59"/>
      <c r="AH131" s="61"/>
      <c r="AI131" s="61"/>
      <c r="AJ131" s="61"/>
      <c r="AK131" s="61"/>
      <c r="AL131" s="164">
        <v>5.73</v>
      </c>
      <c r="AM131" s="62"/>
      <c r="AN131" s="63">
        <f>ROUNDDOWN(AL131*$AN$10/$AL$10,1)</f>
        <v>3.3</v>
      </c>
      <c r="AO131" s="59">
        <f t="shared" si="15"/>
        <v>15180</v>
      </c>
      <c r="AP131" s="59">
        <f t="shared" si="15"/>
        <v>7260</v>
      </c>
      <c r="AQ131" s="59">
        <f t="shared" si="15"/>
        <v>5940</v>
      </c>
      <c r="AR131" s="59">
        <f t="shared" si="14"/>
        <v>4290</v>
      </c>
      <c r="AS131" s="59">
        <f t="shared" si="20"/>
        <v>15200</v>
      </c>
      <c r="AT131" s="59">
        <f t="shared" si="20"/>
        <v>7300</v>
      </c>
      <c r="AU131" s="59">
        <f t="shared" si="20"/>
        <v>5900</v>
      </c>
      <c r="AV131" s="59">
        <f t="shared" si="20"/>
        <v>4300</v>
      </c>
      <c r="AW131" s="64"/>
      <c r="AX131" s="126" t="s">
        <v>604</v>
      </c>
      <c r="AY131" s="65"/>
      <c r="AZ131" s="66">
        <v>840</v>
      </c>
    </row>
    <row r="132" spans="1:52" s="126" customFormat="1" ht="47.25" x14ac:dyDescent="0.25">
      <c r="A132" s="53" t="str">
        <f t="shared" si="16"/>
        <v>NT15NT2+1</v>
      </c>
      <c r="B132" s="53" t="str">
        <f t="shared" si="17"/>
        <v>NT15NT2+2</v>
      </c>
      <c r="C132" s="53" t="str">
        <f t="shared" si="18"/>
        <v>NT15NT2+3</v>
      </c>
      <c r="D132" s="53" t="str">
        <f t="shared" si="19"/>
        <v>NT15NT2+4</v>
      </c>
      <c r="F132" s="126" t="s">
        <v>604</v>
      </c>
      <c r="G132" s="55">
        <v>15</v>
      </c>
      <c r="H132" s="55" t="s">
        <v>739</v>
      </c>
      <c r="I132" s="56" t="s">
        <v>740</v>
      </c>
      <c r="J132" s="56" t="s">
        <v>741</v>
      </c>
      <c r="K132" s="56"/>
      <c r="L132" s="56" t="s">
        <v>742</v>
      </c>
      <c r="M132" s="57">
        <v>5100</v>
      </c>
      <c r="N132" s="57">
        <v>2500</v>
      </c>
      <c r="O132" s="57">
        <v>2000</v>
      </c>
      <c r="P132" s="57">
        <v>1400</v>
      </c>
      <c r="Q132" s="57"/>
      <c r="R132" s="57"/>
      <c r="S132" s="57"/>
      <c r="T132" s="57"/>
      <c r="U132" s="58" t="str">
        <f t="shared" si="26"/>
        <v>NT15NT2</v>
      </c>
      <c r="V132" s="59"/>
      <c r="W132" s="59"/>
      <c r="X132" s="59"/>
      <c r="Y132" s="59"/>
      <c r="Z132" s="60"/>
      <c r="AA132" s="60"/>
      <c r="AB132" s="60"/>
      <c r="AC132" s="60"/>
      <c r="AD132" s="59"/>
      <c r="AE132" s="59"/>
      <c r="AF132" s="59"/>
      <c r="AG132" s="59"/>
      <c r="AH132" s="61"/>
      <c r="AI132" s="61"/>
      <c r="AJ132" s="61"/>
      <c r="AK132" s="61"/>
      <c r="AL132" s="164">
        <v>9.5000130718954257</v>
      </c>
      <c r="AM132" s="62"/>
      <c r="AN132" s="63">
        <f>ROUNDDOWN(AL132*$AN$10/$AL$10,1)</f>
        <v>5.5</v>
      </c>
      <c r="AO132" s="59">
        <f t="shared" si="15"/>
        <v>28050</v>
      </c>
      <c r="AP132" s="59">
        <f t="shared" si="15"/>
        <v>13750</v>
      </c>
      <c r="AQ132" s="59">
        <f t="shared" si="15"/>
        <v>11000</v>
      </c>
      <c r="AR132" s="59">
        <f t="shared" si="14"/>
        <v>7700</v>
      </c>
      <c r="AS132" s="59">
        <f t="shared" si="20"/>
        <v>28100</v>
      </c>
      <c r="AT132" s="59">
        <f t="shared" si="20"/>
        <v>13800</v>
      </c>
      <c r="AU132" s="59">
        <f t="shared" si="20"/>
        <v>11000</v>
      </c>
      <c r="AV132" s="59">
        <f t="shared" si="20"/>
        <v>7700</v>
      </c>
      <c r="AW132" s="64"/>
      <c r="AX132" s="126" t="s">
        <v>604</v>
      </c>
      <c r="AY132" s="65"/>
      <c r="AZ132" s="66"/>
    </row>
    <row r="133" spans="1:52" s="126" customFormat="1" ht="57" customHeight="1" x14ac:dyDescent="0.25">
      <c r="A133" s="53" t="str">
        <f t="shared" si="16"/>
        <v>NT16NT2+1</v>
      </c>
      <c r="B133" s="53" t="str">
        <f t="shared" si="17"/>
        <v>NT16NT2+2</v>
      </c>
      <c r="C133" s="53" t="str">
        <f t="shared" si="18"/>
        <v>NT16NT2+3</v>
      </c>
      <c r="D133" s="53" t="str">
        <f t="shared" si="19"/>
        <v>NT16NT2+4</v>
      </c>
      <c r="F133" s="126" t="s">
        <v>604</v>
      </c>
      <c r="G133" s="55">
        <v>16</v>
      </c>
      <c r="H133" s="55" t="s">
        <v>743</v>
      </c>
      <c r="I133" s="56" t="s">
        <v>744</v>
      </c>
      <c r="J133" s="56" t="s">
        <v>745</v>
      </c>
      <c r="K133" s="56"/>
      <c r="L133" s="56" t="s">
        <v>619</v>
      </c>
      <c r="M133" s="55"/>
      <c r="N133" s="55"/>
      <c r="O133" s="55"/>
      <c r="P133" s="55"/>
      <c r="Q133" s="57"/>
      <c r="R133" s="57"/>
      <c r="S133" s="57"/>
      <c r="T133" s="57"/>
      <c r="U133" s="58"/>
      <c r="V133" s="59"/>
      <c r="W133" s="59"/>
      <c r="X133" s="59"/>
      <c r="Y133" s="59"/>
      <c r="Z133" s="60"/>
      <c r="AA133" s="60"/>
      <c r="AB133" s="60"/>
      <c r="AC133" s="60"/>
      <c r="AD133" s="59"/>
      <c r="AE133" s="59"/>
      <c r="AF133" s="59"/>
      <c r="AG133" s="59"/>
      <c r="AH133" s="61"/>
      <c r="AI133" s="61"/>
      <c r="AJ133" s="61"/>
      <c r="AK133" s="61"/>
      <c r="AL133" s="164"/>
      <c r="AM133" s="62"/>
      <c r="AN133" s="62"/>
      <c r="AO133" s="59">
        <f t="shared" si="15"/>
        <v>0</v>
      </c>
      <c r="AP133" s="59">
        <f t="shared" si="15"/>
        <v>0</v>
      </c>
      <c r="AQ133" s="59">
        <f t="shared" si="15"/>
        <v>0</v>
      </c>
      <c r="AR133" s="59">
        <f t="shared" si="14"/>
        <v>0</v>
      </c>
      <c r="AS133" s="59"/>
      <c r="AT133" s="59"/>
      <c r="AU133" s="59"/>
      <c r="AV133" s="59"/>
      <c r="AW133" s="64"/>
      <c r="AX133" s="126" t="s">
        <v>604</v>
      </c>
      <c r="AY133" s="65"/>
      <c r="AZ133" s="66">
        <v>780</v>
      </c>
    </row>
    <row r="134" spans="1:52" s="126" customFormat="1" ht="41.25" customHeight="1" x14ac:dyDescent="0.25">
      <c r="A134" s="53" t="str">
        <f t="shared" si="16"/>
        <v>NT16NT2_D1+1</v>
      </c>
      <c r="B134" s="53" t="str">
        <f t="shared" si="17"/>
        <v>NT16NT2_D1+2</v>
      </c>
      <c r="C134" s="53" t="str">
        <f t="shared" si="18"/>
        <v>NT16NT2_D1+3</v>
      </c>
      <c r="D134" s="53" t="str">
        <f t="shared" si="19"/>
        <v>NT16NT2_D1+4</v>
      </c>
      <c r="F134" s="126" t="s">
        <v>604</v>
      </c>
      <c r="G134" s="55"/>
      <c r="H134" s="55" t="s">
        <v>746</v>
      </c>
      <c r="I134" s="56" t="s">
        <v>747</v>
      </c>
      <c r="J134" s="56" t="s">
        <v>745</v>
      </c>
      <c r="K134" s="56"/>
      <c r="L134" s="56" t="s">
        <v>748</v>
      </c>
      <c r="M134" s="57">
        <v>5200</v>
      </c>
      <c r="N134" s="57">
        <v>2100</v>
      </c>
      <c r="O134" s="57">
        <v>1700</v>
      </c>
      <c r="P134" s="57">
        <v>1300</v>
      </c>
      <c r="Q134" s="57"/>
      <c r="R134" s="57"/>
      <c r="S134" s="57"/>
      <c r="T134" s="57"/>
      <c r="U134" s="58" t="str">
        <f>H134</f>
        <v>NT16NT2_D1</v>
      </c>
      <c r="V134" s="59"/>
      <c r="W134" s="59"/>
      <c r="X134" s="59"/>
      <c r="Y134" s="59"/>
      <c r="Z134" s="60"/>
      <c r="AA134" s="60"/>
      <c r="AB134" s="60"/>
      <c r="AC134" s="60"/>
      <c r="AD134" s="59" t="e">
        <f>VLOOKUP($H134,#REF!,5,0)</f>
        <v>#REF!</v>
      </c>
      <c r="AE134" s="59" t="e">
        <f>VLOOKUP($H134,#REF!,6,0)</f>
        <v>#REF!</v>
      </c>
      <c r="AF134" s="59" t="e">
        <f>VLOOKUP($H134,#REF!,7,0)</f>
        <v>#REF!</v>
      </c>
      <c r="AG134" s="59" t="e">
        <f>VLOOKUP($H134,#REF!,8,0)</f>
        <v>#REF!</v>
      </c>
      <c r="AH134" s="61" t="e">
        <f>AD134/M134</f>
        <v>#REF!</v>
      </c>
      <c r="AI134" s="61" t="e">
        <f>AE134/N134</f>
        <v>#REF!</v>
      </c>
      <c r="AJ134" s="61" t="e">
        <f>AF134/O134</f>
        <v>#REF!</v>
      </c>
      <c r="AK134" s="61" t="e">
        <f>AG134/P134</f>
        <v>#REF!</v>
      </c>
      <c r="AL134" s="164">
        <v>5.28</v>
      </c>
      <c r="AM134" s="62"/>
      <c r="AN134" s="63">
        <f>ROUNDDOWN(AL134*$AN$10/$AL$10,1)</f>
        <v>3</v>
      </c>
      <c r="AO134" s="59">
        <f t="shared" si="15"/>
        <v>15600</v>
      </c>
      <c r="AP134" s="59">
        <f t="shared" si="15"/>
        <v>6300</v>
      </c>
      <c r="AQ134" s="59">
        <f t="shared" si="15"/>
        <v>5100</v>
      </c>
      <c r="AR134" s="59">
        <f t="shared" si="14"/>
        <v>3900</v>
      </c>
      <c r="AS134" s="59">
        <f t="shared" si="20"/>
        <v>15600</v>
      </c>
      <c r="AT134" s="59">
        <f t="shared" si="20"/>
        <v>6300</v>
      </c>
      <c r="AU134" s="59">
        <f t="shared" si="20"/>
        <v>5100</v>
      </c>
      <c r="AV134" s="59">
        <f t="shared" si="20"/>
        <v>3900</v>
      </c>
      <c r="AW134" s="64" t="e">
        <f>VLOOKUP($H134,#REF!,3,0)</f>
        <v>#REF!</v>
      </c>
      <c r="AX134" s="172" t="s">
        <v>604</v>
      </c>
      <c r="AY134" s="166"/>
      <c r="AZ134" s="66">
        <v>780</v>
      </c>
    </row>
    <row r="135" spans="1:52" s="126" customFormat="1" ht="63" x14ac:dyDescent="0.25">
      <c r="A135" s="53" t="str">
        <f t="shared" si="16"/>
        <v>NT16NT2_D2+1</v>
      </c>
      <c r="B135" s="53" t="str">
        <f t="shared" si="17"/>
        <v>NT16NT2_D2+2</v>
      </c>
      <c r="C135" s="53" t="str">
        <f t="shared" si="18"/>
        <v>NT16NT2_D2+3</v>
      </c>
      <c r="D135" s="53" t="str">
        <f t="shared" si="19"/>
        <v>NT16NT2_D2+4</v>
      </c>
      <c r="F135" s="126" t="s">
        <v>604</v>
      </c>
      <c r="G135" s="55"/>
      <c r="H135" s="55" t="s">
        <v>749</v>
      </c>
      <c r="I135" s="56" t="s">
        <v>750</v>
      </c>
      <c r="J135" s="56" t="s">
        <v>751</v>
      </c>
      <c r="K135" s="56"/>
      <c r="L135" s="56" t="s">
        <v>619</v>
      </c>
      <c r="M135" s="57">
        <v>4800</v>
      </c>
      <c r="N135" s="57">
        <v>2300</v>
      </c>
      <c r="O135" s="57">
        <v>1800</v>
      </c>
      <c r="P135" s="57">
        <v>1300</v>
      </c>
      <c r="Q135" s="57"/>
      <c r="R135" s="57"/>
      <c r="S135" s="57"/>
      <c r="T135" s="57"/>
      <c r="U135" s="58" t="str">
        <f>H135</f>
        <v>NT16NT2_D2</v>
      </c>
      <c r="V135" s="59"/>
      <c r="W135" s="59"/>
      <c r="X135" s="59"/>
      <c r="Y135" s="59"/>
      <c r="Z135" s="60"/>
      <c r="AA135" s="60">
        <f>W135/N135</f>
        <v>0</v>
      </c>
      <c r="AB135" s="60">
        <f>X135/O135</f>
        <v>0</v>
      </c>
      <c r="AC135" s="60">
        <f>Y135/P135</f>
        <v>0</v>
      </c>
      <c r="AD135" s="59"/>
      <c r="AE135" s="59"/>
      <c r="AF135" s="59"/>
      <c r="AG135" s="59"/>
      <c r="AH135" s="61"/>
      <c r="AI135" s="61"/>
      <c r="AJ135" s="61"/>
      <c r="AK135" s="61"/>
      <c r="AL135" s="164">
        <v>5.85</v>
      </c>
      <c r="AM135" s="62"/>
      <c r="AN135" s="63">
        <f>ROUNDDOWN(AL135*$AN$10/$AL$10,1)</f>
        <v>3.3</v>
      </c>
      <c r="AO135" s="59">
        <f t="shared" si="15"/>
        <v>15840</v>
      </c>
      <c r="AP135" s="59">
        <f t="shared" si="15"/>
        <v>7590</v>
      </c>
      <c r="AQ135" s="59">
        <f t="shared" si="15"/>
        <v>5940</v>
      </c>
      <c r="AR135" s="59">
        <f t="shared" si="14"/>
        <v>4290</v>
      </c>
      <c r="AS135" s="59">
        <f t="shared" si="20"/>
        <v>15800</v>
      </c>
      <c r="AT135" s="59">
        <f t="shared" si="20"/>
        <v>7600</v>
      </c>
      <c r="AU135" s="59">
        <f t="shared" si="20"/>
        <v>5900</v>
      </c>
      <c r="AV135" s="59">
        <f t="shared" si="20"/>
        <v>4300</v>
      </c>
      <c r="AW135" s="64"/>
      <c r="AX135" s="126" t="s">
        <v>604</v>
      </c>
      <c r="AY135" s="65"/>
      <c r="AZ135" s="66">
        <v>780</v>
      </c>
    </row>
    <row r="136" spans="1:52" s="126" customFormat="1" ht="20.100000000000001" customHeight="1" x14ac:dyDescent="0.25">
      <c r="A136" s="53" t="str">
        <f t="shared" si="16"/>
        <v>NT17NT2+1</v>
      </c>
      <c r="B136" s="53" t="str">
        <f t="shared" si="17"/>
        <v>NT17NT2+2</v>
      </c>
      <c r="C136" s="53" t="str">
        <f t="shared" si="18"/>
        <v>NT17NT2+3</v>
      </c>
      <c r="D136" s="53" t="str">
        <f t="shared" si="19"/>
        <v>NT17NT2+4</v>
      </c>
      <c r="F136" s="126" t="s">
        <v>604</v>
      </c>
      <c r="G136" s="55">
        <v>17</v>
      </c>
      <c r="H136" s="55" t="s">
        <v>752</v>
      </c>
      <c r="I136" s="56" t="s">
        <v>753</v>
      </c>
      <c r="J136" s="56" t="s">
        <v>696</v>
      </c>
      <c r="K136" s="56"/>
      <c r="L136" s="56" t="s">
        <v>754</v>
      </c>
      <c r="M136" s="57">
        <v>4700</v>
      </c>
      <c r="N136" s="57">
        <v>2100</v>
      </c>
      <c r="O136" s="57">
        <v>1700</v>
      </c>
      <c r="P136" s="57">
        <v>1300</v>
      </c>
      <c r="Q136" s="57"/>
      <c r="R136" s="57"/>
      <c r="S136" s="57"/>
      <c r="T136" s="57"/>
      <c r="U136" s="58" t="str">
        <f>H136</f>
        <v>NT17NT2</v>
      </c>
      <c r="V136" s="59"/>
      <c r="W136" s="59"/>
      <c r="X136" s="59"/>
      <c r="Y136" s="59"/>
      <c r="Z136" s="60"/>
      <c r="AA136" s="60"/>
      <c r="AB136" s="60"/>
      <c r="AC136" s="60"/>
      <c r="AD136" s="59"/>
      <c r="AE136" s="59"/>
      <c r="AF136" s="59"/>
      <c r="AG136" s="59"/>
      <c r="AH136" s="61"/>
      <c r="AI136" s="61"/>
      <c r="AJ136" s="61"/>
      <c r="AK136" s="61"/>
      <c r="AL136" s="164">
        <v>6.2465704230410113</v>
      </c>
      <c r="AM136" s="62"/>
      <c r="AN136" s="63">
        <f>ROUNDDOWN(AL136*$AN$10/$AL$10,1)</f>
        <v>3.6</v>
      </c>
      <c r="AO136" s="59">
        <f t="shared" si="15"/>
        <v>16920</v>
      </c>
      <c r="AP136" s="59">
        <f t="shared" si="15"/>
        <v>7560</v>
      </c>
      <c r="AQ136" s="59">
        <f t="shared" si="15"/>
        <v>6120</v>
      </c>
      <c r="AR136" s="59">
        <f t="shared" si="14"/>
        <v>4680</v>
      </c>
      <c r="AS136" s="59">
        <f t="shared" si="20"/>
        <v>16900</v>
      </c>
      <c r="AT136" s="59">
        <f t="shared" si="20"/>
        <v>7600</v>
      </c>
      <c r="AU136" s="59">
        <f t="shared" si="20"/>
        <v>6100</v>
      </c>
      <c r="AV136" s="59">
        <f t="shared" si="20"/>
        <v>4700</v>
      </c>
      <c r="AW136" s="64"/>
      <c r="AX136" s="126" t="s">
        <v>604</v>
      </c>
      <c r="AY136" s="65"/>
      <c r="AZ136" s="66">
        <v>780</v>
      </c>
    </row>
    <row r="137" spans="1:52" s="126" customFormat="1" ht="47.25" x14ac:dyDescent="0.25">
      <c r="A137" s="53" t="str">
        <f t="shared" si="16"/>
        <v>NT18NT+1</v>
      </c>
      <c r="B137" s="53" t="str">
        <f t="shared" si="17"/>
        <v>NT18NT+2</v>
      </c>
      <c r="C137" s="53" t="str">
        <f t="shared" si="18"/>
        <v>NT18NT+3</v>
      </c>
      <c r="D137" s="53" t="str">
        <f t="shared" si="19"/>
        <v>NT18NT+4</v>
      </c>
      <c r="F137" s="126" t="s">
        <v>604</v>
      </c>
      <c r="G137" s="55">
        <v>18</v>
      </c>
      <c r="H137" s="55" t="s">
        <v>755</v>
      </c>
      <c r="I137" s="56" t="s">
        <v>756</v>
      </c>
      <c r="J137" s="56" t="s">
        <v>701</v>
      </c>
      <c r="K137" s="56"/>
      <c r="L137" s="56" t="s">
        <v>757</v>
      </c>
      <c r="M137" s="57">
        <v>3900</v>
      </c>
      <c r="N137" s="57">
        <v>2000</v>
      </c>
      <c r="O137" s="57">
        <v>1700</v>
      </c>
      <c r="P137" s="57">
        <v>1300</v>
      </c>
      <c r="Q137" s="57"/>
      <c r="R137" s="57"/>
      <c r="S137" s="57"/>
      <c r="T137" s="57"/>
      <c r="U137" s="58" t="str">
        <f>H137</f>
        <v>NT18NT</v>
      </c>
      <c r="V137" s="59"/>
      <c r="W137" s="59"/>
      <c r="X137" s="59"/>
      <c r="Y137" s="59"/>
      <c r="Z137" s="60"/>
      <c r="AA137" s="60"/>
      <c r="AB137" s="60"/>
      <c r="AC137" s="60"/>
      <c r="AD137" s="59"/>
      <c r="AE137" s="59"/>
      <c r="AF137" s="59"/>
      <c r="AG137" s="59"/>
      <c r="AH137" s="61"/>
      <c r="AI137" s="61"/>
      <c r="AJ137" s="61"/>
      <c r="AK137" s="61"/>
      <c r="AL137" s="164">
        <v>5.73</v>
      </c>
      <c r="AM137" s="62"/>
      <c r="AN137" s="63">
        <f>ROUNDDOWN(AL137*$AN$10/$AL$10,1)</f>
        <v>3.3</v>
      </c>
      <c r="AO137" s="59">
        <f t="shared" si="15"/>
        <v>12870</v>
      </c>
      <c r="AP137" s="59">
        <f t="shared" si="15"/>
        <v>6600</v>
      </c>
      <c r="AQ137" s="59">
        <f t="shared" si="15"/>
        <v>5610</v>
      </c>
      <c r="AR137" s="59">
        <f t="shared" si="14"/>
        <v>4290</v>
      </c>
      <c r="AS137" s="59">
        <f t="shared" si="20"/>
        <v>12900</v>
      </c>
      <c r="AT137" s="59">
        <f t="shared" si="20"/>
        <v>6600</v>
      </c>
      <c r="AU137" s="59">
        <f t="shared" si="20"/>
        <v>5600</v>
      </c>
      <c r="AV137" s="59">
        <f t="shared" si="20"/>
        <v>4300</v>
      </c>
      <c r="AW137" s="64"/>
      <c r="AX137" s="126" t="s">
        <v>604</v>
      </c>
      <c r="AY137" s="65"/>
      <c r="AZ137" s="66">
        <v>840</v>
      </c>
    </row>
    <row r="138" spans="1:52" s="126" customFormat="1" ht="20.100000000000001" customHeight="1" x14ac:dyDescent="0.25">
      <c r="A138" s="53" t="str">
        <f t="shared" si="16"/>
        <v>NT19NT1+1</v>
      </c>
      <c r="B138" s="53" t="str">
        <f t="shared" si="17"/>
        <v>NT19NT1+2</v>
      </c>
      <c r="C138" s="53" t="str">
        <f t="shared" si="18"/>
        <v>NT19NT1+3</v>
      </c>
      <c r="D138" s="53" t="str">
        <f t="shared" si="19"/>
        <v>NT19NT1+4</v>
      </c>
      <c r="F138" s="126" t="s">
        <v>604</v>
      </c>
      <c r="G138" s="55">
        <v>19</v>
      </c>
      <c r="H138" s="55" t="s">
        <v>758</v>
      </c>
      <c r="I138" s="56" t="s">
        <v>759</v>
      </c>
      <c r="J138" s="56" t="s">
        <v>760</v>
      </c>
      <c r="K138" s="56"/>
      <c r="L138" s="56" t="s">
        <v>761</v>
      </c>
      <c r="M138" s="57">
        <v>7200</v>
      </c>
      <c r="N138" s="57">
        <v>2600</v>
      </c>
      <c r="O138" s="57">
        <v>2000</v>
      </c>
      <c r="P138" s="57">
        <v>1400</v>
      </c>
      <c r="Q138" s="57"/>
      <c r="R138" s="57"/>
      <c r="S138" s="57"/>
      <c r="T138" s="57"/>
      <c r="U138" s="58" t="str">
        <f>H138</f>
        <v>NT19NT1</v>
      </c>
      <c r="V138" s="59"/>
      <c r="W138" s="59"/>
      <c r="X138" s="59"/>
      <c r="Y138" s="59"/>
      <c r="Z138" s="60"/>
      <c r="AA138" s="60"/>
      <c r="AB138" s="60"/>
      <c r="AC138" s="60"/>
      <c r="AD138" s="59"/>
      <c r="AE138" s="59"/>
      <c r="AF138" s="59"/>
      <c r="AG138" s="59"/>
      <c r="AH138" s="61"/>
      <c r="AI138" s="61"/>
      <c r="AJ138" s="61"/>
      <c r="AK138" s="61"/>
      <c r="AL138" s="164">
        <v>4.3499999999999996</v>
      </c>
      <c r="AM138" s="62"/>
      <c r="AN138" s="63">
        <f>ROUNDDOWN(AL138*$AN$10/$AL$10,1)</f>
        <v>2.5</v>
      </c>
      <c r="AO138" s="59">
        <f t="shared" si="15"/>
        <v>18000</v>
      </c>
      <c r="AP138" s="59">
        <f t="shared" si="15"/>
        <v>6500</v>
      </c>
      <c r="AQ138" s="59">
        <f t="shared" si="15"/>
        <v>5000</v>
      </c>
      <c r="AR138" s="59">
        <f t="shared" si="15"/>
        <v>3500</v>
      </c>
      <c r="AS138" s="59">
        <f t="shared" si="20"/>
        <v>18000</v>
      </c>
      <c r="AT138" s="59">
        <f t="shared" si="20"/>
        <v>6500</v>
      </c>
      <c r="AU138" s="59">
        <f t="shared" si="20"/>
        <v>5000</v>
      </c>
      <c r="AV138" s="59">
        <f t="shared" si="20"/>
        <v>3500</v>
      </c>
      <c r="AW138" s="64"/>
      <c r="AX138" s="126" t="s">
        <v>604</v>
      </c>
      <c r="AY138" s="65"/>
      <c r="AZ138" s="66"/>
    </row>
    <row r="139" spans="1:52" s="126" customFormat="1" ht="51.75" customHeight="1" x14ac:dyDescent="0.25">
      <c r="A139" s="53" t="str">
        <f t="shared" si="16"/>
        <v>NT20NT+1</v>
      </c>
      <c r="B139" s="53" t="str">
        <f t="shared" si="17"/>
        <v>NT20NT+2</v>
      </c>
      <c r="C139" s="53" t="str">
        <f t="shared" si="18"/>
        <v>NT20NT+3</v>
      </c>
      <c r="D139" s="53" t="str">
        <f t="shared" si="19"/>
        <v>NT20NT+4</v>
      </c>
      <c r="F139" s="126" t="s">
        <v>604</v>
      </c>
      <c r="G139" s="55">
        <v>20</v>
      </c>
      <c r="H139" s="55" t="s">
        <v>762</v>
      </c>
      <c r="I139" s="56" t="s">
        <v>763</v>
      </c>
      <c r="J139" s="56" t="s">
        <v>760</v>
      </c>
      <c r="K139" s="56"/>
      <c r="L139" s="56" t="s">
        <v>764</v>
      </c>
      <c r="M139" s="55"/>
      <c r="N139" s="55"/>
      <c r="O139" s="55"/>
      <c r="P139" s="55"/>
      <c r="Q139" s="57"/>
      <c r="R139" s="57"/>
      <c r="S139" s="57"/>
      <c r="T139" s="57"/>
      <c r="U139" s="58"/>
      <c r="V139" s="59"/>
      <c r="W139" s="59"/>
      <c r="X139" s="59"/>
      <c r="Y139" s="59"/>
      <c r="Z139" s="60"/>
      <c r="AA139" s="60"/>
      <c r="AB139" s="60"/>
      <c r="AC139" s="60"/>
      <c r="AD139" s="59"/>
      <c r="AE139" s="59"/>
      <c r="AF139" s="59"/>
      <c r="AG139" s="59"/>
      <c r="AH139" s="61"/>
      <c r="AI139" s="61"/>
      <c r="AJ139" s="61"/>
      <c r="AK139" s="61"/>
      <c r="AL139" s="164"/>
      <c r="AM139" s="62"/>
      <c r="AN139" s="62"/>
      <c r="AO139" s="59">
        <f t="shared" ref="AO139:AR202" si="27">M139*$AN139</f>
        <v>0</v>
      </c>
      <c r="AP139" s="59">
        <f t="shared" si="27"/>
        <v>0</v>
      </c>
      <c r="AQ139" s="59">
        <f t="shared" si="27"/>
        <v>0</v>
      </c>
      <c r="AR139" s="59">
        <f t="shared" si="27"/>
        <v>0</v>
      </c>
      <c r="AS139" s="59"/>
      <c r="AT139" s="59"/>
      <c r="AU139" s="59"/>
      <c r="AV139" s="59"/>
      <c r="AW139" s="64"/>
      <c r="AX139" s="126" t="s">
        <v>604</v>
      </c>
      <c r="AY139" s="65"/>
      <c r="AZ139" s="66">
        <v>960</v>
      </c>
    </row>
    <row r="140" spans="1:52" s="126" customFormat="1" ht="39" customHeight="1" x14ac:dyDescent="0.25">
      <c r="A140" s="53" t="str">
        <f t="shared" ref="A140:A203" si="28">H140&amp;"+1"</f>
        <v>NT20NT_D1+1</v>
      </c>
      <c r="B140" s="53" t="str">
        <f t="shared" ref="B140:B203" si="29">H140&amp;"+2"</f>
        <v>NT20NT_D1+2</v>
      </c>
      <c r="C140" s="53" t="str">
        <f t="shared" ref="C140:C203" si="30">H140&amp;"+3"</f>
        <v>NT20NT_D1+3</v>
      </c>
      <c r="D140" s="53" t="str">
        <f t="shared" ref="D140:D203" si="31">H140&amp;"+4"</f>
        <v>NT20NT_D1+4</v>
      </c>
      <c r="F140" s="126" t="s">
        <v>604</v>
      </c>
      <c r="G140" s="55"/>
      <c r="H140" s="55" t="s">
        <v>765</v>
      </c>
      <c r="I140" s="56" t="s">
        <v>766</v>
      </c>
      <c r="J140" s="56" t="s">
        <v>760</v>
      </c>
      <c r="K140" s="56"/>
      <c r="L140" s="56" t="s">
        <v>767</v>
      </c>
      <c r="M140" s="57">
        <v>4900</v>
      </c>
      <c r="N140" s="57">
        <v>2500</v>
      </c>
      <c r="O140" s="57">
        <v>2100</v>
      </c>
      <c r="P140" s="57">
        <v>1600</v>
      </c>
      <c r="Q140" s="57"/>
      <c r="R140" s="57"/>
      <c r="S140" s="57"/>
      <c r="T140" s="57"/>
      <c r="U140" s="58" t="str">
        <f t="shared" ref="U140:U146" si="32">H140</f>
        <v>NT20NT_D1</v>
      </c>
      <c r="V140" s="59"/>
      <c r="W140" s="59"/>
      <c r="X140" s="59"/>
      <c r="Y140" s="59"/>
      <c r="Z140" s="60"/>
      <c r="AA140" s="60"/>
      <c r="AB140" s="60">
        <f>X140/O140</f>
        <v>0</v>
      </c>
      <c r="AC140" s="60"/>
      <c r="AD140" s="59"/>
      <c r="AE140" s="59"/>
      <c r="AF140" s="59"/>
      <c r="AG140" s="59"/>
      <c r="AH140" s="61"/>
      <c r="AI140" s="61"/>
      <c r="AJ140" s="61"/>
      <c r="AK140" s="61"/>
      <c r="AL140" s="164">
        <v>5.85</v>
      </c>
      <c r="AM140" s="62"/>
      <c r="AN140" s="63">
        <f>ROUNDDOWN(AL140*$AN$10/$AL$10,1)</f>
        <v>3.3</v>
      </c>
      <c r="AO140" s="59">
        <f t="shared" si="27"/>
        <v>16170</v>
      </c>
      <c r="AP140" s="59">
        <f t="shared" si="27"/>
        <v>8250</v>
      </c>
      <c r="AQ140" s="59">
        <f t="shared" si="27"/>
        <v>6930</v>
      </c>
      <c r="AR140" s="59">
        <f t="shared" si="27"/>
        <v>5280</v>
      </c>
      <c r="AS140" s="59">
        <f t="shared" ref="AS140:AV203" si="33">IF(AO140&lt;1000,ROUND(AO140,-1),ROUND(AO140,-2))</f>
        <v>16200</v>
      </c>
      <c r="AT140" s="59">
        <f t="shared" si="33"/>
        <v>8300</v>
      </c>
      <c r="AU140" s="59">
        <f t="shared" si="33"/>
        <v>6900</v>
      </c>
      <c r="AV140" s="59">
        <f t="shared" si="33"/>
        <v>5300</v>
      </c>
      <c r="AW140" s="64"/>
      <c r="AX140" s="126" t="s">
        <v>604</v>
      </c>
      <c r="AY140" s="65"/>
      <c r="AZ140" s="66">
        <v>960</v>
      </c>
    </row>
    <row r="141" spans="1:52" s="126" customFormat="1" ht="20.100000000000001" customHeight="1" x14ac:dyDescent="0.25">
      <c r="A141" s="53" t="str">
        <f t="shared" si="28"/>
        <v>NT20NT_D2+1</v>
      </c>
      <c r="B141" s="53" t="str">
        <f t="shared" si="29"/>
        <v>NT20NT_D2+2</v>
      </c>
      <c r="C141" s="53" t="str">
        <f t="shared" si="30"/>
        <v>NT20NT_D2+3</v>
      </c>
      <c r="D141" s="53" t="str">
        <f t="shared" si="31"/>
        <v>NT20NT_D2+4</v>
      </c>
      <c r="F141" s="126" t="s">
        <v>604</v>
      </c>
      <c r="G141" s="55"/>
      <c r="H141" s="55" t="s">
        <v>768</v>
      </c>
      <c r="I141" s="56" t="s">
        <v>769</v>
      </c>
      <c r="J141" s="56" t="s">
        <v>627</v>
      </c>
      <c r="K141" s="56"/>
      <c r="L141" s="56" t="s">
        <v>764</v>
      </c>
      <c r="M141" s="57">
        <v>4900</v>
      </c>
      <c r="N141" s="57">
        <v>2500</v>
      </c>
      <c r="O141" s="57">
        <v>2100</v>
      </c>
      <c r="P141" s="57">
        <v>1600</v>
      </c>
      <c r="Q141" s="57"/>
      <c r="R141" s="57"/>
      <c r="S141" s="57"/>
      <c r="T141" s="57"/>
      <c r="U141" s="58" t="str">
        <f t="shared" si="32"/>
        <v>NT20NT_D2</v>
      </c>
      <c r="V141" s="59"/>
      <c r="W141" s="59"/>
      <c r="X141" s="59"/>
      <c r="Y141" s="59"/>
      <c r="Z141" s="60"/>
      <c r="AA141" s="60">
        <f>W141/N141</f>
        <v>0</v>
      </c>
      <c r="AB141" s="60"/>
      <c r="AC141" s="60"/>
      <c r="AD141" s="59"/>
      <c r="AE141" s="59"/>
      <c r="AF141" s="59"/>
      <c r="AG141" s="59"/>
      <c r="AH141" s="61"/>
      <c r="AI141" s="61"/>
      <c r="AJ141" s="61"/>
      <c r="AK141" s="61"/>
      <c r="AL141" s="164">
        <v>5.4761904761904763</v>
      </c>
      <c r="AM141" s="62"/>
      <c r="AN141" s="63">
        <f>ROUNDDOWN(AL141*$AN$10/$AL$10,1)</f>
        <v>3.1</v>
      </c>
      <c r="AO141" s="59">
        <f t="shared" si="27"/>
        <v>15190</v>
      </c>
      <c r="AP141" s="59">
        <f t="shared" si="27"/>
        <v>7750</v>
      </c>
      <c r="AQ141" s="59">
        <f t="shared" si="27"/>
        <v>6510</v>
      </c>
      <c r="AR141" s="59">
        <f t="shared" si="27"/>
        <v>4960</v>
      </c>
      <c r="AS141" s="59">
        <f t="shared" si="33"/>
        <v>15200</v>
      </c>
      <c r="AT141" s="59">
        <f t="shared" si="33"/>
        <v>7800</v>
      </c>
      <c r="AU141" s="59">
        <f t="shared" si="33"/>
        <v>6500</v>
      </c>
      <c r="AV141" s="59">
        <f t="shared" si="33"/>
        <v>5000</v>
      </c>
      <c r="AW141" s="64"/>
      <c r="AX141" s="126" t="s">
        <v>604</v>
      </c>
      <c r="AY141" s="65"/>
      <c r="AZ141" s="66"/>
    </row>
    <row r="142" spans="1:52" s="126" customFormat="1" ht="39.950000000000003" customHeight="1" x14ac:dyDescent="0.25">
      <c r="A142" s="53" t="str">
        <f t="shared" si="28"/>
        <v>NT21NT1+1</v>
      </c>
      <c r="B142" s="53" t="str">
        <f t="shared" si="29"/>
        <v>NT21NT1+2</v>
      </c>
      <c r="C142" s="53" t="str">
        <f t="shared" si="30"/>
        <v>NT21NT1+3</v>
      </c>
      <c r="D142" s="53" t="str">
        <f t="shared" si="31"/>
        <v>NT21NT1+4</v>
      </c>
      <c r="F142" s="126" t="s">
        <v>604</v>
      </c>
      <c r="G142" s="55">
        <v>21</v>
      </c>
      <c r="H142" s="55" t="s">
        <v>770</v>
      </c>
      <c r="I142" s="56" t="s">
        <v>230</v>
      </c>
      <c r="J142" s="56" t="s">
        <v>771</v>
      </c>
      <c r="K142" s="56"/>
      <c r="L142" s="56" t="s">
        <v>757</v>
      </c>
      <c r="M142" s="57">
        <v>6500</v>
      </c>
      <c r="N142" s="57">
        <v>2600</v>
      </c>
      <c r="O142" s="57">
        <v>2000</v>
      </c>
      <c r="P142" s="57">
        <v>1400</v>
      </c>
      <c r="Q142" s="57"/>
      <c r="R142" s="57"/>
      <c r="S142" s="57"/>
      <c r="T142" s="57"/>
      <c r="U142" s="58" t="str">
        <f t="shared" si="32"/>
        <v>NT21NT1</v>
      </c>
      <c r="V142" s="59"/>
      <c r="W142" s="59"/>
      <c r="X142" s="59"/>
      <c r="Y142" s="59"/>
      <c r="Z142" s="60"/>
      <c r="AA142" s="60"/>
      <c r="AB142" s="60"/>
      <c r="AC142" s="60">
        <f>Y142/P142</f>
        <v>0</v>
      </c>
      <c r="AD142" s="59"/>
      <c r="AE142" s="59"/>
      <c r="AF142" s="59"/>
      <c r="AG142" s="59"/>
      <c r="AH142" s="61"/>
      <c r="AI142" s="61"/>
      <c r="AJ142" s="61"/>
      <c r="AK142" s="61"/>
      <c r="AL142" s="164">
        <v>2.9230769230769229</v>
      </c>
      <c r="AM142" s="62"/>
      <c r="AN142" s="62">
        <f>AL142*$AN$10/$AL$10</f>
        <v>1.6968663052789139</v>
      </c>
      <c r="AO142" s="59">
        <f t="shared" si="27"/>
        <v>11029.63098431294</v>
      </c>
      <c r="AP142" s="59">
        <f t="shared" si="27"/>
        <v>4411.8523937251757</v>
      </c>
      <c r="AQ142" s="59">
        <f t="shared" si="27"/>
        <v>3393.7326105578277</v>
      </c>
      <c r="AR142" s="59">
        <f t="shared" si="27"/>
        <v>2375.6128273904797</v>
      </c>
      <c r="AS142" s="59">
        <f t="shared" si="33"/>
        <v>11000</v>
      </c>
      <c r="AT142" s="59">
        <f t="shared" si="33"/>
        <v>4400</v>
      </c>
      <c r="AU142" s="59">
        <f t="shared" si="33"/>
        <v>3400</v>
      </c>
      <c r="AV142" s="59">
        <f t="shared" si="33"/>
        <v>2400</v>
      </c>
      <c r="AW142" s="64"/>
      <c r="AX142" s="126" t="s">
        <v>604</v>
      </c>
      <c r="AY142" s="65"/>
      <c r="AZ142" s="66">
        <v>840</v>
      </c>
    </row>
    <row r="143" spans="1:52" s="126" customFormat="1" ht="39.950000000000003" customHeight="1" x14ac:dyDescent="0.25">
      <c r="A143" s="53" t="str">
        <f t="shared" si="28"/>
        <v>NT22NT2+1</v>
      </c>
      <c r="B143" s="53" t="str">
        <f t="shared" si="29"/>
        <v>NT22NT2+2</v>
      </c>
      <c r="C143" s="53" t="str">
        <f t="shared" si="30"/>
        <v>NT22NT2+3</v>
      </c>
      <c r="D143" s="53" t="str">
        <f t="shared" si="31"/>
        <v>NT22NT2+4</v>
      </c>
      <c r="F143" s="126" t="s">
        <v>604</v>
      </c>
      <c r="G143" s="55">
        <v>22</v>
      </c>
      <c r="H143" s="55" t="s">
        <v>772</v>
      </c>
      <c r="I143" s="56" t="s">
        <v>773</v>
      </c>
      <c r="J143" s="56" t="s">
        <v>774</v>
      </c>
      <c r="K143" s="56"/>
      <c r="L143" s="56" t="s">
        <v>775</v>
      </c>
      <c r="M143" s="57">
        <v>6500</v>
      </c>
      <c r="N143" s="57">
        <v>3300</v>
      </c>
      <c r="O143" s="57">
        <v>2600</v>
      </c>
      <c r="P143" s="57">
        <v>2000</v>
      </c>
      <c r="Q143" s="57"/>
      <c r="R143" s="57"/>
      <c r="S143" s="57"/>
      <c r="T143" s="57"/>
      <c r="U143" s="58" t="str">
        <f t="shared" si="32"/>
        <v>NT22NT2</v>
      </c>
      <c r="V143" s="59"/>
      <c r="W143" s="59"/>
      <c r="X143" s="59"/>
      <c r="Y143" s="59"/>
      <c r="Z143" s="60"/>
      <c r="AA143" s="60"/>
      <c r="AB143" s="60"/>
      <c r="AC143" s="60"/>
      <c r="AD143" s="59"/>
      <c r="AE143" s="59"/>
      <c r="AF143" s="59"/>
      <c r="AG143" s="59"/>
      <c r="AH143" s="61"/>
      <c r="AI143" s="61"/>
      <c r="AJ143" s="61"/>
      <c r="AK143" s="61"/>
      <c r="AL143" s="164">
        <v>2.5</v>
      </c>
      <c r="AM143" s="62"/>
      <c r="AN143" s="62">
        <f>AL143*$AN$10/$AL$10</f>
        <v>1.4512672347780184</v>
      </c>
      <c r="AO143" s="59">
        <f t="shared" si="27"/>
        <v>9433.2370260571206</v>
      </c>
      <c r="AP143" s="59">
        <f t="shared" si="27"/>
        <v>4789.1818747674606</v>
      </c>
      <c r="AQ143" s="59">
        <f t="shared" si="27"/>
        <v>3773.2948104228481</v>
      </c>
      <c r="AR143" s="59">
        <f t="shared" si="27"/>
        <v>2902.534469556037</v>
      </c>
      <c r="AS143" s="59">
        <f t="shared" si="33"/>
        <v>9400</v>
      </c>
      <c r="AT143" s="59">
        <f t="shared" si="33"/>
        <v>4800</v>
      </c>
      <c r="AU143" s="59">
        <f t="shared" si="33"/>
        <v>3800</v>
      </c>
      <c r="AV143" s="59">
        <f t="shared" si="33"/>
        <v>2900</v>
      </c>
      <c r="AW143" s="64"/>
      <c r="AX143" s="126" t="s">
        <v>604</v>
      </c>
      <c r="AY143" s="65"/>
      <c r="AZ143" s="66">
        <v>840</v>
      </c>
    </row>
    <row r="144" spans="1:52" s="126" customFormat="1" ht="39.950000000000003" customHeight="1" x14ac:dyDescent="0.25">
      <c r="A144" s="53" t="str">
        <f t="shared" si="28"/>
        <v>NT23NT2+1</v>
      </c>
      <c r="B144" s="53" t="str">
        <f t="shared" si="29"/>
        <v>NT23NT2+2</v>
      </c>
      <c r="C144" s="53" t="str">
        <f t="shared" si="30"/>
        <v>NT23NT2+3</v>
      </c>
      <c r="D144" s="53" t="str">
        <f t="shared" si="31"/>
        <v>NT23NT2+4</v>
      </c>
      <c r="F144" s="126" t="s">
        <v>604</v>
      </c>
      <c r="G144" s="55">
        <v>23</v>
      </c>
      <c r="H144" s="55" t="s">
        <v>776</v>
      </c>
      <c r="I144" s="56" t="s">
        <v>777</v>
      </c>
      <c r="J144" s="56" t="s">
        <v>775</v>
      </c>
      <c r="K144" s="56"/>
      <c r="L144" s="56" t="s">
        <v>757</v>
      </c>
      <c r="M144" s="57">
        <v>7200</v>
      </c>
      <c r="N144" s="57">
        <v>2600</v>
      </c>
      <c r="O144" s="57">
        <v>2000</v>
      </c>
      <c r="P144" s="57">
        <v>1400</v>
      </c>
      <c r="Q144" s="57"/>
      <c r="R144" s="57"/>
      <c r="S144" s="57"/>
      <c r="T144" s="57"/>
      <c r="U144" s="58" t="str">
        <f t="shared" si="32"/>
        <v>NT23NT2</v>
      </c>
      <c r="V144" s="59"/>
      <c r="W144" s="59"/>
      <c r="X144" s="59"/>
      <c r="Y144" s="59"/>
      <c r="Z144" s="60"/>
      <c r="AA144" s="60"/>
      <c r="AB144" s="60"/>
      <c r="AC144" s="60"/>
      <c r="AD144" s="59" t="e">
        <f>VLOOKUP($H144,#REF!,5,0)</f>
        <v>#REF!</v>
      </c>
      <c r="AE144" s="59" t="e">
        <f>VLOOKUP($H144,#REF!,6,0)</f>
        <v>#REF!</v>
      </c>
      <c r="AF144" s="59" t="e">
        <f>VLOOKUP($H144,#REF!,7,0)</f>
        <v>#REF!</v>
      </c>
      <c r="AG144" s="59" t="e">
        <f>VLOOKUP($H144,#REF!,8,0)</f>
        <v>#REF!</v>
      </c>
      <c r="AH144" s="61" t="e">
        <f>AD144/M144</f>
        <v>#REF!</v>
      </c>
      <c r="AI144" s="61" t="e">
        <f>AE144/N144</f>
        <v>#REF!</v>
      </c>
      <c r="AJ144" s="61" t="e">
        <f>AF144/O144</f>
        <v>#REF!</v>
      </c>
      <c r="AK144" s="61" t="e">
        <f>AG144/P144</f>
        <v>#REF!</v>
      </c>
      <c r="AL144" s="164">
        <v>4.3499999999999996</v>
      </c>
      <c r="AM144" s="62"/>
      <c r="AN144" s="63">
        <f>ROUNDDOWN(AL144*$AN$10/$AL$10,1)</f>
        <v>2.5</v>
      </c>
      <c r="AO144" s="59">
        <f t="shared" si="27"/>
        <v>18000</v>
      </c>
      <c r="AP144" s="59">
        <f t="shared" si="27"/>
        <v>6500</v>
      </c>
      <c r="AQ144" s="59">
        <f t="shared" si="27"/>
        <v>5000</v>
      </c>
      <c r="AR144" s="59">
        <f t="shared" si="27"/>
        <v>3500</v>
      </c>
      <c r="AS144" s="59">
        <f t="shared" si="33"/>
        <v>18000</v>
      </c>
      <c r="AT144" s="59">
        <f t="shared" si="33"/>
        <v>6500</v>
      </c>
      <c r="AU144" s="59">
        <f t="shared" si="33"/>
        <v>5000</v>
      </c>
      <c r="AV144" s="59">
        <f t="shared" si="33"/>
        <v>3500</v>
      </c>
      <c r="AW144" s="64" t="e">
        <f>VLOOKUP($H144,#REF!,3,0)</f>
        <v>#REF!</v>
      </c>
      <c r="AX144" s="172" t="s">
        <v>604</v>
      </c>
      <c r="AY144" s="166"/>
      <c r="AZ144" s="66">
        <v>1200</v>
      </c>
    </row>
    <row r="145" spans="1:52" s="126" customFormat="1" ht="39.950000000000003" customHeight="1" x14ac:dyDescent="0.25">
      <c r="A145" s="53" t="str">
        <f t="shared" si="28"/>
        <v>NT24NT2+1</v>
      </c>
      <c r="B145" s="53" t="str">
        <f t="shared" si="29"/>
        <v>NT24NT2+2</v>
      </c>
      <c r="C145" s="53" t="str">
        <f t="shared" si="30"/>
        <v>NT24NT2+3</v>
      </c>
      <c r="D145" s="53" t="str">
        <f t="shared" si="31"/>
        <v>NT24NT2+4</v>
      </c>
      <c r="F145" s="126" t="s">
        <v>604</v>
      </c>
      <c r="G145" s="55">
        <v>24</v>
      </c>
      <c r="H145" s="55" t="s">
        <v>778</v>
      </c>
      <c r="I145" s="56" t="s">
        <v>779</v>
      </c>
      <c r="J145" s="56" t="s">
        <v>780</v>
      </c>
      <c r="K145" s="56"/>
      <c r="L145" s="56" t="s">
        <v>781</v>
      </c>
      <c r="M145" s="57">
        <v>5900</v>
      </c>
      <c r="N145" s="57">
        <v>2600</v>
      </c>
      <c r="O145" s="57">
        <v>2000</v>
      </c>
      <c r="P145" s="57">
        <v>1400</v>
      </c>
      <c r="Q145" s="57"/>
      <c r="R145" s="57"/>
      <c r="S145" s="57"/>
      <c r="T145" s="57"/>
      <c r="U145" s="58" t="str">
        <f t="shared" si="32"/>
        <v>NT24NT2</v>
      </c>
      <c r="V145" s="59"/>
      <c r="W145" s="59"/>
      <c r="X145" s="59"/>
      <c r="Y145" s="59"/>
      <c r="Z145" s="60"/>
      <c r="AA145" s="60"/>
      <c r="AB145" s="60"/>
      <c r="AC145" s="60"/>
      <c r="AD145" s="59"/>
      <c r="AE145" s="59"/>
      <c r="AF145" s="59"/>
      <c r="AG145" s="59"/>
      <c r="AH145" s="61"/>
      <c r="AI145" s="61"/>
      <c r="AJ145" s="61"/>
      <c r="AK145" s="61"/>
      <c r="AL145" s="164">
        <v>4.9800000000000004</v>
      </c>
      <c r="AM145" s="62"/>
      <c r="AN145" s="63">
        <f>ROUNDDOWN(AL145*$AN$10/$AL$10,1)</f>
        <v>2.8</v>
      </c>
      <c r="AO145" s="59">
        <f t="shared" si="27"/>
        <v>16520</v>
      </c>
      <c r="AP145" s="59">
        <f t="shared" si="27"/>
        <v>7279.9999999999991</v>
      </c>
      <c r="AQ145" s="59">
        <f t="shared" si="27"/>
        <v>5600</v>
      </c>
      <c r="AR145" s="59">
        <f t="shared" si="27"/>
        <v>3919.9999999999995</v>
      </c>
      <c r="AS145" s="59">
        <f t="shared" si="33"/>
        <v>16500</v>
      </c>
      <c r="AT145" s="59">
        <f t="shared" si="33"/>
        <v>7300</v>
      </c>
      <c r="AU145" s="59">
        <f t="shared" si="33"/>
        <v>5600</v>
      </c>
      <c r="AV145" s="59">
        <f t="shared" si="33"/>
        <v>3900</v>
      </c>
      <c r="AW145" s="64"/>
      <c r="AX145" s="126" t="s">
        <v>604</v>
      </c>
      <c r="AY145" s="65"/>
      <c r="AZ145" s="66">
        <v>840</v>
      </c>
    </row>
    <row r="146" spans="1:52" s="126" customFormat="1" ht="20.100000000000001" customHeight="1" x14ac:dyDescent="0.25">
      <c r="A146" s="53" t="str">
        <f t="shared" si="28"/>
        <v>NT25NT2+1</v>
      </c>
      <c r="B146" s="53" t="str">
        <f t="shared" si="29"/>
        <v>NT25NT2+2</v>
      </c>
      <c r="C146" s="53" t="str">
        <f t="shared" si="30"/>
        <v>NT25NT2+3</v>
      </c>
      <c r="D146" s="53" t="str">
        <f t="shared" si="31"/>
        <v>NT25NT2+4</v>
      </c>
      <c r="F146" s="126" t="s">
        <v>604</v>
      </c>
      <c r="G146" s="55">
        <v>25</v>
      </c>
      <c r="H146" s="55" t="s">
        <v>782</v>
      </c>
      <c r="I146" s="56" t="s">
        <v>783</v>
      </c>
      <c r="J146" s="56" t="s">
        <v>771</v>
      </c>
      <c r="K146" s="56"/>
      <c r="L146" s="56" t="s">
        <v>761</v>
      </c>
      <c r="M146" s="57">
        <v>6500</v>
      </c>
      <c r="N146" s="57">
        <v>2600</v>
      </c>
      <c r="O146" s="57">
        <v>2000</v>
      </c>
      <c r="P146" s="57">
        <v>1400</v>
      </c>
      <c r="Q146" s="57"/>
      <c r="R146" s="57"/>
      <c r="S146" s="57"/>
      <c r="T146" s="57"/>
      <c r="U146" s="58" t="str">
        <f t="shared" si="32"/>
        <v>NT25NT2</v>
      </c>
      <c r="V146" s="59"/>
      <c r="W146" s="59"/>
      <c r="X146" s="59"/>
      <c r="Y146" s="59"/>
      <c r="Z146" s="60"/>
      <c r="AA146" s="60"/>
      <c r="AB146" s="60"/>
      <c r="AC146" s="60"/>
      <c r="AD146" s="59"/>
      <c r="AE146" s="59"/>
      <c r="AF146" s="59"/>
      <c r="AG146" s="59"/>
      <c r="AH146" s="61"/>
      <c r="AI146" s="61"/>
      <c r="AJ146" s="61"/>
      <c r="AK146" s="61"/>
      <c r="AL146" s="164">
        <v>3.34</v>
      </c>
      <c r="AM146" s="62"/>
      <c r="AN146" s="63">
        <f>ROUNDDOWN(AL146*$AN$10/$AL$10,1)</f>
        <v>1.9</v>
      </c>
      <c r="AO146" s="59">
        <f t="shared" si="27"/>
        <v>12350</v>
      </c>
      <c r="AP146" s="59">
        <f t="shared" si="27"/>
        <v>4940</v>
      </c>
      <c r="AQ146" s="59">
        <f t="shared" si="27"/>
        <v>3800</v>
      </c>
      <c r="AR146" s="59">
        <f t="shared" si="27"/>
        <v>2660</v>
      </c>
      <c r="AS146" s="59">
        <f t="shared" si="33"/>
        <v>12400</v>
      </c>
      <c r="AT146" s="59">
        <f t="shared" si="33"/>
        <v>4900</v>
      </c>
      <c r="AU146" s="59">
        <f t="shared" si="33"/>
        <v>3800</v>
      </c>
      <c r="AV146" s="59">
        <f t="shared" si="33"/>
        <v>2700</v>
      </c>
      <c r="AW146" s="64"/>
      <c r="AX146" s="126" t="s">
        <v>604</v>
      </c>
      <c r="AY146" s="65"/>
      <c r="AZ146" s="66">
        <v>840</v>
      </c>
    </row>
    <row r="147" spans="1:52" s="126" customFormat="1" ht="20.100000000000001" customHeight="1" x14ac:dyDescent="0.25">
      <c r="A147" s="53" t="str">
        <f t="shared" si="28"/>
        <v>NT26NT2+1</v>
      </c>
      <c r="B147" s="53" t="str">
        <f t="shared" si="29"/>
        <v>NT26NT2+2</v>
      </c>
      <c r="C147" s="53" t="str">
        <f t="shared" si="30"/>
        <v>NT26NT2+3</v>
      </c>
      <c r="D147" s="53" t="str">
        <f t="shared" si="31"/>
        <v>NT26NT2+4</v>
      </c>
      <c r="F147" s="126" t="s">
        <v>604</v>
      </c>
      <c r="G147" s="55">
        <v>26</v>
      </c>
      <c r="H147" s="55" t="s">
        <v>784</v>
      </c>
      <c r="I147" s="56" t="s">
        <v>785</v>
      </c>
      <c r="J147" s="56" t="s">
        <v>786</v>
      </c>
      <c r="K147" s="56"/>
      <c r="L147" s="56" t="s">
        <v>787</v>
      </c>
      <c r="M147" s="55"/>
      <c r="N147" s="55"/>
      <c r="O147" s="55"/>
      <c r="P147" s="55"/>
      <c r="Q147" s="57"/>
      <c r="R147" s="57"/>
      <c r="S147" s="57"/>
      <c r="T147" s="57"/>
      <c r="U147" s="58"/>
      <c r="V147" s="59"/>
      <c r="W147" s="59"/>
      <c r="X147" s="59"/>
      <c r="Y147" s="59"/>
      <c r="Z147" s="60"/>
      <c r="AA147" s="60"/>
      <c r="AB147" s="60"/>
      <c r="AC147" s="60"/>
      <c r="AD147" s="59"/>
      <c r="AE147" s="59"/>
      <c r="AF147" s="59"/>
      <c r="AG147" s="59"/>
      <c r="AH147" s="61"/>
      <c r="AI147" s="61"/>
      <c r="AJ147" s="61"/>
      <c r="AK147" s="61"/>
      <c r="AL147" s="164"/>
      <c r="AM147" s="62"/>
      <c r="AN147" s="62"/>
      <c r="AO147" s="59">
        <f t="shared" si="27"/>
        <v>0</v>
      </c>
      <c r="AP147" s="59">
        <f t="shared" si="27"/>
        <v>0</v>
      </c>
      <c r="AQ147" s="59">
        <f t="shared" si="27"/>
        <v>0</v>
      </c>
      <c r="AR147" s="59">
        <f t="shared" si="27"/>
        <v>0</v>
      </c>
      <c r="AS147" s="59"/>
      <c r="AT147" s="59"/>
      <c r="AU147" s="59"/>
      <c r="AV147" s="59"/>
      <c r="AW147" s="64"/>
      <c r="AX147" s="126" t="s">
        <v>604</v>
      </c>
      <c r="AY147" s="65"/>
      <c r="AZ147" s="66">
        <v>840</v>
      </c>
    </row>
    <row r="148" spans="1:52" s="126" customFormat="1" ht="20.100000000000001" customHeight="1" x14ac:dyDescent="0.25">
      <c r="A148" s="53" t="str">
        <f t="shared" si="28"/>
        <v>NT26NT2_D1+1</v>
      </c>
      <c r="B148" s="53" t="str">
        <f t="shared" si="29"/>
        <v>NT26NT2_D1+2</v>
      </c>
      <c r="C148" s="53" t="str">
        <f t="shared" si="30"/>
        <v>NT26NT2_D1+3</v>
      </c>
      <c r="D148" s="53" t="str">
        <f t="shared" si="31"/>
        <v>NT26NT2_D1+4</v>
      </c>
      <c r="F148" s="126" t="s">
        <v>604</v>
      </c>
      <c r="G148" s="55"/>
      <c r="H148" s="55" t="s">
        <v>788</v>
      </c>
      <c r="I148" s="56" t="s">
        <v>789</v>
      </c>
      <c r="J148" s="56" t="s">
        <v>761</v>
      </c>
      <c r="K148" s="56"/>
      <c r="L148" s="56" t="s">
        <v>775</v>
      </c>
      <c r="M148" s="57">
        <v>7200</v>
      </c>
      <c r="N148" s="57">
        <v>2600</v>
      </c>
      <c r="O148" s="57">
        <v>2000</v>
      </c>
      <c r="P148" s="57">
        <v>1400</v>
      </c>
      <c r="Q148" s="57"/>
      <c r="R148" s="57"/>
      <c r="S148" s="57"/>
      <c r="T148" s="57"/>
      <c r="U148" s="58" t="str">
        <f>H148</f>
        <v>NT26NT2_D1</v>
      </c>
      <c r="V148" s="59"/>
      <c r="W148" s="59"/>
      <c r="X148" s="59"/>
      <c r="Y148" s="59"/>
      <c r="Z148" s="60"/>
      <c r="AA148" s="60"/>
      <c r="AB148" s="60"/>
      <c r="AC148" s="60"/>
      <c r="AD148" s="59"/>
      <c r="AE148" s="59"/>
      <c r="AF148" s="59"/>
      <c r="AG148" s="59"/>
      <c r="AH148" s="61"/>
      <c r="AI148" s="61"/>
      <c r="AJ148" s="61"/>
      <c r="AK148" s="61"/>
      <c r="AL148" s="164">
        <v>4.3499999999999996</v>
      </c>
      <c r="AM148" s="62"/>
      <c r="AN148" s="63">
        <f>ROUNDDOWN(AL148*$AN$10/$AL$10,1)</f>
        <v>2.5</v>
      </c>
      <c r="AO148" s="59">
        <f t="shared" si="27"/>
        <v>18000</v>
      </c>
      <c r="AP148" s="59">
        <f t="shared" si="27"/>
        <v>6500</v>
      </c>
      <c r="AQ148" s="59">
        <f t="shared" si="27"/>
        <v>5000</v>
      </c>
      <c r="AR148" s="59">
        <f t="shared" si="27"/>
        <v>3500</v>
      </c>
      <c r="AS148" s="59">
        <f t="shared" si="33"/>
        <v>18000</v>
      </c>
      <c r="AT148" s="59">
        <f t="shared" si="33"/>
        <v>6500</v>
      </c>
      <c r="AU148" s="59">
        <f t="shared" si="33"/>
        <v>5000</v>
      </c>
      <c r="AV148" s="59">
        <f t="shared" si="33"/>
        <v>3500</v>
      </c>
      <c r="AW148" s="64"/>
      <c r="AX148" s="126" t="s">
        <v>604</v>
      </c>
      <c r="AY148" s="65"/>
      <c r="AZ148" s="66"/>
    </row>
    <row r="149" spans="1:52" s="126" customFormat="1" ht="60.75" customHeight="1" x14ac:dyDescent="0.25">
      <c r="A149" s="53" t="str">
        <f t="shared" si="28"/>
        <v>NT26NT2_D2+1</v>
      </c>
      <c r="B149" s="53" t="str">
        <f t="shared" si="29"/>
        <v>NT26NT2_D2+2</v>
      </c>
      <c r="C149" s="53" t="str">
        <f t="shared" si="30"/>
        <v>NT26NT2_D2+3</v>
      </c>
      <c r="D149" s="53" t="str">
        <f t="shared" si="31"/>
        <v>NT26NT2_D2+4</v>
      </c>
      <c r="F149" s="126" t="s">
        <v>604</v>
      </c>
      <c r="G149" s="55"/>
      <c r="H149" s="55" t="s">
        <v>790</v>
      </c>
      <c r="I149" s="56" t="s">
        <v>791</v>
      </c>
      <c r="J149" s="56" t="s">
        <v>775</v>
      </c>
      <c r="K149" s="56"/>
      <c r="L149" s="56" t="s">
        <v>792</v>
      </c>
      <c r="M149" s="57">
        <v>6500</v>
      </c>
      <c r="N149" s="57">
        <v>2600</v>
      </c>
      <c r="O149" s="57">
        <v>2000</v>
      </c>
      <c r="P149" s="57">
        <v>1400</v>
      </c>
      <c r="Q149" s="57"/>
      <c r="R149" s="57"/>
      <c r="S149" s="57"/>
      <c r="T149" s="57"/>
      <c r="U149" s="58" t="str">
        <f>H149</f>
        <v>NT26NT2_D2</v>
      </c>
      <c r="V149" s="59"/>
      <c r="W149" s="59"/>
      <c r="X149" s="59"/>
      <c r="Y149" s="59"/>
      <c r="Z149" s="60"/>
      <c r="AA149" s="60"/>
      <c r="AB149" s="60"/>
      <c r="AC149" s="60"/>
      <c r="AD149" s="59"/>
      <c r="AE149" s="59"/>
      <c r="AF149" s="59"/>
      <c r="AG149" s="59"/>
      <c r="AH149" s="61"/>
      <c r="AI149" s="61"/>
      <c r="AJ149" s="61"/>
      <c r="AK149" s="61"/>
      <c r="AL149" s="164">
        <v>3.34</v>
      </c>
      <c r="AM149" s="62"/>
      <c r="AN149" s="63">
        <f>ROUNDDOWN(AL149*$AN$10/$AL$10,1)</f>
        <v>1.9</v>
      </c>
      <c r="AO149" s="59">
        <f t="shared" si="27"/>
        <v>12350</v>
      </c>
      <c r="AP149" s="59">
        <f t="shared" si="27"/>
        <v>4940</v>
      </c>
      <c r="AQ149" s="59">
        <f t="shared" si="27"/>
        <v>3800</v>
      </c>
      <c r="AR149" s="59">
        <f t="shared" si="27"/>
        <v>2660</v>
      </c>
      <c r="AS149" s="59">
        <f t="shared" si="33"/>
        <v>12400</v>
      </c>
      <c r="AT149" s="59">
        <f t="shared" si="33"/>
        <v>4900</v>
      </c>
      <c r="AU149" s="59">
        <f t="shared" si="33"/>
        <v>3800</v>
      </c>
      <c r="AV149" s="59">
        <f t="shared" si="33"/>
        <v>2700</v>
      </c>
      <c r="AW149" s="64"/>
      <c r="AX149" s="126" t="s">
        <v>604</v>
      </c>
      <c r="AY149" s="65"/>
      <c r="AZ149" s="66">
        <v>840</v>
      </c>
    </row>
    <row r="150" spans="1:52" s="126" customFormat="1" ht="78.75" x14ac:dyDescent="0.25">
      <c r="A150" s="53" t="str">
        <f t="shared" si="28"/>
        <v>NT27NT+1</v>
      </c>
      <c r="B150" s="53" t="str">
        <f t="shared" si="29"/>
        <v>NT27NT+2</v>
      </c>
      <c r="C150" s="53" t="str">
        <f t="shared" si="30"/>
        <v>NT27NT+3</v>
      </c>
      <c r="D150" s="53" t="str">
        <f t="shared" si="31"/>
        <v>NT27NT+4</v>
      </c>
      <c r="F150" s="126" t="s">
        <v>604</v>
      </c>
      <c r="G150" s="55">
        <v>27</v>
      </c>
      <c r="H150" s="55" t="s">
        <v>793</v>
      </c>
      <c r="I150" s="56" t="s">
        <v>794</v>
      </c>
      <c r="J150" s="56" t="s">
        <v>775</v>
      </c>
      <c r="K150" s="56"/>
      <c r="L150" s="56" t="s">
        <v>795</v>
      </c>
      <c r="M150" s="57">
        <v>3900</v>
      </c>
      <c r="N150" s="57">
        <v>2000</v>
      </c>
      <c r="O150" s="57">
        <v>1600</v>
      </c>
      <c r="P150" s="57">
        <v>1300</v>
      </c>
      <c r="Q150" s="57"/>
      <c r="R150" s="57"/>
      <c r="S150" s="57"/>
      <c r="T150" s="57"/>
      <c r="U150" s="58" t="str">
        <f>H150</f>
        <v>NT27NT</v>
      </c>
      <c r="V150" s="59"/>
      <c r="W150" s="59"/>
      <c r="X150" s="59"/>
      <c r="Y150" s="59"/>
      <c r="Z150" s="60"/>
      <c r="AA150" s="60"/>
      <c r="AB150" s="60"/>
      <c r="AC150" s="60"/>
      <c r="AD150" s="59"/>
      <c r="AE150" s="59"/>
      <c r="AF150" s="59"/>
      <c r="AG150" s="59"/>
      <c r="AH150" s="61"/>
      <c r="AI150" s="61"/>
      <c r="AJ150" s="61"/>
      <c r="AK150" s="61"/>
      <c r="AL150" s="164">
        <v>5.73</v>
      </c>
      <c r="AM150" s="62"/>
      <c r="AN150" s="63">
        <f>ROUNDDOWN(AL150*$AN$10/$AL$10,1)</f>
        <v>3.3</v>
      </c>
      <c r="AO150" s="59">
        <f t="shared" si="27"/>
        <v>12870</v>
      </c>
      <c r="AP150" s="59">
        <f t="shared" si="27"/>
        <v>6600</v>
      </c>
      <c r="AQ150" s="59">
        <f t="shared" si="27"/>
        <v>5280</v>
      </c>
      <c r="AR150" s="59">
        <f t="shared" si="27"/>
        <v>4290</v>
      </c>
      <c r="AS150" s="59">
        <f t="shared" si="33"/>
        <v>12900</v>
      </c>
      <c r="AT150" s="59">
        <f t="shared" si="33"/>
        <v>6600</v>
      </c>
      <c r="AU150" s="59">
        <f t="shared" si="33"/>
        <v>5300</v>
      </c>
      <c r="AV150" s="59">
        <f t="shared" si="33"/>
        <v>4300</v>
      </c>
      <c r="AW150" s="64"/>
      <c r="AX150" s="126" t="s">
        <v>604</v>
      </c>
      <c r="AY150" s="65"/>
      <c r="AZ150" s="66">
        <v>840</v>
      </c>
    </row>
    <row r="151" spans="1:52" s="126" customFormat="1" ht="20.100000000000001" customHeight="1" x14ac:dyDescent="0.25">
      <c r="A151" s="53" t="str">
        <f t="shared" si="28"/>
        <v>NT28NT2+1</v>
      </c>
      <c r="B151" s="53" t="str">
        <f t="shared" si="29"/>
        <v>NT28NT2+2</v>
      </c>
      <c r="C151" s="53" t="str">
        <f t="shared" si="30"/>
        <v>NT28NT2+3</v>
      </c>
      <c r="D151" s="53" t="str">
        <f t="shared" si="31"/>
        <v>NT28NT2+4</v>
      </c>
      <c r="F151" s="126" t="s">
        <v>604</v>
      </c>
      <c r="G151" s="55">
        <v>28</v>
      </c>
      <c r="H151" s="55" t="s">
        <v>796</v>
      </c>
      <c r="I151" s="56" t="s">
        <v>797</v>
      </c>
      <c r="J151" s="56" t="s">
        <v>795</v>
      </c>
      <c r="K151" s="56"/>
      <c r="L151" s="56" t="s">
        <v>792</v>
      </c>
      <c r="M151" s="55"/>
      <c r="N151" s="55"/>
      <c r="O151" s="55"/>
      <c r="P151" s="55"/>
      <c r="Q151" s="57"/>
      <c r="R151" s="57"/>
      <c r="S151" s="57"/>
      <c r="T151" s="57"/>
      <c r="U151" s="58"/>
      <c r="V151" s="59"/>
      <c r="W151" s="59"/>
      <c r="X151" s="59"/>
      <c r="Y151" s="59"/>
      <c r="Z151" s="60"/>
      <c r="AA151" s="60"/>
      <c r="AB151" s="60"/>
      <c r="AC151" s="60"/>
      <c r="AD151" s="59"/>
      <c r="AE151" s="59"/>
      <c r="AF151" s="59"/>
      <c r="AG151" s="59"/>
      <c r="AH151" s="61"/>
      <c r="AI151" s="61"/>
      <c r="AJ151" s="61"/>
      <c r="AK151" s="61"/>
      <c r="AL151" s="164"/>
      <c r="AM151" s="62"/>
      <c r="AN151" s="62"/>
      <c r="AO151" s="59">
        <f t="shared" si="27"/>
        <v>0</v>
      </c>
      <c r="AP151" s="59">
        <f t="shared" si="27"/>
        <v>0</v>
      </c>
      <c r="AQ151" s="59">
        <f t="shared" si="27"/>
        <v>0</v>
      </c>
      <c r="AR151" s="59">
        <f t="shared" si="27"/>
        <v>0</v>
      </c>
      <c r="AS151" s="59"/>
      <c r="AT151" s="59"/>
      <c r="AU151" s="59"/>
      <c r="AV151" s="59"/>
      <c r="AW151" s="64"/>
      <c r="AX151" s="126" t="s">
        <v>604</v>
      </c>
      <c r="AY151" s="65"/>
      <c r="AZ151" s="66">
        <v>780</v>
      </c>
    </row>
    <row r="152" spans="1:52" s="126" customFormat="1" ht="20.100000000000001" customHeight="1" x14ac:dyDescent="0.25">
      <c r="A152" s="53" t="str">
        <f t="shared" si="28"/>
        <v>NT28NT2_D1+1</v>
      </c>
      <c r="B152" s="53" t="str">
        <f t="shared" si="29"/>
        <v>NT28NT2_D1+2</v>
      </c>
      <c r="C152" s="53" t="str">
        <f t="shared" si="30"/>
        <v>NT28NT2_D1+3</v>
      </c>
      <c r="D152" s="53" t="str">
        <f t="shared" si="31"/>
        <v>NT28NT2_D1+4</v>
      </c>
      <c r="F152" s="126" t="s">
        <v>604</v>
      </c>
      <c r="G152" s="55"/>
      <c r="H152" s="55" t="s">
        <v>798</v>
      </c>
      <c r="I152" s="56" t="s">
        <v>799</v>
      </c>
      <c r="J152" s="56" t="s">
        <v>800</v>
      </c>
      <c r="K152" s="56"/>
      <c r="L152" s="56" t="s">
        <v>801</v>
      </c>
      <c r="M152" s="57">
        <v>5900</v>
      </c>
      <c r="N152" s="57">
        <v>2600</v>
      </c>
      <c r="O152" s="57">
        <v>2000</v>
      </c>
      <c r="P152" s="57">
        <v>1400</v>
      </c>
      <c r="Q152" s="57"/>
      <c r="R152" s="57"/>
      <c r="S152" s="57"/>
      <c r="T152" s="57"/>
      <c r="U152" s="58" t="str">
        <f t="shared" ref="U152:U178" si="34">H152</f>
        <v>NT28NT2_D1</v>
      </c>
      <c r="V152" s="59"/>
      <c r="W152" s="59"/>
      <c r="X152" s="59"/>
      <c r="Y152" s="59"/>
      <c r="Z152" s="60"/>
      <c r="AA152" s="60"/>
      <c r="AB152" s="60"/>
      <c r="AC152" s="60"/>
      <c r="AD152" s="59"/>
      <c r="AE152" s="59"/>
      <c r="AF152" s="59"/>
      <c r="AG152" s="59"/>
      <c r="AH152" s="61"/>
      <c r="AI152" s="61"/>
      <c r="AJ152" s="61"/>
      <c r="AK152" s="61"/>
      <c r="AL152" s="164">
        <v>4.9800000000000004</v>
      </c>
      <c r="AM152" s="62"/>
      <c r="AN152" s="63">
        <f t="shared" ref="AN152:AN178" si="35">ROUNDDOWN(AL152*$AN$10/$AL$10,1)</f>
        <v>2.8</v>
      </c>
      <c r="AO152" s="59">
        <f t="shared" si="27"/>
        <v>16520</v>
      </c>
      <c r="AP152" s="59">
        <f t="shared" si="27"/>
        <v>7279.9999999999991</v>
      </c>
      <c r="AQ152" s="59">
        <f t="shared" si="27"/>
        <v>5600</v>
      </c>
      <c r="AR152" s="59">
        <f t="shared" si="27"/>
        <v>3919.9999999999995</v>
      </c>
      <c r="AS152" s="59">
        <f t="shared" si="33"/>
        <v>16500</v>
      </c>
      <c r="AT152" s="59">
        <f t="shared" si="33"/>
        <v>7300</v>
      </c>
      <c r="AU152" s="59">
        <f t="shared" si="33"/>
        <v>5600</v>
      </c>
      <c r="AV152" s="59">
        <f t="shared" si="33"/>
        <v>3900</v>
      </c>
      <c r="AW152" s="64"/>
      <c r="AX152" s="126" t="s">
        <v>604</v>
      </c>
      <c r="AY152" s="65"/>
      <c r="AZ152" s="66"/>
    </row>
    <row r="153" spans="1:52" s="126" customFormat="1" ht="39.950000000000003" customHeight="1" x14ac:dyDescent="0.25">
      <c r="A153" s="53" t="str">
        <f t="shared" si="28"/>
        <v>NT28NT2_D2+1</v>
      </c>
      <c r="B153" s="53" t="str">
        <f t="shared" si="29"/>
        <v>NT28NT2_D2+2</v>
      </c>
      <c r="C153" s="53" t="str">
        <f t="shared" si="30"/>
        <v>NT28NT2_D2+3</v>
      </c>
      <c r="D153" s="53" t="str">
        <f t="shared" si="31"/>
        <v>NT28NT2_D2+4</v>
      </c>
      <c r="F153" s="126" t="s">
        <v>604</v>
      </c>
      <c r="G153" s="55"/>
      <c r="H153" s="55" t="s">
        <v>802</v>
      </c>
      <c r="I153" s="56" t="s">
        <v>803</v>
      </c>
      <c r="J153" s="56" t="s">
        <v>804</v>
      </c>
      <c r="K153" s="56"/>
      <c r="L153" s="56" t="s">
        <v>688</v>
      </c>
      <c r="M153" s="57">
        <v>5200</v>
      </c>
      <c r="N153" s="57">
        <v>2300</v>
      </c>
      <c r="O153" s="57">
        <v>1800</v>
      </c>
      <c r="P153" s="57">
        <v>1300</v>
      </c>
      <c r="Q153" s="57"/>
      <c r="R153" s="57"/>
      <c r="S153" s="57"/>
      <c r="T153" s="57"/>
      <c r="U153" s="58" t="str">
        <f t="shared" si="34"/>
        <v>NT28NT2_D2</v>
      </c>
      <c r="V153" s="59"/>
      <c r="W153" s="59"/>
      <c r="X153" s="59"/>
      <c r="Y153" s="59"/>
      <c r="Z153" s="60"/>
      <c r="AA153" s="60"/>
      <c r="AB153" s="60"/>
      <c r="AC153" s="60"/>
      <c r="AD153" s="59"/>
      <c r="AE153" s="59"/>
      <c r="AF153" s="59"/>
      <c r="AG153" s="59"/>
      <c r="AH153" s="61"/>
      <c r="AI153" s="61"/>
      <c r="AJ153" s="61"/>
      <c r="AK153" s="61"/>
      <c r="AL153" s="164">
        <v>5.28</v>
      </c>
      <c r="AM153" s="62"/>
      <c r="AN153" s="63">
        <f t="shared" si="35"/>
        <v>3</v>
      </c>
      <c r="AO153" s="59">
        <f t="shared" si="27"/>
        <v>15600</v>
      </c>
      <c r="AP153" s="59">
        <f t="shared" si="27"/>
        <v>6900</v>
      </c>
      <c r="AQ153" s="59">
        <f t="shared" si="27"/>
        <v>5400</v>
      </c>
      <c r="AR153" s="59">
        <f t="shared" si="27"/>
        <v>3900</v>
      </c>
      <c r="AS153" s="59">
        <f t="shared" si="33"/>
        <v>15600</v>
      </c>
      <c r="AT153" s="59">
        <f t="shared" si="33"/>
        <v>6900</v>
      </c>
      <c r="AU153" s="59">
        <f t="shared" si="33"/>
        <v>5400</v>
      </c>
      <c r="AV153" s="59">
        <f t="shared" si="33"/>
        <v>3900</v>
      </c>
      <c r="AW153" s="64"/>
      <c r="AX153" s="126" t="s">
        <v>604</v>
      </c>
      <c r="AY153" s="65"/>
      <c r="AZ153" s="66">
        <v>840</v>
      </c>
    </row>
    <row r="154" spans="1:52" s="126" customFormat="1" ht="39.950000000000003" customHeight="1" x14ac:dyDescent="0.25">
      <c r="A154" s="53" t="str">
        <f t="shared" si="28"/>
        <v>NT29NT2+1</v>
      </c>
      <c r="B154" s="53" t="str">
        <f t="shared" si="29"/>
        <v>NT29NT2+2</v>
      </c>
      <c r="C154" s="53" t="str">
        <f t="shared" si="30"/>
        <v>NT29NT2+3</v>
      </c>
      <c r="D154" s="53" t="str">
        <f t="shared" si="31"/>
        <v>NT29NT2+4</v>
      </c>
      <c r="F154" s="126" t="s">
        <v>604</v>
      </c>
      <c r="G154" s="55">
        <v>29</v>
      </c>
      <c r="H154" s="55" t="s">
        <v>805</v>
      </c>
      <c r="I154" s="56" t="s">
        <v>806</v>
      </c>
      <c r="J154" s="56" t="s">
        <v>804</v>
      </c>
      <c r="K154" s="56"/>
      <c r="L154" s="56" t="s">
        <v>807</v>
      </c>
      <c r="M154" s="57">
        <v>5500</v>
      </c>
      <c r="N154" s="57">
        <v>2300</v>
      </c>
      <c r="O154" s="57">
        <v>1800</v>
      </c>
      <c r="P154" s="57">
        <v>1300</v>
      </c>
      <c r="Q154" s="57"/>
      <c r="R154" s="57"/>
      <c r="S154" s="57"/>
      <c r="T154" s="57"/>
      <c r="U154" s="58" t="str">
        <f t="shared" si="34"/>
        <v>NT29NT2</v>
      </c>
      <c r="V154" s="59"/>
      <c r="W154" s="59"/>
      <c r="X154" s="59"/>
      <c r="Y154" s="59"/>
      <c r="Z154" s="60"/>
      <c r="AA154" s="60"/>
      <c r="AB154" s="60"/>
      <c r="AC154" s="60"/>
      <c r="AD154" s="59" t="e">
        <f>VLOOKUP($H154,#REF!,5,0)</f>
        <v>#REF!</v>
      </c>
      <c r="AE154" s="59" t="e">
        <f>VLOOKUP($H154,#REF!,6,0)</f>
        <v>#REF!</v>
      </c>
      <c r="AF154" s="59" t="e">
        <f>VLOOKUP($H154,#REF!,7,0)</f>
        <v>#REF!</v>
      </c>
      <c r="AG154" s="59" t="e">
        <f>VLOOKUP($H154,#REF!,8,0)</f>
        <v>#REF!</v>
      </c>
      <c r="AH154" s="61" t="e">
        <f>AD154/M154</f>
        <v>#REF!</v>
      </c>
      <c r="AI154" s="61" t="e">
        <f>AE154/N154</f>
        <v>#REF!</v>
      </c>
      <c r="AJ154" s="61" t="e">
        <f>AF154/O154</f>
        <v>#REF!</v>
      </c>
      <c r="AK154" s="61" t="e">
        <f>AG154/P154</f>
        <v>#REF!</v>
      </c>
      <c r="AL154" s="164">
        <v>5.13</v>
      </c>
      <c r="AM154" s="62"/>
      <c r="AN154" s="63">
        <f t="shared" si="35"/>
        <v>2.9</v>
      </c>
      <c r="AO154" s="59">
        <f t="shared" si="27"/>
        <v>15950</v>
      </c>
      <c r="AP154" s="59">
        <f t="shared" si="27"/>
        <v>6670</v>
      </c>
      <c r="AQ154" s="59">
        <f t="shared" si="27"/>
        <v>5220</v>
      </c>
      <c r="AR154" s="59">
        <f t="shared" si="27"/>
        <v>3770</v>
      </c>
      <c r="AS154" s="59">
        <f t="shared" si="33"/>
        <v>16000</v>
      </c>
      <c r="AT154" s="59">
        <f t="shared" si="33"/>
        <v>6700</v>
      </c>
      <c r="AU154" s="59">
        <f t="shared" si="33"/>
        <v>5200</v>
      </c>
      <c r="AV154" s="59">
        <f t="shared" si="33"/>
        <v>3800</v>
      </c>
      <c r="AW154" s="64" t="e">
        <f>VLOOKUP($H154,#REF!,3,0)</f>
        <v>#REF!</v>
      </c>
      <c r="AX154" s="172" t="s">
        <v>604</v>
      </c>
      <c r="AY154" s="166"/>
      <c r="AZ154" s="66">
        <v>780</v>
      </c>
    </row>
    <row r="155" spans="1:52" s="126" customFormat="1" ht="72.75" customHeight="1" x14ac:dyDescent="0.25">
      <c r="A155" s="53" t="str">
        <f t="shared" si="28"/>
        <v>NT30NT+1</v>
      </c>
      <c r="B155" s="53" t="str">
        <f t="shared" si="29"/>
        <v>NT30NT+2</v>
      </c>
      <c r="C155" s="53" t="str">
        <f t="shared" si="30"/>
        <v>NT30NT+3</v>
      </c>
      <c r="D155" s="53" t="str">
        <f t="shared" si="31"/>
        <v>NT30NT+4</v>
      </c>
      <c r="F155" s="126" t="s">
        <v>604</v>
      </c>
      <c r="G155" s="55">
        <v>30</v>
      </c>
      <c r="H155" s="55" t="s">
        <v>808</v>
      </c>
      <c r="I155" s="56" t="s">
        <v>809</v>
      </c>
      <c r="J155" s="56" t="s">
        <v>807</v>
      </c>
      <c r="K155" s="56"/>
      <c r="L155" s="56" t="s">
        <v>688</v>
      </c>
      <c r="M155" s="57">
        <v>4600</v>
      </c>
      <c r="N155" s="57">
        <v>2200</v>
      </c>
      <c r="O155" s="57">
        <v>2000</v>
      </c>
      <c r="P155" s="57">
        <v>1300</v>
      </c>
      <c r="Q155" s="57"/>
      <c r="R155" s="57"/>
      <c r="S155" s="57"/>
      <c r="T155" s="57"/>
      <c r="U155" s="58" t="str">
        <f t="shared" si="34"/>
        <v>NT30NT</v>
      </c>
      <c r="V155" s="59"/>
      <c r="W155" s="59"/>
      <c r="X155" s="59"/>
      <c r="Y155" s="59"/>
      <c r="Z155" s="60"/>
      <c r="AA155" s="60"/>
      <c r="AB155" s="60"/>
      <c r="AC155" s="60"/>
      <c r="AD155" s="59"/>
      <c r="AE155" s="59"/>
      <c r="AF155" s="59"/>
      <c r="AG155" s="59"/>
      <c r="AH155" s="61"/>
      <c r="AI155" s="61"/>
      <c r="AJ155" s="61"/>
      <c r="AK155" s="61"/>
      <c r="AL155" s="164">
        <v>5.73</v>
      </c>
      <c r="AM155" s="62"/>
      <c r="AN155" s="63">
        <f t="shared" si="35"/>
        <v>3.3</v>
      </c>
      <c r="AO155" s="59">
        <f t="shared" si="27"/>
        <v>15180</v>
      </c>
      <c r="AP155" s="59">
        <f t="shared" si="27"/>
        <v>7260</v>
      </c>
      <c r="AQ155" s="59">
        <f t="shared" si="27"/>
        <v>6600</v>
      </c>
      <c r="AR155" s="59">
        <f t="shared" si="27"/>
        <v>4290</v>
      </c>
      <c r="AS155" s="59">
        <f t="shared" si="33"/>
        <v>15200</v>
      </c>
      <c r="AT155" s="59">
        <f t="shared" si="33"/>
        <v>7300</v>
      </c>
      <c r="AU155" s="59">
        <f t="shared" si="33"/>
        <v>6600</v>
      </c>
      <c r="AV155" s="59">
        <f t="shared" si="33"/>
        <v>4300</v>
      </c>
      <c r="AW155" s="64"/>
      <c r="AX155" s="126" t="s">
        <v>604</v>
      </c>
      <c r="AY155" s="65"/>
      <c r="AZ155" s="66">
        <v>780</v>
      </c>
    </row>
    <row r="156" spans="1:52" s="126" customFormat="1" ht="39.950000000000003" customHeight="1" x14ac:dyDescent="0.25">
      <c r="A156" s="53" t="str">
        <f t="shared" si="28"/>
        <v>NT31NT+1</v>
      </c>
      <c r="B156" s="53" t="str">
        <f t="shared" si="29"/>
        <v>NT31NT+2</v>
      </c>
      <c r="C156" s="53" t="str">
        <f t="shared" si="30"/>
        <v>NT31NT+3</v>
      </c>
      <c r="D156" s="53" t="str">
        <f t="shared" si="31"/>
        <v>NT31NT+4</v>
      </c>
      <c r="F156" s="126" t="s">
        <v>604</v>
      </c>
      <c r="G156" s="55">
        <v>31</v>
      </c>
      <c r="H156" s="55" t="s">
        <v>810</v>
      </c>
      <c r="I156" s="56" t="s">
        <v>811</v>
      </c>
      <c r="J156" s="56" t="s">
        <v>812</v>
      </c>
      <c r="K156" s="56"/>
      <c r="L156" s="56" t="s">
        <v>813</v>
      </c>
      <c r="M156" s="57">
        <v>5200</v>
      </c>
      <c r="N156" s="57">
        <v>2300</v>
      </c>
      <c r="O156" s="57">
        <v>1800</v>
      </c>
      <c r="P156" s="57">
        <v>1300</v>
      </c>
      <c r="Q156" s="57"/>
      <c r="R156" s="57"/>
      <c r="S156" s="57"/>
      <c r="T156" s="57"/>
      <c r="U156" s="58" t="str">
        <f t="shared" si="34"/>
        <v>NT31NT</v>
      </c>
      <c r="V156" s="59"/>
      <c r="W156" s="59"/>
      <c r="X156" s="59"/>
      <c r="Y156" s="59"/>
      <c r="Z156" s="60"/>
      <c r="AA156" s="60"/>
      <c r="AB156" s="60"/>
      <c r="AC156" s="60"/>
      <c r="AD156" s="59"/>
      <c r="AE156" s="59"/>
      <c r="AF156" s="59"/>
      <c r="AG156" s="59"/>
      <c r="AH156" s="61"/>
      <c r="AI156" s="61"/>
      <c r="AJ156" s="61"/>
      <c r="AK156" s="61"/>
      <c r="AL156" s="164">
        <v>5.28</v>
      </c>
      <c r="AM156" s="62"/>
      <c r="AN156" s="63">
        <f t="shared" si="35"/>
        <v>3</v>
      </c>
      <c r="AO156" s="59">
        <f t="shared" si="27"/>
        <v>15600</v>
      </c>
      <c r="AP156" s="59">
        <f t="shared" si="27"/>
        <v>6900</v>
      </c>
      <c r="AQ156" s="59">
        <f t="shared" si="27"/>
        <v>5400</v>
      </c>
      <c r="AR156" s="59">
        <f t="shared" si="27"/>
        <v>3900</v>
      </c>
      <c r="AS156" s="59">
        <f t="shared" si="33"/>
        <v>15600</v>
      </c>
      <c r="AT156" s="59">
        <f t="shared" si="33"/>
        <v>6900</v>
      </c>
      <c r="AU156" s="59">
        <f t="shared" si="33"/>
        <v>5400</v>
      </c>
      <c r="AV156" s="59">
        <f t="shared" si="33"/>
        <v>3900</v>
      </c>
      <c r="AW156" s="64"/>
      <c r="AX156" s="126" t="s">
        <v>604</v>
      </c>
      <c r="AY156" s="65"/>
      <c r="AZ156" s="66">
        <v>780</v>
      </c>
    </row>
    <row r="157" spans="1:52" s="126" customFormat="1" ht="39.950000000000003" customHeight="1" x14ac:dyDescent="0.25">
      <c r="A157" s="53" t="str">
        <f t="shared" si="28"/>
        <v>NT32NT+1</v>
      </c>
      <c r="B157" s="53" t="str">
        <f t="shared" si="29"/>
        <v>NT32NT+2</v>
      </c>
      <c r="C157" s="53" t="str">
        <f t="shared" si="30"/>
        <v>NT32NT+3</v>
      </c>
      <c r="D157" s="53" t="str">
        <f t="shared" si="31"/>
        <v>NT32NT+4</v>
      </c>
      <c r="F157" s="126" t="s">
        <v>604</v>
      </c>
      <c r="G157" s="55">
        <v>32</v>
      </c>
      <c r="H157" s="55" t="s">
        <v>814</v>
      </c>
      <c r="I157" s="56" t="s">
        <v>815</v>
      </c>
      <c r="J157" s="56" t="s">
        <v>816</v>
      </c>
      <c r="K157" s="56"/>
      <c r="L157" s="56" t="s">
        <v>817</v>
      </c>
      <c r="M157" s="57">
        <v>5500</v>
      </c>
      <c r="N157" s="57">
        <v>2300</v>
      </c>
      <c r="O157" s="57">
        <v>1800</v>
      </c>
      <c r="P157" s="57">
        <v>1300</v>
      </c>
      <c r="Q157" s="57"/>
      <c r="R157" s="57"/>
      <c r="S157" s="57"/>
      <c r="T157" s="57"/>
      <c r="U157" s="58" t="str">
        <f t="shared" si="34"/>
        <v>NT32NT</v>
      </c>
      <c r="V157" s="59"/>
      <c r="W157" s="59"/>
      <c r="X157" s="59"/>
      <c r="Y157" s="59"/>
      <c r="Z157" s="60"/>
      <c r="AA157" s="60"/>
      <c r="AB157" s="60"/>
      <c r="AC157" s="60"/>
      <c r="AD157" s="59"/>
      <c r="AE157" s="59"/>
      <c r="AF157" s="59"/>
      <c r="AG157" s="59"/>
      <c r="AH157" s="61"/>
      <c r="AI157" s="61"/>
      <c r="AJ157" s="61"/>
      <c r="AK157" s="61"/>
      <c r="AL157" s="164">
        <v>5.13</v>
      </c>
      <c r="AM157" s="62"/>
      <c r="AN157" s="63">
        <f t="shared" si="35"/>
        <v>2.9</v>
      </c>
      <c r="AO157" s="59">
        <f t="shared" si="27"/>
        <v>15950</v>
      </c>
      <c r="AP157" s="59">
        <f t="shared" si="27"/>
        <v>6670</v>
      </c>
      <c r="AQ157" s="59">
        <f t="shared" si="27"/>
        <v>5220</v>
      </c>
      <c r="AR157" s="59">
        <f t="shared" si="27"/>
        <v>3770</v>
      </c>
      <c r="AS157" s="59">
        <f t="shared" si="33"/>
        <v>16000</v>
      </c>
      <c r="AT157" s="59">
        <f t="shared" si="33"/>
        <v>6700</v>
      </c>
      <c r="AU157" s="59">
        <f t="shared" si="33"/>
        <v>5200</v>
      </c>
      <c r="AV157" s="59">
        <f t="shared" si="33"/>
        <v>3800</v>
      </c>
      <c r="AW157" s="64"/>
      <c r="AX157" s="126" t="s">
        <v>604</v>
      </c>
      <c r="AY157" s="65"/>
      <c r="AZ157" s="66">
        <v>780</v>
      </c>
    </row>
    <row r="158" spans="1:52" s="126" customFormat="1" ht="39.950000000000003" customHeight="1" x14ac:dyDescent="0.25">
      <c r="A158" s="53" t="str">
        <f t="shared" si="28"/>
        <v>NT33NT+1</v>
      </c>
      <c r="B158" s="53" t="str">
        <f t="shared" si="29"/>
        <v>NT33NT+2</v>
      </c>
      <c r="C158" s="53" t="str">
        <f t="shared" si="30"/>
        <v>NT33NT+3</v>
      </c>
      <c r="D158" s="53" t="str">
        <f t="shared" si="31"/>
        <v>NT33NT+4</v>
      </c>
      <c r="F158" s="126" t="s">
        <v>604</v>
      </c>
      <c r="G158" s="55">
        <v>33</v>
      </c>
      <c r="H158" s="55" t="s">
        <v>818</v>
      </c>
      <c r="I158" s="56" t="s">
        <v>819</v>
      </c>
      <c r="J158" s="56" t="s">
        <v>820</v>
      </c>
      <c r="K158" s="56"/>
      <c r="L158" s="56" t="s">
        <v>821</v>
      </c>
      <c r="M158" s="57">
        <v>4700</v>
      </c>
      <c r="N158" s="57">
        <v>2300</v>
      </c>
      <c r="O158" s="57">
        <v>1800</v>
      </c>
      <c r="P158" s="57">
        <v>1300</v>
      </c>
      <c r="Q158" s="57"/>
      <c r="R158" s="57"/>
      <c r="S158" s="57"/>
      <c r="T158" s="57"/>
      <c r="U158" s="58" t="str">
        <f t="shared" si="34"/>
        <v>NT33NT</v>
      </c>
      <c r="V158" s="59"/>
      <c r="W158" s="59"/>
      <c r="X158" s="59"/>
      <c r="Y158" s="59"/>
      <c r="Z158" s="60"/>
      <c r="AA158" s="60"/>
      <c r="AB158" s="60"/>
      <c r="AC158" s="60"/>
      <c r="AD158" s="59"/>
      <c r="AE158" s="59"/>
      <c r="AF158" s="59"/>
      <c r="AG158" s="59"/>
      <c r="AH158" s="61"/>
      <c r="AI158" s="61"/>
      <c r="AJ158" s="61"/>
      <c r="AK158" s="61"/>
      <c r="AL158" s="164">
        <v>6.25</v>
      </c>
      <c r="AM158" s="62"/>
      <c r="AN158" s="63">
        <f t="shared" si="35"/>
        <v>3.6</v>
      </c>
      <c r="AO158" s="59">
        <f t="shared" si="27"/>
        <v>16920</v>
      </c>
      <c r="AP158" s="59">
        <f t="shared" si="27"/>
        <v>8280</v>
      </c>
      <c r="AQ158" s="59">
        <f t="shared" si="27"/>
        <v>6480</v>
      </c>
      <c r="AR158" s="59">
        <f t="shared" si="27"/>
        <v>4680</v>
      </c>
      <c r="AS158" s="59">
        <f t="shared" si="33"/>
        <v>16900</v>
      </c>
      <c r="AT158" s="59">
        <f t="shared" si="33"/>
        <v>8300</v>
      </c>
      <c r="AU158" s="59">
        <f t="shared" si="33"/>
        <v>6500</v>
      </c>
      <c r="AV158" s="59">
        <f t="shared" si="33"/>
        <v>4700</v>
      </c>
      <c r="AW158" s="64"/>
      <c r="AX158" s="126" t="s">
        <v>604</v>
      </c>
      <c r="AY158" s="65"/>
      <c r="AZ158" s="66">
        <v>780</v>
      </c>
    </row>
    <row r="159" spans="1:52" s="126" customFormat="1" ht="63.75" customHeight="1" x14ac:dyDescent="0.25">
      <c r="A159" s="53" t="str">
        <f t="shared" si="28"/>
        <v>NT34NT+1</v>
      </c>
      <c r="B159" s="53" t="str">
        <f t="shared" si="29"/>
        <v>NT34NT+2</v>
      </c>
      <c r="C159" s="53" t="str">
        <f t="shared" si="30"/>
        <v>NT34NT+3</v>
      </c>
      <c r="D159" s="53" t="str">
        <f t="shared" si="31"/>
        <v>NT34NT+4</v>
      </c>
      <c r="F159" s="126" t="s">
        <v>604</v>
      </c>
      <c r="G159" s="55">
        <v>34</v>
      </c>
      <c r="H159" s="55" t="s">
        <v>822</v>
      </c>
      <c r="I159" s="56" t="s">
        <v>823</v>
      </c>
      <c r="J159" s="56" t="s">
        <v>824</v>
      </c>
      <c r="K159" s="56"/>
      <c r="L159" s="56" t="s">
        <v>825</v>
      </c>
      <c r="M159" s="57">
        <v>4700</v>
      </c>
      <c r="N159" s="57">
        <v>2300</v>
      </c>
      <c r="O159" s="57">
        <v>1800</v>
      </c>
      <c r="P159" s="57">
        <v>1300</v>
      </c>
      <c r="Q159" s="57"/>
      <c r="R159" s="57"/>
      <c r="S159" s="57"/>
      <c r="T159" s="57"/>
      <c r="U159" s="58" t="str">
        <f t="shared" si="34"/>
        <v>NT34NT</v>
      </c>
      <c r="V159" s="59"/>
      <c r="W159" s="59"/>
      <c r="X159" s="59"/>
      <c r="Y159" s="59"/>
      <c r="Z159" s="60"/>
      <c r="AA159" s="60"/>
      <c r="AB159" s="60"/>
      <c r="AC159" s="60"/>
      <c r="AD159" s="59"/>
      <c r="AE159" s="59"/>
      <c r="AF159" s="59"/>
      <c r="AG159" s="59"/>
      <c r="AH159" s="61"/>
      <c r="AI159" s="61"/>
      <c r="AJ159" s="61"/>
      <c r="AK159" s="61"/>
      <c r="AL159" s="164">
        <v>6.25</v>
      </c>
      <c r="AM159" s="62"/>
      <c r="AN159" s="63">
        <f t="shared" si="35"/>
        <v>3.6</v>
      </c>
      <c r="AO159" s="59">
        <f t="shared" si="27"/>
        <v>16920</v>
      </c>
      <c r="AP159" s="59">
        <f t="shared" si="27"/>
        <v>8280</v>
      </c>
      <c r="AQ159" s="59">
        <f t="shared" si="27"/>
        <v>6480</v>
      </c>
      <c r="AR159" s="59">
        <f t="shared" si="27"/>
        <v>4680</v>
      </c>
      <c r="AS159" s="59">
        <f t="shared" si="33"/>
        <v>16900</v>
      </c>
      <c r="AT159" s="59">
        <f t="shared" si="33"/>
        <v>8300</v>
      </c>
      <c r="AU159" s="59">
        <f t="shared" si="33"/>
        <v>6500</v>
      </c>
      <c r="AV159" s="59">
        <f t="shared" si="33"/>
        <v>4700</v>
      </c>
      <c r="AW159" s="64"/>
      <c r="AX159" s="126" t="s">
        <v>604</v>
      </c>
      <c r="AY159" s="65"/>
      <c r="AZ159" s="66">
        <v>780</v>
      </c>
    </row>
    <row r="160" spans="1:52" s="126" customFormat="1" ht="63.75" customHeight="1" x14ac:dyDescent="0.25">
      <c r="A160" s="53" t="str">
        <f t="shared" si="28"/>
        <v>NT35NT+1</v>
      </c>
      <c r="B160" s="53" t="str">
        <f t="shared" si="29"/>
        <v>NT35NT+2</v>
      </c>
      <c r="C160" s="53" t="str">
        <f t="shared" si="30"/>
        <v>NT35NT+3</v>
      </c>
      <c r="D160" s="53" t="str">
        <f t="shared" si="31"/>
        <v>NT35NT+4</v>
      </c>
      <c r="F160" s="126" t="s">
        <v>604</v>
      </c>
      <c r="G160" s="55">
        <v>35</v>
      </c>
      <c r="H160" s="55" t="s">
        <v>826</v>
      </c>
      <c r="I160" s="56" t="s">
        <v>827</v>
      </c>
      <c r="J160" s="56" t="s">
        <v>820</v>
      </c>
      <c r="K160" s="56"/>
      <c r="L160" s="56" t="s">
        <v>828</v>
      </c>
      <c r="M160" s="57">
        <v>4700</v>
      </c>
      <c r="N160" s="57">
        <v>2300</v>
      </c>
      <c r="O160" s="57">
        <v>1800</v>
      </c>
      <c r="P160" s="57">
        <v>1300</v>
      </c>
      <c r="Q160" s="57"/>
      <c r="R160" s="57"/>
      <c r="S160" s="57"/>
      <c r="T160" s="57"/>
      <c r="U160" s="58" t="str">
        <f t="shared" si="34"/>
        <v>NT35NT</v>
      </c>
      <c r="V160" s="59"/>
      <c r="W160" s="59"/>
      <c r="X160" s="59"/>
      <c r="Y160" s="59"/>
      <c r="Z160" s="60"/>
      <c r="AA160" s="60">
        <f>W160/N160</f>
        <v>0</v>
      </c>
      <c r="AB160" s="60">
        <f>X160/O160</f>
        <v>0</v>
      </c>
      <c r="AC160" s="60"/>
      <c r="AD160" s="59"/>
      <c r="AE160" s="59"/>
      <c r="AF160" s="59"/>
      <c r="AG160" s="59"/>
      <c r="AH160" s="61"/>
      <c r="AI160" s="61"/>
      <c r="AJ160" s="61"/>
      <c r="AK160" s="61"/>
      <c r="AL160" s="164">
        <v>6.25</v>
      </c>
      <c r="AM160" s="62"/>
      <c r="AN160" s="63">
        <f t="shared" si="35"/>
        <v>3.6</v>
      </c>
      <c r="AO160" s="59">
        <f t="shared" si="27"/>
        <v>16920</v>
      </c>
      <c r="AP160" s="59">
        <f t="shared" si="27"/>
        <v>8280</v>
      </c>
      <c r="AQ160" s="59">
        <f t="shared" si="27"/>
        <v>6480</v>
      </c>
      <c r="AR160" s="59">
        <f t="shared" si="27"/>
        <v>4680</v>
      </c>
      <c r="AS160" s="59">
        <f t="shared" si="33"/>
        <v>16900</v>
      </c>
      <c r="AT160" s="59">
        <f t="shared" si="33"/>
        <v>8300</v>
      </c>
      <c r="AU160" s="59">
        <f t="shared" si="33"/>
        <v>6500</v>
      </c>
      <c r="AV160" s="59">
        <f t="shared" si="33"/>
        <v>4700</v>
      </c>
      <c r="AW160" s="64"/>
      <c r="AX160" s="126" t="s">
        <v>604</v>
      </c>
      <c r="AY160" s="65"/>
      <c r="AZ160" s="66">
        <v>780</v>
      </c>
    </row>
    <row r="161" spans="1:52" s="126" customFormat="1" ht="39.950000000000003" customHeight="1" x14ac:dyDescent="0.25">
      <c r="A161" s="53" t="str">
        <f t="shared" si="28"/>
        <v>NT36NT+1</v>
      </c>
      <c r="B161" s="53" t="str">
        <f t="shared" si="29"/>
        <v>NT36NT+2</v>
      </c>
      <c r="C161" s="53" t="str">
        <f t="shared" si="30"/>
        <v>NT36NT+3</v>
      </c>
      <c r="D161" s="53" t="str">
        <f t="shared" si="31"/>
        <v>NT36NT+4</v>
      </c>
      <c r="F161" s="126" t="s">
        <v>604</v>
      </c>
      <c r="G161" s="55">
        <v>36</v>
      </c>
      <c r="H161" s="55" t="s">
        <v>829</v>
      </c>
      <c r="I161" s="56" t="s">
        <v>830</v>
      </c>
      <c r="J161" s="56" t="s">
        <v>627</v>
      </c>
      <c r="K161" s="56"/>
      <c r="L161" s="56" t="s">
        <v>831</v>
      </c>
      <c r="M161" s="57">
        <v>4900</v>
      </c>
      <c r="N161" s="57">
        <v>2300</v>
      </c>
      <c r="O161" s="57">
        <v>1800</v>
      </c>
      <c r="P161" s="57">
        <v>1300</v>
      </c>
      <c r="Q161" s="57"/>
      <c r="R161" s="57"/>
      <c r="S161" s="57"/>
      <c r="T161" s="57"/>
      <c r="U161" s="58" t="str">
        <f t="shared" si="34"/>
        <v>NT36NT</v>
      </c>
      <c r="V161" s="59"/>
      <c r="W161" s="59"/>
      <c r="X161" s="59"/>
      <c r="Y161" s="59"/>
      <c r="Z161" s="60">
        <f>V161/M161</f>
        <v>0</v>
      </c>
      <c r="AA161" s="60"/>
      <c r="AB161" s="60"/>
      <c r="AC161" s="60"/>
      <c r="AD161" s="59"/>
      <c r="AE161" s="59"/>
      <c r="AF161" s="59"/>
      <c r="AG161" s="59"/>
      <c r="AH161" s="61"/>
      <c r="AI161" s="61"/>
      <c r="AJ161" s="61"/>
      <c r="AK161" s="61"/>
      <c r="AL161" s="164">
        <v>6.2172705314009669</v>
      </c>
      <c r="AM161" s="62"/>
      <c r="AN161" s="63">
        <f t="shared" si="35"/>
        <v>3.6</v>
      </c>
      <c r="AO161" s="59">
        <f t="shared" si="27"/>
        <v>17640</v>
      </c>
      <c r="AP161" s="59">
        <f t="shared" si="27"/>
        <v>8280</v>
      </c>
      <c r="AQ161" s="59">
        <f t="shared" si="27"/>
        <v>6480</v>
      </c>
      <c r="AR161" s="59">
        <f t="shared" si="27"/>
        <v>4680</v>
      </c>
      <c r="AS161" s="59">
        <f t="shared" si="33"/>
        <v>17600</v>
      </c>
      <c r="AT161" s="59">
        <f t="shared" si="33"/>
        <v>8300</v>
      </c>
      <c r="AU161" s="59">
        <f t="shared" si="33"/>
        <v>6500</v>
      </c>
      <c r="AV161" s="59">
        <f t="shared" si="33"/>
        <v>4700</v>
      </c>
      <c r="AW161" s="64"/>
      <c r="AX161" s="126" t="s">
        <v>604</v>
      </c>
      <c r="AY161" s="65"/>
      <c r="AZ161" s="66">
        <v>780</v>
      </c>
    </row>
    <row r="162" spans="1:52" s="126" customFormat="1" ht="39.950000000000003" customHeight="1" x14ac:dyDescent="0.25">
      <c r="A162" s="53" t="str">
        <f t="shared" si="28"/>
        <v>NT37NT+1</v>
      </c>
      <c r="B162" s="53" t="str">
        <f t="shared" si="29"/>
        <v>NT37NT+2</v>
      </c>
      <c r="C162" s="53" t="str">
        <f t="shared" si="30"/>
        <v>NT37NT+3</v>
      </c>
      <c r="D162" s="53" t="str">
        <f t="shared" si="31"/>
        <v>NT37NT+4</v>
      </c>
      <c r="F162" s="126" t="s">
        <v>604</v>
      </c>
      <c r="G162" s="55">
        <v>37</v>
      </c>
      <c r="H162" s="55" t="s">
        <v>832</v>
      </c>
      <c r="I162" s="56" t="s">
        <v>833</v>
      </c>
      <c r="J162" s="56" t="s">
        <v>820</v>
      </c>
      <c r="K162" s="56"/>
      <c r="L162" s="56" t="s">
        <v>834</v>
      </c>
      <c r="M162" s="57">
        <v>4600</v>
      </c>
      <c r="N162" s="57">
        <v>2200</v>
      </c>
      <c r="O162" s="57">
        <v>1800</v>
      </c>
      <c r="P162" s="57">
        <v>1300</v>
      </c>
      <c r="Q162" s="57"/>
      <c r="R162" s="57"/>
      <c r="S162" s="57"/>
      <c r="T162" s="57"/>
      <c r="U162" s="58" t="str">
        <f t="shared" si="34"/>
        <v>NT37NT</v>
      </c>
      <c r="V162" s="59"/>
      <c r="W162" s="59"/>
      <c r="X162" s="59"/>
      <c r="Y162" s="59"/>
      <c r="Z162" s="60"/>
      <c r="AA162" s="60"/>
      <c r="AB162" s="60"/>
      <c r="AC162" s="60"/>
      <c r="AD162" s="59"/>
      <c r="AE162" s="59"/>
      <c r="AF162" s="59"/>
      <c r="AG162" s="59"/>
      <c r="AH162" s="61"/>
      <c r="AI162" s="61"/>
      <c r="AJ162" s="61"/>
      <c r="AK162" s="61"/>
      <c r="AL162" s="164">
        <v>4.3478260869565215</v>
      </c>
      <c r="AM162" s="62"/>
      <c r="AN162" s="63">
        <f t="shared" si="35"/>
        <v>2.5</v>
      </c>
      <c r="AO162" s="59">
        <f t="shared" si="27"/>
        <v>11500</v>
      </c>
      <c r="AP162" s="59">
        <f t="shared" si="27"/>
        <v>5500</v>
      </c>
      <c r="AQ162" s="59">
        <f t="shared" si="27"/>
        <v>4500</v>
      </c>
      <c r="AR162" s="59">
        <f t="shared" si="27"/>
        <v>3250</v>
      </c>
      <c r="AS162" s="59">
        <f t="shared" si="33"/>
        <v>11500</v>
      </c>
      <c r="AT162" s="59">
        <f t="shared" si="33"/>
        <v>5500</v>
      </c>
      <c r="AU162" s="59">
        <f t="shared" si="33"/>
        <v>4500</v>
      </c>
      <c r="AV162" s="59">
        <f t="shared" si="33"/>
        <v>3300</v>
      </c>
      <c r="AW162" s="64"/>
      <c r="AX162" s="126" t="s">
        <v>604</v>
      </c>
      <c r="AY162" s="65"/>
      <c r="AZ162" s="66">
        <v>780</v>
      </c>
    </row>
    <row r="163" spans="1:52" s="126" customFormat="1" ht="63" x14ac:dyDescent="0.25">
      <c r="A163" s="53" t="str">
        <f t="shared" si="28"/>
        <v>NT38NT+1</v>
      </c>
      <c r="B163" s="53" t="str">
        <f t="shared" si="29"/>
        <v>NT38NT+2</v>
      </c>
      <c r="C163" s="53" t="str">
        <f t="shared" si="30"/>
        <v>NT38NT+3</v>
      </c>
      <c r="D163" s="53" t="str">
        <f t="shared" si="31"/>
        <v>NT38NT+4</v>
      </c>
      <c r="F163" s="126" t="s">
        <v>604</v>
      </c>
      <c r="G163" s="55">
        <v>38</v>
      </c>
      <c r="H163" s="55" t="s">
        <v>835</v>
      </c>
      <c r="I163" s="56" t="s">
        <v>836</v>
      </c>
      <c r="J163" s="56" t="s">
        <v>820</v>
      </c>
      <c r="K163" s="56"/>
      <c r="L163" s="56" t="s">
        <v>837</v>
      </c>
      <c r="M163" s="57">
        <v>4600</v>
      </c>
      <c r="N163" s="57">
        <v>2200</v>
      </c>
      <c r="O163" s="57">
        <v>1800</v>
      </c>
      <c r="P163" s="57">
        <v>1300</v>
      </c>
      <c r="Q163" s="57"/>
      <c r="R163" s="57"/>
      <c r="S163" s="57"/>
      <c r="T163" s="57"/>
      <c r="U163" s="58" t="str">
        <f t="shared" si="34"/>
        <v>NT38NT</v>
      </c>
      <c r="V163" s="59"/>
      <c r="W163" s="59"/>
      <c r="X163" s="59"/>
      <c r="Y163" s="59"/>
      <c r="Z163" s="60"/>
      <c r="AA163" s="60"/>
      <c r="AB163" s="60"/>
      <c r="AC163" s="60"/>
      <c r="AD163" s="59"/>
      <c r="AE163" s="59"/>
      <c r="AF163" s="59"/>
      <c r="AG163" s="59"/>
      <c r="AH163" s="61"/>
      <c r="AI163" s="61"/>
      <c r="AJ163" s="61"/>
      <c r="AK163" s="61"/>
      <c r="AL163" s="164">
        <v>5.73</v>
      </c>
      <c r="AM163" s="62"/>
      <c r="AN163" s="63">
        <f t="shared" si="35"/>
        <v>3.3</v>
      </c>
      <c r="AO163" s="59">
        <f t="shared" si="27"/>
        <v>15180</v>
      </c>
      <c r="AP163" s="59">
        <f t="shared" si="27"/>
        <v>7260</v>
      </c>
      <c r="AQ163" s="59">
        <f t="shared" si="27"/>
        <v>5940</v>
      </c>
      <c r="AR163" s="59">
        <f t="shared" si="27"/>
        <v>4290</v>
      </c>
      <c r="AS163" s="59">
        <f t="shared" si="33"/>
        <v>15200</v>
      </c>
      <c r="AT163" s="59">
        <f t="shared" si="33"/>
        <v>7300</v>
      </c>
      <c r="AU163" s="59">
        <f t="shared" si="33"/>
        <v>5900</v>
      </c>
      <c r="AV163" s="59">
        <f t="shared" si="33"/>
        <v>4300</v>
      </c>
      <c r="AW163" s="64"/>
      <c r="AX163" s="126" t="s">
        <v>604</v>
      </c>
      <c r="AY163" s="65"/>
      <c r="AZ163" s="66">
        <v>780</v>
      </c>
    </row>
    <row r="164" spans="1:52" s="126" customFormat="1" ht="31.5" x14ac:dyDescent="0.25">
      <c r="A164" s="53" t="str">
        <f t="shared" si="28"/>
        <v>NT39NT+1</v>
      </c>
      <c r="B164" s="53" t="str">
        <f t="shared" si="29"/>
        <v>NT39NT+2</v>
      </c>
      <c r="C164" s="53" t="str">
        <f t="shared" si="30"/>
        <v>NT39NT+3</v>
      </c>
      <c r="D164" s="53" t="str">
        <f t="shared" si="31"/>
        <v>NT39NT+4</v>
      </c>
      <c r="F164" s="126" t="s">
        <v>604</v>
      </c>
      <c r="G164" s="55">
        <v>39</v>
      </c>
      <c r="H164" s="55" t="s">
        <v>838</v>
      </c>
      <c r="I164" s="56" t="s">
        <v>839</v>
      </c>
      <c r="J164" s="56" t="s">
        <v>840</v>
      </c>
      <c r="K164" s="56"/>
      <c r="L164" s="56" t="s">
        <v>841</v>
      </c>
      <c r="M164" s="57">
        <v>4600</v>
      </c>
      <c r="N164" s="57">
        <v>2200</v>
      </c>
      <c r="O164" s="57">
        <v>1800</v>
      </c>
      <c r="P164" s="57">
        <v>1300</v>
      </c>
      <c r="Q164" s="57"/>
      <c r="R164" s="57"/>
      <c r="S164" s="57"/>
      <c r="T164" s="57"/>
      <c r="U164" s="58" t="str">
        <f t="shared" si="34"/>
        <v>NT39NT</v>
      </c>
      <c r="V164" s="59"/>
      <c r="W164" s="59"/>
      <c r="X164" s="59"/>
      <c r="Y164" s="59"/>
      <c r="Z164" s="60"/>
      <c r="AA164" s="60"/>
      <c r="AB164" s="60"/>
      <c r="AC164" s="60"/>
      <c r="AD164" s="59"/>
      <c r="AE164" s="59"/>
      <c r="AF164" s="59"/>
      <c r="AG164" s="59"/>
      <c r="AH164" s="61"/>
      <c r="AI164" s="61"/>
      <c r="AJ164" s="61"/>
      <c r="AK164" s="61"/>
      <c r="AL164" s="164">
        <v>5.73</v>
      </c>
      <c r="AM164" s="62"/>
      <c r="AN164" s="63">
        <f t="shared" si="35"/>
        <v>3.3</v>
      </c>
      <c r="AO164" s="59">
        <f t="shared" si="27"/>
        <v>15180</v>
      </c>
      <c r="AP164" s="59">
        <f t="shared" si="27"/>
        <v>7260</v>
      </c>
      <c r="AQ164" s="59">
        <f t="shared" si="27"/>
        <v>5940</v>
      </c>
      <c r="AR164" s="59">
        <f t="shared" si="27"/>
        <v>4290</v>
      </c>
      <c r="AS164" s="59">
        <f t="shared" si="33"/>
        <v>15200</v>
      </c>
      <c r="AT164" s="59">
        <f t="shared" si="33"/>
        <v>7300</v>
      </c>
      <c r="AU164" s="59">
        <f t="shared" si="33"/>
        <v>5900</v>
      </c>
      <c r="AV164" s="59">
        <f t="shared" si="33"/>
        <v>4300</v>
      </c>
      <c r="AW164" s="64"/>
      <c r="AX164" s="126" t="s">
        <v>604</v>
      </c>
      <c r="AY164" s="65"/>
      <c r="AZ164" s="66">
        <v>780</v>
      </c>
    </row>
    <row r="165" spans="1:52" s="126" customFormat="1" ht="39.950000000000003" customHeight="1" x14ac:dyDescent="0.25">
      <c r="A165" s="53" t="str">
        <f t="shared" si="28"/>
        <v>NT40NT+1</v>
      </c>
      <c r="B165" s="53" t="str">
        <f t="shared" si="29"/>
        <v>NT40NT+2</v>
      </c>
      <c r="C165" s="53" t="str">
        <f t="shared" si="30"/>
        <v>NT40NT+3</v>
      </c>
      <c r="D165" s="53" t="str">
        <f t="shared" si="31"/>
        <v>NT40NT+4</v>
      </c>
      <c r="F165" s="126" t="s">
        <v>604</v>
      </c>
      <c r="G165" s="55">
        <v>40</v>
      </c>
      <c r="H165" s="55" t="s">
        <v>842</v>
      </c>
      <c r="I165" s="56" t="s">
        <v>843</v>
      </c>
      <c r="J165" s="56" t="s">
        <v>840</v>
      </c>
      <c r="K165" s="56"/>
      <c r="L165" s="56" t="s">
        <v>844</v>
      </c>
      <c r="M165" s="57">
        <v>4600</v>
      </c>
      <c r="N165" s="57">
        <v>2200</v>
      </c>
      <c r="O165" s="57">
        <v>1800</v>
      </c>
      <c r="P165" s="57">
        <v>1300</v>
      </c>
      <c r="Q165" s="57"/>
      <c r="R165" s="57"/>
      <c r="S165" s="57"/>
      <c r="T165" s="57"/>
      <c r="U165" s="58" t="str">
        <f t="shared" si="34"/>
        <v>NT40NT</v>
      </c>
      <c r="V165" s="59"/>
      <c r="W165" s="59"/>
      <c r="X165" s="59"/>
      <c r="Y165" s="59"/>
      <c r="Z165" s="60"/>
      <c r="AA165" s="60"/>
      <c r="AB165" s="60"/>
      <c r="AC165" s="60"/>
      <c r="AD165" s="59"/>
      <c r="AE165" s="59"/>
      <c r="AF165" s="59"/>
      <c r="AG165" s="59"/>
      <c r="AH165" s="61"/>
      <c r="AI165" s="61"/>
      <c r="AJ165" s="61"/>
      <c r="AK165" s="61"/>
      <c r="AL165" s="164">
        <v>5.73</v>
      </c>
      <c r="AM165" s="62"/>
      <c r="AN165" s="63">
        <f t="shared" si="35"/>
        <v>3.3</v>
      </c>
      <c r="AO165" s="59">
        <f t="shared" si="27"/>
        <v>15180</v>
      </c>
      <c r="AP165" s="59">
        <f t="shared" si="27"/>
        <v>7260</v>
      </c>
      <c r="AQ165" s="59">
        <f t="shared" si="27"/>
        <v>5940</v>
      </c>
      <c r="AR165" s="59">
        <f t="shared" si="27"/>
        <v>4290</v>
      </c>
      <c r="AS165" s="59">
        <f t="shared" si="33"/>
        <v>15200</v>
      </c>
      <c r="AT165" s="59">
        <f t="shared" si="33"/>
        <v>7300</v>
      </c>
      <c r="AU165" s="59">
        <f t="shared" si="33"/>
        <v>5900</v>
      </c>
      <c r="AV165" s="59">
        <f t="shared" si="33"/>
        <v>4300</v>
      </c>
      <c r="AW165" s="64"/>
      <c r="AX165" s="126" t="s">
        <v>604</v>
      </c>
      <c r="AY165" s="65"/>
      <c r="AZ165" s="66">
        <v>780</v>
      </c>
    </row>
    <row r="166" spans="1:52" s="126" customFormat="1" ht="39.950000000000003" customHeight="1" x14ac:dyDescent="0.25">
      <c r="A166" s="53" t="str">
        <f t="shared" si="28"/>
        <v>NT41NT+1</v>
      </c>
      <c r="B166" s="53" t="str">
        <f t="shared" si="29"/>
        <v>NT41NT+2</v>
      </c>
      <c r="C166" s="53" t="str">
        <f t="shared" si="30"/>
        <v>NT41NT+3</v>
      </c>
      <c r="D166" s="53" t="str">
        <f t="shared" si="31"/>
        <v>NT41NT+4</v>
      </c>
      <c r="F166" s="126" t="s">
        <v>604</v>
      </c>
      <c r="G166" s="55">
        <v>41</v>
      </c>
      <c r="H166" s="55" t="s">
        <v>845</v>
      </c>
      <c r="I166" s="56" t="s">
        <v>846</v>
      </c>
      <c r="J166" s="56" t="s">
        <v>847</v>
      </c>
      <c r="K166" s="56"/>
      <c r="L166" s="56" t="s">
        <v>848</v>
      </c>
      <c r="M166" s="57">
        <v>4600</v>
      </c>
      <c r="N166" s="57">
        <v>2200</v>
      </c>
      <c r="O166" s="57">
        <v>1800</v>
      </c>
      <c r="P166" s="57">
        <v>1300</v>
      </c>
      <c r="Q166" s="57"/>
      <c r="R166" s="57"/>
      <c r="S166" s="57"/>
      <c r="T166" s="57"/>
      <c r="U166" s="58" t="str">
        <f t="shared" si="34"/>
        <v>NT41NT</v>
      </c>
      <c r="V166" s="59"/>
      <c r="W166" s="59"/>
      <c r="X166" s="59"/>
      <c r="Y166" s="59"/>
      <c r="Z166" s="60"/>
      <c r="AA166" s="60"/>
      <c r="AB166" s="60"/>
      <c r="AC166" s="60"/>
      <c r="AD166" s="59"/>
      <c r="AE166" s="59"/>
      <c r="AF166" s="59"/>
      <c r="AG166" s="59"/>
      <c r="AH166" s="61"/>
      <c r="AI166" s="61"/>
      <c r="AJ166" s="61"/>
      <c r="AK166" s="61"/>
      <c r="AL166" s="164">
        <v>5.73</v>
      </c>
      <c r="AM166" s="62"/>
      <c r="AN166" s="63">
        <f t="shared" si="35"/>
        <v>3.3</v>
      </c>
      <c r="AO166" s="59">
        <f t="shared" si="27"/>
        <v>15180</v>
      </c>
      <c r="AP166" s="59">
        <f t="shared" si="27"/>
        <v>7260</v>
      </c>
      <c r="AQ166" s="59">
        <f t="shared" si="27"/>
        <v>5940</v>
      </c>
      <c r="AR166" s="59">
        <f t="shared" si="27"/>
        <v>4290</v>
      </c>
      <c r="AS166" s="59">
        <f t="shared" si="33"/>
        <v>15200</v>
      </c>
      <c r="AT166" s="59">
        <f t="shared" si="33"/>
        <v>7300</v>
      </c>
      <c r="AU166" s="59">
        <f t="shared" si="33"/>
        <v>5900</v>
      </c>
      <c r="AV166" s="59">
        <f t="shared" si="33"/>
        <v>4300</v>
      </c>
      <c r="AW166" s="64"/>
      <c r="AX166" s="126" t="s">
        <v>604</v>
      </c>
      <c r="AY166" s="65"/>
      <c r="AZ166" s="66">
        <v>780</v>
      </c>
    </row>
    <row r="167" spans="1:52" s="126" customFormat="1" ht="39.950000000000003" customHeight="1" x14ac:dyDescent="0.25">
      <c r="A167" s="53" t="str">
        <f t="shared" si="28"/>
        <v>NT42NT+1</v>
      </c>
      <c r="B167" s="53" t="str">
        <f t="shared" si="29"/>
        <v>NT42NT+2</v>
      </c>
      <c r="C167" s="53" t="str">
        <f t="shared" si="30"/>
        <v>NT42NT+3</v>
      </c>
      <c r="D167" s="53" t="str">
        <f t="shared" si="31"/>
        <v>NT42NT+4</v>
      </c>
      <c r="F167" s="126" t="s">
        <v>604</v>
      </c>
      <c r="G167" s="55">
        <v>42</v>
      </c>
      <c r="H167" s="55" t="s">
        <v>849</v>
      </c>
      <c r="I167" s="56" t="s">
        <v>850</v>
      </c>
      <c r="J167" s="56" t="s">
        <v>851</v>
      </c>
      <c r="K167" s="56"/>
      <c r="L167" s="56" t="s">
        <v>840</v>
      </c>
      <c r="M167" s="57">
        <v>4600</v>
      </c>
      <c r="N167" s="57">
        <v>2200</v>
      </c>
      <c r="O167" s="57">
        <v>1800</v>
      </c>
      <c r="P167" s="57">
        <v>1300</v>
      </c>
      <c r="Q167" s="57"/>
      <c r="R167" s="57"/>
      <c r="S167" s="57"/>
      <c r="T167" s="57"/>
      <c r="U167" s="58" t="str">
        <f t="shared" si="34"/>
        <v>NT42NT</v>
      </c>
      <c r="V167" s="59"/>
      <c r="W167" s="59"/>
      <c r="X167" s="59"/>
      <c r="Y167" s="59"/>
      <c r="Z167" s="60"/>
      <c r="AA167" s="60"/>
      <c r="AB167" s="60"/>
      <c r="AC167" s="60"/>
      <c r="AD167" s="59"/>
      <c r="AE167" s="59"/>
      <c r="AF167" s="59"/>
      <c r="AG167" s="59"/>
      <c r="AH167" s="61"/>
      <c r="AI167" s="61"/>
      <c r="AJ167" s="61"/>
      <c r="AK167" s="61"/>
      <c r="AL167" s="164">
        <v>5.73</v>
      </c>
      <c r="AM167" s="62"/>
      <c r="AN167" s="63">
        <f t="shared" si="35"/>
        <v>3.3</v>
      </c>
      <c r="AO167" s="59">
        <f t="shared" si="27"/>
        <v>15180</v>
      </c>
      <c r="AP167" s="59">
        <f t="shared" si="27"/>
        <v>7260</v>
      </c>
      <c r="AQ167" s="59">
        <f t="shared" si="27"/>
        <v>5940</v>
      </c>
      <c r="AR167" s="59">
        <f t="shared" si="27"/>
        <v>4290</v>
      </c>
      <c r="AS167" s="59">
        <f t="shared" si="33"/>
        <v>15200</v>
      </c>
      <c r="AT167" s="59">
        <f t="shared" si="33"/>
        <v>7300</v>
      </c>
      <c r="AU167" s="59">
        <f t="shared" si="33"/>
        <v>5900</v>
      </c>
      <c r="AV167" s="59">
        <f t="shared" si="33"/>
        <v>4300</v>
      </c>
      <c r="AW167" s="64"/>
      <c r="AX167" s="126" t="s">
        <v>604</v>
      </c>
      <c r="AY167" s="65"/>
      <c r="AZ167" s="66">
        <v>780</v>
      </c>
    </row>
    <row r="168" spans="1:52" s="126" customFormat="1" ht="39.950000000000003" customHeight="1" x14ac:dyDescent="0.25">
      <c r="A168" s="53" t="str">
        <f t="shared" si="28"/>
        <v>NT43NT+1</v>
      </c>
      <c r="B168" s="53" t="str">
        <f t="shared" si="29"/>
        <v>NT43NT+2</v>
      </c>
      <c r="C168" s="53" t="str">
        <f t="shared" si="30"/>
        <v>NT43NT+3</v>
      </c>
      <c r="D168" s="53" t="str">
        <f t="shared" si="31"/>
        <v>NT43NT+4</v>
      </c>
      <c r="F168" s="126" t="s">
        <v>604</v>
      </c>
      <c r="G168" s="55">
        <v>43</v>
      </c>
      <c r="H168" s="55" t="s">
        <v>852</v>
      </c>
      <c r="I168" s="56" t="s">
        <v>853</v>
      </c>
      <c r="J168" s="56" t="s">
        <v>290</v>
      </c>
      <c r="K168" s="56"/>
      <c r="L168" s="56" t="s">
        <v>848</v>
      </c>
      <c r="M168" s="57">
        <v>4600</v>
      </c>
      <c r="N168" s="57">
        <v>2200</v>
      </c>
      <c r="O168" s="57">
        <v>1800</v>
      </c>
      <c r="P168" s="57">
        <v>1300</v>
      </c>
      <c r="Q168" s="57"/>
      <c r="R168" s="57"/>
      <c r="S168" s="57"/>
      <c r="T168" s="57"/>
      <c r="U168" s="58" t="str">
        <f t="shared" si="34"/>
        <v>NT43NT</v>
      </c>
      <c r="V168" s="59"/>
      <c r="W168" s="59"/>
      <c r="X168" s="59"/>
      <c r="Y168" s="59"/>
      <c r="Z168" s="60"/>
      <c r="AA168" s="60"/>
      <c r="AB168" s="60"/>
      <c r="AC168" s="60"/>
      <c r="AD168" s="59"/>
      <c r="AE168" s="59"/>
      <c r="AF168" s="59"/>
      <c r="AG168" s="59"/>
      <c r="AH168" s="61"/>
      <c r="AI168" s="61"/>
      <c r="AJ168" s="61"/>
      <c r="AK168" s="61"/>
      <c r="AL168" s="164">
        <v>5.73</v>
      </c>
      <c r="AM168" s="62"/>
      <c r="AN168" s="63">
        <f t="shared" si="35"/>
        <v>3.3</v>
      </c>
      <c r="AO168" s="59">
        <f t="shared" si="27"/>
        <v>15180</v>
      </c>
      <c r="AP168" s="59">
        <f t="shared" si="27"/>
        <v>7260</v>
      </c>
      <c r="AQ168" s="59">
        <f t="shared" si="27"/>
        <v>5940</v>
      </c>
      <c r="AR168" s="59">
        <f t="shared" si="27"/>
        <v>4290</v>
      </c>
      <c r="AS168" s="59">
        <f t="shared" si="33"/>
        <v>15200</v>
      </c>
      <c r="AT168" s="59">
        <f t="shared" si="33"/>
        <v>7300</v>
      </c>
      <c r="AU168" s="59">
        <f t="shared" si="33"/>
        <v>5900</v>
      </c>
      <c r="AV168" s="59">
        <f t="shared" si="33"/>
        <v>4300</v>
      </c>
      <c r="AW168" s="64"/>
      <c r="AX168" s="126" t="s">
        <v>604</v>
      </c>
      <c r="AY168" s="65"/>
      <c r="AZ168" s="66">
        <v>780</v>
      </c>
    </row>
    <row r="169" spans="1:52" s="126" customFormat="1" ht="39.950000000000003" customHeight="1" x14ac:dyDescent="0.25">
      <c r="A169" s="53" t="str">
        <f t="shared" si="28"/>
        <v>NT44NT+1</v>
      </c>
      <c r="B169" s="53" t="str">
        <f t="shared" si="29"/>
        <v>NT44NT+2</v>
      </c>
      <c r="C169" s="53" t="str">
        <f t="shared" si="30"/>
        <v>NT44NT+3</v>
      </c>
      <c r="D169" s="53" t="str">
        <f t="shared" si="31"/>
        <v>NT44NT+4</v>
      </c>
      <c r="F169" s="126" t="s">
        <v>604</v>
      </c>
      <c r="G169" s="55">
        <v>44</v>
      </c>
      <c r="H169" s="55" t="s">
        <v>854</v>
      </c>
      <c r="I169" s="56" t="s">
        <v>855</v>
      </c>
      <c r="J169" s="56" t="s">
        <v>851</v>
      </c>
      <c r="K169" s="56"/>
      <c r="L169" s="56" t="s">
        <v>848</v>
      </c>
      <c r="M169" s="57">
        <v>4600</v>
      </c>
      <c r="N169" s="57">
        <v>2200</v>
      </c>
      <c r="O169" s="57">
        <v>1800</v>
      </c>
      <c r="P169" s="57">
        <v>1300</v>
      </c>
      <c r="Q169" s="57"/>
      <c r="R169" s="57"/>
      <c r="S169" s="57"/>
      <c r="T169" s="57"/>
      <c r="U169" s="58" t="str">
        <f t="shared" si="34"/>
        <v>NT44NT</v>
      </c>
      <c r="V169" s="59"/>
      <c r="W169" s="59"/>
      <c r="X169" s="59"/>
      <c r="Y169" s="59"/>
      <c r="Z169" s="60"/>
      <c r="AA169" s="60"/>
      <c r="AB169" s="60"/>
      <c r="AC169" s="60"/>
      <c r="AD169" s="59"/>
      <c r="AE169" s="59"/>
      <c r="AF169" s="59"/>
      <c r="AG169" s="59"/>
      <c r="AH169" s="61"/>
      <c r="AI169" s="61"/>
      <c r="AJ169" s="61"/>
      <c r="AK169" s="61"/>
      <c r="AL169" s="164">
        <v>5.73</v>
      </c>
      <c r="AM169" s="62"/>
      <c r="AN169" s="63">
        <f t="shared" si="35"/>
        <v>3.3</v>
      </c>
      <c r="AO169" s="59">
        <f t="shared" si="27"/>
        <v>15180</v>
      </c>
      <c r="AP169" s="59">
        <f t="shared" si="27"/>
        <v>7260</v>
      </c>
      <c r="AQ169" s="59">
        <f t="shared" si="27"/>
        <v>5940</v>
      </c>
      <c r="AR169" s="59">
        <f t="shared" si="27"/>
        <v>4290</v>
      </c>
      <c r="AS169" s="59">
        <f t="shared" si="33"/>
        <v>15200</v>
      </c>
      <c r="AT169" s="59">
        <f t="shared" si="33"/>
        <v>7300</v>
      </c>
      <c r="AU169" s="59">
        <f t="shared" si="33"/>
        <v>5900</v>
      </c>
      <c r="AV169" s="59">
        <f t="shared" si="33"/>
        <v>4300</v>
      </c>
      <c r="AW169" s="64"/>
      <c r="AX169" s="126" t="s">
        <v>604</v>
      </c>
      <c r="AY169" s="65"/>
      <c r="AZ169" s="66">
        <v>780</v>
      </c>
    </row>
    <row r="170" spans="1:52" s="126" customFormat="1" ht="39.950000000000003" customHeight="1" x14ac:dyDescent="0.25">
      <c r="A170" s="53" t="str">
        <f t="shared" si="28"/>
        <v>NT45NT+1</v>
      </c>
      <c r="B170" s="53" t="str">
        <f t="shared" si="29"/>
        <v>NT45NT+2</v>
      </c>
      <c r="C170" s="53" t="str">
        <f t="shared" si="30"/>
        <v>NT45NT+3</v>
      </c>
      <c r="D170" s="53" t="str">
        <f t="shared" si="31"/>
        <v>NT45NT+4</v>
      </c>
      <c r="F170" s="126" t="s">
        <v>604</v>
      </c>
      <c r="G170" s="55">
        <v>45</v>
      </c>
      <c r="H170" s="55" t="s">
        <v>856</v>
      </c>
      <c r="I170" s="56" t="s">
        <v>857</v>
      </c>
      <c r="J170" s="56" t="s">
        <v>760</v>
      </c>
      <c r="K170" s="56"/>
      <c r="L170" s="56" t="s">
        <v>858</v>
      </c>
      <c r="M170" s="57">
        <v>4600</v>
      </c>
      <c r="N170" s="57">
        <v>2200</v>
      </c>
      <c r="O170" s="57">
        <v>1800</v>
      </c>
      <c r="P170" s="57">
        <v>1300</v>
      </c>
      <c r="Q170" s="57"/>
      <c r="R170" s="57"/>
      <c r="S170" s="57"/>
      <c r="T170" s="57"/>
      <c r="U170" s="58" t="str">
        <f t="shared" si="34"/>
        <v>NT45NT</v>
      </c>
      <c r="V170" s="59"/>
      <c r="W170" s="59"/>
      <c r="X170" s="59"/>
      <c r="Y170" s="59"/>
      <c r="Z170" s="60"/>
      <c r="AA170" s="60"/>
      <c r="AB170" s="60"/>
      <c r="AC170" s="60"/>
      <c r="AD170" s="59"/>
      <c r="AE170" s="59"/>
      <c r="AF170" s="59"/>
      <c r="AG170" s="59"/>
      <c r="AH170" s="61"/>
      <c r="AI170" s="61"/>
      <c r="AJ170" s="61"/>
      <c r="AK170" s="61"/>
      <c r="AL170" s="164">
        <v>5.73</v>
      </c>
      <c r="AM170" s="62"/>
      <c r="AN170" s="63">
        <f t="shared" si="35"/>
        <v>3.3</v>
      </c>
      <c r="AO170" s="59">
        <f t="shared" si="27"/>
        <v>15180</v>
      </c>
      <c r="AP170" s="59">
        <f t="shared" si="27"/>
        <v>7260</v>
      </c>
      <c r="AQ170" s="59">
        <f t="shared" si="27"/>
        <v>5940</v>
      </c>
      <c r="AR170" s="59">
        <f t="shared" si="27"/>
        <v>4290</v>
      </c>
      <c r="AS170" s="59">
        <f t="shared" si="33"/>
        <v>15200</v>
      </c>
      <c r="AT170" s="59">
        <f t="shared" si="33"/>
        <v>7300</v>
      </c>
      <c r="AU170" s="59">
        <f t="shared" si="33"/>
        <v>5900</v>
      </c>
      <c r="AV170" s="59">
        <f t="shared" si="33"/>
        <v>4300</v>
      </c>
      <c r="AW170" s="64"/>
      <c r="AX170" s="126" t="s">
        <v>604</v>
      </c>
      <c r="AY170" s="65"/>
      <c r="AZ170" s="66">
        <v>780</v>
      </c>
    </row>
    <row r="171" spans="1:52" s="126" customFormat="1" ht="39.950000000000003" customHeight="1" x14ac:dyDescent="0.25">
      <c r="A171" s="53" t="str">
        <f t="shared" si="28"/>
        <v>NT46NT+1</v>
      </c>
      <c r="B171" s="53" t="str">
        <f t="shared" si="29"/>
        <v>NT46NT+2</v>
      </c>
      <c r="C171" s="53" t="str">
        <f t="shared" si="30"/>
        <v>NT46NT+3</v>
      </c>
      <c r="D171" s="53" t="str">
        <f t="shared" si="31"/>
        <v>NT46NT+4</v>
      </c>
      <c r="F171" s="126" t="s">
        <v>604</v>
      </c>
      <c r="G171" s="55">
        <v>46</v>
      </c>
      <c r="H171" s="55" t="s">
        <v>859</v>
      </c>
      <c r="I171" s="56" t="s">
        <v>860</v>
      </c>
      <c r="J171" s="56" t="s">
        <v>840</v>
      </c>
      <c r="K171" s="56"/>
      <c r="L171" s="56" t="s">
        <v>858</v>
      </c>
      <c r="M171" s="57">
        <v>4600</v>
      </c>
      <c r="N171" s="57">
        <v>2200</v>
      </c>
      <c r="O171" s="57">
        <v>1800</v>
      </c>
      <c r="P171" s="57">
        <v>1300</v>
      </c>
      <c r="Q171" s="57"/>
      <c r="R171" s="57"/>
      <c r="S171" s="57"/>
      <c r="T171" s="57"/>
      <c r="U171" s="58" t="str">
        <f t="shared" si="34"/>
        <v>NT46NT</v>
      </c>
      <c r="V171" s="59"/>
      <c r="W171" s="59"/>
      <c r="X171" s="59"/>
      <c r="Y171" s="59"/>
      <c r="Z171" s="60"/>
      <c r="AA171" s="60"/>
      <c r="AB171" s="60"/>
      <c r="AC171" s="60"/>
      <c r="AD171" s="59"/>
      <c r="AE171" s="59"/>
      <c r="AF171" s="59"/>
      <c r="AG171" s="59"/>
      <c r="AH171" s="61"/>
      <c r="AI171" s="61"/>
      <c r="AJ171" s="61"/>
      <c r="AK171" s="61"/>
      <c r="AL171" s="164">
        <v>5.73</v>
      </c>
      <c r="AM171" s="62"/>
      <c r="AN171" s="63">
        <f t="shared" si="35"/>
        <v>3.3</v>
      </c>
      <c r="AO171" s="59">
        <f t="shared" si="27"/>
        <v>15180</v>
      </c>
      <c r="AP171" s="59">
        <f t="shared" si="27"/>
        <v>7260</v>
      </c>
      <c r="AQ171" s="59">
        <f t="shared" si="27"/>
        <v>5940</v>
      </c>
      <c r="AR171" s="59">
        <f t="shared" si="27"/>
        <v>4290</v>
      </c>
      <c r="AS171" s="59">
        <f t="shared" si="33"/>
        <v>15200</v>
      </c>
      <c r="AT171" s="59">
        <f t="shared" si="33"/>
        <v>7300</v>
      </c>
      <c r="AU171" s="59">
        <f t="shared" si="33"/>
        <v>5900</v>
      </c>
      <c r="AV171" s="59">
        <f t="shared" si="33"/>
        <v>4300</v>
      </c>
      <c r="AW171" s="64"/>
      <c r="AX171" s="126" t="s">
        <v>604</v>
      </c>
      <c r="AY171" s="65"/>
      <c r="AZ171" s="66">
        <v>780</v>
      </c>
    </row>
    <row r="172" spans="1:52" s="126" customFormat="1" ht="39.950000000000003" customHeight="1" x14ac:dyDescent="0.25">
      <c r="A172" s="53" t="str">
        <f t="shared" si="28"/>
        <v>NT47NT+1</v>
      </c>
      <c r="B172" s="53" t="str">
        <f t="shared" si="29"/>
        <v>NT47NT+2</v>
      </c>
      <c r="C172" s="53" t="str">
        <f t="shared" si="30"/>
        <v>NT47NT+3</v>
      </c>
      <c r="D172" s="53" t="str">
        <f t="shared" si="31"/>
        <v>NT47NT+4</v>
      </c>
      <c r="F172" s="126" t="s">
        <v>604</v>
      </c>
      <c r="G172" s="55">
        <v>47</v>
      </c>
      <c r="H172" s="55" t="s">
        <v>861</v>
      </c>
      <c r="I172" s="56" t="s">
        <v>862</v>
      </c>
      <c r="J172" s="56" t="s">
        <v>807</v>
      </c>
      <c r="K172" s="56"/>
      <c r="L172" s="56" t="s">
        <v>840</v>
      </c>
      <c r="M172" s="57">
        <v>4600</v>
      </c>
      <c r="N172" s="57">
        <v>2200</v>
      </c>
      <c r="O172" s="57">
        <v>1800</v>
      </c>
      <c r="P172" s="57">
        <v>1300</v>
      </c>
      <c r="Q172" s="57"/>
      <c r="R172" s="57"/>
      <c r="S172" s="57"/>
      <c r="T172" s="57"/>
      <c r="U172" s="58" t="str">
        <f t="shared" si="34"/>
        <v>NT47NT</v>
      </c>
      <c r="V172" s="59"/>
      <c r="W172" s="59"/>
      <c r="X172" s="59"/>
      <c r="Y172" s="59"/>
      <c r="Z172" s="60"/>
      <c r="AA172" s="60"/>
      <c r="AB172" s="60"/>
      <c r="AC172" s="60"/>
      <c r="AD172" s="59"/>
      <c r="AE172" s="59"/>
      <c r="AF172" s="59"/>
      <c r="AG172" s="59"/>
      <c r="AH172" s="61"/>
      <c r="AI172" s="61"/>
      <c r="AJ172" s="61"/>
      <c r="AK172" s="61"/>
      <c r="AL172" s="164">
        <v>5.73</v>
      </c>
      <c r="AM172" s="62"/>
      <c r="AN172" s="63">
        <f t="shared" si="35"/>
        <v>3.3</v>
      </c>
      <c r="AO172" s="59">
        <f t="shared" si="27"/>
        <v>15180</v>
      </c>
      <c r="AP172" s="59">
        <f t="shared" si="27"/>
        <v>7260</v>
      </c>
      <c r="AQ172" s="59">
        <f t="shared" si="27"/>
        <v>5940</v>
      </c>
      <c r="AR172" s="59">
        <f t="shared" si="27"/>
        <v>4290</v>
      </c>
      <c r="AS172" s="59">
        <f t="shared" si="33"/>
        <v>15200</v>
      </c>
      <c r="AT172" s="59">
        <f t="shared" si="33"/>
        <v>7300</v>
      </c>
      <c r="AU172" s="59">
        <f t="shared" si="33"/>
        <v>5900</v>
      </c>
      <c r="AV172" s="59">
        <f t="shared" si="33"/>
        <v>4300</v>
      </c>
      <c r="AW172" s="64"/>
      <c r="AX172" s="126" t="s">
        <v>604</v>
      </c>
      <c r="AY172" s="65"/>
      <c r="AZ172" s="66">
        <v>780</v>
      </c>
    </row>
    <row r="173" spans="1:52" s="126" customFormat="1" ht="39.950000000000003" customHeight="1" x14ac:dyDescent="0.25">
      <c r="A173" s="53" t="str">
        <f t="shared" si="28"/>
        <v>NT48NT+1</v>
      </c>
      <c r="B173" s="53" t="str">
        <f t="shared" si="29"/>
        <v>NT48NT+2</v>
      </c>
      <c r="C173" s="53" t="str">
        <f t="shared" si="30"/>
        <v>NT48NT+3</v>
      </c>
      <c r="D173" s="53" t="str">
        <f t="shared" si="31"/>
        <v>NT48NT+4</v>
      </c>
      <c r="F173" s="126" t="s">
        <v>604</v>
      </c>
      <c r="G173" s="55">
        <v>48</v>
      </c>
      <c r="H173" s="55" t="s">
        <v>863</v>
      </c>
      <c r="I173" s="56" t="s">
        <v>864</v>
      </c>
      <c r="J173" s="56" t="s">
        <v>840</v>
      </c>
      <c r="K173" s="56"/>
      <c r="L173" s="56" t="s">
        <v>865</v>
      </c>
      <c r="M173" s="57">
        <v>4600</v>
      </c>
      <c r="N173" s="57">
        <v>2200</v>
      </c>
      <c r="O173" s="57">
        <v>1800</v>
      </c>
      <c r="P173" s="57">
        <v>1300</v>
      </c>
      <c r="Q173" s="57"/>
      <c r="R173" s="57"/>
      <c r="S173" s="57"/>
      <c r="T173" s="57"/>
      <c r="U173" s="58" t="str">
        <f t="shared" si="34"/>
        <v>NT48NT</v>
      </c>
      <c r="V173" s="59"/>
      <c r="W173" s="59"/>
      <c r="X173" s="59"/>
      <c r="Y173" s="59"/>
      <c r="Z173" s="60"/>
      <c r="AA173" s="60"/>
      <c r="AB173" s="60"/>
      <c r="AC173" s="60"/>
      <c r="AD173" s="59"/>
      <c r="AE173" s="59"/>
      <c r="AF173" s="59"/>
      <c r="AG173" s="59"/>
      <c r="AH173" s="61"/>
      <c r="AI173" s="61"/>
      <c r="AJ173" s="61"/>
      <c r="AK173" s="61"/>
      <c r="AL173" s="164">
        <v>5.73</v>
      </c>
      <c r="AM173" s="62"/>
      <c r="AN173" s="63">
        <f t="shared" si="35"/>
        <v>3.3</v>
      </c>
      <c r="AO173" s="59">
        <f t="shared" si="27"/>
        <v>15180</v>
      </c>
      <c r="AP173" s="59">
        <f t="shared" si="27"/>
        <v>7260</v>
      </c>
      <c r="AQ173" s="59">
        <f t="shared" si="27"/>
        <v>5940</v>
      </c>
      <c r="AR173" s="59">
        <f t="shared" si="27"/>
        <v>4290</v>
      </c>
      <c r="AS173" s="59">
        <f t="shared" si="33"/>
        <v>15200</v>
      </c>
      <c r="AT173" s="59">
        <f t="shared" si="33"/>
        <v>7300</v>
      </c>
      <c r="AU173" s="59">
        <f t="shared" si="33"/>
        <v>5900</v>
      </c>
      <c r="AV173" s="59">
        <f t="shared" si="33"/>
        <v>4300</v>
      </c>
      <c r="AW173" s="64"/>
      <c r="AX173" s="126" t="s">
        <v>604</v>
      </c>
      <c r="AY173" s="65"/>
      <c r="AZ173" s="66">
        <v>780</v>
      </c>
    </row>
    <row r="174" spans="1:52" s="126" customFormat="1" ht="39.950000000000003" customHeight="1" x14ac:dyDescent="0.25">
      <c r="A174" s="53" t="str">
        <f t="shared" si="28"/>
        <v>NT49NT+1</v>
      </c>
      <c r="B174" s="53" t="str">
        <f t="shared" si="29"/>
        <v>NT49NT+2</v>
      </c>
      <c r="C174" s="53" t="str">
        <f t="shared" si="30"/>
        <v>NT49NT+3</v>
      </c>
      <c r="D174" s="53" t="str">
        <f t="shared" si="31"/>
        <v>NT49NT+4</v>
      </c>
      <c r="F174" s="126" t="s">
        <v>604</v>
      </c>
      <c r="G174" s="55">
        <v>49</v>
      </c>
      <c r="H174" s="55" t="s">
        <v>866</v>
      </c>
      <c r="I174" s="56" t="s">
        <v>867</v>
      </c>
      <c r="J174" s="56" t="s">
        <v>760</v>
      </c>
      <c r="K174" s="56"/>
      <c r="L174" s="56" t="s">
        <v>844</v>
      </c>
      <c r="M174" s="57">
        <v>4600</v>
      </c>
      <c r="N174" s="57">
        <v>2200</v>
      </c>
      <c r="O174" s="57">
        <v>1800</v>
      </c>
      <c r="P174" s="57">
        <v>1300</v>
      </c>
      <c r="Q174" s="57"/>
      <c r="R174" s="57"/>
      <c r="S174" s="57"/>
      <c r="T174" s="57"/>
      <c r="U174" s="58" t="str">
        <f t="shared" si="34"/>
        <v>NT49NT</v>
      </c>
      <c r="V174" s="59"/>
      <c r="W174" s="59"/>
      <c r="X174" s="59"/>
      <c r="Y174" s="59"/>
      <c r="Z174" s="60"/>
      <c r="AA174" s="60"/>
      <c r="AB174" s="60"/>
      <c r="AC174" s="60"/>
      <c r="AD174" s="59"/>
      <c r="AE174" s="59"/>
      <c r="AF174" s="59"/>
      <c r="AG174" s="59"/>
      <c r="AH174" s="61"/>
      <c r="AI174" s="61"/>
      <c r="AJ174" s="61"/>
      <c r="AK174" s="61"/>
      <c r="AL174" s="164">
        <v>5.73</v>
      </c>
      <c r="AM174" s="62"/>
      <c r="AN174" s="63">
        <f t="shared" si="35"/>
        <v>3.3</v>
      </c>
      <c r="AO174" s="59">
        <f t="shared" si="27"/>
        <v>15180</v>
      </c>
      <c r="AP174" s="59">
        <f t="shared" si="27"/>
        <v>7260</v>
      </c>
      <c r="AQ174" s="59">
        <f t="shared" si="27"/>
        <v>5940</v>
      </c>
      <c r="AR174" s="59">
        <f t="shared" si="27"/>
        <v>4290</v>
      </c>
      <c r="AS174" s="59">
        <f t="shared" si="33"/>
        <v>15200</v>
      </c>
      <c r="AT174" s="59">
        <f t="shared" si="33"/>
        <v>7300</v>
      </c>
      <c r="AU174" s="59">
        <f t="shared" si="33"/>
        <v>5900</v>
      </c>
      <c r="AV174" s="59">
        <f t="shared" si="33"/>
        <v>4300</v>
      </c>
      <c r="AW174" s="64"/>
      <c r="AX174" s="126" t="s">
        <v>604</v>
      </c>
      <c r="AY174" s="65"/>
      <c r="AZ174" s="66">
        <v>780</v>
      </c>
    </row>
    <row r="175" spans="1:52" s="126" customFormat="1" ht="39.950000000000003" customHeight="1" x14ac:dyDescent="0.25">
      <c r="A175" s="53" t="str">
        <f t="shared" si="28"/>
        <v>NT50NT+1</v>
      </c>
      <c r="B175" s="53" t="str">
        <f t="shared" si="29"/>
        <v>NT50NT+2</v>
      </c>
      <c r="C175" s="53" t="str">
        <f t="shared" si="30"/>
        <v>NT50NT+3</v>
      </c>
      <c r="D175" s="53" t="str">
        <f t="shared" si="31"/>
        <v>NT50NT+4</v>
      </c>
      <c r="F175" s="126" t="s">
        <v>604</v>
      </c>
      <c r="G175" s="55">
        <v>50</v>
      </c>
      <c r="H175" s="55" t="s">
        <v>868</v>
      </c>
      <c r="I175" s="56" t="s">
        <v>869</v>
      </c>
      <c r="J175" s="56" t="s">
        <v>844</v>
      </c>
      <c r="K175" s="56"/>
      <c r="L175" s="56" t="s">
        <v>760</v>
      </c>
      <c r="M175" s="57">
        <v>4600</v>
      </c>
      <c r="N175" s="57">
        <v>2200</v>
      </c>
      <c r="O175" s="57">
        <v>1800</v>
      </c>
      <c r="P175" s="57">
        <v>1300</v>
      </c>
      <c r="Q175" s="57"/>
      <c r="R175" s="57"/>
      <c r="S175" s="57"/>
      <c r="T175" s="57"/>
      <c r="U175" s="58" t="str">
        <f t="shared" si="34"/>
        <v>NT50NT</v>
      </c>
      <c r="V175" s="59"/>
      <c r="W175" s="59"/>
      <c r="X175" s="59"/>
      <c r="Y175" s="59"/>
      <c r="Z175" s="60"/>
      <c r="AA175" s="60"/>
      <c r="AB175" s="60"/>
      <c r="AC175" s="60"/>
      <c r="AD175" s="59"/>
      <c r="AE175" s="59"/>
      <c r="AF175" s="59"/>
      <c r="AG175" s="59"/>
      <c r="AH175" s="61"/>
      <c r="AI175" s="61"/>
      <c r="AJ175" s="61"/>
      <c r="AK175" s="61"/>
      <c r="AL175" s="164">
        <v>5.73</v>
      </c>
      <c r="AM175" s="62"/>
      <c r="AN175" s="63">
        <f t="shared" si="35"/>
        <v>3.3</v>
      </c>
      <c r="AO175" s="59">
        <f t="shared" si="27"/>
        <v>15180</v>
      </c>
      <c r="AP175" s="59">
        <f t="shared" si="27"/>
        <v>7260</v>
      </c>
      <c r="AQ175" s="59">
        <f t="shared" si="27"/>
        <v>5940</v>
      </c>
      <c r="AR175" s="59">
        <f t="shared" si="27"/>
        <v>4290</v>
      </c>
      <c r="AS175" s="59">
        <f t="shared" si="33"/>
        <v>15200</v>
      </c>
      <c r="AT175" s="59">
        <f t="shared" si="33"/>
        <v>7300</v>
      </c>
      <c r="AU175" s="59">
        <f t="shared" si="33"/>
        <v>5900</v>
      </c>
      <c r="AV175" s="59">
        <f t="shared" si="33"/>
        <v>4300</v>
      </c>
      <c r="AW175" s="64"/>
      <c r="AX175" s="126" t="s">
        <v>604</v>
      </c>
      <c r="AY175" s="65"/>
      <c r="AZ175" s="66">
        <v>780</v>
      </c>
    </row>
    <row r="176" spans="1:52" s="126" customFormat="1" ht="39.950000000000003" customHeight="1" x14ac:dyDescent="0.25">
      <c r="A176" s="53" t="str">
        <f t="shared" si="28"/>
        <v>NT51NT+1</v>
      </c>
      <c r="B176" s="53" t="str">
        <f t="shared" si="29"/>
        <v>NT51NT+2</v>
      </c>
      <c r="C176" s="53" t="str">
        <f t="shared" si="30"/>
        <v>NT51NT+3</v>
      </c>
      <c r="D176" s="53" t="str">
        <f t="shared" si="31"/>
        <v>NT51NT+4</v>
      </c>
      <c r="F176" s="126" t="s">
        <v>604</v>
      </c>
      <c r="G176" s="55">
        <v>51</v>
      </c>
      <c r="H176" s="55" t="s">
        <v>870</v>
      </c>
      <c r="I176" s="56" t="s">
        <v>871</v>
      </c>
      <c r="J176" s="56" t="s">
        <v>760</v>
      </c>
      <c r="K176" s="56"/>
      <c r="L176" s="56" t="s">
        <v>840</v>
      </c>
      <c r="M176" s="57">
        <v>4600</v>
      </c>
      <c r="N176" s="57">
        <v>2200</v>
      </c>
      <c r="O176" s="57">
        <v>1800</v>
      </c>
      <c r="P176" s="57">
        <v>1300</v>
      </c>
      <c r="Q176" s="57"/>
      <c r="R176" s="57"/>
      <c r="S176" s="57"/>
      <c r="T176" s="57"/>
      <c r="U176" s="58" t="str">
        <f t="shared" si="34"/>
        <v>NT51NT</v>
      </c>
      <c r="V176" s="59"/>
      <c r="W176" s="59"/>
      <c r="X176" s="59"/>
      <c r="Y176" s="59"/>
      <c r="Z176" s="60"/>
      <c r="AA176" s="60"/>
      <c r="AB176" s="60"/>
      <c r="AC176" s="60"/>
      <c r="AD176" s="59"/>
      <c r="AE176" s="59"/>
      <c r="AF176" s="59"/>
      <c r="AG176" s="59"/>
      <c r="AH176" s="61"/>
      <c r="AI176" s="61"/>
      <c r="AJ176" s="61"/>
      <c r="AK176" s="61"/>
      <c r="AL176" s="164">
        <v>5.73</v>
      </c>
      <c r="AM176" s="62"/>
      <c r="AN176" s="63">
        <f t="shared" si="35"/>
        <v>3.3</v>
      </c>
      <c r="AO176" s="59">
        <f t="shared" si="27"/>
        <v>15180</v>
      </c>
      <c r="AP176" s="59">
        <f t="shared" si="27"/>
        <v>7260</v>
      </c>
      <c r="AQ176" s="59">
        <f t="shared" si="27"/>
        <v>5940</v>
      </c>
      <c r="AR176" s="59">
        <f t="shared" si="27"/>
        <v>4290</v>
      </c>
      <c r="AS176" s="59">
        <f t="shared" si="33"/>
        <v>15200</v>
      </c>
      <c r="AT176" s="59">
        <f t="shared" si="33"/>
        <v>7300</v>
      </c>
      <c r="AU176" s="59">
        <f t="shared" si="33"/>
        <v>5900</v>
      </c>
      <c r="AV176" s="59">
        <f t="shared" si="33"/>
        <v>4300</v>
      </c>
      <c r="AW176" s="64"/>
      <c r="AX176" s="126" t="s">
        <v>604</v>
      </c>
      <c r="AY176" s="65"/>
      <c r="AZ176" s="66">
        <v>780</v>
      </c>
    </row>
    <row r="177" spans="1:52" s="126" customFormat="1" ht="39.950000000000003" customHeight="1" x14ac:dyDescent="0.25">
      <c r="A177" s="53" t="str">
        <f t="shared" si="28"/>
        <v>NT52NT+1</v>
      </c>
      <c r="B177" s="53" t="str">
        <f t="shared" si="29"/>
        <v>NT52NT+2</v>
      </c>
      <c r="C177" s="53" t="str">
        <f t="shared" si="30"/>
        <v>NT52NT+3</v>
      </c>
      <c r="D177" s="53" t="str">
        <f t="shared" si="31"/>
        <v>NT52NT+4</v>
      </c>
      <c r="F177" s="126" t="s">
        <v>604</v>
      </c>
      <c r="G177" s="55">
        <v>52</v>
      </c>
      <c r="H177" s="55" t="s">
        <v>872</v>
      </c>
      <c r="I177" s="56" t="s">
        <v>873</v>
      </c>
      <c r="J177" s="56" t="s">
        <v>236</v>
      </c>
      <c r="K177" s="56"/>
      <c r="L177" s="56" t="s">
        <v>848</v>
      </c>
      <c r="M177" s="57">
        <v>4600</v>
      </c>
      <c r="N177" s="57">
        <v>2200</v>
      </c>
      <c r="O177" s="57">
        <v>1800</v>
      </c>
      <c r="P177" s="57">
        <v>1300</v>
      </c>
      <c r="Q177" s="57"/>
      <c r="R177" s="57"/>
      <c r="S177" s="57"/>
      <c r="T177" s="57"/>
      <c r="U177" s="58" t="str">
        <f t="shared" si="34"/>
        <v>NT52NT</v>
      </c>
      <c r="V177" s="59"/>
      <c r="W177" s="59"/>
      <c r="X177" s="59"/>
      <c r="Y177" s="59"/>
      <c r="Z177" s="60"/>
      <c r="AA177" s="60">
        <f>W177/N177</f>
        <v>0</v>
      </c>
      <c r="AB177" s="60"/>
      <c r="AC177" s="60"/>
      <c r="AD177" s="59"/>
      <c r="AE177" s="59"/>
      <c r="AF177" s="59"/>
      <c r="AG177" s="59"/>
      <c r="AH177" s="61"/>
      <c r="AI177" s="61"/>
      <c r="AJ177" s="61"/>
      <c r="AK177" s="61"/>
      <c r="AL177" s="164">
        <v>5.73</v>
      </c>
      <c r="AM177" s="62"/>
      <c r="AN177" s="63">
        <f t="shared" si="35"/>
        <v>3.3</v>
      </c>
      <c r="AO177" s="59">
        <f t="shared" si="27"/>
        <v>15180</v>
      </c>
      <c r="AP177" s="59">
        <f t="shared" si="27"/>
        <v>7260</v>
      </c>
      <c r="AQ177" s="59">
        <f t="shared" si="27"/>
        <v>5940</v>
      </c>
      <c r="AR177" s="59">
        <f t="shared" si="27"/>
        <v>4290</v>
      </c>
      <c r="AS177" s="59">
        <f t="shared" si="33"/>
        <v>15200</v>
      </c>
      <c r="AT177" s="59">
        <f t="shared" si="33"/>
        <v>7300</v>
      </c>
      <c r="AU177" s="59">
        <f t="shared" si="33"/>
        <v>5900</v>
      </c>
      <c r="AV177" s="59">
        <f t="shared" si="33"/>
        <v>4300</v>
      </c>
      <c r="AW177" s="64"/>
      <c r="AX177" s="126" t="s">
        <v>604</v>
      </c>
      <c r="AY177" s="65"/>
      <c r="AZ177" s="66">
        <v>780</v>
      </c>
    </row>
    <row r="178" spans="1:52" s="126" customFormat="1" ht="39.950000000000003" customHeight="1" x14ac:dyDescent="0.25">
      <c r="A178" s="53" t="str">
        <f t="shared" si="28"/>
        <v>NT53NT+1</v>
      </c>
      <c r="B178" s="53" t="str">
        <f t="shared" si="29"/>
        <v>NT53NT+2</v>
      </c>
      <c r="C178" s="53" t="str">
        <f t="shared" si="30"/>
        <v>NT53NT+3</v>
      </c>
      <c r="D178" s="53" t="str">
        <f t="shared" si="31"/>
        <v>NT53NT+4</v>
      </c>
      <c r="F178" s="126" t="s">
        <v>604</v>
      </c>
      <c r="G178" s="55">
        <v>53</v>
      </c>
      <c r="H178" s="56" t="s">
        <v>874</v>
      </c>
      <c r="I178" s="56" t="s">
        <v>875</v>
      </c>
      <c r="J178" s="56" t="s">
        <v>876</v>
      </c>
      <c r="K178" s="56"/>
      <c r="L178" s="56" t="s">
        <v>877</v>
      </c>
      <c r="M178" s="57">
        <v>5200</v>
      </c>
      <c r="N178" s="57">
        <v>2300</v>
      </c>
      <c r="O178" s="57">
        <v>1800</v>
      </c>
      <c r="P178" s="57">
        <v>1300</v>
      </c>
      <c r="Q178" s="57"/>
      <c r="R178" s="57"/>
      <c r="S178" s="57"/>
      <c r="T178" s="57"/>
      <c r="U178" s="58" t="str">
        <f t="shared" si="34"/>
        <v>NT53NT</v>
      </c>
      <c r="V178" s="59"/>
      <c r="W178" s="59"/>
      <c r="X178" s="59"/>
      <c r="Y178" s="59"/>
      <c r="Z178" s="60"/>
      <c r="AA178" s="60"/>
      <c r="AB178" s="60"/>
      <c r="AC178" s="60"/>
      <c r="AD178" s="59"/>
      <c r="AE178" s="59"/>
      <c r="AF178" s="59"/>
      <c r="AG178" s="59"/>
      <c r="AH178" s="61"/>
      <c r="AI178" s="61"/>
      <c r="AJ178" s="61"/>
      <c r="AK178" s="61"/>
      <c r="AL178" s="164">
        <v>7.3478260869565215</v>
      </c>
      <c r="AM178" s="62"/>
      <c r="AN178" s="63">
        <f t="shared" si="35"/>
        <v>4.2</v>
      </c>
      <c r="AO178" s="59">
        <f t="shared" si="27"/>
        <v>21840</v>
      </c>
      <c r="AP178" s="59">
        <f t="shared" si="27"/>
        <v>9660</v>
      </c>
      <c r="AQ178" s="59">
        <f t="shared" si="27"/>
        <v>7560</v>
      </c>
      <c r="AR178" s="59">
        <f t="shared" si="27"/>
        <v>5460</v>
      </c>
      <c r="AS178" s="59">
        <f t="shared" si="33"/>
        <v>21800</v>
      </c>
      <c r="AT178" s="59">
        <f t="shared" si="33"/>
        <v>9700</v>
      </c>
      <c r="AU178" s="59">
        <f t="shared" si="33"/>
        <v>7600</v>
      </c>
      <c r="AV178" s="59">
        <f t="shared" si="33"/>
        <v>5500</v>
      </c>
      <c r="AW178" s="64"/>
      <c r="AX178" s="126" t="s">
        <v>604</v>
      </c>
      <c r="AY178" s="65"/>
      <c r="AZ178" s="66">
        <v>780</v>
      </c>
    </row>
    <row r="179" spans="1:52" s="126" customFormat="1" ht="39.950000000000003" customHeight="1" x14ac:dyDescent="0.25">
      <c r="A179" s="53" t="str">
        <f t="shared" si="28"/>
        <v>NT54NT+1</v>
      </c>
      <c r="B179" s="53" t="str">
        <f t="shared" si="29"/>
        <v>NT54NT+2</v>
      </c>
      <c r="C179" s="53" t="str">
        <f t="shared" si="30"/>
        <v>NT54NT+3</v>
      </c>
      <c r="D179" s="53" t="str">
        <f t="shared" si="31"/>
        <v>NT54NT+4</v>
      </c>
      <c r="F179" s="126" t="s">
        <v>604</v>
      </c>
      <c r="G179" s="55">
        <v>54</v>
      </c>
      <c r="H179" s="55" t="s">
        <v>878</v>
      </c>
      <c r="I179" s="56" t="s">
        <v>879</v>
      </c>
      <c r="J179" s="56" t="s">
        <v>807</v>
      </c>
      <c r="K179" s="56"/>
      <c r="L179" s="56" t="s">
        <v>876</v>
      </c>
      <c r="M179" s="55"/>
      <c r="N179" s="55"/>
      <c r="O179" s="55"/>
      <c r="P179" s="55"/>
      <c r="Q179" s="57"/>
      <c r="R179" s="57"/>
      <c r="S179" s="57"/>
      <c r="T179" s="57"/>
      <c r="U179" s="58"/>
      <c r="V179" s="59"/>
      <c r="W179" s="59"/>
      <c r="X179" s="59"/>
      <c r="Y179" s="59"/>
      <c r="Z179" s="60"/>
      <c r="AA179" s="60"/>
      <c r="AB179" s="60"/>
      <c r="AC179" s="60"/>
      <c r="AD179" s="59"/>
      <c r="AE179" s="59"/>
      <c r="AF179" s="59"/>
      <c r="AG179" s="59"/>
      <c r="AH179" s="61"/>
      <c r="AI179" s="61"/>
      <c r="AJ179" s="61"/>
      <c r="AK179" s="61"/>
      <c r="AL179" s="164"/>
      <c r="AM179" s="62"/>
      <c r="AN179" s="62"/>
      <c r="AO179" s="59">
        <f t="shared" si="27"/>
        <v>0</v>
      </c>
      <c r="AP179" s="59">
        <f t="shared" si="27"/>
        <v>0</v>
      </c>
      <c r="AQ179" s="59">
        <f t="shared" si="27"/>
        <v>0</v>
      </c>
      <c r="AR179" s="59">
        <f t="shared" si="27"/>
        <v>0</v>
      </c>
      <c r="AS179" s="59"/>
      <c r="AT179" s="59"/>
      <c r="AU179" s="59"/>
      <c r="AV179" s="59"/>
      <c r="AW179" s="64"/>
      <c r="AX179" s="126" t="s">
        <v>604</v>
      </c>
      <c r="AY179" s="65"/>
      <c r="AZ179" s="66"/>
    </row>
    <row r="180" spans="1:52" s="126" customFormat="1" ht="39.950000000000003" customHeight="1" x14ac:dyDescent="0.25">
      <c r="A180" s="53" t="str">
        <f t="shared" si="28"/>
        <v>NT54NT_D1+1</v>
      </c>
      <c r="B180" s="53" t="str">
        <f t="shared" si="29"/>
        <v>NT54NT_D1+2</v>
      </c>
      <c r="C180" s="53" t="str">
        <f t="shared" si="30"/>
        <v>NT54NT_D1+3</v>
      </c>
      <c r="D180" s="53" t="str">
        <f t="shared" si="31"/>
        <v>NT54NT_D1+4</v>
      </c>
      <c r="F180" s="126" t="s">
        <v>604</v>
      </c>
      <c r="G180" s="55"/>
      <c r="H180" s="55" t="s">
        <v>880</v>
      </c>
      <c r="I180" s="56" t="s">
        <v>881</v>
      </c>
      <c r="J180" s="56" t="s">
        <v>882</v>
      </c>
      <c r="K180" s="56"/>
      <c r="L180" s="56" t="s">
        <v>883</v>
      </c>
      <c r="M180" s="57">
        <v>5500</v>
      </c>
      <c r="N180" s="57">
        <v>2300</v>
      </c>
      <c r="O180" s="57">
        <v>1800</v>
      </c>
      <c r="P180" s="57">
        <v>1300</v>
      </c>
      <c r="Q180" s="57"/>
      <c r="R180" s="57"/>
      <c r="S180" s="57"/>
      <c r="T180" s="57"/>
      <c r="U180" s="58" t="str">
        <f t="shared" ref="U180:U206" si="36">H180</f>
        <v>NT54NT_D1</v>
      </c>
      <c r="V180" s="59"/>
      <c r="W180" s="59"/>
      <c r="X180" s="59"/>
      <c r="Y180" s="59"/>
      <c r="Z180" s="60"/>
      <c r="AA180" s="60">
        <f>W180/N180</f>
        <v>0</v>
      </c>
      <c r="AB180" s="60"/>
      <c r="AC180" s="60"/>
      <c r="AD180" s="59"/>
      <c r="AE180" s="59"/>
      <c r="AF180" s="59"/>
      <c r="AG180" s="59"/>
      <c r="AH180" s="61"/>
      <c r="AI180" s="61"/>
      <c r="AJ180" s="61"/>
      <c r="AK180" s="61"/>
      <c r="AL180" s="164">
        <v>5.13</v>
      </c>
      <c r="AM180" s="62"/>
      <c r="AN180" s="63">
        <f t="shared" ref="AN180:AN194" si="37">ROUNDDOWN(AL180*$AN$10/$AL$10,1)</f>
        <v>2.9</v>
      </c>
      <c r="AO180" s="59">
        <f t="shared" si="27"/>
        <v>15950</v>
      </c>
      <c r="AP180" s="59">
        <f t="shared" si="27"/>
        <v>6670</v>
      </c>
      <c r="AQ180" s="59">
        <f t="shared" si="27"/>
        <v>5220</v>
      </c>
      <c r="AR180" s="59">
        <f t="shared" si="27"/>
        <v>3770</v>
      </c>
      <c r="AS180" s="59">
        <f t="shared" si="33"/>
        <v>16000</v>
      </c>
      <c r="AT180" s="59">
        <f t="shared" si="33"/>
        <v>6700</v>
      </c>
      <c r="AU180" s="59">
        <f t="shared" si="33"/>
        <v>5200</v>
      </c>
      <c r="AV180" s="59">
        <f t="shared" si="33"/>
        <v>3800</v>
      </c>
      <c r="AW180" s="64"/>
      <c r="AX180" s="126" t="s">
        <v>604</v>
      </c>
      <c r="AY180" s="65"/>
      <c r="AZ180" s="66">
        <v>780</v>
      </c>
    </row>
    <row r="181" spans="1:52" s="126" customFormat="1" ht="63" customHeight="1" x14ac:dyDescent="0.25">
      <c r="A181" s="53" t="str">
        <f t="shared" si="28"/>
        <v>NT54NT_D2+1</v>
      </c>
      <c r="B181" s="53" t="str">
        <f t="shared" si="29"/>
        <v>NT54NT_D2+2</v>
      </c>
      <c r="C181" s="53" t="str">
        <f t="shared" si="30"/>
        <v>NT54NT_D2+3</v>
      </c>
      <c r="D181" s="53" t="str">
        <f t="shared" si="31"/>
        <v>NT54NT_D2+4</v>
      </c>
      <c r="F181" s="126" t="s">
        <v>604</v>
      </c>
      <c r="G181" s="55"/>
      <c r="H181" s="81" t="s">
        <v>884</v>
      </c>
      <c r="I181" s="56" t="s">
        <v>885</v>
      </c>
      <c r="J181" s="56" t="s">
        <v>882</v>
      </c>
      <c r="K181" s="56"/>
      <c r="L181" s="56" t="s">
        <v>886</v>
      </c>
      <c r="M181" s="57">
        <v>5500</v>
      </c>
      <c r="N181" s="57">
        <v>2300</v>
      </c>
      <c r="O181" s="57">
        <v>1800</v>
      </c>
      <c r="P181" s="57">
        <v>1300</v>
      </c>
      <c r="Q181" s="57"/>
      <c r="R181" s="57"/>
      <c r="S181" s="57"/>
      <c r="T181" s="57"/>
      <c r="U181" s="58" t="str">
        <f t="shared" si="36"/>
        <v>NT54NT_D2</v>
      </c>
      <c r="V181" s="59"/>
      <c r="W181" s="59"/>
      <c r="X181" s="59"/>
      <c r="Y181" s="59"/>
      <c r="Z181" s="60"/>
      <c r="AA181" s="60"/>
      <c r="AB181" s="60"/>
      <c r="AC181" s="60"/>
      <c r="AD181" s="59"/>
      <c r="AE181" s="59"/>
      <c r="AF181" s="59"/>
      <c r="AG181" s="59"/>
      <c r="AH181" s="61"/>
      <c r="AI181" s="61"/>
      <c r="AJ181" s="61"/>
      <c r="AK181" s="61"/>
      <c r="AL181" s="164">
        <v>7.3347826086956518</v>
      </c>
      <c r="AM181" s="62"/>
      <c r="AN181" s="63">
        <f t="shared" si="37"/>
        <v>4.2</v>
      </c>
      <c r="AO181" s="59">
        <f t="shared" si="27"/>
        <v>23100</v>
      </c>
      <c r="AP181" s="59">
        <f t="shared" si="27"/>
        <v>9660</v>
      </c>
      <c r="AQ181" s="59">
        <f t="shared" si="27"/>
        <v>7560</v>
      </c>
      <c r="AR181" s="59">
        <f t="shared" si="27"/>
        <v>5460</v>
      </c>
      <c r="AS181" s="59">
        <f t="shared" si="33"/>
        <v>23100</v>
      </c>
      <c r="AT181" s="59">
        <f t="shared" si="33"/>
        <v>9700</v>
      </c>
      <c r="AU181" s="59">
        <f t="shared" si="33"/>
        <v>7600</v>
      </c>
      <c r="AV181" s="59">
        <f t="shared" si="33"/>
        <v>5500</v>
      </c>
      <c r="AW181" s="64"/>
      <c r="AX181" s="126" t="s">
        <v>604</v>
      </c>
      <c r="AY181" s="65"/>
      <c r="AZ181" s="66"/>
    </row>
    <row r="182" spans="1:52" s="126" customFormat="1" ht="39.950000000000003" customHeight="1" x14ac:dyDescent="0.25">
      <c r="A182" s="53" t="str">
        <f t="shared" si="28"/>
        <v>NT54NT_D3+1</v>
      </c>
      <c r="B182" s="53" t="str">
        <f t="shared" si="29"/>
        <v>NT54NT_D3+2</v>
      </c>
      <c r="C182" s="53" t="str">
        <f t="shared" si="30"/>
        <v>NT54NT_D3+3</v>
      </c>
      <c r="D182" s="53" t="str">
        <f t="shared" si="31"/>
        <v>NT54NT_D3+4</v>
      </c>
      <c r="F182" s="126" t="s">
        <v>604</v>
      </c>
      <c r="G182" s="55"/>
      <c r="H182" s="55" t="s">
        <v>887</v>
      </c>
      <c r="I182" s="56" t="s">
        <v>888</v>
      </c>
      <c r="J182" s="56" t="s">
        <v>889</v>
      </c>
      <c r="K182" s="56"/>
      <c r="L182" s="56" t="s">
        <v>890</v>
      </c>
      <c r="M182" s="57">
        <v>5500</v>
      </c>
      <c r="N182" s="57">
        <v>2300</v>
      </c>
      <c r="O182" s="57">
        <v>1800</v>
      </c>
      <c r="P182" s="57">
        <v>1300</v>
      </c>
      <c r="Q182" s="57"/>
      <c r="R182" s="57"/>
      <c r="S182" s="57"/>
      <c r="T182" s="57"/>
      <c r="U182" s="58" t="str">
        <f t="shared" si="36"/>
        <v>NT54NT_D3</v>
      </c>
      <c r="V182" s="59"/>
      <c r="W182" s="59"/>
      <c r="X182" s="59"/>
      <c r="Y182" s="59"/>
      <c r="Z182" s="60"/>
      <c r="AA182" s="60"/>
      <c r="AB182" s="60"/>
      <c r="AC182" s="60"/>
      <c r="AD182" s="59"/>
      <c r="AE182" s="59"/>
      <c r="AF182" s="59"/>
      <c r="AG182" s="59"/>
      <c r="AH182" s="61"/>
      <c r="AI182" s="61"/>
      <c r="AJ182" s="61"/>
      <c r="AK182" s="61"/>
      <c r="AL182" s="164">
        <v>5.13</v>
      </c>
      <c r="AM182" s="62"/>
      <c r="AN182" s="63">
        <f t="shared" si="37"/>
        <v>2.9</v>
      </c>
      <c r="AO182" s="59">
        <f t="shared" si="27"/>
        <v>15950</v>
      </c>
      <c r="AP182" s="59">
        <f t="shared" si="27"/>
        <v>6670</v>
      </c>
      <c r="AQ182" s="59">
        <f t="shared" si="27"/>
        <v>5220</v>
      </c>
      <c r="AR182" s="59">
        <f t="shared" si="27"/>
        <v>3770</v>
      </c>
      <c r="AS182" s="59">
        <f t="shared" si="33"/>
        <v>16000</v>
      </c>
      <c r="AT182" s="59">
        <f t="shared" si="33"/>
        <v>6700</v>
      </c>
      <c r="AU182" s="59">
        <f t="shared" si="33"/>
        <v>5200</v>
      </c>
      <c r="AV182" s="59">
        <f t="shared" si="33"/>
        <v>3800</v>
      </c>
      <c r="AW182" s="64"/>
      <c r="AX182" s="126" t="s">
        <v>604</v>
      </c>
      <c r="AY182" s="65"/>
      <c r="AZ182" s="66">
        <v>780</v>
      </c>
    </row>
    <row r="183" spans="1:52" s="126" customFormat="1" ht="61.5" customHeight="1" x14ac:dyDescent="0.25">
      <c r="A183" s="53" t="str">
        <f t="shared" si="28"/>
        <v>NT55NT+1</v>
      </c>
      <c r="B183" s="53" t="str">
        <f t="shared" si="29"/>
        <v>NT55NT+2</v>
      </c>
      <c r="C183" s="53" t="str">
        <f t="shared" si="30"/>
        <v>NT55NT+3</v>
      </c>
      <c r="D183" s="53" t="str">
        <f t="shared" si="31"/>
        <v>NT55NT+4</v>
      </c>
      <c r="F183" s="126" t="s">
        <v>604</v>
      </c>
      <c r="G183" s="55">
        <v>55</v>
      </c>
      <c r="H183" s="55" t="s">
        <v>891</v>
      </c>
      <c r="I183" s="56" t="s">
        <v>892</v>
      </c>
      <c r="J183" s="56" t="s">
        <v>889</v>
      </c>
      <c r="K183" s="56"/>
      <c r="L183" s="56" t="s">
        <v>893</v>
      </c>
      <c r="M183" s="57">
        <v>5200</v>
      </c>
      <c r="N183" s="57">
        <v>2300</v>
      </c>
      <c r="O183" s="57">
        <v>1800</v>
      </c>
      <c r="P183" s="57">
        <v>1300</v>
      </c>
      <c r="Q183" s="57"/>
      <c r="R183" s="57"/>
      <c r="S183" s="57"/>
      <c r="T183" s="57"/>
      <c r="U183" s="58" t="str">
        <f t="shared" si="36"/>
        <v>NT55NT</v>
      </c>
      <c r="V183" s="59"/>
      <c r="W183" s="59"/>
      <c r="X183" s="59"/>
      <c r="Y183" s="59"/>
      <c r="Z183" s="60"/>
      <c r="AA183" s="60"/>
      <c r="AB183" s="60"/>
      <c r="AC183" s="60"/>
      <c r="AD183" s="59"/>
      <c r="AE183" s="59"/>
      <c r="AF183" s="59"/>
      <c r="AG183" s="59"/>
      <c r="AH183" s="61"/>
      <c r="AI183" s="61"/>
      <c r="AJ183" s="61"/>
      <c r="AK183" s="61"/>
      <c r="AL183" s="164">
        <v>5.28</v>
      </c>
      <c r="AM183" s="62"/>
      <c r="AN183" s="63">
        <f t="shared" si="37"/>
        <v>3</v>
      </c>
      <c r="AO183" s="59">
        <f t="shared" si="27"/>
        <v>15600</v>
      </c>
      <c r="AP183" s="59">
        <f t="shared" si="27"/>
        <v>6900</v>
      </c>
      <c r="AQ183" s="59">
        <f t="shared" si="27"/>
        <v>5400</v>
      </c>
      <c r="AR183" s="59">
        <f t="shared" si="27"/>
        <v>3900</v>
      </c>
      <c r="AS183" s="59">
        <f t="shared" si="33"/>
        <v>15600</v>
      </c>
      <c r="AT183" s="59">
        <f t="shared" si="33"/>
        <v>6900</v>
      </c>
      <c r="AU183" s="59">
        <f t="shared" si="33"/>
        <v>5400</v>
      </c>
      <c r="AV183" s="59">
        <f t="shared" si="33"/>
        <v>3900</v>
      </c>
      <c r="AW183" s="64"/>
      <c r="AX183" s="126" t="s">
        <v>604</v>
      </c>
      <c r="AY183" s="65"/>
      <c r="AZ183" s="66">
        <v>780</v>
      </c>
    </row>
    <row r="184" spans="1:52" s="126" customFormat="1" ht="54.75" customHeight="1" x14ac:dyDescent="0.25">
      <c r="A184" s="53" t="str">
        <f t="shared" si="28"/>
        <v>NT56NT+1</v>
      </c>
      <c r="B184" s="53" t="str">
        <f t="shared" si="29"/>
        <v>NT56NT+2</v>
      </c>
      <c r="C184" s="53" t="str">
        <f t="shared" si="30"/>
        <v>NT56NT+3</v>
      </c>
      <c r="D184" s="53" t="str">
        <f t="shared" si="31"/>
        <v>NT56NT+4</v>
      </c>
      <c r="F184" s="126" t="s">
        <v>604</v>
      </c>
      <c r="G184" s="55">
        <v>56</v>
      </c>
      <c r="H184" s="55" t="s">
        <v>894</v>
      </c>
      <c r="I184" s="56" t="s">
        <v>895</v>
      </c>
      <c r="J184" s="56" t="s">
        <v>896</v>
      </c>
      <c r="K184" s="56"/>
      <c r="L184" s="56" t="s">
        <v>897</v>
      </c>
      <c r="M184" s="57">
        <v>5200</v>
      </c>
      <c r="N184" s="57">
        <v>2300</v>
      </c>
      <c r="O184" s="57">
        <v>1800</v>
      </c>
      <c r="P184" s="57">
        <v>1300</v>
      </c>
      <c r="Q184" s="57"/>
      <c r="R184" s="57"/>
      <c r="S184" s="57"/>
      <c r="T184" s="57"/>
      <c r="U184" s="58" t="str">
        <f t="shared" si="36"/>
        <v>NT56NT</v>
      </c>
      <c r="V184" s="59"/>
      <c r="W184" s="59"/>
      <c r="X184" s="59"/>
      <c r="Y184" s="59"/>
      <c r="Z184" s="60"/>
      <c r="AA184" s="60"/>
      <c r="AB184" s="60"/>
      <c r="AC184" s="60"/>
      <c r="AD184" s="59"/>
      <c r="AE184" s="59"/>
      <c r="AF184" s="59"/>
      <c r="AG184" s="59"/>
      <c r="AH184" s="61"/>
      <c r="AI184" s="61"/>
      <c r="AJ184" s="61"/>
      <c r="AK184" s="61"/>
      <c r="AL184" s="164">
        <v>5.28</v>
      </c>
      <c r="AM184" s="62"/>
      <c r="AN184" s="63">
        <f t="shared" si="37"/>
        <v>3</v>
      </c>
      <c r="AO184" s="59">
        <f t="shared" si="27"/>
        <v>15600</v>
      </c>
      <c r="AP184" s="59">
        <f t="shared" si="27"/>
        <v>6900</v>
      </c>
      <c r="AQ184" s="59">
        <f t="shared" si="27"/>
        <v>5400</v>
      </c>
      <c r="AR184" s="59">
        <f t="shared" si="27"/>
        <v>3900</v>
      </c>
      <c r="AS184" s="59">
        <f t="shared" si="33"/>
        <v>15600</v>
      </c>
      <c r="AT184" s="59">
        <f t="shared" si="33"/>
        <v>6900</v>
      </c>
      <c r="AU184" s="59">
        <f t="shared" si="33"/>
        <v>5400</v>
      </c>
      <c r="AV184" s="59">
        <f t="shared" si="33"/>
        <v>3900</v>
      </c>
      <c r="AW184" s="64"/>
      <c r="AX184" s="126" t="s">
        <v>604</v>
      </c>
      <c r="AY184" s="65"/>
      <c r="AZ184" s="66">
        <v>780</v>
      </c>
    </row>
    <row r="185" spans="1:52" s="126" customFormat="1" ht="43.5" customHeight="1" x14ac:dyDescent="0.25">
      <c r="A185" s="53" t="str">
        <f t="shared" si="28"/>
        <v>NT57NT+1</v>
      </c>
      <c r="B185" s="53" t="str">
        <f t="shared" si="29"/>
        <v>NT57NT+2</v>
      </c>
      <c r="C185" s="53" t="str">
        <f t="shared" si="30"/>
        <v>NT57NT+3</v>
      </c>
      <c r="D185" s="53" t="str">
        <f t="shared" si="31"/>
        <v>NT57NT+4</v>
      </c>
      <c r="F185" s="126" t="s">
        <v>604</v>
      </c>
      <c r="G185" s="55">
        <v>57</v>
      </c>
      <c r="H185" s="56" t="s">
        <v>898</v>
      </c>
      <c r="I185" s="56" t="s">
        <v>899</v>
      </c>
      <c r="J185" s="56" t="s">
        <v>885</v>
      </c>
      <c r="K185" s="56"/>
      <c r="L185" s="56" t="s">
        <v>890</v>
      </c>
      <c r="M185" s="57">
        <v>5200</v>
      </c>
      <c r="N185" s="57">
        <v>2300</v>
      </c>
      <c r="O185" s="57">
        <v>1800</v>
      </c>
      <c r="P185" s="57">
        <v>1300</v>
      </c>
      <c r="Q185" s="57"/>
      <c r="R185" s="57"/>
      <c r="S185" s="57"/>
      <c r="T185" s="57"/>
      <c r="U185" s="58" t="str">
        <f t="shared" si="36"/>
        <v>NT57NT</v>
      </c>
      <c r="V185" s="59"/>
      <c r="W185" s="59"/>
      <c r="X185" s="59"/>
      <c r="Y185" s="59"/>
      <c r="Z185" s="60"/>
      <c r="AA185" s="60"/>
      <c r="AB185" s="60"/>
      <c r="AC185" s="60"/>
      <c r="AD185" s="59"/>
      <c r="AE185" s="59"/>
      <c r="AF185" s="59"/>
      <c r="AG185" s="59"/>
      <c r="AH185" s="61"/>
      <c r="AI185" s="61"/>
      <c r="AJ185" s="61"/>
      <c r="AK185" s="61"/>
      <c r="AL185" s="164">
        <v>5.28</v>
      </c>
      <c r="AM185" s="62"/>
      <c r="AN185" s="63">
        <f t="shared" si="37"/>
        <v>3</v>
      </c>
      <c r="AO185" s="59">
        <f t="shared" si="27"/>
        <v>15600</v>
      </c>
      <c r="AP185" s="59">
        <f t="shared" si="27"/>
        <v>6900</v>
      </c>
      <c r="AQ185" s="59">
        <f t="shared" si="27"/>
        <v>5400</v>
      </c>
      <c r="AR185" s="59">
        <f t="shared" si="27"/>
        <v>3900</v>
      </c>
      <c r="AS185" s="59">
        <f t="shared" si="33"/>
        <v>15600</v>
      </c>
      <c r="AT185" s="59">
        <f t="shared" si="33"/>
        <v>6900</v>
      </c>
      <c r="AU185" s="59">
        <f t="shared" si="33"/>
        <v>5400</v>
      </c>
      <c r="AV185" s="59">
        <f t="shared" si="33"/>
        <v>3900</v>
      </c>
      <c r="AW185" s="64"/>
      <c r="AX185" s="126" t="s">
        <v>604</v>
      </c>
      <c r="AY185" s="65"/>
      <c r="AZ185" s="66">
        <v>780</v>
      </c>
    </row>
    <row r="186" spans="1:52" s="126" customFormat="1" ht="39.950000000000003" customHeight="1" x14ac:dyDescent="0.25">
      <c r="A186" s="53" t="str">
        <f t="shared" si="28"/>
        <v>NT58NT+1</v>
      </c>
      <c r="B186" s="53" t="str">
        <f t="shared" si="29"/>
        <v>NT58NT+2</v>
      </c>
      <c r="C186" s="53" t="str">
        <f t="shared" si="30"/>
        <v>NT58NT+3</v>
      </c>
      <c r="D186" s="53" t="str">
        <f t="shared" si="31"/>
        <v>NT58NT+4</v>
      </c>
      <c r="F186" s="126" t="s">
        <v>604</v>
      </c>
      <c r="G186" s="55">
        <v>58</v>
      </c>
      <c r="H186" s="55" t="s">
        <v>900</v>
      </c>
      <c r="I186" s="56" t="s">
        <v>901</v>
      </c>
      <c r="J186" s="56" t="s">
        <v>902</v>
      </c>
      <c r="K186" s="56"/>
      <c r="L186" s="56" t="s">
        <v>903</v>
      </c>
      <c r="M186" s="57">
        <v>5200</v>
      </c>
      <c r="N186" s="57">
        <v>2300</v>
      </c>
      <c r="O186" s="57">
        <v>1800</v>
      </c>
      <c r="P186" s="57">
        <v>1300</v>
      </c>
      <c r="Q186" s="57"/>
      <c r="R186" s="57"/>
      <c r="S186" s="57"/>
      <c r="T186" s="57"/>
      <c r="U186" s="58" t="str">
        <f t="shared" si="36"/>
        <v>NT58NT</v>
      </c>
      <c r="V186" s="59"/>
      <c r="W186" s="59"/>
      <c r="X186" s="59"/>
      <c r="Y186" s="59"/>
      <c r="Z186" s="60"/>
      <c r="AA186" s="60"/>
      <c r="AB186" s="60"/>
      <c r="AC186" s="60"/>
      <c r="AD186" s="59"/>
      <c r="AE186" s="59"/>
      <c r="AF186" s="59"/>
      <c r="AG186" s="59"/>
      <c r="AH186" s="61"/>
      <c r="AI186" s="61"/>
      <c r="AJ186" s="61"/>
      <c r="AK186" s="61"/>
      <c r="AL186" s="164">
        <v>5.28</v>
      </c>
      <c r="AM186" s="62"/>
      <c r="AN186" s="63">
        <f t="shared" si="37"/>
        <v>3</v>
      </c>
      <c r="AO186" s="59">
        <f t="shared" si="27"/>
        <v>15600</v>
      </c>
      <c r="AP186" s="59">
        <f t="shared" si="27"/>
        <v>6900</v>
      </c>
      <c r="AQ186" s="59">
        <f t="shared" si="27"/>
        <v>5400</v>
      </c>
      <c r="AR186" s="59">
        <f t="shared" si="27"/>
        <v>3900</v>
      </c>
      <c r="AS186" s="59">
        <f t="shared" si="33"/>
        <v>15600</v>
      </c>
      <c r="AT186" s="59">
        <f t="shared" si="33"/>
        <v>6900</v>
      </c>
      <c r="AU186" s="59">
        <f t="shared" si="33"/>
        <v>5400</v>
      </c>
      <c r="AV186" s="59">
        <f t="shared" si="33"/>
        <v>3900</v>
      </c>
      <c r="AW186" s="64"/>
      <c r="AX186" s="126" t="s">
        <v>604</v>
      </c>
      <c r="AY186" s="65"/>
      <c r="AZ186" s="66">
        <v>780</v>
      </c>
    </row>
    <row r="187" spans="1:52" s="126" customFormat="1" ht="39.950000000000003" customHeight="1" x14ac:dyDescent="0.25">
      <c r="A187" s="53" t="str">
        <f t="shared" si="28"/>
        <v>NT59NT+1</v>
      </c>
      <c r="B187" s="53" t="str">
        <f t="shared" si="29"/>
        <v>NT59NT+2</v>
      </c>
      <c r="C187" s="53" t="str">
        <f t="shared" si="30"/>
        <v>NT59NT+3</v>
      </c>
      <c r="D187" s="53" t="str">
        <f t="shared" si="31"/>
        <v>NT59NT+4</v>
      </c>
      <c r="F187" s="126" t="s">
        <v>604</v>
      </c>
      <c r="G187" s="55">
        <v>59</v>
      </c>
      <c r="H187" s="55" t="s">
        <v>904</v>
      </c>
      <c r="I187" s="56" t="s">
        <v>905</v>
      </c>
      <c r="J187" s="56" t="s">
        <v>906</v>
      </c>
      <c r="K187" s="56"/>
      <c r="L187" s="56" t="s">
        <v>907</v>
      </c>
      <c r="M187" s="57">
        <v>5300</v>
      </c>
      <c r="N187" s="57">
        <v>2300</v>
      </c>
      <c r="O187" s="57">
        <v>1800</v>
      </c>
      <c r="P187" s="57">
        <v>1300</v>
      </c>
      <c r="Q187" s="57"/>
      <c r="R187" s="57"/>
      <c r="S187" s="57"/>
      <c r="T187" s="57"/>
      <c r="U187" s="58" t="str">
        <f t="shared" si="36"/>
        <v>NT59NT</v>
      </c>
      <c r="V187" s="59"/>
      <c r="W187" s="59"/>
      <c r="X187" s="59"/>
      <c r="Y187" s="59"/>
      <c r="Z187" s="60"/>
      <c r="AA187" s="60"/>
      <c r="AB187" s="60"/>
      <c r="AC187" s="60"/>
      <c r="AD187" s="59"/>
      <c r="AE187" s="59"/>
      <c r="AF187" s="59"/>
      <c r="AG187" s="59"/>
      <c r="AH187" s="61"/>
      <c r="AI187" s="61"/>
      <c r="AJ187" s="61"/>
      <c r="AK187" s="61"/>
      <c r="AL187" s="164">
        <v>6.98</v>
      </c>
      <c r="AM187" s="62"/>
      <c r="AN187" s="63">
        <f t="shared" si="37"/>
        <v>4</v>
      </c>
      <c r="AO187" s="59">
        <f t="shared" si="27"/>
        <v>21200</v>
      </c>
      <c r="AP187" s="59">
        <f t="shared" si="27"/>
        <v>9200</v>
      </c>
      <c r="AQ187" s="59">
        <f t="shared" si="27"/>
        <v>7200</v>
      </c>
      <c r="AR187" s="59">
        <f t="shared" si="27"/>
        <v>5200</v>
      </c>
      <c r="AS187" s="59">
        <f t="shared" si="33"/>
        <v>21200</v>
      </c>
      <c r="AT187" s="59">
        <f t="shared" si="33"/>
        <v>9200</v>
      </c>
      <c r="AU187" s="59">
        <f t="shared" si="33"/>
        <v>7200</v>
      </c>
      <c r="AV187" s="59">
        <f t="shared" si="33"/>
        <v>5200</v>
      </c>
      <c r="AW187" s="64"/>
      <c r="AX187" s="126" t="s">
        <v>604</v>
      </c>
      <c r="AY187" s="65"/>
      <c r="AZ187" s="66">
        <v>780</v>
      </c>
    </row>
    <row r="188" spans="1:52" s="126" customFormat="1" ht="39.950000000000003" customHeight="1" x14ac:dyDescent="0.25">
      <c r="A188" s="53" t="str">
        <f t="shared" si="28"/>
        <v>NT60NT+1</v>
      </c>
      <c r="B188" s="53" t="str">
        <f t="shared" si="29"/>
        <v>NT60NT+2</v>
      </c>
      <c r="C188" s="53" t="str">
        <f t="shared" si="30"/>
        <v>NT60NT+3</v>
      </c>
      <c r="D188" s="53" t="str">
        <f t="shared" si="31"/>
        <v>NT60NT+4</v>
      </c>
      <c r="F188" s="126" t="s">
        <v>604</v>
      </c>
      <c r="G188" s="55">
        <v>60</v>
      </c>
      <c r="H188" s="55" t="s">
        <v>908</v>
      </c>
      <c r="I188" s="56" t="s">
        <v>909</v>
      </c>
      <c r="J188" s="56" t="s">
        <v>643</v>
      </c>
      <c r="K188" s="56"/>
      <c r="L188" s="56" t="s">
        <v>910</v>
      </c>
      <c r="M188" s="57">
        <v>5300</v>
      </c>
      <c r="N188" s="57">
        <v>2300</v>
      </c>
      <c r="O188" s="57">
        <v>1800</v>
      </c>
      <c r="P188" s="57">
        <v>1300</v>
      </c>
      <c r="Q188" s="57"/>
      <c r="R188" s="57"/>
      <c r="S188" s="57"/>
      <c r="T188" s="57"/>
      <c r="U188" s="58" t="str">
        <f t="shared" si="36"/>
        <v>NT60NT</v>
      </c>
      <c r="V188" s="59"/>
      <c r="W188" s="59"/>
      <c r="X188" s="59"/>
      <c r="Y188" s="59"/>
      <c r="Z188" s="60"/>
      <c r="AA188" s="60"/>
      <c r="AB188" s="60"/>
      <c r="AC188" s="60"/>
      <c r="AD188" s="59"/>
      <c r="AE188" s="59"/>
      <c r="AF188" s="59"/>
      <c r="AG188" s="59"/>
      <c r="AH188" s="61"/>
      <c r="AI188" s="61"/>
      <c r="AJ188" s="61"/>
      <c r="AK188" s="61"/>
      <c r="AL188" s="164">
        <v>6.98</v>
      </c>
      <c r="AM188" s="62"/>
      <c r="AN188" s="63">
        <f t="shared" si="37"/>
        <v>4</v>
      </c>
      <c r="AO188" s="59">
        <f t="shared" si="27"/>
        <v>21200</v>
      </c>
      <c r="AP188" s="59">
        <f t="shared" si="27"/>
        <v>9200</v>
      </c>
      <c r="AQ188" s="59">
        <f t="shared" si="27"/>
        <v>7200</v>
      </c>
      <c r="AR188" s="59">
        <f t="shared" si="27"/>
        <v>5200</v>
      </c>
      <c r="AS188" s="59">
        <f t="shared" si="33"/>
        <v>21200</v>
      </c>
      <c r="AT188" s="59">
        <f t="shared" si="33"/>
        <v>9200</v>
      </c>
      <c r="AU188" s="59">
        <f t="shared" si="33"/>
        <v>7200</v>
      </c>
      <c r="AV188" s="59">
        <f t="shared" si="33"/>
        <v>5200</v>
      </c>
      <c r="AW188" s="64"/>
      <c r="AX188" s="126" t="s">
        <v>604</v>
      </c>
      <c r="AY188" s="65"/>
      <c r="AZ188" s="66">
        <v>780</v>
      </c>
    </row>
    <row r="189" spans="1:52" s="126" customFormat="1" ht="39.950000000000003" customHeight="1" x14ac:dyDescent="0.25">
      <c r="A189" s="53" t="str">
        <f t="shared" si="28"/>
        <v>NT61NT+1</v>
      </c>
      <c r="B189" s="53" t="str">
        <f t="shared" si="29"/>
        <v>NT61NT+2</v>
      </c>
      <c r="C189" s="53" t="str">
        <f t="shared" si="30"/>
        <v>NT61NT+3</v>
      </c>
      <c r="D189" s="53" t="str">
        <f t="shared" si="31"/>
        <v>NT61NT+4</v>
      </c>
      <c r="F189" s="126" t="s">
        <v>604</v>
      </c>
      <c r="G189" s="55">
        <v>61</v>
      </c>
      <c r="H189" s="55" t="s">
        <v>911</v>
      </c>
      <c r="I189" s="56" t="s">
        <v>912</v>
      </c>
      <c r="J189" s="56" t="s">
        <v>913</v>
      </c>
      <c r="K189" s="56"/>
      <c r="L189" s="56" t="s">
        <v>914</v>
      </c>
      <c r="M189" s="57">
        <v>5300</v>
      </c>
      <c r="N189" s="57">
        <v>2300</v>
      </c>
      <c r="O189" s="57">
        <v>1800</v>
      </c>
      <c r="P189" s="57">
        <v>1300</v>
      </c>
      <c r="Q189" s="57"/>
      <c r="R189" s="57"/>
      <c r="S189" s="57"/>
      <c r="T189" s="57"/>
      <c r="U189" s="58" t="str">
        <f t="shared" si="36"/>
        <v>NT61NT</v>
      </c>
      <c r="V189" s="59"/>
      <c r="W189" s="59"/>
      <c r="X189" s="59"/>
      <c r="Y189" s="59"/>
      <c r="Z189" s="60"/>
      <c r="AA189" s="60"/>
      <c r="AB189" s="60">
        <f>X189/O189</f>
        <v>0</v>
      </c>
      <c r="AC189" s="60">
        <f>Y189/P189</f>
        <v>0</v>
      </c>
      <c r="AD189" s="59"/>
      <c r="AE189" s="59"/>
      <c r="AF189" s="59"/>
      <c r="AG189" s="59"/>
      <c r="AH189" s="61"/>
      <c r="AI189" s="61"/>
      <c r="AJ189" s="61"/>
      <c r="AK189" s="61"/>
      <c r="AL189" s="164">
        <v>6.98</v>
      </c>
      <c r="AM189" s="62"/>
      <c r="AN189" s="63">
        <f t="shared" si="37"/>
        <v>4</v>
      </c>
      <c r="AO189" s="59">
        <f t="shared" si="27"/>
        <v>21200</v>
      </c>
      <c r="AP189" s="59">
        <f t="shared" si="27"/>
        <v>9200</v>
      </c>
      <c r="AQ189" s="59">
        <f t="shared" si="27"/>
        <v>7200</v>
      </c>
      <c r="AR189" s="59">
        <f t="shared" si="27"/>
        <v>5200</v>
      </c>
      <c r="AS189" s="59">
        <f t="shared" si="33"/>
        <v>21200</v>
      </c>
      <c r="AT189" s="59">
        <f t="shared" si="33"/>
        <v>9200</v>
      </c>
      <c r="AU189" s="59">
        <f t="shared" si="33"/>
        <v>7200</v>
      </c>
      <c r="AV189" s="59">
        <f t="shared" si="33"/>
        <v>5200</v>
      </c>
      <c r="AW189" s="64"/>
      <c r="AX189" s="126" t="s">
        <v>604</v>
      </c>
      <c r="AY189" s="65"/>
      <c r="AZ189" s="66">
        <v>780</v>
      </c>
    </row>
    <row r="190" spans="1:52" s="126" customFormat="1" ht="39.950000000000003" customHeight="1" x14ac:dyDescent="0.25">
      <c r="A190" s="53" t="str">
        <f t="shared" si="28"/>
        <v>NT62NT+1</v>
      </c>
      <c r="B190" s="53" t="str">
        <f t="shared" si="29"/>
        <v>NT62NT+2</v>
      </c>
      <c r="C190" s="53" t="str">
        <f t="shared" si="30"/>
        <v>NT62NT+3</v>
      </c>
      <c r="D190" s="53" t="str">
        <f t="shared" si="31"/>
        <v>NT62NT+4</v>
      </c>
      <c r="F190" s="126" t="s">
        <v>604</v>
      </c>
      <c r="G190" s="55">
        <v>62</v>
      </c>
      <c r="H190" s="55" t="s">
        <v>915</v>
      </c>
      <c r="I190" s="56" t="s">
        <v>916</v>
      </c>
      <c r="J190" s="56" t="s">
        <v>917</v>
      </c>
      <c r="K190" s="56"/>
      <c r="L190" s="56" t="s">
        <v>918</v>
      </c>
      <c r="M190" s="57">
        <v>5600</v>
      </c>
      <c r="N190" s="57">
        <v>2300</v>
      </c>
      <c r="O190" s="57">
        <v>1800</v>
      </c>
      <c r="P190" s="57">
        <v>1300</v>
      </c>
      <c r="Q190" s="57"/>
      <c r="R190" s="57"/>
      <c r="S190" s="57"/>
      <c r="T190" s="57"/>
      <c r="U190" s="58" t="str">
        <f t="shared" si="36"/>
        <v>NT62NT</v>
      </c>
      <c r="V190" s="59"/>
      <c r="W190" s="59"/>
      <c r="X190" s="59"/>
      <c r="Y190" s="59"/>
      <c r="Z190" s="60"/>
      <c r="AA190" s="60">
        <f>W190/N190</f>
        <v>0</v>
      </c>
      <c r="AB190" s="60">
        <f>X190/O190</f>
        <v>0</v>
      </c>
      <c r="AC190" s="60"/>
      <c r="AD190" s="59"/>
      <c r="AE190" s="59"/>
      <c r="AF190" s="59"/>
      <c r="AG190" s="59"/>
      <c r="AH190" s="61"/>
      <c r="AI190" s="61"/>
      <c r="AJ190" s="61"/>
      <c r="AK190" s="61"/>
      <c r="AL190" s="164">
        <v>9.9006410256410255</v>
      </c>
      <c r="AM190" s="62"/>
      <c r="AN190" s="63">
        <f t="shared" si="37"/>
        <v>5.7</v>
      </c>
      <c r="AO190" s="59">
        <f t="shared" si="27"/>
        <v>31920</v>
      </c>
      <c r="AP190" s="59">
        <f t="shared" si="27"/>
        <v>13110</v>
      </c>
      <c r="AQ190" s="59">
        <f t="shared" si="27"/>
        <v>10260</v>
      </c>
      <c r="AR190" s="59">
        <f t="shared" si="27"/>
        <v>7410</v>
      </c>
      <c r="AS190" s="59">
        <f t="shared" si="33"/>
        <v>31900</v>
      </c>
      <c r="AT190" s="59">
        <f t="shared" si="33"/>
        <v>13100</v>
      </c>
      <c r="AU190" s="59">
        <f t="shared" si="33"/>
        <v>10300</v>
      </c>
      <c r="AV190" s="59">
        <f t="shared" si="33"/>
        <v>7400</v>
      </c>
      <c r="AW190" s="64"/>
      <c r="AX190" s="126" t="s">
        <v>604</v>
      </c>
      <c r="AY190" s="65"/>
      <c r="AZ190" s="66">
        <v>780</v>
      </c>
    </row>
    <row r="191" spans="1:52" s="126" customFormat="1" ht="39.950000000000003" customHeight="1" x14ac:dyDescent="0.25">
      <c r="A191" s="53" t="str">
        <f t="shared" si="28"/>
        <v>NT63NT+1</v>
      </c>
      <c r="B191" s="53" t="str">
        <f t="shared" si="29"/>
        <v>NT63NT+2</v>
      </c>
      <c r="C191" s="53" t="str">
        <f t="shared" si="30"/>
        <v>NT63NT+3</v>
      </c>
      <c r="D191" s="53" t="str">
        <f t="shared" si="31"/>
        <v>NT63NT+4</v>
      </c>
      <c r="F191" s="126" t="s">
        <v>604</v>
      </c>
      <c r="G191" s="55">
        <v>63</v>
      </c>
      <c r="H191" s="55" t="s">
        <v>919</v>
      </c>
      <c r="I191" s="56" t="s">
        <v>920</v>
      </c>
      <c r="J191" s="56" t="s">
        <v>921</v>
      </c>
      <c r="K191" s="56"/>
      <c r="L191" s="56" t="s">
        <v>922</v>
      </c>
      <c r="M191" s="57">
        <v>5300</v>
      </c>
      <c r="N191" s="57">
        <v>2300</v>
      </c>
      <c r="O191" s="57">
        <v>1800</v>
      </c>
      <c r="P191" s="57">
        <v>1300</v>
      </c>
      <c r="Q191" s="57"/>
      <c r="R191" s="57"/>
      <c r="S191" s="57"/>
      <c r="T191" s="57"/>
      <c r="U191" s="58" t="str">
        <f t="shared" si="36"/>
        <v>NT63NT</v>
      </c>
      <c r="V191" s="59"/>
      <c r="W191" s="59"/>
      <c r="X191" s="59"/>
      <c r="Y191" s="59"/>
      <c r="Z191" s="60"/>
      <c r="AA191" s="60"/>
      <c r="AB191" s="60"/>
      <c r="AC191" s="60"/>
      <c r="AD191" s="59"/>
      <c r="AE191" s="59"/>
      <c r="AF191" s="59"/>
      <c r="AG191" s="59"/>
      <c r="AH191" s="61"/>
      <c r="AI191" s="61"/>
      <c r="AJ191" s="61"/>
      <c r="AK191" s="61"/>
      <c r="AL191" s="164">
        <v>9.2379227053140092</v>
      </c>
      <c r="AM191" s="62"/>
      <c r="AN191" s="63">
        <f t="shared" si="37"/>
        <v>5.3</v>
      </c>
      <c r="AO191" s="59">
        <f t="shared" si="27"/>
        <v>28090</v>
      </c>
      <c r="AP191" s="59">
        <f t="shared" si="27"/>
        <v>12190</v>
      </c>
      <c r="AQ191" s="59">
        <f t="shared" si="27"/>
        <v>9540</v>
      </c>
      <c r="AR191" s="59">
        <f t="shared" si="27"/>
        <v>6890</v>
      </c>
      <c r="AS191" s="59">
        <f t="shared" si="33"/>
        <v>28100</v>
      </c>
      <c r="AT191" s="59">
        <f t="shared" si="33"/>
        <v>12200</v>
      </c>
      <c r="AU191" s="59">
        <f t="shared" si="33"/>
        <v>9500</v>
      </c>
      <c r="AV191" s="59">
        <f t="shared" si="33"/>
        <v>6900</v>
      </c>
      <c r="AW191" s="64"/>
      <c r="AX191" s="126" t="s">
        <v>604</v>
      </c>
      <c r="AY191" s="65"/>
      <c r="AZ191" s="66">
        <v>780</v>
      </c>
    </row>
    <row r="192" spans="1:52" s="126" customFormat="1" ht="39.950000000000003" customHeight="1" x14ac:dyDescent="0.25">
      <c r="A192" s="53" t="str">
        <f t="shared" si="28"/>
        <v>NT64NT2+1</v>
      </c>
      <c r="B192" s="53" t="str">
        <f t="shared" si="29"/>
        <v>NT64NT2+2</v>
      </c>
      <c r="C192" s="53" t="str">
        <f t="shared" si="30"/>
        <v>NT64NT2+3</v>
      </c>
      <c r="D192" s="53" t="str">
        <f t="shared" si="31"/>
        <v>NT64NT2+4</v>
      </c>
      <c r="F192" s="126" t="s">
        <v>604</v>
      </c>
      <c r="G192" s="55">
        <v>64</v>
      </c>
      <c r="H192" s="55" t="s">
        <v>923</v>
      </c>
      <c r="I192" s="56" t="s">
        <v>924</v>
      </c>
      <c r="J192" s="56" t="s">
        <v>925</v>
      </c>
      <c r="K192" s="56"/>
      <c r="L192" s="56" t="s">
        <v>926</v>
      </c>
      <c r="M192" s="57">
        <v>5200</v>
      </c>
      <c r="N192" s="57">
        <v>2300</v>
      </c>
      <c r="O192" s="57">
        <v>1800</v>
      </c>
      <c r="P192" s="57">
        <v>1300</v>
      </c>
      <c r="Q192" s="57"/>
      <c r="R192" s="57"/>
      <c r="S192" s="57"/>
      <c r="T192" s="57"/>
      <c r="U192" s="58" t="str">
        <f t="shared" si="36"/>
        <v>NT64NT2</v>
      </c>
      <c r="V192" s="59"/>
      <c r="W192" s="59"/>
      <c r="X192" s="59"/>
      <c r="Y192" s="59"/>
      <c r="Z192" s="60"/>
      <c r="AA192" s="60"/>
      <c r="AB192" s="60"/>
      <c r="AC192" s="60"/>
      <c r="AD192" s="59"/>
      <c r="AE192" s="59"/>
      <c r="AF192" s="59"/>
      <c r="AG192" s="59"/>
      <c r="AH192" s="61"/>
      <c r="AI192" s="61"/>
      <c r="AJ192" s="61"/>
      <c r="AK192" s="61"/>
      <c r="AL192" s="164">
        <v>5.28</v>
      </c>
      <c r="AM192" s="62"/>
      <c r="AN192" s="63">
        <f t="shared" si="37"/>
        <v>3</v>
      </c>
      <c r="AO192" s="59">
        <f t="shared" si="27"/>
        <v>15600</v>
      </c>
      <c r="AP192" s="59">
        <f t="shared" si="27"/>
        <v>6900</v>
      </c>
      <c r="AQ192" s="59">
        <f t="shared" si="27"/>
        <v>5400</v>
      </c>
      <c r="AR192" s="59">
        <f t="shared" si="27"/>
        <v>3900</v>
      </c>
      <c r="AS192" s="59">
        <f t="shared" si="33"/>
        <v>15600</v>
      </c>
      <c r="AT192" s="59">
        <f t="shared" si="33"/>
        <v>6900</v>
      </c>
      <c r="AU192" s="59">
        <f t="shared" si="33"/>
        <v>5400</v>
      </c>
      <c r="AV192" s="59">
        <f t="shared" si="33"/>
        <v>3900</v>
      </c>
      <c r="AW192" s="64"/>
      <c r="AX192" s="126" t="s">
        <v>604</v>
      </c>
      <c r="AY192" s="65"/>
      <c r="AZ192" s="66">
        <v>780</v>
      </c>
    </row>
    <row r="193" spans="1:52" s="126" customFormat="1" ht="39.950000000000003" customHeight="1" x14ac:dyDescent="0.25">
      <c r="A193" s="53" t="str">
        <f t="shared" si="28"/>
        <v>NT65NT+1</v>
      </c>
      <c r="B193" s="53" t="str">
        <f t="shared" si="29"/>
        <v>NT65NT+2</v>
      </c>
      <c r="C193" s="53" t="str">
        <f t="shared" si="30"/>
        <v>NT65NT+3</v>
      </c>
      <c r="D193" s="53" t="str">
        <f t="shared" si="31"/>
        <v>NT65NT+4</v>
      </c>
      <c r="F193" s="126" t="s">
        <v>604</v>
      </c>
      <c r="G193" s="55">
        <v>65</v>
      </c>
      <c r="H193" s="55" t="s">
        <v>927</v>
      </c>
      <c r="I193" s="56" t="s">
        <v>928</v>
      </c>
      <c r="J193" s="56" t="s">
        <v>929</v>
      </c>
      <c r="K193" s="56"/>
      <c r="L193" s="56" t="s">
        <v>930</v>
      </c>
      <c r="M193" s="57">
        <v>5200</v>
      </c>
      <c r="N193" s="57">
        <v>2300</v>
      </c>
      <c r="O193" s="57">
        <v>1800</v>
      </c>
      <c r="P193" s="57">
        <v>1300</v>
      </c>
      <c r="Q193" s="57"/>
      <c r="R193" s="57"/>
      <c r="S193" s="57"/>
      <c r="T193" s="57"/>
      <c r="U193" s="58" t="str">
        <f t="shared" si="36"/>
        <v>NT65NT</v>
      </c>
      <c r="V193" s="59"/>
      <c r="W193" s="59"/>
      <c r="X193" s="59"/>
      <c r="Y193" s="59"/>
      <c r="Z193" s="60"/>
      <c r="AA193" s="60">
        <f>W193/N193</f>
        <v>0</v>
      </c>
      <c r="AB193" s="60">
        <f>X193/O193</f>
        <v>0</v>
      </c>
      <c r="AC193" s="60"/>
      <c r="AD193" s="59"/>
      <c r="AE193" s="59"/>
      <c r="AF193" s="59"/>
      <c r="AG193" s="59"/>
      <c r="AH193" s="61"/>
      <c r="AI193" s="61"/>
      <c r="AJ193" s="61"/>
      <c r="AK193" s="61"/>
      <c r="AL193" s="164">
        <v>5.28</v>
      </c>
      <c r="AM193" s="62"/>
      <c r="AN193" s="63">
        <f t="shared" si="37"/>
        <v>3</v>
      </c>
      <c r="AO193" s="59">
        <f t="shared" si="27"/>
        <v>15600</v>
      </c>
      <c r="AP193" s="59">
        <f t="shared" si="27"/>
        <v>6900</v>
      </c>
      <c r="AQ193" s="59">
        <f t="shared" si="27"/>
        <v>5400</v>
      </c>
      <c r="AR193" s="59">
        <f t="shared" si="27"/>
        <v>3900</v>
      </c>
      <c r="AS193" s="59">
        <f t="shared" si="33"/>
        <v>15600</v>
      </c>
      <c r="AT193" s="59">
        <f t="shared" si="33"/>
        <v>6900</v>
      </c>
      <c r="AU193" s="59">
        <f t="shared" si="33"/>
        <v>5400</v>
      </c>
      <c r="AV193" s="59">
        <f t="shared" si="33"/>
        <v>3900</v>
      </c>
      <c r="AW193" s="64"/>
      <c r="AX193" s="126" t="s">
        <v>604</v>
      </c>
      <c r="AY193" s="65"/>
      <c r="AZ193" s="66">
        <v>780</v>
      </c>
    </row>
    <row r="194" spans="1:52" s="126" customFormat="1" ht="39.950000000000003" customHeight="1" x14ac:dyDescent="0.25">
      <c r="A194" s="53" t="str">
        <f t="shared" si="28"/>
        <v>NT66NT+1</v>
      </c>
      <c r="B194" s="53" t="str">
        <f t="shared" si="29"/>
        <v>NT66NT+2</v>
      </c>
      <c r="C194" s="53" t="str">
        <f t="shared" si="30"/>
        <v>NT66NT+3</v>
      </c>
      <c r="D194" s="53" t="str">
        <f t="shared" si="31"/>
        <v>NT66NT+4</v>
      </c>
      <c r="F194" s="126" t="s">
        <v>604</v>
      </c>
      <c r="G194" s="55">
        <v>66</v>
      </c>
      <c r="H194" s="55" t="s">
        <v>931</v>
      </c>
      <c r="I194" s="56" t="s">
        <v>932</v>
      </c>
      <c r="J194" s="56" t="s">
        <v>705</v>
      </c>
      <c r="K194" s="56"/>
      <c r="L194" s="56" t="s">
        <v>933</v>
      </c>
      <c r="M194" s="57">
        <v>5200</v>
      </c>
      <c r="N194" s="57">
        <v>2300</v>
      </c>
      <c r="O194" s="57">
        <v>1800</v>
      </c>
      <c r="P194" s="57">
        <v>1300</v>
      </c>
      <c r="Q194" s="57"/>
      <c r="R194" s="57"/>
      <c r="S194" s="57"/>
      <c r="T194" s="57"/>
      <c r="U194" s="58" t="str">
        <f t="shared" si="36"/>
        <v>NT66NT</v>
      </c>
      <c r="V194" s="59"/>
      <c r="W194" s="59"/>
      <c r="X194" s="59"/>
      <c r="Y194" s="59"/>
      <c r="Z194" s="60">
        <f>V194/M194</f>
        <v>0</v>
      </c>
      <c r="AA194" s="60"/>
      <c r="AB194" s="60"/>
      <c r="AC194" s="60"/>
      <c r="AD194" s="59"/>
      <c r="AE194" s="59"/>
      <c r="AF194" s="59"/>
      <c r="AG194" s="59"/>
      <c r="AH194" s="61"/>
      <c r="AI194" s="61"/>
      <c r="AJ194" s="61"/>
      <c r="AK194" s="61"/>
      <c r="AL194" s="164">
        <v>4.1400966183574877</v>
      </c>
      <c r="AM194" s="62"/>
      <c r="AN194" s="63">
        <f t="shared" si="37"/>
        <v>2.4</v>
      </c>
      <c r="AO194" s="59">
        <f t="shared" si="27"/>
        <v>12480</v>
      </c>
      <c r="AP194" s="59">
        <f t="shared" si="27"/>
        <v>5520</v>
      </c>
      <c r="AQ194" s="59">
        <f t="shared" si="27"/>
        <v>4320</v>
      </c>
      <c r="AR194" s="59">
        <f t="shared" si="27"/>
        <v>3120</v>
      </c>
      <c r="AS194" s="59">
        <f t="shared" si="33"/>
        <v>12500</v>
      </c>
      <c r="AT194" s="59">
        <f t="shared" si="33"/>
        <v>5500</v>
      </c>
      <c r="AU194" s="59">
        <f t="shared" si="33"/>
        <v>4300</v>
      </c>
      <c r="AV194" s="59">
        <f t="shared" si="33"/>
        <v>3100</v>
      </c>
      <c r="AW194" s="64"/>
      <c r="AX194" s="126" t="s">
        <v>604</v>
      </c>
      <c r="AY194" s="65"/>
      <c r="AZ194" s="66">
        <v>780</v>
      </c>
    </row>
    <row r="195" spans="1:52" s="126" customFormat="1" ht="39.950000000000003" customHeight="1" x14ac:dyDescent="0.25">
      <c r="A195" s="53" t="str">
        <f t="shared" si="28"/>
        <v>NT67NT+1</v>
      </c>
      <c r="B195" s="53" t="str">
        <f t="shared" si="29"/>
        <v>NT67NT+2</v>
      </c>
      <c r="C195" s="53" t="str">
        <f t="shared" si="30"/>
        <v>NT67NT+3</v>
      </c>
      <c r="D195" s="53" t="str">
        <f t="shared" si="31"/>
        <v>NT67NT+4</v>
      </c>
      <c r="F195" s="126" t="s">
        <v>604</v>
      </c>
      <c r="G195" s="55">
        <v>67</v>
      </c>
      <c r="H195" s="55" t="s">
        <v>934</v>
      </c>
      <c r="I195" s="56" t="s">
        <v>935</v>
      </c>
      <c r="J195" s="56" t="s">
        <v>936</v>
      </c>
      <c r="K195" s="56"/>
      <c r="L195" s="56" t="s">
        <v>937</v>
      </c>
      <c r="M195" s="57">
        <v>5200</v>
      </c>
      <c r="N195" s="57">
        <v>2300</v>
      </c>
      <c r="O195" s="57">
        <v>1800</v>
      </c>
      <c r="P195" s="57">
        <v>1300</v>
      </c>
      <c r="Q195" s="57"/>
      <c r="R195" s="57"/>
      <c r="S195" s="57"/>
      <c r="T195" s="57"/>
      <c r="U195" s="58" t="str">
        <f t="shared" si="36"/>
        <v>NT67NT</v>
      </c>
      <c r="V195" s="59"/>
      <c r="W195" s="59"/>
      <c r="X195" s="59"/>
      <c r="Y195" s="59"/>
      <c r="Z195" s="60"/>
      <c r="AA195" s="60">
        <f>W195/N195</f>
        <v>0</v>
      </c>
      <c r="AB195" s="60"/>
      <c r="AC195" s="60"/>
      <c r="AD195" s="59"/>
      <c r="AE195" s="59"/>
      <c r="AF195" s="59"/>
      <c r="AG195" s="59"/>
      <c r="AH195" s="61"/>
      <c r="AI195" s="61"/>
      <c r="AJ195" s="61"/>
      <c r="AK195" s="61"/>
      <c r="AL195" s="164">
        <v>2.8846153846153846</v>
      </c>
      <c r="AM195" s="62"/>
      <c r="AN195" s="62">
        <v>1.65</v>
      </c>
      <c r="AO195" s="59">
        <f t="shared" si="27"/>
        <v>8580</v>
      </c>
      <c r="AP195" s="59">
        <f t="shared" si="27"/>
        <v>3795</v>
      </c>
      <c r="AQ195" s="59">
        <f t="shared" si="27"/>
        <v>2970</v>
      </c>
      <c r="AR195" s="59">
        <f t="shared" si="27"/>
        <v>2145</v>
      </c>
      <c r="AS195" s="59">
        <f t="shared" si="33"/>
        <v>8600</v>
      </c>
      <c r="AT195" s="59">
        <f t="shared" si="33"/>
        <v>3800</v>
      </c>
      <c r="AU195" s="59">
        <f t="shared" si="33"/>
        <v>3000</v>
      </c>
      <c r="AV195" s="59">
        <f t="shared" si="33"/>
        <v>2100</v>
      </c>
      <c r="AW195" s="64"/>
      <c r="AX195" s="126" t="s">
        <v>604</v>
      </c>
      <c r="AY195" s="65"/>
      <c r="AZ195" s="66">
        <v>780</v>
      </c>
    </row>
    <row r="196" spans="1:52" s="126" customFormat="1" ht="39.950000000000003" customHeight="1" x14ac:dyDescent="0.25">
      <c r="A196" s="53" t="str">
        <f t="shared" si="28"/>
        <v>NT68NT+1</v>
      </c>
      <c r="B196" s="53" t="str">
        <f t="shared" si="29"/>
        <v>NT68NT+2</v>
      </c>
      <c r="C196" s="53" t="str">
        <f t="shared" si="30"/>
        <v>NT68NT+3</v>
      </c>
      <c r="D196" s="53" t="str">
        <f t="shared" si="31"/>
        <v>NT68NT+4</v>
      </c>
      <c r="F196" s="126" t="s">
        <v>604</v>
      </c>
      <c r="G196" s="55">
        <v>68</v>
      </c>
      <c r="H196" s="55" t="s">
        <v>938</v>
      </c>
      <c r="I196" s="56" t="s">
        <v>939</v>
      </c>
      <c r="J196" s="56" t="s">
        <v>627</v>
      </c>
      <c r="K196" s="56"/>
      <c r="L196" s="56" t="s">
        <v>940</v>
      </c>
      <c r="M196" s="57">
        <v>5200</v>
      </c>
      <c r="N196" s="57">
        <v>2300</v>
      </c>
      <c r="O196" s="57">
        <v>1800</v>
      </c>
      <c r="P196" s="57">
        <v>1300</v>
      </c>
      <c r="Q196" s="57"/>
      <c r="R196" s="57"/>
      <c r="S196" s="57"/>
      <c r="T196" s="57"/>
      <c r="U196" s="58" t="str">
        <f t="shared" si="36"/>
        <v>NT68NT</v>
      </c>
      <c r="V196" s="59"/>
      <c r="W196" s="59"/>
      <c r="X196" s="59"/>
      <c r="Y196" s="59"/>
      <c r="Z196" s="60"/>
      <c r="AA196" s="60"/>
      <c r="AB196" s="60">
        <f>X196/O196</f>
        <v>0</v>
      </c>
      <c r="AC196" s="60"/>
      <c r="AD196" s="59"/>
      <c r="AE196" s="59"/>
      <c r="AF196" s="59"/>
      <c r="AG196" s="59"/>
      <c r="AH196" s="61"/>
      <c r="AI196" s="61"/>
      <c r="AJ196" s="61"/>
      <c r="AK196" s="61"/>
      <c r="AL196" s="164">
        <v>4.3478260869565215</v>
      </c>
      <c r="AM196" s="62"/>
      <c r="AN196" s="63">
        <f t="shared" ref="AN196:AN206" si="38">ROUNDDOWN(AL196*$AN$10/$AL$10,1)</f>
        <v>2.5</v>
      </c>
      <c r="AO196" s="59">
        <f t="shared" si="27"/>
        <v>13000</v>
      </c>
      <c r="AP196" s="59">
        <f t="shared" si="27"/>
        <v>5750</v>
      </c>
      <c r="AQ196" s="59">
        <f t="shared" si="27"/>
        <v>4500</v>
      </c>
      <c r="AR196" s="59">
        <f t="shared" si="27"/>
        <v>3250</v>
      </c>
      <c r="AS196" s="59">
        <f t="shared" si="33"/>
        <v>13000</v>
      </c>
      <c r="AT196" s="59">
        <f t="shared" si="33"/>
        <v>5800</v>
      </c>
      <c r="AU196" s="59">
        <f t="shared" si="33"/>
        <v>4500</v>
      </c>
      <c r="AV196" s="59">
        <f t="shared" si="33"/>
        <v>3300</v>
      </c>
      <c r="AW196" s="64"/>
      <c r="AX196" s="126" t="s">
        <v>604</v>
      </c>
      <c r="AY196" s="65"/>
      <c r="AZ196" s="66">
        <v>780</v>
      </c>
    </row>
    <row r="197" spans="1:52" s="126" customFormat="1" ht="39.950000000000003" customHeight="1" x14ac:dyDescent="0.25">
      <c r="A197" s="53" t="str">
        <f t="shared" si="28"/>
        <v>NT69NT+1</v>
      </c>
      <c r="B197" s="53" t="str">
        <f t="shared" si="29"/>
        <v>NT69NT+2</v>
      </c>
      <c r="C197" s="53" t="str">
        <f t="shared" si="30"/>
        <v>NT69NT+3</v>
      </c>
      <c r="D197" s="53" t="str">
        <f t="shared" si="31"/>
        <v>NT69NT+4</v>
      </c>
      <c r="F197" s="126" t="s">
        <v>604</v>
      </c>
      <c r="G197" s="55">
        <v>69</v>
      </c>
      <c r="H197" s="55" t="s">
        <v>941</v>
      </c>
      <c r="I197" s="56" t="s">
        <v>942</v>
      </c>
      <c r="J197" s="56" t="s">
        <v>943</v>
      </c>
      <c r="K197" s="56"/>
      <c r="L197" s="56" t="s">
        <v>944</v>
      </c>
      <c r="M197" s="57">
        <v>5200</v>
      </c>
      <c r="N197" s="57">
        <v>2300</v>
      </c>
      <c r="O197" s="57">
        <v>1800</v>
      </c>
      <c r="P197" s="57">
        <v>1300</v>
      </c>
      <c r="Q197" s="57"/>
      <c r="R197" s="57"/>
      <c r="S197" s="57"/>
      <c r="T197" s="57"/>
      <c r="U197" s="58" t="str">
        <f t="shared" si="36"/>
        <v>NT69NT</v>
      </c>
      <c r="V197" s="59"/>
      <c r="W197" s="59"/>
      <c r="X197" s="59"/>
      <c r="Y197" s="59"/>
      <c r="Z197" s="60">
        <f>V197/M197</f>
        <v>0</v>
      </c>
      <c r="AA197" s="60"/>
      <c r="AB197" s="60"/>
      <c r="AC197" s="60"/>
      <c r="AD197" s="59"/>
      <c r="AE197" s="59"/>
      <c r="AF197" s="59"/>
      <c r="AG197" s="59"/>
      <c r="AH197" s="61"/>
      <c r="AI197" s="61"/>
      <c r="AJ197" s="61"/>
      <c r="AK197" s="61"/>
      <c r="AL197" s="164">
        <v>3.8888888888888888</v>
      </c>
      <c r="AM197" s="62"/>
      <c r="AN197" s="63">
        <f t="shared" si="38"/>
        <v>2.2000000000000002</v>
      </c>
      <c r="AO197" s="59">
        <f t="shared" si="27"/>
        <v>11440.000000000002</v>
      </c>
      <c r="AP197" s="59">
        <f t="shared" si="27"/>
        <v>5060</v>
      </c>
      <c r="AQ197" s="59">
        <f t="shared" si="27"/>
        <v>3960.0000000000005</v>
      </c>
      <c r="AR197" s="59">
        <f t="shared" si="27"/>
        <v>2860.0000000000005</v>
      </c>
      <c r="AS197" s="59">
        <f t="shared" si="33"/>
        <v>11400</v>
      </c>
      <c r="AT197" s="59">
        <f t="shared" si="33"/>
        <v>5100</v>
      </c>
      <c r="AU197" s="59">
        <f t="shared" si="33"/>
        <v>4000</v>
      </c>
      <c r="AV197" s="59">
        <f t="shared" si="33"/>
        <v>2900</v>
      </c>
      <c r="AW197" s="64"/>
      <c r="AX197" s="126" t="s">
        <v>604</v>
      </c>
      <c r="AY197" s="65"/>
      <c r="AZ197" s="66">
        <v>780</v>
      </c>
    </row>
    <row r="198" spans="1:52" s="126" customFormat="1" ht="39.950000000000003" customHeight="1" x14ac:dyDescent="0.25">
      <c r="A198" s="53" t="str">
        <f t="shared" si="28"/>
        <v>NT70NT+1</v>
      </c>
      <c r="B198" s="53" t="str">
        <f t="shared" si="29"/>
        <v>NT70NT+2</v>
      </c>
      <c r="C198" s="53" t="str">
        <f t="shared" si="30"/>
        <v>NT70NT+3</v>
      </c>
      <c r="D198" s="53" t="str">
        <f t="shared" si="31"/>
        <v>NT70NT+4</v>
      </c>
      <c r="F198" s="126" t="s">
        <v>604</v>
      </c>
      <c r="G198" s="55">
        <v>70</v>
      </c>
      <c r="H198" s="55" t="s">
        <v>945</v>
      </c>
      <c r="I198" s="56" t="s">
        <v>946</v>
      </c>
      <c r="J198" s="56" t="s">
        <v>780</v>
      </c>
      <c r="K198" s="56"/>
      <c r="L198" s="56" t="s">
        <v>947</v>
      </c>
      <c r="M198" s="57">
        <v>5300</v>
      </c>
      <c r="N198" s="57">
        <v>2300</v>
      </c>
      <c r="O198" s="57">
        <v>1800</v>
      </c>
      <c r="P198" s="57">
        <v>1300</v>
      </c>
      <c r="Q198" s="57"/>
      <c r="R198" s="57"/>
      <c r="S198" s="57"/>
      <c r="T198" s="57"/>
      <c r="U198" s="58" t="str">
        <f t="shared" si="36"/>
        <v>NT70NT</v>
      </c>
      <c r="V198" s="59"/>
      <c r="W198" s="59"/>
      <c r="X198" s="59"/>
      <c r="Y198" s="59"/>
      <c r="Z198" s="60"/>
      <c r="AA198" s="60"/>
      <c r="AB198" s="60"/>
      <c r="AC198" s="60"/>
      <c r="AD198" s="59"/>
      <c r="AE198" s="59"/>
      <c r="AF198" s="59"/>
      <c r="AG198" s="59"/>
      <c r="AH198" s="61"/>
      <c r="AI198" s="61"/>
      <c r="AJ198" s="61"/>
      <c r="AK198" s="61"/>
      <c r="AL198" s="164">
        <v>4.716981132075472</v>
      </c>
      <c r="AM198" s="62"/>
      <c r="AN198" s="63">
        <f t="shared" si="38"/>
        <v>2.7</v>
      </c>
      <c r="AO198" s="59">
        <f t="shared" si="27"/>
        <v>14310.000000000002</v>
      </c>
      <c r="AP198" s="59">
        <f t="shared" si="27"/>
        <v>6210</v>
      </c>
      <c r="AQ198" s="59">
        <f t="shared" si="27"/>
        <v>4860</v>
      </c>
      <c r="AR198" s="59">
        <f t="shared" si="27"/>
        <v>3510.0000000000005</v>
      </c>
      <c r="AS198" s="59">
        <f t="shared" si="33"/>
        <v>14300</v>
      </c>
      <c r="AT198" s="59">
        <f t="shared" si="33"/>
        <v>6200</v>
      </c>
      <c r="AU198" s="59">
        <f t="shared" si="33"/>
        <v>4900</v>
      </c>
      <c r="AV198" s="59">
        <f t="shared" si="33"/>
        <v>3500</v>
      </c>
      <c r="AW198" s="64"/>
      <c r="AX198" s="126" t="s">
        <v>604</v>
      </c>
      <c r="AY198" s="65"/>
      <c r="AZ198" s="66">
        <v>780</v>
      </c>
    </row>
    <row r="199" spans="1:52" s="126" customFormat="1" ht="39.950000000000003" customHeight="1" x14ac:dyDescent="0.25">
      <c r="A199" s="53" t="str">
        <f t="shared" si="28"/>
        <v>NT71NT+1</v>
      </c>
      <c r="B199" s="53" t="str">
        <f t="shared" si="29"/>
        <v>NT71NT+2</v>
      </c>
      <c r="C199" s="53" t="str">
        <f t="shared" si="30"/>
        <v>NT71NT+3</v>
      </c>
      <c r="D199" s="53" t="str">
        <f t="shared" si="31"/>
        <v>NT71NT+4</v>
      </c>
      <c r="F199" s="126" t="s">
        <v>604</v>
      </c>
      <c r="G199" s="55">
        <v>71</v>
      </c>
      <c r="H199" s="55" t="s">
        <v>948</v>
      </c>
      <c r="I199" s="56" t="s">
        <v>949</v>
      </c>
      <c r="J199" s="56" t="s">
        <v>643</v>
      </c>
      <c r="K199" s="56"/>
      <c r="L199" s="56" t="s">
        <v>950</v>
      </c>
      <c r="M199" s="57">
        <v>5300</v>
      </c>
      <c r="N199" s="57">
        <v>2300</v>
      </c>
      <c r="O199" s="57">
        <v>1800</v>
      </c>
      <c r="P199" s="57">
        <v>1300</v>
      </c>
      <c r="Q199" s="57"/>
      <c r="R199" s="57"/>
      <c r="S199" s="57"/>
      <c r="T199" s="57"/>
      <c r="U199" s="58" t="str">
        <f t="shared" si="36"/>
        <v>NT71NT</v>
      </c>
      <c r="V199" s="59"/>
      <c r="W199" s="59"/>
      <c r="X199" s="59"/>
      <c r="Y199" s="59"/>
      <c r="Z199" s="60">
        <f>V199/M199</f>
        <v>0</v>
      </c>
      <c r="AA199" s="60">
        <f>W199/N199</f>
        <v>0</v>
      </c>
      <c r="AB199" s="60"/>
      <c r="AC199" s="60"/>
      <c r="AD199" s="59"/>
      <c r="AE199" s="59"/>
      <c r="AF199" s="59"/>
      <c r="AG199" s="59"/>
      <c r="AH199" s="61"/>
      <c r="AI199" s="61"/>
      <c r="AJ199" s="61"/>
      <c r="AK199" s="61"/>
      <c r="AL199" s="164">
        <v>6.98</v>
      </c>
      <c r="AM199" s="62"/>
      <c r="AN199" s="63">
        <f t="shared" si="38"/>
        <v>4</v>
      </c>
      <c r="AO199" s="59">
        <f t="shared" si="27"/>
        <v>21200</v>
      </c>
      <c r="AP199" s="59">
        <f t="shared" si="27"/>
        <v>9200</v>
      </c>
      <c r="AQ199" s="59">
        <f t="shared" si="27"/>
        <v>7200</v>
      </c>
      <c r="AR199" s="59">
        <f t="shared" si="27"/>
        <v>5200</v>
      </c>
      <c r="AS199" s="59">
        <f t="shared" si="33"/>
        <v>21200</v>
      </c>
      <c r="AT199" s="59">
        <f t="shared" si="33"/>
        <v>9200</v>
      </c>
      <c r="AU199" s="59">
        <f t="shared" si="33"/>
        <v>7200</v>
      </c>
      <c r="AV199" s="59">
        <f t="shared" si="33"/>
        <v>5200</v>
      </c>
      <c r="AW199" s="64"/>
      <c r="AX199" s="126" t="s">
        <v>604</v>
      </c>
      <c r="AY199" s="65"/>
      <c r="AZ199" s="66">
        <v>780</v>
      </c>
    </row>
    <row r="200" spans="1:52" s="126" customFormat="1" ht="39.950000000000003" customHeight="1" x14ac:dyDescent="0.25">
      <c r="A200" s="53" t="str">
        <f t="shared" si="28"/>
        <v>NT72NT+1</v>
      </c>
      <c r="B200" s="53" t="str">
        <f t="shared" si="29"/>
        <v>NT72NT+2</v>
      </c>
      <c r="C200" s="53" t="str">
        <f t="shared" si="30"/>
        <v>NT72NT+3</v>
      </c>
      <c r="D200" s="53" t="str">
        <f t="shared" si="31"/>
        <v>NT72NT+4</v>
      </c>
      <c r="F200" s="126" t="s">
        <v>604</v>
      </c>
      <c r="G200" s="55">
        <v>72</v>
      </c>
      <c r="H200" s="55" t="s">
        <v>951</v>
      </c>
      <c r="I200" s="56" t="s">
        <v>952</v>
      </c>
      <c r="J200" s="56" t="s">
        <v>940</v>
      </c>
      <c r="K200" s="56"/>
      <c r="L200" s="56" t="s">
        <v>953</v>
      </c>
      <c r="M200" s="57">
        <v>5200</v>
      </c>
      <c r="N200" s="57">
        <v>2300</v>
      </c>
      <c r="O200" s="57">
        <v>1800</v>
      </c>
      <c r="P200" s="57">
        <v>1300</v>
      </c>
      <c r="Q200" s="57"/>
      <c r="R200" s="57"/>
      <c r="S200" s="57"/>
      <c r="T200" s="57"/>
      <c r="U200" s="58" t="str">
        <f t="shared" si="36"/>
        <v>NT72NT</v>
      </c>
      <c r="V200" s="59"/>
      <c r="W200" s="59"/>
      <c r="X200" s="59"/>
      <c r="Y200" s="59"/>
      <c r="Z200" s="60"/>
      <c r="AA200" s="60"/>
      <c r="AB200" s="60"/>
      <c r="AC200" s="60"/>
      <c r="AD200" s="59"/>
      <c r="AE200" s="59"/>
      <c r="AF200" s="59"/>
      <c r="AG200" s="59"/>
      <c r="AH200" s="61"/>
      <c r="AI200" s="61"/>
      <c r="AJ200" s="61"/>
      <c r="AK200" s="61"/>
      <c r="AL200" s="164">
        <v>9.0647993311036785</v>
      </c>
      <c r="AM200" s="62"/>
      <c r="AN200" s="63">
        <f t="shared" si="38"/>
        <v>5.2</v>
      </c>
      <c r="AO200" s="59">
        <f t="shared" si="27"/>
        <v>27040</v>
      </c>
      <c r="AP200" s="59">
        <f t="shared" si="27"/>
        <v>11960</v>
      </c>
      <c r="AQ200" s="59">
        <f t="shared" si="27"/>
        <v>9360</v>
      </c>
      <c r="AR200" s="59">
        <f t="shared" si="27"/>
        <v>6760</v>
      </c>
      <c r="AS200" s="59">
        <f t="shared" si="33"/>
        <v>27000</v>
      </c>
      <c r="AT200" s="59">
        <f t="shared" si="33"/>
        <v>12000</v>
      </c>
      <c r="AU200" s="59">
        <f t="shared" si="33"/>
        <v>9400</v>
      </c>
      <c r="AV200" s="59">
        <f t="shared" si="33"/>
        <v>6800</v>
      </c>
      <c r="AW200" s="64"/>
      <c r="AX200" s="126" t="s">
        <v>604</v>
      </c>
      <c r="AY200" s="65"/>
      <c r="AZ200" s="66">
        <v>780</v>
      </c>
    </row>
    <row r="201" spans="1:52" s="126" customFormat="1" ht="39.950000000000003" customHeight="1" x14ac:dyDescent="0.25">
      <c r="A201" s="53" t="str">
        <f t="shared" si="28"/>
        <v>NT73NT+1</v>
      </c>
      <c r="B201" s="53" t="str">
        <f t="shared" si="29"/>
        <v>NT73NT+2</v>
      </c>
      <c r="C201" s="53" t="str">
        <f t="shared" si="30"/>
        <v>NT73NT+3</v>
      </c>
      <c r="D201" s="53" t="str">
        <f t="shared" si="31"/>
        <v>NT73NT+4</v>
      </c>
      <c r="F201" s="126" t="s">
        <v>604</v>
      </c>
      <c r="G201" s="55">
        <v>73</v>
      </c>
      <c r="H201" s="55" t="s">
        <v>954</v>
      </c>
      <c r="I201" s="56" t="s">
        <v>955</v>
      </c>
      <c r="J201" s="56" t="s">
        <v>730</v>
      </c>
      <c r="K201" s="56"/>
      <c r="L201" s="56" t="s">
        <v>956</v>
      </c>
      <c r="M201" s="57">
        <v>5300</v>
      </c>
      <c r="N201" s="57">
        <v>2300</v>
      </c>
      <c r="O201" s="57">
        <v>1800</v>
      </c>
      <c r="P201" s="57">
        <v>1300</v>
      </c>
      <c r="Q201" s="57"/>
      <c r="R201" s="57"/>
      <c r="S201" s="57"/>
      <c r="T201" s="57"/>
      <c r="U201" s="58" t="str">
        <f t="shared" si="36"/>
        <v>NT73NT</v>
      </c>
      <c r="V201" s="59"/>
      <c r="W201" s="59"/>
      <c r="X201" s="59"/>
      <c r="Y201" s="59"/>
      <c r="Z201" s="60"/>
      <c r="AA201" s="60"/>
      <c r="AB201" s="60"/>
      <c r="AC201" s="60"/>
      <c r="AD201" s="59"/>
      <c r="AE201" s="59"/>
      <c r="AF201" s="59"/>
      <c r="AG201" s="59"/>
      <c r="AH201" s="61"/>
      <c r="AI201" s="61"/>
      <c r="AJ201" s="61"/>
      <c r="AK201" s="61"/>
      <c r="AL201" s="164">
        <v>6.98</v>
      </c>
      <c r="AM201" s="62"/>
      <c r="AN201" s="63">
        <f t="shared" si="38"/>
        <v>4</v>
      </c>
      <c r="AO201" s="59">
        <f t="shared" si="27"/>
        <v>21200</v>
      </c>
      <c r="AP201" s="59">
        <f t="shared" si="27"/>
        <v>9200</v>
      </c>
      <c r="AQ201" s="59">
        <f t="shared" si="27"/>
        <v>7200</v>
      </c>
      <c r="AR201" s="59">
        <f t="shared" si="27"/>
        <v>5200</v>
      </c>
      <c r="AS201" s="59">
        <f t="shared" si="33"/>
        <v>21200</v>
      </c>
      <c r="AT201" s="59">
        <f t="shared" si="33"/>
        <v>9200</v>
      </c>
      <c r="AU201" s="59">
        <f t="shared" si="33"/>
        <v>7200</v>
      </c>
      <c r="AV201" s="59">
        <f t="shared" si="33"/>
        <v>5200</v>
      </c>
      <c r="AW201" s="64"/>
      <c r="AX201" s="126" t="s">
        <v>604</v>
      </c>
      <c r="AY201" s="65"/>
      <c r="AZ201" s="66">
        <v>780</v>
      </c>
    </row>
    <row r="202" spans="1:52" s="126" customFormat="1" ht="39.950000000000003" customHeight="1" x14ac:dyDescent="0.25">
      <c r="A202" s="53" t="str">
        <f t="shared" si="28"/>
        <v>NT74NT+1</v>
      </c>
      <c r="B202" s="53" t="str">
        <f t="shared" si="29"/>
        <v>NT74NT+2</v>
      </c>
      <c r="C202" s="53" t="str">
        <f t="shared" si="30"/>
        <v>NT74NT+3</v>
      </c>
      <c r="D202" s="53" t="str">
        <f t="shared" si="31"/>
        <v>NT74NT+4</v>
      </c>
      <c r="F202" s="126" t="s">
        <v>604</v>
      </c>
      <c r="G202" s="55">
        <v>74</v>
      </c>
      <c r="H202" s="55" t="s">
        <v>957</v>
      </c>
      <c r="I202" s="56" t="s">
        <v>958</v>
      </c>
      <c r="J202" s="56" t="s">
        <v>953</v>
      </c>
      <c r="K202" s="56"/>
      <c r="L202" s="56" t="s">
        <v>780</v>
      </c>
      <c r="M202" s="57">
        <v>5300</v>
      </c>
      <c r="N202" s="57">
        <v>2300</v>
      </c>
      <c r="O202" s="57">
        <v>1800</v>
      </c>
      <c r="P202" s="57">
        <v>1300</v>
      </c>
      <c r="Q202" s="57"/>
      <c r="R202" s="57"/>
      <c r="S202" s="57"/>
      <c r="T202" s="57"/>
      <c r="U202" s="58" t="str">
        <f t="shared" si="36"/>
        <v>NT74NT</v>
      </c>
      <c r="V202" s="59"/>
      <c r="W202" s="59"/>
      <c r="X202" s="59"/>
      <c r="Y202" s="59"/>
      <c r="Z202" s="60"/>
      <c r="AA202" s="60"/>
      <c r="AB202" s="60"/>
      <c r="AC202" s="60"/>
      <c r="AD202" s="59"/>
      <c r="AE202" s="59"/>
      <c r="AF202" s="59"/>
      <c r="AG202" s="59"/>
      <c r="AH202" s="61"/>
      <c r="AI202" s="61"/>
      <c r="AJ202" s="61"/>
      <c r="AK202" s="61"/>
      <c r="AL202" s="164">
        <v>6.98</v>
      </c>
      <c r="AM202" s="62"/>
      <c r="AN202" s="63">
        <f t="shared" si="38"/>
        <v>4</v>
      </c>
      <c r="AO202" s="59">
        <f t="shared" si="27"/>
        <v>21200</v>
      </c>
      <c r="AP202" s="59">
        <f t="shared" si="27"/>
        <v>9200</v>
      </c>
      <c r="AQ202" s="59">
        <f t="shared" si="27"/>
        <v>7200</v>
      </c>
      <c r="AR202" s="59">
        <f t="shared" ref="AR202:AR265" si="39">P202*$AN202</f>
        <v>5200</v>
      </c>
      <c r="AS202" s="59">
        <f t="shared" si="33"/>
        <v>21200</v>
      </c>
      <c r="AT202" s="59">
        <f t="shared" si="33"/>
        <v>9200</v>
      </c>
      <c r="AU202" s="59">
        <f t="shared" si="33"/>
        <v>7200</v>
      </c>
      <c r="AV202" s="59">
        <f t="shared" si="33"/>
        <v>5200</v>
      </c>
      <c r="AW202" s="64"/>
      <c r="AX202" s="126" t="s">
        <v>604</v>
      </c>
      <c r="AY202" s="65"/>
      <c r="AZ202" s="66">
        <v>780</v>
      </c>
    </row>
    <row r="203" spans="1:52" s="126" customFormat="1" ht="64.5" customHeight="1" x14ac:dyDescent="0.25">
      <c r="A203" s="53" t="str">
        <f t="shared" si="28"/>
        <v>NT75NT+1</v>
      </c>
      <c r="B203" s="53" t="str">
        <f t="shared" si="29"/>
        <v>NT75NT+2</v>
      </c>
      <c r="C203" s="53" t="str">
        <f t="shared" si="30"/>
        <v>NT75NT+3</v>
      </c>
      <c r="D203" s="53" t="str">
        <f t="shared" si="31"/>
        <v>NT75NT+4</v>
      </c>
      <c r="F203" s="126" t="s">
        <v>604</v>
      </c>
      <c r="G203" s="55">
        <v>75</v>
      </c>
      <c r="H203" s="55" t="s">
        <v>959</v>
      </c>
      <c r="I203" s="56" t="s">
        <v>960</v>
      </c>
      <c r="J203" s="56" t="s">
        <v>961</v>
      </c>
      <c r="K203" s="56"/>
      <c r="L203" s="56" t="s">
        <v>962</v>
      </c>
      <c r="M203" s="57">
        <v>5200</v>
      </c>
      <c r="N203" s="57">
        <v>2300</v>
      </c>
      <c r="O203" s="57">
        <v>1800</v>
      </c>
      <c r="P203" s="57">
        <v>1300</v>
      </c>
      <c r="Q203" s="57"/>
      <c r="R203" s="57"/>
      <c r="S203" s="57"/>
      <c r="T203" s="57"/>
      <c r="U203" s="58" t="str">
        <f t="shared" si="36"/>
        <v>NT75NT</v>
      </c>
      <c r="V203" s="59"/>
      <c r="W203" s="59"/>
      <c r="X203" s="59"/>
      <c r="Y203" s="59"/>
      <c r="Z203" s="60"/>
      <c r="AA203" s="60"/>
      <c r="AB203" s="60"/>
      <c r="AC203" s="60"/>
      <c r="AD203" s="59"/>
      <c r="AE203" s="59"/>
      <c r="AF203" s="59"/>
      <c r="AG203" s="59"/>
      <c r="AH203" s="61"/>
      <c r="AI203" s="61"/>
      <c r="AJ203" s="61"/>
      <c r="AK203" s="61"/>
      <c r="AL203" s="164">
        <v>5.28</v>
      </c>
      <c r="AM203" s="62"/>
      <c r="AN203" s="63">
        <f t="shared" si="38"/>
        <v>3</v>
      </c>
      <c r="AO203" s="59">
        <f t="shared" ref="AO203:AR266" si="40">M203*$AN203</f>
        <v>15600</v>
      </c>
      <c r="AP203" s="59">
        <f t="shared" si="40"/>
        <v>6900</v>
      </c>
      <c r="AQ203" s="59">
        <f t="shared" si="40"/>
        <v>5400</v>
      </c>
      <c r="AR203" s="59">
        <f t="shared" si="39"/>
        <v>3900</v>
      </c>
      <c r="AS203" s="59">
        <f t="shared" si="33"/>
        <v>15600</v>
      </c>
      <c r="AT203" s="59">
        <f t="shared" si="33"/>
        <v>6900</v>
      </c>
      <c r="AU203" s="59">
        <f t="shared" si="33"/>
        <v>5400</v>
      </c>
      <c r="AV203" s="59">
        <f t="shared" si="33"/>
        <v>3900</v>
      </c>
      <c r="AW203" s="64"/>
      <c r="AX203" s="126" t="s">
        <v>604</v>
      </c>
      <c r="AY203" s="65"/>
      <c r="AZ203" s="66">
        <v>780</v>
      </c>
    </row>
    <row r="204" spans="1:52" s="126" customFormat="1" ht="55.5" customHeight="1" x14ac:dyDescent="0.25">
      <c r="A204" s="53" t="str">
        <f t="shared" ref="A204:A267" si="41">H204&amp;"+1"</f>
        <v>NT76NT+1</v>
      </c>
      <c r="B204" s="53" t="str">
        <f t="shared" ref="B204:B267" si="42">H204&amp;"+2"</f>
        <v>NT76NT+2</v>
      </c>
      <c r="C204" s="53" t="str">
        <f t="shared" ref="C204:C267" si="43">H204&amp;"+3"</f>
        <v>NT76NT+3</v>
      </c>
      <c r="D204" s="53" t="str">
        <f t="shared" ref="D204:D267" si="44">H204&amp;"+4"</f>
        <v>NT76NT+4</v>
      </c>
      <c r="F204" s="126" t="s">
        <v>604</v>
      </c>
      <c r="G204" s="55">
        <v>76</v>
      </c>
      <c r="H204" s="55" t="s">
        <v>963</v>
      </c>
      <c r="I204" s="56" t="s">
        <v>964</v>
      </c>
      <c r="J204" s="56" t="s">
        <v>965</v>
      </c>
      <c r="K204" s="56"/>
      <c r="L204" s="56" t="s">
        <v>689</v>
      </c>
      <c r="M204" s="57">
        <v>5100</v>
      </c>
      <c r="N204" s="57">
        <v>2300</v>
      </c>
      <c r="O204" s="57">
        <v>1800</v>
      </c>
      <c r="P204" s="57">
        <v>1300</v>
      </c>
      <c r="Q204" s="57"/>
      <c r="R204" s="57"/>
      <c r="S204" s="57"/>
      <c r="T204" s="57"/>
      <c r="U204" s="58" t="str">
        <f t="shared" si="36"/>
        <v>NT76NT</v>
      </c>
      <c r="V204" s="59"/>
      <c r="W204" s="59"/>
      <c r="X204" s="59"/>
      <c r="Y204" s="59"/>
      <c r="Z204" s="60"/>
      <c r="AA204" s="60"/>
      <c r="AB204" s="60"/>
      <c r="AC204" s="60"/>
      <c r="AD204" s="59"/>
      <c r="AE204" s="59"/>
      <c r="AF204" s="59"/>
      <c r="AG204" s="59"/>
      <c r="AH204" s="61"/>
      <c r="AI204" s="61"/>
      <c r="AJ204" s="61"/>
      <c r="AK204" s="61"/>
      <c r="AL204" s="164">
        <v>6.3</v>
      </c>
      <c r="AM204" s="62"/>
      <c r="AN204" s="63">
        <f t="shared" si="38"/>
        <v>3.6</v>
      </c>
      <c r="AO204" s="59">
        <f t="shared" si="40"/>
        <v>18360</v>
      </c>
      <c r="AP204" s="59">
        <f t="shared" si="40"/>
        <v>8280</v>
      </c>
      <c r="AQ204" s="59">
        <f t="shared" si="40"/>
        <v>6480</v>
      </c>
      <c r="AR204" s="59">
        <f t="shared" si="39"/>
        <v>4680</v>
      </c>
      <c r="AS204" s="59">
        <f t="shared" ref="AS204:AV265" si="45">IF(AO204&lt;1000,ROUND(AO204,-1),ROUND(AO204,-2))</f>
        <v>18400</v>
      </c>
      <c r="AT204" s="59">
        <f t="shared" si="45"/>
        <v>8300</v>
      </c>
      <c r="AU204" s="59">
        <f t="shared" si="45"/>
        <v>6500</v>
      </c>
      <c r="AV204" s="59">
        <f t="shared" si="45"/>
        <v>4700</v>
      </c>
      <c r="AW204" s="64"/>
      <c r="AX204" s="126" t="s">
        <v>604</v>
      </c>
      <c r="AY204" s="65"/>
      <c r="AZ204" s="66">
        <v>780</v>
      </c>
    </row>
    <row r="205" spans="1:52" s="126" customFormat="1" ht="39.950000000000003" customHeight="1" x14ac:dyDescent="0.25">
      <c r="A205" s="53" t="str">
        <f t="shared" si="41"/>
        <v>NT77NT+1</v>
      </c>
      <c r="B205" s="53" t="str">
        <f t="shared" si="42"/>
        <v>NT77NT+2</v>
      </c>
      <c r="C205" s="53" t="str">
        <f t="shared" si="43"/>
        <v>NT77NT+3</v>
      </c>
      <c r="D205" s="53" t="str">
        <f t="shared" si="44"/>
        <v>NT77NT+4</v>
      </c>
      <c r="F205" s="126" t="s">
        <v>604</v>
      </c>
      <c r="G205" s="55">
        <v>77</v>
      </c>
      <c r="H205" s="55" t="s">
        <v>966</v>
      </c>
      <c r="I205" s="56" t="s">
        <v>967</v>
      </c>
      <c r="J205" s="56" t="s">
        <v>965</v>
      </c>
      <c r="K205" s="56"/>
      <c r="L205" s="56" t="s">
        <v>689</v>
      </c>
      <c r="M205" s="57">
        <v>5300</v>
      </c>
      <c r="N205" s="57">
        <v>2300</v>
      </c>
      <c r="O205" s="57">
        <v>1800</v>
      </c>
      <c r="P205" s="57">
        <v>1300</v>
      </c>
      <c r="Q205" s="57"/>
      <c r="R205" s="57"/>
      <c r="S205" s="57"/>
      <c r="T205" s="57"/>
      <c r="U205" s="58" t="str">
        <f t="shared" si="36"/>
        <v>NT77NT</v>
      </c>
      <c r="V205" s="59"/>
      <c r="W205" s="59"/>
      <c r="X205" s="59"/>
      <c r="Y205" s="59"/>
      <c r="Z205" s="60">
        <f>V205/M205</f>
        <v>0</v>
      </c>
      <c r="AA205" s="60">
        <f>W205/N205</f>
        <v>0</v>
      </c>
      <c r="AB205" s="60"/>
      <c r="AC205" s="60"/>
      <c r="AD205" s="59"/>
      <c r="AE205" s="59"/>
      <c r="AF205" s="59"/>
      <c r="AG205" s="59"/>
      <c r="AH205" s="61"/>
      <c r="AI205" s="61"/>
      <c r="AJ205" s="61"/>
      <c r="AK205" s="61"/>
      <c r="AL205" s="164">
        <v>6.98</v>
      </c>
      <c r="AM205" s="62"/>
      <c r="AN205" s="63">
        <f t="shared" si="38"/>
        <v>4</v>
      </c>
      <c r="AO205" s="59">
        <f t="shared" si="40"/>
        <v>21200</v>
      </c>
      <c r="AP205" s="59">
        <f t="shared" si="40"/>
        <v>9200</v>
      </c>
      <c r="AQ205" s="59">
        <f t="shared" si="40"/>
        <v>7200</v>
      </c>
      <c r="AR205" s="59">
        <f t="shared" si="39"/>
        <v>5200</v>
      </c>
      <c r="AS205" s="59">
        <f t="shared" si="45"/>
        <v>21200</v>
      </c>
      <c r="AT205" s="59">
        <f t="shared" si="45"/>
        <v>9200</v>
      </c>
      <c r="AU205" s="59">
        <f t="shared" si="45"/>
        <v>7200</v>
      </c>
      <c r="AV205" s="59">
        <f t="shared" si="45"/>
        <v>5200</v>
      </c>
      <c r="AW205" s="64"/>
      <c r="AX205" s="126" t="s">
        <v>604</v>
      </c>
      <c r="AY205" s="65"/>
      <c r="AZ205" s="66">
        <v>780</v>
      </c>
    </row>
    <row r="206" spans="1:52" s="126" customFormat="1" ht="39.950000000000003" customHeight="1" x14ac:dyDescent="0.25">
      <c r="A206" s="53" t="str">
        <f t="shared" si="41"/>
        <v>NT78NT+1</v>
      </c>
      <c r="B206" s="53" t="str">
        <f t="shared" si="42"/>
        <v>NT78NT+2</v>
      </c>
      <c r="C206" s="53" t="str">
        <f t="shared" si="43"/>
        <v>NT78NT+3</v>
      </c>
      <c r="D206" s="53" t="str">
        <f t="shared" si="44"/>
        <v>NT78NT+4</v>
      </c>
      <c r="F206" s="126" t="s">
        <v>604</v>
      </c>
      <c r="G206" s="55">
        <v>78</v>
      </c>
      <c r="H206" s="55" t="s">
        <v>968</v>
      </c>
      <c r="I206" s="56" t="s">
        <v>969</v>
      </c>
      <c r="J206" s="56" t="s">
        <v>970</v>
      </c>
      <c r="K206" s="56"/>
      <c r="L206" s="56" t="s">
        <v>971</v>
      </c>
      <c r="M206" s="55">
        <v>5900</v>
      </c>
      <c r="N206" s="55">
        <v>2400</v>
      </c>
      <c r="O206" s="55">
        <v>1800</v>
      </c>
      <c r="P206" s="55">
        <v>1300</v>
      </c>
      <c r="Q206" s="57"/>
      <c r="R206" s="57"/>
      <c r="S206" s="57"/>
      <c r="T206" s="57"/>
      <c r="U206" s="58" t="str">
        <f t="shared" si="36"/>
        <v>NT78NT</v>
      </c>
      <c r="V206" s="59"/>
      <c r="W206" s="59"/>
      <c r="X206" s="59"/>
      <c r="Y206" s="59"/>
      <c r="Z206" s="60"/>
      <c r="AA206" s="60"/>
      <c r="AB206" s="60"/>
      <c r="AC206" s="60"/>
      <c r="AD206" s="59"/>
      <c r="AE206" s="59"/>
      <c r="AF206" s="59"/>
      <c r="AG206" s="59"/>
      <c r="AH206" s="61"/>
      <c r="AI206" s="61"/>
      <c r="AJ206" s="61"/>
      <c r="AK206" s="61"/>
      <c r="AL206" s="164">
        <v>4.9830508474576272</v>
      </c>
      <c r="AM206" s="62"/>
      <c r="AN206" s="63">
        <f t="shared" si="38"/>
        <v>2.8</v>
      </c>
      <c r="AO206" s="59">
        <f t="shared" si="40"/>
        <v>16520</v>
      </c>
      <c r="AP206" s="59">
        <f t="shared" si="40"/>
        <v>6720</v>
      </c>
      <c r="AQ206" s="59">
        <f t="shared" si="40"/>
        <v>5040</v>
      </c>
      <c r="AR206" s="59">
        <f t="shared" si="39"/>
        <v>3639.9999999999995</v>
      </c>
      <c r="AS206" s="59">
        <f t="shared" si="45"/>
        <v>16500</v>
      </c>
      <c r="AT206" s="59">
        <f t="shared" si="45"/>
        <v>6700</v>
      </c>
      <c r="AU206" s="59">
        <f t="shared" si="45"/>
        <v>5000</v>
      </c>
      <c r="AV206" s="59">
        <f t="shared" si="45"/>
        <v>3600</v>
      </c>
      <c r="AW206" s="64"/>
      <c r="AX206" s="126" t="s">
        <v>604</v>
      </c>
      <c r="AY206" s="65"/>
      <c r="AZ206" s="66">
        <v>780</v>
      </c>
    </row>
    <row r="207" spans="1:52" s="126" customFormat="1" ht="39.950000000000003" customHeight="1" x14ac:dyDescent="0.25">
      <c r="A207" s="53" t="str">
        <f t="shared" si="41"/>
        <v>NT79NT1+1</v>
      </c>
      <c r="B207" s="53" t="str">
        <f t="shared" si="42"/>
        <v>NT79NT1+2</v>
      </c>
      <c r="C207" s="53" t="str">
        <f t="shared" si="43"/>
        <v>NT79NT1+3</v>
      </c>
      <c r="D207" s="53" t="str">
        <f t="shared" si="44"/>
        <v>NT79NT1+4</v>
      </c>
      <c r="F207" s="126" t="s">
        <v>604</v>
      </c>
      <c r="G207" s="55">
        <v>79</v>
      </c>
      <c r="H207" s="56" t="s">
        <v>972</v>
      </c>
      <c r="I207" s="56" t="s">
        <v>973</v>
      </c>
      <c r="J207" s="56" t="s">
        <v>688</v>
      </c>
      <c r="K207" s="56"/>
      <c r="L207" s="56" t="s">
        <v>974</v>
      </c>
      <c r="M207" s="57"/>
      <c r="N207" s="57"/>
      <c r="O207" s="57"/>
      <c r="P207" s="57"/>
      <c r="Q207" s="57"/>
      <c r="R207" s="57"/>
      <c r="S207" s="57"/>
      <c r="T207" s="57"/>
      <c r="U207" s="58"/>
      <c r="V207" s="59"/>
      <c r="W207" s="59"/>
      <c r="X207" s="59"/>
      <c r="Y207" s="59"/>
      <c r="Z207" s="60"/>
      <c r="AA207" s="60"/>
      <c r="AB207" s="60"/>
      <c r="AC207" s="60"/>
      <c r="AD207" s="59"/>
      <c r="AE207" s="59"/>
      <c r="AF207" s="59"/>
      <c r="AG207" s="59"/>
      <c r="AH207" s="61"/>
      <c r="AI207" s="61"/>
      <c r="AJ207" s="61"/>
      <c r="AK207" s="61"/>
      <c r="AL207" s="164"/>
      <c r="AM207" s="62"/>
      <c r="AN207" s="62"/>
      <c r="AO207" s="59">
        <f t="shared" si="40"/>
        <v>0</v>
      </c>
      <c r="AP207" s="59">
        <f t="shared" si="40"/>
        <v>0</v>
      </c>
      <c r="AQ207" s="59">
        <f t="shared" si="40"/>
        <v>0</v>
      </c>
      <c r="AR207" s="59">
        <f t="shared" si="39"/>
        <v>0</v>
      </c>
      <c r="AS207" s="59"/>
      <c r="AT207" s="59"/>
      <c r="AU207" s="59"/>
      <c r="AV207" s="59"/>
      <c r="AW207" s="64"/>
      <c r="AX207" s="126" t="s">
        <v>604</v>
      </c>
      <c r="AY207" s="65"/>
      <c r="AZ207" s="66">
        <v>780</v>
      </c>
    </row>
    <row r="208" spans="1:52" s="126" customFormat="1" ht="39.950000000000003" customHeight="1" x14ac:dyDescent="0.25">
      <c r="A208" s="53" t="str">
        <f t="shared" si="41"/>
        <v>NT79NT1_D1+1</v>
      </c>
      <c r="B208" s="53" t="str">
        <f t="shared" si="42"/>
        <v>NT79NT1_D1+2</v>
      </c>
      <c r="C208" s="53" t="str">
        <f t="shared" si="43"/>
        <v>NT79NT1_D1+3</v>
      </c>
      <c r="D208" s="53" t="str">
        <f t="shared" si="44"/>
        <v>NT79NT1_D1+4</v>
      </c>
      <c r="F208" s="126" t="s">
        <v>604</v>
      </c>
      <c r="G208" s="55"/>
      <c r="H208" s="56" t="s">
        <v>975</v>
      </c>
      <c r="I208" s="56" t="s">
        <v>976</v>
      </c>
      <c r="J208" s="56" t="s">
        <v>643</v>
      </c>
      <c r="K208" s="56"/>
      <c r="L208" s="56" t="s">
        <v>977</v>
      </c>
      <c r="M208" s="57">
        <v>12000</v>
      </c>
      <c r="N208" s="57">
        <v>3500</v>
      </c>
      <c r="O208" s="57">
        <v>2700</v>
      </c>
      <c r="P208" s="57">
        <v>2000</v>
      </c>
      <c r="Q208" s="57"/>
      <c r="R208" s="57"/>
      <c r="S208" s="57"/>
      <c r="T208" s="57"/>
      <c r="U208" s="58" t="str">
        <f>H208</f>
        <v>NT79NT1_D1</v>
      </c>
      <c r="V208" s="59"/>
      <c r="W208" s="59"/>
      <c r="X208" s="59"/>
      <c r="Y208" s="59"/>
      <c r="Z208" s="60"/>
      <c r="AA208" s="60"/>
      <c r="AB208" s="60"/>
      <c r="AC208" s="60"/>
      <c r="AD208" s="59"/>
      <c r="AE208" s="59"/>
      <c r="AF208" s="59"/>
      <c r="AG208" s="59"/>
      <c r="AH208" s="61"/>
      <c r="AI208" s="61"/>
      <c r="AJ208" s="61"/>
      <c r="AK208" s="61"/>
      <c r="AL208" s="164">
        <v>4.68</v>
      </c>
      <c r="AM208" s="62"/>
      <c r="AN208" s="63">
        <f>ROUNDDOWN(AL208*$AN$10/$AL$10,1)</f>
        <v>2.7</v>
      </c>
      <c r="AO208" s="59">
        <f t="shared" si="40"/>
        <v>32400.000000000004</v>
      </c>
      <c r="AP208" s="59">
        <f t="shared" si="40"/>
        <v>9450</v>
      </c>
      <c r="AQ208" s="59">
        <f t="shared" si="40"/>
        <v>7290.0000000000009</v>
      </c>
      <c r="AR208" s="59">
        <f t="shared" si="39"/>
        <v>5400</v>
      </c>
      <c r="AS208" s="59">
        <f t="shared" si="45"/>
        <v>32400</v>
      </c>
      <c r="AT208" s="59">
        <f t="shared" si="45"/>
        <v>9500</v>
      </c>
      <c r="AU208" s="59">
        <f t="shared" si="45"/>
        <v>7300</v>
      </c>
      <c r="AV208" s="59">
        <f t="shared" si="45"/>
        <v>5400</v>
      </c>
      <c r="AW208" s="64"/>
      <c r="AX208" s="126" t="s">
        <v>604</v>
      </c>
      <c r="AY208" s="65"/>
      <c r="AZ208" s="66">
        <v>780</v>
      </c>
    </row>
    <row r="209" spans="1:52" s="126" customFormat="1" ht="39.950000000000003" customHeight="1" x14ac:dyDescent="0.25">
      <c r="A209" s="53" t="str">
        <f t="shared" si="41"/>
        <v>NT79NT1_D2+1</v>
      </c>
      <c r="B209" s="53" t="str">
        <f t="shared" si="42"/>
        <v>NT79NT1_D2+2</v>
      </c>
      <c r="C209" s="53" t="str">
        <f t="shared" si="43"/>
        <v>NT79NT1_D2+3</v>
      </c>
      <c r="D209" s="53" t="str">
        <f t="shared" si="44"/>
        <v>NT79NT1_D2+4</v>
      </c>
      <c r="F209" s="126" t="s">
        <v>604</v>
      </c>
      <c r="G209" s="55"/>
      <c r="H209" s="56" t="s">
        <v>978</v>
      </c>
      <c r="I209" s="56" t="s">
        <v>979</v>
      </c>
      <c r="J209" s="56" t="s">
        <v>980</v>
      </c>
      <c r="K209" s="56"/>
      <c r="L209" s="56" t="s">
        <v>981</v>
      </c>
      <c r="M209" s="55">
        <v>9600</v>
      </c>
      <c r="N209" s="55">
        <v>2800</v>
      </c>
      <c r="O209" s="55">
        <v>2160</v>
      </c>
      <c r="P209" s="55">
        <v>1600</v>
      </c>
      <c r="Q209" s="57"/>
      <c r="R209" s="57"/>
      <c r="S209" s="57"/>
      <c r="T209" s="57"/>
      <c r="U209" s="58" t="str">
        <f>H209</f>
        <v>NT79NT1_D2</v>
      </c>
      <c r="V209" s="59"/>
      <c r="W209" s="59"/>
      <c r="X209" s="59"/>
      <c r="Y209" s="59"/>
      <c r="Z209" s="60"/>
      <c r="AA209" s="60"/>
      <c r="AB209" s="60"/>
      <c r="AC209" s="60"/>
      <c r="AD209" s="59"/>
      <c r="AE209" s="59"/>
      <c r="AF209" s="59"/>
      <c r="AG209" s="59"/>
      <c r="AH209" s="61"/>
      <c r="AI209" s="61"/>
      <c r="AJ209" s="61"/>
      <c r="AK209" s="61"/>
      <c r="AL209" s="164">
        <v>4.68</v>
      </c>
      <c r="AM209" s="62"/>
      <c r="AN209" s="63">
        <f>ROUNDDOWN(AL209*$AN$10/$AL$10,1)</f>
        <v>2.7</v>
      </c>
      <c r="AO209" s="59">
        <f t="shared" si="40"/>
        <v>25920</v>
      </c>
      <c r="AP209" s="59">
        <f t="shared" si="40"/>
        <v>7560.0000000000009</v>
      </c>
      <c r="AQ209" s="59">
        <f t="shared" si="40"/>
        <v>5832</v>
      </c>
      <c r="AR209" s="59">
        <f t="shared" si="39"/>
        <v>4320</v>
      </c>
      <c r="AS209" s="59">
        <f t="shared" si="45"/>
        <v>25900</v>
      </c>
      <c r="AT209" s="59">
        <f t="shared" si="45"/>
        <v>7600</v>
      </c>
      <c r="AU209" s="59">
        <f t="shared" si="45"/>
        <v>5800</v>
      </c>
      <c r="AV209" s="59">
        <f t="shared" si="45"/>
        <v>4300</v>
      </c>
      <c r="AW209" s="64"/>
      <c r="AX209" s="126" t="s">
        <v>604</v>
      </c>
      <c r="AY209" s="65"/>
      <c r="AZ209" s="66"/>
    </row>
    <row r="210" spans="1:52" s="126" customFormat="1" ht="39.950000000000003" customHeight="1" x14ac:dyDescent="0.25">
      <c r="A210" s="53" t="str">
        <f t="shared" si="41"/>
        <v>NT80NT1+1</v>
      </c>
      <c r="B210" s="53" t="str">
        <f t="shared" si="42"/>
        <v>NT80NT1+2</v>
      </c>
      <c r="C210" s="53" t="str">
        <f t="shared" si="43"/>
        <v>NT80NT1+3</v>
      </c>
      <c r="D210" s="53" t="str">
        <f t="shared" si="44"/>
        <v>NT80NT1+4</v>
      </c>
      <c r="F210" s="126" t="s">
        <v>604</v>
      </c>
      <c r="G210" s="55">
        <v>80</v>
      </c>
      <c r="H210" s="55" t="s">
        <v>982</v>
      </c>
      <c r="I210" s="56" t="s">
        <v>983</v>
      </c>
      <c r="J210" s="56" t="s">
        <v>984</v>
      </c>
      <c r="K210" s="56"/>
      <c r="L210" s="56" t="s">
        <v>985</v>
      </c>
      <c r="M210" s="57"/>
      <c r="N210" s="57"/>
      <c r="O210" s="57"/>
      <c r="P210" s="57"/>
      <c r="Q210" s="57"/>
      <c r="R210" s="57"/>
      <c r="S210" s="57"/>
      <c r="T210" s="57"/>
      <c r="U210" s="58"/>
      <c r="V210" s="59"/>
      <c r="W210" s="59"/>
      <c r="X210" s="59"/>
      <c r="Y210" s="59"/>
      <c r="Z210" s="60"/>
      <c r="AA210" s="60"/>
      <c r="AB210" s="60"/>
      <c r="AC210" s="60"/>
      <c r="AD210" s="59"/>
      <c r="AE210" s="59"/>
      <c r="AF210" s="59"/>
      <c r="AG210" s="59"/>
      <c r="AH210" s="61"/>
      <c r="AI210" s="61"/>
      <c r="AJ210" s="61"/>
      <c r="AK210" s="61"/>
      <c r="AL210" s="164"/>
      <c r="AM210" s="62"/>
      <c r="AN210" s="62"/>
      <c r="AO210" s="59">
        <f t="shared" si="40"/>
        <v>0</v>
      </c>
      <c r="AP210" s="59">
        <f t="shared" si="40"/>
        <v>0</v>
      </c>
      <c r="AQ210" s="59">
        <f t="shared" si="40"/>
        <v>0</v>
      </c>
      <c r="AR210" s="59">
        <f t="shared" si="39"/>
        <v>0</v>
      </c>
      <c r="AS210" s="59"/>
      <c r="AT210" s="59"/>
      <c r="AU210" s="59"/>
      <c r="AV210" s="59"/>
      <c r="AW210" s="64"/>
      <c r="AX210" s="126" t="s">
        <v>604</v>
      </c>
      <c r="AY210" s="65"/>
      <c r="AZ210" s="66">
        <v>1200</v>
      </c>
    </row>
    <row r="211" spans="1:52" s="126" customFormat="1" ht="39.950000000000003" customHeight="1" x14ac:dyDescent="0.25">
      <c r="A211" s="53" t="str">
        <f t="shared" si="41"/>
        <v>NT80NT1_D1+1</v>
      </c>
      <c r="B211" s="53" t="str">
        <f t="shared" si="42"/>
        <v>NT80NT1_D1+2</v>
      </c>
      <c r="C211" s="53" t="str">
        <f t="shared" si="43"/>
        <v>NT80NT1_D1+3</v>
      </c>
      <c r="D211" s="53" t="str">
        <f t="shared" si="44"/>
        <v>NT80NT1_D1+4</v>
      </c>
      <c r="F211" s="126" t="s">
        <v>604</v>
      </c>
      <c r="G211" s="55"/>
      <c r="H211" s="55" t="s">
        <v>986</v>
      </c>
      <c r="I211" s="56" t="s">
        <v>987</v>
      </c>
      <c r="J211" s="56" t="s">
        <v>984</v>
      </c>
      <c r="K211" s="56"/>
      <c r="L211" s="56" t="s">
        <v>988</v>
      </c>
      <c r="M211" s="57">
        <v>7200</v>
      </c>
      <c r="N211" s="57">
        <v>2600</v>
      </c>
      <c r="O211" s="57">
        <v>2000</v>
      </c>
      <c r="P211" s="57">
        <v>1400</v>
      </c>
      <c r="Q211" s="57"/>
      <c r="R211" s="57"/>
      <c r="S211" s="57"/>
      <c r="T211" s="57"/>
      <c r="U211" s="58" t="str">
        <f t="shared" ref="U211:U218" si="46">H211</f>
        <v>NT80NT1_D1</v>
      </c>
      <c r="V211" s="59"/>
      <c r="W211" s="59"/>
      <c r="X211" s="59"/>
      <c r="Y211" s="59"/>
      <c r="Z211" s="60">
        <f>V211/M211</f>
        <v>0</v>
      </c>
      <c r="AA211" s="60">
        <f>W211/N211</f>
        <v>0</v>
      </c>
      <c r="AB211" s="60"/>
      <c r="AC211" s="60"/>
      <c r="AD211" s="59"/>
      <c r="AE211" s="59"/>
      <c r="AF211" s="59"/>
      <c r="AG211" s="59"/>
      <c r="AH211" s="61"/>
      <c r="AI211" s="61"/>
      <c r="AJ211" s="61"/>
      <c r="AK211" s="61"/>
      <c r="AL211" s="164">
        <v>4.3499999999999996</v>
      </c>
      <c r="AM211" s="62"/>
      <c r="AN211" s="63">
        <f t="shared" ref="AN211:AN218" si="47">ROUNDDOWN(AL211*$AN$10/$AL$10,1)</f>
        <v>2.5</v>
      </c>
      <c r="AO211" s="59">
        <f t="shared" si="40"/>
        <v>18000</v>
      </c>
      <c r="AP211" s="59">
        <f t="shared" si="40"/>
        <v>6500</v>
      </c>
      <c r="AQ211" s="59">
        <f t="shared" si="40"/>
        <v>5000</v>
      </c>
      <c r="AR211" s="59">
        <f t="shared" si="39"/>
        <v>3500</v>
      </c>
      <c r="AS211" s="59">
        <f t="shared" si="45"/>
        <v>18000</v>
      </c>
      <c r="AT211" s="59">
        <f t="shared" si="45"/>
        <v>6500</v>
      </c>
      <c r="AU211" s="59">
        <f t="shared" si="45"/>
        <v>5000</v>
      </c>
      <c r="AV211" s="59">
        <f t="shared" si="45"/>
        <v>3500</v>
      </c>
      <c r="AW211" s="64"/>
      <c r="AX211" s="126" t="s">
        <v>604</v>
      </c>
      <c r="AY211" s="65"/>
      <c r="AZ211" s="66">
        <v>960</v>
      </c>
    </row>
    <row r="212" spans="1:52" s="126" customFormat="1" ht="39.950000000000003" customHeight="1" x14ac:dyDescent="0.25">
      <c r="A212" s="53" t="str">
        <f t="shared" si="41"/>
        <v>NT80NT1_D2+1</v>
      </c>
      <c r="B212" s="53" t="str">
        <f t="shared" si="42"/>
        <v>NT80NT1_D2+2</v>
      </c>
      <c r="C212" s="53" t="str">
        <f t="shared" si="43"/>
        <v>NT80NT1_D2+3</v>
      </c>
      <c r="D212" s="53" t="str">
        <f t="shared" si="44"/>
        <v>NT80NT1_D2+4</v>
      </c>
      <c r="F212" s="126" t="s">
        <v>604</v>
      </c>
      <c r="G212" s="55"/>
      <c r="H212" s="55" t="s">
        <v>989</v>
      </c>
      <c r="I212" s="56" t="s">
        <v>990</v>
      </c>
      <c r="J212" s="56" t="s">
        <v>988</v>
      </c>
      <c r="K212" s="56"/>
      <c r="L212" s="56" t="s">
        <v>991</v>
      </c>
      <c r="M212" s="57">
        <v>6500</v>
      </c>
      <c r="N212" s="57">
        <v>2600</v>
      </c>
      <c r="O212" s="57">
        <v>2000</v>
      </c>
      <c r="P212" s="57">
        <v>1400</v>
      </c>
      <c r="Q212" s="57"/>
      <c r="R212" s="57"/>
      <c r="S212" s="57"/>
      <c r="T212" s="57"/>
      <c r="U212" s="58" t="str">
        <f t="shared" si="46"/>
        <v>NT80NT1_D2</v>
      </c>
      <c r="V212" s="59"/>
      <c r="W212" s="59"/>
      <c r="X212" s="59"/>
      <c r="Y212" s="59"/>
      <c r="Z212" s="60"/>
      <c r="AA212" s="60"/>
      <c r="AB212" s="60"/>
      <c r="AC212" s="60"/>
      <c r="AD212" s="59"/>
      <c r="AE212" s="59"/>
      <c r="AF212" s="59"/>
      <c r="AG212" s="59"/>
      <c r="AH212" s="61"/>
      <c r="AI212" s="61"/>
      <c r="AJ212" s="61"/>
      <c r="AK212" s="61"/>
      <c r="AL212" s="164">
        <v>3.6730769230769229</v>
      </c>
      <c r="AM212" s="62"/>
      <c r="AN212" s="63">
        <f t="shared" si="47"/>
        <v>2.1</v>
      </c>
      <c r="AO212" s="59">
        <f t="shared" si="40"/>
        <v>13650</v>
      </c>
      <c r="AP212" s="59">
        <f t="shared" si="40"/>
        <v>5460</v>
      </c>
      <c r="AQ212" s="59">
        <f t="shared" si="40"/>
        <v>4200</v>
      </c>
      <c r="AR212" s="59">
        <f t="shared" si="39"/>
        <v>2940</v>
      </c>
      <c r="AS212" s="59">
        <f t="shared" si="45"/>
        <v>13700</v>
      </c>
      <c r="AT212" s="59">
        <f t="shared" si="45"/>
        <v>5500</v>
      </c>
      <c r="AU212" s="59">
        <f t="shared" si="45"/>
        <v>4200</v>
      </c>
      <c r="AV212" s="59">
        <f t="shared" si="45"/>
        <v>2900</v>
      </c>
      <c r="AW212" s="64"/>
      <c r="AX212" s="126" t="s">
        <v>604</v>
      </c>
      <c r="AY212" s="65"/>
      <c r="AZ212" s="66"/>
    </row>
    <row r="213" spans="1:52" s="126" customFormat="1" ht="39.950000000000003" customHeight="1" x14ac:dyDescent="0.25">
      <c r="A213" s="53" t="str">
        <f t="shared" si="41"/>
        <v>NT81NT+1</v>
      </c>
      <c r="B213" s="53" t="str">
        <f t="shared" si="42"/>
        <v>NT81NT+2</v>
      </c>
      <c r="C213" s="53" t="str">
        <f t="shared" si="43"/>
        <v>NT81NT+3</v>
      </c>
      <c r="D213" s="53" t="str">
        <f t="shared" si="44"/>
        <v>NT81NT+4</v>
      </c>
      <c r="F213" s="126" t="s">
        <v>604</v>
      </c>
      <c r="G213" s="55">
        <v>81</v>
      </c>
      <c r="H213" s="55" t="s">
        <v>992</v>
      </c>
      <c r="I213" s="56" t="s">
        <v>993</v>
      </c>
      <c r="J213" s="56" t="s">
        <v>994</v>
      </c>
      <c r="K213" s="56"/>
      <c r="L213" s="56" t="s">
        <v>995</v>
      </c>
      <c r="M213" s="57">
        <v>5900</v>
      </c>
      <c r="N213" s="57">
        <v>2600</v>
      </c>
      <c r="O213" s="57">
        <v>2000</v>
      </c>
      <c r="P213" s="57">
        <v>1400</v>
      </c>
      <c r="Q213" s="57"/>
      <c r="R213" s="57"/>
      <c r="S213" s="57"/>
      <c r="T213" s="57"/>
      <c r="U213" s="58" t="str">
        <f t="shared" si="46"/>
        <v>NT81NT</v>
      </c>
      <c r="V213" s="59"/>
      <c r="W213" s="59"/>
      <c r="X213" s="59"/>
      <c r="Y213" s="59"/>
      <c r="Z213" s="60">
        <f>V213/M213</f>
        <v>0</v>
      </c>
      <c r="AA213" s="60"/>
      <c r="AB213" s="60">
        <f>X213/O213</f>
        <v>0</v>
      </c>
      <c r="AC213" s="60"/>
      <c r="AD213" s="59"/>
      <c r="AE213" s="59"/>
      <c r="AF213" s="59"/>
      <c r="AG213" s="59"/>
      <c r="AH213" s="61"/>
      <c r="AI213" s="61"/>
      <c r="AJ213" s="61"/>
      <c r="AK213" s="61"/>
      <c r="AL213" s="164">
        <v>4.9800000000000004</v>
      </c>
      <c r="AM213" s="62"/>
      <c r="AN213" s="63">
        <f t="shared" si="47"/>
        <v>2.8</v>
      </c>
      <c r="AO213" s="59">
        <f t="shared" si="40"/>
        <v>16520</v>
      </c>
      <c r="AP213" s="59">
        <f t="shared" si="40"/>
        <v>7279.9999999999991</v>
      </c>
      <c r="AQ213" s="59">
        <f t="shared" si="40"/>
        <v>5600</v>
      </c>
      <c r="AR213" s="59">
        <f t="shared" si="39"/>
        <v>3919.9999999999995</v>
      </c>
      <c r="AS213" s="59">
        <f t="shared" si="45"/>
        <v>16500</v>
      </c>
      <c r="AT213" s="59">
        <f t="shared" si="45"/>
        <v>7300</v>
      </c>
      <c r="AU213" s="59">
        <f t="shared" si="45"/>
        <v>5600</v>
      </c>
      <c r="AV213" s="59">
        <f t="shared" si="45"/>
        <v>3900</v>
      </c>
      <c r="AW213" s="64"/>
      <c r="AX213" s="126" t="s">
        <v>604</v>
      </c>
      <c r="AY213" s="65"/>
      <c r="AZ213" s="66">
        <v>840</v>
      </c>
    </row>
    <row r="214" spans="1:52" s="126" customFormat="1" ht="39.950000000000003" customHeight="1" x14ac:dyDescent="0.25">
      <c r="A214" s="53" t="str">
        <f t="shared" si="41"/>
        <v>NT82NT+1</v>
      </c>
      <c r="B214" s="53" t="str">
        <f t="shared" si="42"/>
        <v>NT82NT+2</v>
      </c>
      <c r="C214" s="53" t="str">
        <f t="shared" si="43"/>
        <v>NT82NT+3</v>
      </c>
      <c r="D214" s="53" t="str">
        <f t="shared" si="44"/>
        <v>NT82NT+4</v>
      </c>
      <c r="F214" s="126" t="s">
        <v>604</v>
      </c>
      <c r="G214" s="55">
        <v>82</v>
      </c>
      <c r="H214" s="55" t="s">
        <v>996</v>
      </c>
      <c r="I214" s="56" t="s">
        <v>997</v>
      </c>
      <c r="J214" s="56" t="s">
        <v>994</v>
      </c>
      <c r="K214" s="56"/>
      <c r="L214" s="56" t="s">
        <v>998</v>
      </c>
      <c r="M214" s="57">
        <v>5500</v>
      </c>
      <c r="N214" s="57">
        <v>2200</v>
      </c>
      <c r="O214" s="57">
        <v>1800</v>
      </c>
      <c r="P214" s="57">
        <v>1400</v>
      </c>
      <c r="Q214" s="57"/>
      <c r="R214" s="57"/>
      <c r="S214" s="57"/>
      <c r="T214" s="57"/>
      <c r="U214" s="58" t="str">
        <f t="shared" si="46"/>
        <v>NT82NT</v>
      </c>
      <c r="V214" s="59"/>
      <c r="W214" s="59"/>
      <c r="X214" s="59"/>
      <c r="Y214" s="59"/>
      <c r="Z214" s="60"/>
      <c r="AA214" s="60"/>
      <c r="AB214" s="60"/>
      <c r="AC214" s="60"/>
      <c r="AD214" s="59"/>
      <c r="AE214" s="59"/>
      <c r="AF214" s="59"/>
      <c r="AG214" s="59"/>
      <c r="AH214" s="61"/>
      <c r="AI214" s="61"/>
      <c r="AJ214" s="61"/>
      <c r="AK214" s="61"/>
      <c r="AL214" s="164">
        <v>5.4141414141414144</v>
      </c>
      <c r="AM214" s="62"/>
      <c r="AN214" s="63">
        <f t="shared" si="47"/>
        <v>3.1</v>
      </c>
      <c r="AO214" s="59">
        <f t="shared" si="40"/>
        <v>17050</v>
      </c>
      <c r="AP214" s="59">
        <f t="shared" si="40"/>
        <v>6820</v>
      </c>
      <c r="AQ214" s="59">
        <f t="shared" si="40"/>
        <v>5580</v>
      </c>
      <c r="AR214" s="59">
        <f t="shared" si="39"/>
        <v>4340</v>
      </c>
      <c r="AS214" s="59">
        <f t="shared" si="45"/>
        <v>17100</v>
      </c>
      <c r="AT214" s="59">
        <f t="shared" si="45"/>
        <v>6800</v>
      </c>
      <c r="AU214" s="59">
        <f t="shared" si="45"/>
        <v>5600</v>
      </c>
      <c r="AV214" s="59">
        <f t="shared" si="45"/>
        <v>4300</v>
      </c>
      <c r="AW214" s="64"/>
      <c r="AX214" s="126" t="s">
        <v>604</v>
      </c>
      <c r="AY214" s="65"/>
      <c r="AZ214" s="66">
        <v>840</v>
      </c>
    </row>
    <row r="215" spans="1:52" s="126" customFormat="1" ht="39.950000000000003" customHeight="1" x14ac:dyDescent="0.25">
      <c r="A215" s="53" t="str">
        <f t="shared" si="41"/>
        <v>NT83NT2+1</v>
      </c>
      <c r="B215" s="53" t="str">
        <f t="shared" si="42"/>
        <v>NT83NT2+2</v>
      </c>
      <c r="C215" s="53" t="str">
        <f t="shared" si="43"/>
        <v>NT83NT2+3</v>
      </c>
      <c r="D215" s="53" t="str">
        <f t="shared" si="44"/>
        <v>NT83NT2+4</v>
      </c>
      <c r="F215" s="126" t="s">
        <v>604</v>
      </c>
      <c r="G215" s="55">
        <v>83</v>
      </c>
      <c r="H215" s="55" t="s">
        <v>999</v>
      </c>
      <c r="I215" s="56" t="s">
        <v>1000</v>
      </c>
      <c r="J215" s="56" t="s">
        <v>998</v>
      </c>
      <c r="K215" s="56"/>
      <c r="L215" s="56" t="s">
        <v>995</v>
      </c>
      <c r="M215" s="57">
        <v>5300</v>
      </c>
      <c r="N215" s="57">
        <v>2300</v>
      </c>
      <c r="O215" s="57">
        <v>1800</v>
      </c>
      <c r="P215" s="57">
        <v>1300</v>
      </c>
      <c r="Q215" s="57"/>
      <c r="R215" s="57"/>
      <c r="S215" s="57"/>
      <c r="T215" s="57"/>
      <c r="U215" s="58" t="str">
        <f t="shared" si="46"/>
        <v>NT83NT2</v>
      </c>
      <c r="V215" s="59"/>
      <c r="W215" s="59"/>
      <c r="X215" s="59"/>
      <c r="Y215" s="59"/>
      <c r="Z215" s="60"/>
      <c r="AA215" s="60"/>
      <c r="AB215" s="60"/>
      <c r="AC215" s="60"/>
      <c r="AD215" s="59"/>
      <c r="AE215" s="59"/>
      <c r="AF215" s="59"/>
      <c r="AG215" s="59"/>
      <c r="AH215" s="61"/>
      <c r="AI215" s="61"/>
      <c r="AJ215" s="61"/>
      <c r="AK215" s="61"/>
      <c r="AL215" s="164">
        <v>6.98</v>
      </c>
      <c r="AM215" s="62"/>
      <c r="AN215" s="63">
        <f t="shared" si="47"/>
        <v>4</v>
      </c>
      <c r="AO215" s="59">
        <f t="shared" si="40"/>
        <v>21200</v>
      </c>
      <c r="AP215" s="59">
        <f t="shared" si="40"/>
        <v>9200</v>
      </c>
      <c r="AQ215" s="59">
        <f t="shared" si="40"/>
        <v>7200</v>
      </c>
      <c r="AR215" s="59">
        <f t="shared" si="39"/>
        <v>5200</v>
      </c>
      <c r="AS215" s="59">
        <f t="shared" si="45"/>
        <v>21200</v>
      </c>
      <c r="AT215" s="59">
        <f t="shared" si="45"/>
        <v>9200</v>
      </c>
      <c r="AU215" s="59">
        <f t="shared" si="45"/>
        <v>7200</v>
      </c>
      <c r="AV215" s="59">
        <f t="shared" si="45"/>
        <v>5200</v>
      </c>
      <c r="AW215" s="64"/>
      <c r="AX215" s="126" t="s">
        <v>604</v>
      </c>
      <c r="AY215" s="65"/>
      <c r="AZ215" s="66">
        <v>840</v>
      </c>
    </row>
    <row r="216" spans="1:52" s="126" customFormat="1" ht="39.950000000000003" customHeight="1" x14ac:dyDescent="0.25">
      <c r="A216" s="53" t="str">
        <f t="shared" si="41"/>
        <v>NT84NT+1</v>
      </c>
      <c r="B216" s="53" t="str">
        <f t="shared" si="42"/>
        <v>NT84NT+2</v>
      </c>
      <c r="C216" s="53" t="str">
        <f t="shared" si="43"/>
        <v>NT84NT+3</v>
      </c>
      <c r="D216" s="53" t="str">
        <f t="shared" si="44"/>
        <v>NT84NT+4</v>
      </c>
      <c r="F216" s="126" t="s">
        <v>604</v>
      </c>
      <c r="G216" s="55">
        <v>84</v>
      </c>
      <c r="H216" s="55" t="s">
        <v>1001</v>
      </c>
      <c r="I216" s="56" t="s">
        <v>1002</v>
      </c>
      <c r="J216" s="56" t="s">
        <v>1003</v>
      </c>
      <c r="K216" s="56"/>
      <c r="L216" s="56" t="s">
        <v>1004</v>
      </c>
      <c r="M216" s="57">
        <v>5300</v>
      </c>
      <c r="N216" s="57">
        <v>2300</v>
      </c>
      <c r="O216" s="57">
        <v>1800</v>
      </c>
      <c r="P216" s="57">
        <v>1300</v>
      </c>
      <c r="Q216" s="57"/>
      <c r="R216" s="57"/>
      <c r="S216" s="57"/>
      <c r="T216" s="57"/>
      <c r="U216" s="58" t="str">
        <f t="shared" si="46"/>
        <v>NT84NT</v>
      </c>
      <c r="V216" s="59"/>
      <c r="W216" s="59"/>
      <c r="X216" s="59"/>
      <c r="Y216" s="59"/>
      <c r="Z216" s="60"/>
      <c r="AA216" s="60"/>
      <c r="AB216" s="60"/>
      <c r="AC216" s="60"/>
      <c r="AD216" s="59"/>
      <c r="AE216" s="59"/>
      <c r="AF216" s="59"/>
      <c r="AG216" s="59"/>
      <c r="AH216" s="61"/>
      <c r="AI216" s="61"/>
      <c r="AJ216" s="61"/>
      <c r="AK216" s="61"/>
      <c r="AL216" s="164">
        <v>6.98</v>
      </c>
      <c r="AM216" s="62"/>
      <c r="AN216" s="63">
        <f t="shared" si="47"/>
        <v>4</v>
      </c>
      <c r="AO216" s="59">
        <f t="shared" si="40"/>
        <v>21200</v>
      </c>
      <c r="AP216" s="59">
        <f t="shared" si="40"/>
        <v>9200</v>
      </c>
      <c r="AQ216" s="59">
        <f t="shared" si="40"/>
        <v>7200</v>
      </c>
      <c r="AR216" s="59">
        <f t="shared" si="39"/>
        <v>5200</v>
      </c>
      <c r="AS216" s="59">
        <f t="shared" si="45"/>
        <v>21200</v>
      </c>
      <c r="AT216" s="59">
        <f t="shared" si="45"/>
        <v>9200</v>
      </c>
      <c r="AU216" s="59">
        <f t="shared" si="45"/>
        <v>7200</v>
      </c>
      <c r="AV216" s="59">
        <f t="shared" si="45"/>
        <v>5200</v>
      </c>
      <c r="AW216" s="64"/>
      <c r="AX216" s="126" t="s">
        <v>604</v>
      </c>
      <c r="AY216" s="65"/>
      <c r="AZ216" s="66">
        <v>840</v>
      </c>
    </row>
    <row r="217" spans="1:52" s="126" customFormat="1" ht="39.950000000000003" customHeight="1" x14ac:dyDescent="0.25">
      <c r="A217" s="53" t="str">
        <f t="shared" si="41"/>
        <v>NT85NT+1</v>
      </c>
      <c r="B217" s="53" t="str">
        <f t="shared" si="42"/>
        <v>NT85NT+2</v>
      </c>
      <c r="C217" s="53" t="str">
        <f t="shared" si="43"/>
        <v>NT85NT+3</v>
      </c>
      <c r="D217" s="53" t="str">
        <f t="shared" si="44"/>
        <v>NT85NT+4</v>
      </c>
      <c r="F217" s="126" t="s">
        <v>604</v>
      </c>
      <c r="G217" s="55">
        <v>85</v>
      </c>
      <c r="H217" s="55" t="s">
        <v>1005</v>
      </c>
      <c r="I217" s="56" t="s">
        <v>1006</v>
      </c>
      <c r="J217" s="56" t="s">
        <v>1007</v>
      </c>
      <c r="K217" s="56"/>
      <c r="L217" s="56" t="s">
        <v>1008</v>
      </c>
      <c r="M217" s="57">
        <v>5200</v>
      </c>
      <c r="N217" s="57">
        <v>2300</v>
      </c>
      <c r="O217" s="57">
        <v>1800</v>
      </c>
      <c r="P217" s="57">
        <v>1300</v>
      </c>
      <c r="Q217" s="57"/>
      <c r="R217" s="57"/>
      <c r="S217" s="57"/>
      <c r="T217" s="57"/>
      <c r="U217" s="58" t="str">
        <f t="shared" si="46"/>
        <v>NT85NT</v>
      </c>
      <c r="V217" s="59"/>
      <c r="W217" s="59"/>
      <c r="X217" s="59"/>
      <c r="Y217" s="59"/>
      <c r="Z217" s="60"/>
      <c r="AA217" s="60"/>
      <c r="AB217" s="60"/>
      <c r="AC217" s="60"/>
      <c r="AD217" s="59"/>
      <c r="AE217" s="59"/>
      <c r="AF217" s="59"/>
      <c r="AG217" s="59"/>
      <c r="AH217" s="61"/>
      <c r="AI217" s="61"/>
      <c r="AJ217" s="61"/>
      <c r="AK217" s="61"/>
      <c r="AL217" s="164">
        <v>5.28</v>
      </c>
      <c r="AM217" s="62"/>
      <c r="AN217" s="63">
        <f t="shared" si="47"/>
        <v>3</v>
      </c>
      <c r="AO217" s="59">
        <f t="shared" si="40"/>
        <v>15600</v>
      </c>
      <c r="AP217" s="59">
        <f t="shared" si="40"/>
        <v>6900</v>
      </c>
      <c r="AQ217" s="59">
        <f t="shared" si="40"/>
        <v>5400</v>
      </c>
      <c r="AR217" s="59">
        <f t="shared" si="39"/>
        <v>3900</v>
      </c>
      <c r="AS217" s="59">
        <f t="shared" si="45"/>
        <v>15600</v>
      </c>
      <c r="AT217" s="59">
        <f t="shared" si="45"/>
        <v>6900</v>
      </c>
      <c r="AU217" s="59">
        <f t="shared" si="45"/>
        <v>5400</v>
      </c>
      <c r="AV217" s="59">
        <f t="shared" si="45"/>
        <v>3900</v>
      </c>
      <c r="AW217" s="64"/>
      <c r="AX217" s="126" t="s">
        <v>604</v>
      </c>
      <c r="AY217" s="65"/>
      <c r="AZ217" s="66"/>
    </row>
    <row r="218" spans="1:52" s="126" customFormat="1" ht="47.25" x14ac:dyDescent="0.25">
      <c r="A218" s="53" t="str">
        <f t="shared" si="41"/>
        <v>NT86NT2+1</v>
      </c>
      <c r="B218" s="53" t="str">
        <f t="shared" si="42"/>
        <v>NT86NT2+2</v>
      </c>
      <c r="C218" s="53" t="str">
        <f t="shared" si="43"/>
        <v>NT86NT2+3</v>
      </c>
      <c r="D218" s="53" t="str">
        <f t="shared" si="44"/>
        <v>NT86NT2+4</v>
      </c>
      <c r="F218" s="126" t="s">
        <v>604</v>
      </c>
      <c r="G218" s="55">
        <v>86</v>
      </c>
      <c r="H218" s="55" t="s">
        <v>1009</v>
      </c>
      <c r="I218" s="56" t="s">
        <v>1010</v>
      </c>
      <c r="J218" s="56"/>
      <c r="K218" s="56"/>
      <c r="L218" s="56"/>
      <c r="M218" s="55">
        <v>4700</v>
      </c>
      <c r="N218" s="55">
        <v>2100</v>
      </c>
      <c r="O218" s="55">
        <v>1700</v>
      </c>
      <c r="P218" s="55">
        <v>1300</v>
      </c>
      <c r="Q218" s="57"/>
      <c r="R218" s="57"/>
      <c r="S218" s="57"/>
      <c r="T218" s="57"/>
      <c r="U218" s="58" t="str">
        <f t="shared" si="46"/>
        <v>NT86NT2</v>
      </c>
      <c r="V218" s="59"/>
      <c r="W218" s="59"/>
      <c r="X218" s="59"/>
      <c r="Y218" s="59"/>
      <c r="Z218" s="60"/>
      <c r="AA218" s="60"/>
      <c r="AB218" s="60"/>
      <c r="AC218" s="60"/>
      <c r="AD218" s="59"/>
      <c r="AE218" s="59"/>
      <c r="AF218" s="59"/>
      <c r="AG218" s="59"/>
      <c r="AH218" s="61"/>
      <c r="AI218" s="61"/>
      <c r="AJ218" s="61"/>
      <c r="AK218" s="61"/>
      <c r="AL218" s="164">
        <v>6.25</v>
      </c>
      <c r="AM218" s="62"/>
      <c r="AN218" s="63">
        <f t="shared" si="47"/>
        <v>3.6</v>
      </c>
      <c r="AO218" s="59">
        <f t="shared" si="40"/>
        <v>16920</v>
      </c>
      <c r="AP218" s="59">
        <f t="shared" si="40"/>
        <v>7560</v>
      </c>
      <c r="AQ218" s="59">
        <f t="shared" si="40"/>
        <v>6120</v>
      </c>
      <c r="AR218" s="59">
        <f t="shared" si="39"/>
        <v>4680</v>
      </c>
      <c r="AS218" s="59">
        <f t="shared" si="45"/>
        <v>16900</v>
      </c>
      <c r="AT218" s="59">
        <f t="shared" si="45"/>
        <v>7600</v>
      </c>
      <c r="AU218" s="59">
        <f t="shared" si="45"/>
        <v>6100</v>
      </c>
      <c r="AV218" s="59">
        <f t="shared" si="45"/>
        <v>4700</v>
      </c>
      <c r="AW218" s="64"/>
      <c r="AX218" s="126" t="s">
        <v>3</v>
      </c>
      <c r="AY218" s="65"/>
      <c r="AZ218" s="66">
        <v>340</v>
      </c>
    </row>
    <row r="219" spans="1:52" s="126" customFormat="1" ht="30" customHeight="1" x14ac:dyDescent="0.25">
      <c r="A219" s="53" t="str">
        <f t="shared" si="41"/>
        <v>NT87NT1+1</v>
      </c>
      <c r="B219" s="53" t="str">
        <f t="shared" si="42"/>
        <v>NT87NT1+2</v>
      </c>
      <c r="C219" s="53" t="str">
        <f t="shared" si="43"/>
        <v>NT87NT1+3</v>
      </c>
      <c r="D219" s="53" t="str">
        <f t="shared" si="44"/>
        <v>NT87NT1+4</v>
      </c>
      <c r="F219" s="126" t="s">
        <v>604</v>
      </c>
      <c r="G219" s="55">
        <v>87</v>
      </c>
      <c r="H219" s="55" t="s">
        <v>1011</v>
      </c>
      <c r="I219" s="56" t="s">
        <v>1012</v>
      </c>
      <c r="J219" s="56" t="s">
        <v>984</v>
      </c>
      <c r="K219" s="56"/>
      <c r="L219" s="56" t="s">
        <v>985</v>
      </c>
      <c r="M219" s="57"/>
      <c r="N219" s="57"/>
      <c r="O219" s="57"/>
      <c r="P219" s="57"/>
      <c r="Q219" s="57"/>
      <c r="R219" s="57"/>
      <c r="S219" s="57"/>
      <c r="T219" s="57"/>
      <c r="U219" s="58"/>
      <c r="V219" s="59"/>
      <c r="W219" s="59"/>
      <c r="X219" s="59"/>
      <c r="Y219" s="59"/>
      <c r="Z219" s="60"/>
      <c r="AA219" s="60" t="e">
        <f>W219/N219</f>
        <v>#DIV/0!</v>
      </c>
      <c r="AB219" s="60"/>
      <c r="AC219" s="60"/>
      <c r="AD219" s="59"/>
      <c r="AE219" s="59"/>
      <c r="AF219" s="59"/>
      <c r="AG219" s="59"/>
      <c r="AH219" s="61"/>
      <c r="AI219" s="61"/>
      <c r="AJ219" s="61"/>
      <c r="AK219" s="61"/>
      <c r="AL219" s="164"/>
      <c r="AM219" s="62"/>
      <c r="AN219" s="62"/>
      <c r="AO219" s="59">
        <f t="shared" si="40"/>
        <v>0</v>
      </c>
      <c r="AP219" s="59">
        <f t="shared" si="40"/>
        <v>0</v>
      </c>
      <c r="AQ219" s="59">
        <f t="shared" si="40"/>
        <v>0</v>
      </c>
      <c r="AR219" s="59">
        <f t="shared" si="39"/>
        <v>0</v>
      </c>
      <c r="AS219" s="59"/>
      <c r="AT219" s="59"/>
      <c r="AU219" s="59"/>
      <c r="AV219" s="59"/>
      <c r="AW219" s="64"/>
      <c r="AX219" s="126" t="s">
        <v>3</v>
      </c>
      <c r="AY219" s="65"/>
      <c r="AZ219" s="66"/>
    </row>
    <row r="220" spans="1:52" s="126" customFormat="1" ht="39.950000000000003" customHeight="1" x14ac:dyDescent="0.25">
      <c r="A220" s="53" t="str">
        <f t="shared" si="41"/>
        <v>NT87NT_D1+1</v>
      </c>
      <c r="B220" s="53" t="str">
        <f t="shared" si="42"/>
        <v>NT87NT_D1+2</v>
      </c>
      <c r="C220" s="53" t="str">
        <f t="shared" si="43"/>
        <v>NT87NT_D1+3</v>
      </c>
      <c r="D220" s="53" t="str">
        <f t="shared" si="44"/>
        <v>NT87NT_D1+4</v>
      </c>
      <c r="F220" s="126" t="s">
        <v>604</v>
      </c>
      <c r="G220" s="55"/>
      <c r="H220" s="55" t="s">
        <v>1013</v>
      </c>
      <c r="I220" s="56" t="s">
        <v>1014</v>
      </c>
      <c r="J220" s="56" t="s">
        <v>984</v>
      </c>
      <c r="K220" s="56"/>
      <c r="L220" s="56" t="s">
        <v>988</v>
      </c>
      <c r="M220" s="57">
        <v>12000</v>
      </c>
      <c r="N220" s="57"/>
      <c r="O220" s="57"/>
      <c r="P220" s="57"/>
      <c r="Q220" s="57"/>
      <c r="R220" s="57"/>
      <c r="S220" s="57"/>
      <c r="T220" s="57"/>
      <c r="U220" s="58" t="str">
        <f>H220</f>
        <v>NT87NT_D1</v>
      </c>
      <c r="V220" s="59"/>
      <c r="W220" s="59"/>
      <c r="X220" s="59"/>
      <c r="Y220" s="59"/>
      <c r="Z220" s="60"/>
      <c r="AA220" s="60"/>
      <c r="AB220" s="60"/>
      <c r="AC220" s="60"/>
      <c r="AD220" s="59"/>
      <c r="AE220" s="59"/>
      <c r="AF220" s="59"/>
      <c r="AG220" s="59"/>
      <c r="AH220" s="61"/>
      <c r="AI220" s="61"/>
      <c r="AJ220" s="61"/>
      <c r="AK220" s="61"/>
      <c r="AL220" s="164">
        <v>4.68</v>
      </c>
      <c r="AM220" s="62"/>
      <c r="AN220" s="63">
        <f>ROUNDDOWN(AL220*$AN$10/$AL$10,1)</f>
        <v>2.7</v>
      </c>
      <c r="AO220" s="59">
        <f t="shared" si="40"/>
        <v>32400.000000000004</v>
      </c>
      <c r="AP220" s="59">
        <f t="shared" si="40"/>
        <v>0</v>
      </c>
      <c r="AQ220" s="59">
        <f t="shared" si="40"/>
        <v>0</v>
      </c>
      <c r="AR220" s="59">
        <f t="shared" si="39"/>
        <v>0</v>
      </c>
      <c r="AS220" s="59">
        <f t="shared" si="45"/>
        <v>32400</v>
      </c>
      <c r="AT220" s="59"/>
      <c r="AU220" s="59"/>
      <c r="AV220" s="59"/>
      <c r="AW220" s="64"/>
      <c r="AX220" s="126" t="s">
        <v>3</v>
      </c>
      <c r="AY220" s="65"/>
      <c r="AZ220" s="66">
        <v>250</v>
      </c>
    </row>
    <row r="221" spans="1:52" s="126" customFormat="1" ht="39.950000000000003" customHeight="1" x14ac:dyDescent="0.25">
      <c r="A221" s="53" t="str">
        <f t="shared" si="41"/>
        <v>NT87NT_D2+1</v>
      </c>
      <c r="B221" s="53" t="str">
        <f t="shared" si="42"/>
        <v>NT87NT_D2+2</v>
      </c>
      <c r="C221" s="53" t="str">
        <f t="shared" si="43"/>
        <v>NT87NT_D2+3</v>
      </c>
      <c r="D221" s="53" t="str">
        <f t="shared" si="44"/>
        <v>NT87NT_D2+4</v>
      </c>
      <c r="F221" s="126" t="s">
        <v>604</v>
      </c>
      <c r="G221" s="55"/>
      <c r="H221" s="55" t="s">
        <v>1015</v>
      </c>
      <c r="I221" s="56" t="s">
        <v>1016</v>
      </c>
      <c r="J221" s="56" t="s">
        <v>988</v>
      </c>
      <c r="K221" s="56"/>
      <c r="L221" s="56" t="s">
        <v>991</v>
      </c>
      <c r="M221" s="55">
        <v>11000</v>
      </c>
      <c r="N221" s="57"/>
      <c r="O221" s="57"/>
      <c r="P221" s="57"/>
      <c r="Q221" s="57"/>
      <c r="R221" s="57"/>
      <c r="S221" s="57"/>
      <c r="T221" s="57"/>
      <c r="U221" s="58" t="str">
        <f>H221</f>
        <v>NT87NT_D2</v>
      </c>
      <c r="V221" s="59"/>
      <c r="W221" s="59"/>
      <c r="X221" s="59"/>
      <c r="Y221" s="59"/>
      <c r="Z221" s="60">
        <f>V221/M221</f>
        <v>0</v>
      </c>
      <c r="AA221" s="60" t="e">
        <f>W221/N221</f>
        <v>#DIV/0!</v>
      </c>
      <c r="AB221" s="60"/>
      <c r="AC221" s="60"/>
      <c r="AD221" s="59"/>
      <c r="AE221" s="59"/>
      <c r="AF221" s="59"/>
      <c r="AG221" s="59"/>
      <c r="AH221" s="61"/>
      <c r="AI221" s="61"/>
      <c r="AJ221" s="61"/>
      <c r="AK221" s="61"/>
      <c r="AL221" s="164">
        <v>4.68</v>
      </c>
      <c r="AM221" s="62"/>
      <c r="AN221" s="63">
        <f>ROUNDDOWN(AL221*$AN$10/$AL$10,1)</f>
        <v>2.7</v>
      </c>
      <c r="AO221" s="59">
        <f t="shared" si="40"/>
        <v>29700.000000000004</v>
      </c>
      <c r="AP221" s="59">
        <f t="shared" si="40"/>
        <v>0</v>
      </c>
      <c r="AQ221" s="59">
        <f t="shared" si="40"/>
        <v>0</v>
      </c>
      <c r="AR221" s="59">
        <f t="shared" si="39"/>
        <v>0</v>
      </c>
      <c r="AS221" s="59">
        <f t="shared" si="45"/>
        <v>29700</v>
      </c>
      <c r="AT221" s="59"/>
      <c r="AU221" s="59"/>
      <c r="AV221" s="59"/>
      <c r="AW221" s="64"/>
      <c r="AX221" s="126" t="s">
        <v>3</v>
      </c>
      <c r="AY221" s="65"/>
      <c r="AZ221" s="66">
        <v>250</v>
      </c>
    </row>
    <row r="222" spans="1:52" s="126" customFormat="1" ht="39.950000000000003" customHeight="1" x14ac:dyDescent="0.25">
      <c r="A222" s="53" t="str">
        <f t="shared" si="41"/>
        <v>NT87NT_D3+1</v>
      </c>
      <c r="B222" s="53" t="str">
        <f t="shared" si="42"/>
        <v>NT87NT_D3+2</v>
      </c>
      <c r="C222" s="53" t="str">
        <f t="shared" si="43"/>
        <v>NT87NT_D3+3</v>
      </c>
      <c r="D222" s="53" t="str">
        <f t="shared" si="44"/>
        <v>NT87NT_D3+4</v>
      </c>
      <c r="F222" s="126" t="s">
        <v>604</v>
      </c>
      <c r="G222" s="55"/>
      <c r="H222" s="55" t="s">
        <v>1017</v>
      </c>
      <c r="I222" s="56" t="s">
        <v>1018</v>
      </c>
      <c r="J222" s="56"/>
      <c r="K222" s="56"/>
      <c r="L222" s="56"/>
      <c r="M222" s="55">
        <v>9000</v>
      </c>
      <c r="N222" s="55"/>
      <c r="O222" s="55"/>
      <c r="P222" s="55"/>
      <c r="Q222" s="57"/>
      <c r="R222" s="57"/>
      <c r="S222" s="57"/>
      <c r="T222" s="57"/>
      <c r="U222" s="58" t="str">
        <f>H222</f>
        <v>NT87NT_D3</v>
      </c>
      <c r="V222" s="59"/>
      <c r="W222" s="59"/>
      <c r="X222" s="59"/>
      <c r="Y222" s="59"/>
      <c r="Z222" s="60"/>
      <c r="AA222" s="60"/>
      <c r="AB222" s="60"/>
      <c r="AC222" s="60"/>
      <c r="AD222" s="59"/>
      <c r="AE222" s="59"/>
      <c r="AF222" s="59"/>
      <c r="AG222" s="59"/>
      <c r="AH222" s="61"/>
      <c r="AI222" s="61"/>
      <c r="AJ222" s="61"/>
      <c r="AK222" s="61"/>
      <c r="AL222" s="164">
        <v>4.68</v>
      </c>
      <c r="AM222" s="62"/>
      <c r="AN222" s="63">
        <f>ROUNDDOWN(AL222*$AN$10/$AL$10,1)</f>
        <v>2.7</v>
      </c>
      <c r="AO222" s="59">
        <f t="shared" si="40"/>
        <v>24300</v>
      </c>
      <c r="AP222" s="59">
        <f t="shared" si="40"/>
        <v>0</v>
      </c>
      <c r="AQ222" s="59">
        <f t="shared" si="40"/>
        <v>0</v>
      </c>
      <c r="AR222" s="59">
        <f t="shared" si="39"/>
        <v>0</v>
      </c>
      <c r="AS222" s="59">
        <f t="shared" si="45"/>
        <v>24300</v>
      </c>
      <c r="AT222" s="59"/>
      <c r="AU222" s="59"/>
      <c r="AV222" s="59"/>
      <c r="AW222" s="64"/>
      <c r="AX222" s="126" t="s">
        <v>3</v>
      </c>
      <c r="AY222" s="65"/>
      <c r="AZ222" s="66">
        <v>250</v>
      </c>
    </row>
    <row r="223" spans="1:52" s="183" customFormat="1" ht="39.950000000000003" customHeight="1" x14ac:dyDescent="0.25">
      <c r="A223" s="182" t="str">
        <f t="shared" si="41"/>
        <v>LK+1</v>
      </c>
      <c r="B223" s="182" t="str">
        <f t="shared" si="42"/>
        <v>LK+2</v>
      </c>
      <c r="C223" s="182" t="str">
        <f t="shared" si="43"/>
        <v>LK+3</v>
      </c>
      <c r="D223" s="182" t="str">
        <f t="shared" si="44"/>
        <v>LK+4</v>
      </c>
      <c r="F223" s="183" t="s">
        <v>3</v>
      </c>
      <c r="G223" s="169" t="s">
        <v>1019</v>
      </c>
      <c r="H223" s="169" t="s">
        <v>3</v>
      </c>
      <c r="I223" s="170" t="s">
        <v>1020</v>
      </c>
      <c r="J223" s="170"/>
      <c r="K223" s="170"/>
      <c r="L223" s="170"/>
      <c r="M223" s="184"/>
      <c r="N223" s="184"/>
      <c r="O223" s="169"/>
      <c r="P223" s="169"/>
      <c r="Q223" s="184"/>
      <c r="R223" s="184"/>
      <c r="S223" s="184"/>
      <c r="T223" s="184"/>
      <c r="U223" s="185"/>
      <c r="V223" s="186"/>
      <c r="W223" s="186"/>
      <c r="X223" s="186"/>
      <c r="Y223" s="186"/>
      <c r="Z223" s="187"/>
      <c r="AA223" s="187"/>
      <c r="AB223" s="187"/>
      <c r="AC223" s="187"/>
      <c r="AD223" s="186"/>
      <c r="AE223" s="186"/>
      <c r="AF223" s="186"/>
      <c r="AG223" s="186"/>
      <c r="AH223" s="188"/>
      <c r="AI223" s="188"/>
      <c r="AJ223" s="188"/>
      <c r="AK223" s="188"/>
      <c r="AL223" s="164">
        <f>AVERAGE(AL224:AL265)</f>
        <v>11.174215849769819</v>
      </c>
      <c r="AM223" s="189"/>
      <c r="AN223" s="190">
        <f>ROUNDDOWN(AL223*$AN$10/$AL$10,1)</f>
        <v>6.4</v>
      </c>
      <c r="AO223" s="59">
        <f t="shared" si="40"/>
        <v>0</v>
      </c>
      <c r="AP223" s="59">
        <f t="shared" si="40"/>
        <v>0</v>
      </c>
      <c r="AQ223" s="59">
        <f t="shared" si="40"/>
        <v>0</v>
      </c>
      <c r="AR223" s="59">
        <f t="shared" si="39"/>
        <v>0</v>
      </c>
      <c r="AS223" s="59"/>
      <c r="AT223" s="59"/>
      <c r="AU223" s="59"/>
      <c r="AV223" s="59"/>
      <c r="AW223" s="191"/>
      <c r="AX223" s="183" t="s">
        <v>3</v>
      </c>
      <c r="AY223" s="192"/>
      <c r="AZ223" s="193">
        <v>250</v>
      </c>
    </row>
    <row r="224" spans="1:52" s="126" customFormat="1" ht="39.950000000000003" customHeight="1" x14ac:dyDescent="0.25">
      <c r="A224" s="53" t="str">
        <f t="shared" si="41"/>
        <v>LK1NT1+1</v>
      </c>
      <c r="B224" s="53" t="str">
        <f t="shared" si="42"/>
        <v>LK1NT1+2</v>
      </c>
      <c r="C224" s="53" t="str">
        <f t="shared" si="43"/>
        <v>LK1NT1+3</v>
      </c>
      <c r="D224" s="53" t="str">
        <f t="shared" si="44"/>
        <v>LK1NT1+4</v>
      </c>
      <c r="F224" s="126" t="s">
        <v>3</v>
      </c>
      <c r="G224" s="55">
        <v>1</v>
      </c>
      <c r="H224" s="55" t="s">
        <v>1021</v>
      </c>
      <c r="I224" s="56" t="s">
        <v>1022</v>
      </c>
      <c r="J224" s="56" t="s">
        <v>1023</v>
      </c>
      <c r="K224" s="56"/>
      <c r="L224" s="56" t="s">
        <v>1024</v>
      </c>
      <c r="M224" s="55">
        <v>2600</v>
      </c>
      <c r="N224" s="55">
        <v>1100</v>
      </c>
      <c r="O224" s="55">
        <v>730</v>
      </c>
      <c r="P224" s="55">
        <v>560</v>
      </c>
      <c r="Q224" s="57"/>
      <c r="R224" s="57"/>
      <c r="S224" s="57"/>
      <c r="T224" s="57"/>
      <c r="U224" s="58" t="str">
        <f>H224</f>
        <v>LK1NT1</v>
      </c>
      <c r="V224" s="59"/>
      <c r="W224" s="59"/>
      <c r="X224" s="59"/>
      <c r="Y224" s="59"/>
      <c r="Z224" s="60">
        <f>V224/M224</f>
        <v>0</v>
      </c>
      <c r="AA224" s="60"/>
      <c r="AB224" s="60"/>
      <c r="AC224" s="60"/>
      <c r="AD224" s="59"/>
      <c r="AE224" s="59"/>
      <c r="AF224" s="59"/>
      <c r="AG224" s="59"/>
      <c r="AH224" s="61"/>
      <c r="AI224" s="61"/>
      <c r="AJ224" s="61"/>
      <c r="AK224" s="61"/>
      <c r="AL224" s="164">
        <v>8.1818181818181817</v>
      </c>
      <c r="AM224" s="62"/>
      <c r="AN224" s="63">
        <f>ROUNDDOWN(AL224*$AN$10/$AL$10,1)</f>
        <v>4.7</v>
      </c>
      <c r="AO224" s="59">
        <f t="shared" si="40"/>
        <v>12220</v>
      </c>
      <c r="AP224" s="59">
        <f t="shared" si="40"/>
        <v>5170</v>
      </c>
      <c r="AQ224" s="59">
        <f t="shared" si="40"/>
        <v>3431</v>
      </c>
      <c r="AR224" s="59">
        <f t="shared" si="39"/>
        <v>2632</v>
      </c>
      <c r="AS224" s="59">
        <f t="shared" si="45"/>
        <v>12200</v>
      </c>
      <c r="AT224" s="59">
        <f t="shared" si="45"/>
        <v>5200</v>
      </c>
      <c r="AU224" s="59">
        <f t="shared" si="45"/>
        <v>3400</v>
      </c>
      <c r="AV224" s="59">
        <f t="shared" si="45"/>
        <v>2600</v>
      </c>
      <c r="AW224" s="64"/>
      <c r="AX224" s="126" t="s">
        <v>3</v>
      </c>
      <c r="AY224" s="65"/>
      <c r="AZ224" s="66">
        <v>250</v>
      </c>
    </row>
    <row r="225" spans="1:52" s="126" customFormat="1" ht="39.950000000000003" customHeight="1" x14ac:dyDescent="0.25">
      <c r="A225" s="53" t="str">
        <f t="shared" si="41"/>
        <v>LK2NT2+1</v>
      </c>
      <c r="B225" s="53" t="str">
        <f t="shared" si="42"/>
        <v>LK2NT2+2</v>
      </c>
      <c r="C225" s="53" t="str">
        <f t="shared" si="43"/>
        <v>LK2NT2+3</v>
      </c>
      <c r="D225" s="53" t="str">
        <f t="shared" si="44"/>
        <v>LK2NT2+4</v>
      </c>
      <c r="F225" s="126" t="s">
        <v>3</v>
      </c>
      <c r="G225" s="55">
        <v>2</v>
      </c>
      <c r="H225" s="55" t="s">
        <v>1025</v>
      </c>
      <c r="I225" s="56" t="s">
        <v>1026</v>
      </c>
      <c r="J225" s="56" t="s">
        <v>1023</v>
      </c>
      <c r="K225" s="56"/>
      <c r="L225" s="56" t="s">
        <v>1027</v>
      </c>
      <c r="M225" s="57"/>
      <c r="N225" s="55"/>
      <c r="O225" s="55"/>
      <c r="P225" s="55"/>
      <c r="Q225" s="57"/>
      <c r="R225" s="57"/>
      <c r="S225" s="57"/>
      <c r="T225" s="57"/>
      <c r="U225" s="58"/>
      <c r="V225" s="59"/>
      <c r="W225" s="59"/>
      <c r="X225" s="59"/>
      <c r="Y225" s="59"/>
      <c r="Z225" s="60"/>
      <c r="AA225" s="60"/>
      <c r="AB225" s="60"/>
      <c r="AC225" s="60"/>
      <c r="AD225" s="59"/>
      <c r="AE225" s="59"/>
      <c r="AF225" s="59"/>
      <c r="AG225" s="59"/>
      <c r="AH225" s="61"/>
      <c r="AI225" s="61"/>
      <c r="AJ225" s="61"/>
      <c r="AK225" s="61"/>
      <c r="AL225" s="164"/>
      <c r="AM225" s="62"/>
      <c r="AN225" s="62"/>
      <c r="AO225" s="59">
        <f t="shared" si="40"/>
        <v>0</v>
      </c>
      <c r="AP225" s="59">
        <f t="shared" si="40"/>
        <v>0</v>
      </c>
      <c r="AQ225" s="59">
        <f t="shared" si="40"/>
        <v>0</v>
      </c>
      <c r="AR225" s="59">
        <f t="shared" si="39"/>
        <v>0</v>
      </c>
      <c r="AS225" s="59"/>
      <c r="AT225" s="59"/>
      <c r="AU225" s="59"/>
      <c r="AV225" s="59"/>
      <c r="AW225" s="64"/>
      <c r="AX225" s="126" t="s">
        <v>3</v>
      </c>
      <c r="AY225" s="65"/>
      <c r="AZ225" s="66"/>
    </row>
    <row r="226" spans="1:52" s="126" customFormat="1" ht="39.950000000000003" customHeight="1" x14ac:dyDescent="0.25">
      <c r="A226" s="53" t="str">
        <f t="shared" si="41"/>
        <v>LK2NT2_D1+1</v>
      </c>
      <c r="B226" s="53" t="str">
        <f t="shared" si="42"/>
        <v>LK2NT2_D1+2</v>
      </c>
      <c r="C226" s="53" t="str">
        <f t="shared" si="43"/>
        <v>LK2NT2_D1+3</v>
      </c>
      <c r="D226" s="53" t="str">
        <f t="shared" si="44"/>
        <v>LK2NT2_D1+4</v>
      </c>
      <c r="F226" s="126" t="s">
        <v>3</v>
      </c>
      <c r="G226" s="55"/>
      <c r="H226" s="55" t="s">
        <v>1028</v>
      </c>
      <c r="I226" s="56" t="s">
        <v>1029</v>
      </c>
      <c r="J226" s="56" t="s">
        <v>1027</v>
      </c>
      <c r="K226" s="56"/>
      <c r="L226" s="56" t="s">
        <v>1024</v>
      </c>
      <c r="M226" s="57">
        <v>2000</v>
      </c>
      <c r="N226" s="55">
        <v>900</v>
      </c>
      <c r="O226" s="55">
        <v>590</v>
      </c>
      <c r="P226" s="55">
        <v>420</v>
      </c>
      <c r="Q226" s="57"/>
      <c r="R226" s="57"/>
      <c r="S226" s="57"/>
      <c r="T226" s="57"/>
      <c r="U226" s="58" t="str">
        <f>H226</f>
        <v>LK2NT2_D1</v>
      </c>
      <c r="V226" s="59"/>
      <c r="W226" s="59"/>
      <c r="X226" s="59"/>
      <c r="Y226" s="59"/>
      <c r="Z226" s="60"/>
      <c r="AA226" s="60"/>
      <c r="AB226" s="60"/>
      <c r="AC226" s="60"/>
      <c r="AD226" s="59"/>
      <c r="AE226" s="59"/>
      <c r="AF226" s="59"/>
      <c r="AG226" s="59"/>
      <c r="AH226" s="61"/>
      <c r="AI226" s="61"/>
      <c r="AJ226" s="61"/>
      <c r="AK226" s="61"/>
      <c r="AL226" s="164">
        <v>18.625</v>
      </c>
      <c r="AM226" s="62"/>
      <c r="AN226" s="63">
        <f>ROUNDDOWN(AL226*$AN$10/$AL$10,1)</f>
        <v>10.8</v>
      </c>
      <c r="AO226" s="59">
        <f t="shared" si="40"/>
        <v>21600</v>
      </c>
      <c r="AP226" s="59">
        <f t="shared" si="40"/>
        <v>9720</v>
      </c>
      <c r="AQ226" s="59">
        <f t="shared" si="40"/>
        <v>6372</v>
      </c>
      <c r="AR226" s="59">
        <f t="shared" si="39"/>
        <v>4536</v>
      </c>
      <c r="AS226" s="59">
        <f t="shared" si="45"/>
        <v>21600</v>
      </c>
      <c r="AT226" s="59">
        <f t="shared" si="45"/>
        <v>9700</v>
      </c>
      <c r="AU226" s="59">
        <f t="shared" si="45"/>
        <v>6400</v>
      </c>
      <c r="AV226" s="59">
        <f t="shared" si="45"/>
        <v>4500</v>
      </c>
      <c r="AW226" s="64"/>
      <c r="AX226" s="126" t="s">
        <v>3</v>
      </c>
      <c r="AY226" s="65"/>
      <c r="AZ226" s="66">
        <v>250</v>
      </c>
    </row>
    <row r="227" spans="1:52" s="126" customFormat="1" ht="39.950000000000003" customHeight="1" x14ac:dyDescent="0.25">
      <c r="A227" s="53" t="str">
        <f t="shared" si="41"/>
        <v>LK2NT2_D2+1</v>
      </c>
      <c r="B227" s="53" t="str">
        <f t="shared" si="42"/>
        <v>LK2NT2_D2+2</v>
      </c>
      <c r="C227" s="53" t="str">
        <f t="shared" si="43"/>
        <v>LK2NT2_D2+3</v>
      </c>
      <c r="D227" s="53" t="str">
        <f t="shared" si="44"/>
        <v>LK2NT2_D2+4</v>
      </c>
      <c r="F227" s="126" t="s">
        <v>3</v>
      </c>
      <c r="G227" s="55"/>
      <c r="H227" s="55" t="s">
        <v>1030</v>
      </c>
      <c r="I227" s="56" t="s">
        <v>1031</v>
      </c>
      <c r="J227" s="56" t="s">
        <v>1032</v>
      </c>
      <c r="K227" s="56"/>
      <c r="L227" s="56" t="s">
        <v>1033</v>
      </c>
      <c r="M227" s="57">
        <v>1800</v>
      </c>
      <c r="N227" s="55">
        <v>800</v>
      </c>
      <c r="O227" s="55">
        <v>590</v>
      </c>
      <c r="P227" s="55">
        <v>420</v>
      </c>
      <c r="Q227" s="57"/>
      <c r="R227" s="57"/>
      <c r="S227" s="57"/>
      <c r="T227" s="57"/>
      <c r="U227" s="58" t="str">
        <f>H227</f>
        <v>LK2NT2_D2</v>
      </c>
      <c r="V227" s="59"/>
      <c r="W227" s="59"/>
      <c r="X227" s="59"/>
      <c r="Y227" s="59"/>
      <c r="Z227" s="60">
        <f>V227/M227</f>
        <v>0</v>
      </c>
      <c r="AA227" s="60">
        <f>W227/N227</f>
        <v>0</v>
      </c>
      <c r="AB227" s="60"/>
      <c r="AC227" s="60"/>
      <c r="AD227" s="59"/>
      <c r="AE227" s="59"/>
      <c r="AF227" s="59"/>
      <c r="AG227" s="59"/>
      <c r="AH227" s="61"/>
      <c r="AI227" s="61"/>
      <c r="AJ227" s="61"/>
      <c r="AK227" s="61"/>
      <c r="AL227" s="164">
        <v>12.85</v>
      </c>
      <c r="AM227" s="62"/>
      <c r="AN227" s="63">
        <f>ROUNDDOWN(AL227*$AN$10/$AL$10,1)</f>
        <v>7.4</v>
      </c>
      <c r="AO227" s="59">
        <f t="shared" si="40"/>
        <v>13320</v>
      </c>
      <c r="AP227" s="59">
        <f t="shared" si="40"/>
        <v>5920</v>
      </c>
      <c r="AQ227" s="59">
        <f t="shared" si="40"/>
        <v>4366</v>
      </c>
      <c r="AR227" s="59">
        <f t="shared" si="39"/>
        <v>3108</v>
      </c>
      <c r="AS227" s="59">
        <f t="shared" si="45"/>
        <v>13300</v>
      </c>
      <c r="AT227" s="59">
        <f t="shared" si="45"/>
        <v>5900</v>
      </c>
      <c r="AU227" s="59">
        <f t="shared" si="45"/>
        <v>4400</v>
      </c>
      <c r="AV227" s="59">
        <f t="shared" si="45"/>
        <v>3100</v>
      </c>
      <c r="AW227" s="64"/>
      <c r="AX227" s="126" t="s">
        <v>3</v>
      </c>
      <c r="AY227" s="65"/>
      <c r="AZ227" s="66">
        <v>240</v>
      </c>
    </row>
    <row r="228" spans="1:52" s="126" customFormat="1" ht="39.950000000000003" customHeight="1" x14ac:dyDescent="0.25">
      <c r="A228" s="53" t="str">
        <f t="shared" si="41"/>
        <v>LK3NT2+1</v>
      </c>
      <c r="B228" s="53" t="str">
        <f t="shared" si="42"/>
        <v>LK3NT2+2</v>
      </c>
      <c r="C228" s="53" t="str">
        <f t="shared" si="43"/>
        <v>LK3NT2+3</v>
      </c>
      <c r="D228" s="53" t="str">
        <f t="shared" si="44"/>
        <v>LK3NT2+4</v>
      </c>
      <c r="F228" s="126" t="s">
        <v>3</v>
      </c>
      <c r="G228" s="55">
        <v>3</v>
      </c>
      <c r="H228" s="55" t="s">
        <v>1034</v>
      </c>
      <c r="I228" s="56" t="s">
        <v>1035</v>
      </c>
      <c r="J228" s="56" t="s">
        <v>1027</v>
      </c>
      <c r="K228" s="56"/>
      <c r="L228" s="56" t="s">
        <v>1036</v>
      </c>
      <c r="M228" s="57">
        <v>1500</v>
      </c>
      <c r="N228" s="55">
        <v>750</v>
      </c>
      <c r="O228" s="55">
        <v>580</v>
      </c>
      <c r="P228" s="55">
        <v>420</v>
      </c>
      <c r="Q228" s="57"/>
      <c r="R228" s="57"/>
      <c r="S228" s="57"/>
      <c r="T228" s="57"/>
      <c r="U228" s="58" t="str">
        <f>H228</f>
        <v>LK3NT2</v>
      </c>
      <c r="V228" s="59"/>
      <c r="W228" s="59"/>
      <c r="X228" s="59"/>
      <c r="Y228" s="59"/>
      <c r="Z228" s="60">
        <f>V228/M228</f>
        <v>0</v>
      </c>
      <c r="AA228" s="60"/>
      <c r="AB228" s="60"/>
      <c r="AC228" s="60"/>
      <c r="AD228" s="59"/>
      <c r="AE228" s="59"/>
      <c r="AF228" s="59"/>
      <c r="AG228" s="59"/>
      <c r="AH228" s="61"/>
      <c r="AI228" s="61"/>
      <c r="AJ228" s="61"/>
      <c r="AK228" s="61"/>
      <c r="AL228" s="164">
        <v>7.04</v>
      </c>
      <c r="AM228" s="62"/>
      <c r="AN228" s="63">
        <f>ROUNDDOWN(AL228*$AN$10/$AL$10,1)</f>
        <v>4</v>
      </c>
      <c r="AO228" s="59">
        <f t="shared" si="40"/>
        <v>6000</v>
      </c>
      <c r="AP228" s="59">
        <f t="shared" si="40"/>
        <v>3000</v>
      </c>
      <c r="AQ228" s="59">
        <f t="shared" si="40"/>
        <v>2320</v>
      </c>
      <c r="AR228" s="59">
        <f t="shared" si="39"/>
        <v>1680</v>
      </c>
      <c r="AS228" s="59">
        <f t="shared" si="45"/>
        <v>6000</v>
      </c>
      <c r="AT228" s="59">
        <f t="shared" si="45"/>
        <v>3000</v>
      </c>
      <c r="AU228" s="59">
        <f t="shared" si="45"/>
        <v>2300</v>
      </c>
      <c r="AV228" s="59">
        <f t="shared" si="45"/>
        <v>1700</v>
      </c>
      <c r="AW228" s="64"/>
      <c r="AX228" s="126" t="s">
        <v>3</v>
      </c>
      <c r="AY228" s="65"/>
      <c r="AZ228" s="66">
        <v>240</v>
      </c>
    </row>
    <row r="229" spans="1:52" s="126" customFormat="1" ht="39.950000000000003" customHeight="1" x14ac:dyDescent="0.25">
      <c r="A229" s="53" t="str">
        <f t="shared" si="41"/>
        <v>LK4NT2+1</v>
      </c>
      <c r="B229" s="53" t="str">
        <f t="shared" si="42"/>
        <v>LK4NT2+2</v>
      </c>
      <c r="C229" s="53" t="str">
        <f t="shared" si="43"/>
        <v>LK4NT2+3</v>
      </c>
      <c r="D229" s="53" t="str">
        <f t="shared" si="44"/>
        <v>LK4NT2+4</v>
      </c>
      <c r="F229" s="126" t="s">
        <v>3</v>
      </c>
      <c r="G229" s="55">
        <v>4</v>
      </c>
      <c r="H229" s="55" t="s">
        <v>1037</v>
      </c>
      <c r="I229" s="56" t="s">
        <v>1038</v>
      </c>
      <c r="J229" s="56" t="s">
        <v>1039</v>
      </c>
      <c r="K229" s="56"/>
      <c r="L229" s="56" t="s">
        <v>1040</v>
      </c>
      <c r="M229" s="57">
        <v>1400</v>
      </c>
      <c r="N229" s="55">
        <v>700</v>
      </c>
      <c r="O229" s="55">
        <v>580</v>
      </c>
      <c r="P229" s="55">
        <v>420</v>
      </c>
      <c r="Q229" s="57"/>
      <c r="R229" s="57"/>
      <c r="S229" s="57"/>
      <c r="T229" s="57"/>
      <c r="U229" s="58" t="str">
        <f>H229</f>
        <v>LK4NT2</v>
      </c>
      <c r="V229" s="59"/>
      <c r="W229" s="59"/>
      <c r="X229" s="59"/>
      <c r="Y229" s="59"/>
      <c r="Z229" s="60"/>
      <c r="AA229" s="60"/>
      <c r="AB229" s="60"/>
      <c r="AC229" s="60"/>
      <c r="AD229" s="59"/>
      <c r="AE229" s="59"/>
      <c r="AF229" s="59"/>
      <c r="AG229" s="59"/>
      <c r="AH229" s="61"/>
      <c r="AI229" s="61"/>
      <c r="AJ229" s="61"/>
      <c r="AK229" s="61"/>
      <c r="AL229" s="164">
        <v>13.571428571428571</v>
      </c>
      <c r="AM229" s="62"/>
      <c r="AN229" s="63">
        <f>ROUNDDOWN(AL229*$AN$10/$AL$10,1)</f>
        <v>7.8</v>
      </c>
      <c r="AO229" s="59">
        <f t="shared" si="40"/>
        <v>10920</v>
      </c>
      <c r="AP229" s="59">
        <f t="shared" si="40"/>
        <v>5460</v>
      </c>
      <c r="AQ229" s="59">
        <f t="shared" si="40"/>
        <v>4524</v>
      </c>
      <c r="AR229" s="59">
        <f t="shared" si="39"/>
        <v>3276</v>
      </c>
      <c r="AS229" s="59">
        <f t="shared" si="45"/>
        <v>10900</v>
      </c>
      <c r="AT229" s="59">
        <f t="shared" si="45"/>
        <v>5500</v>
      </c>
      <c r="AU229" s="59">
        <f t="shared" si="45"/>
        <v>4500</v>
      </c>
      <c r="AV229" s="59">
        <f t="shared" si="45"/>
        <v>3300</v>
      </c>
      <c r="AW229" s="64"/>
      <c r="AX229" s="126" t="s">
        <v>3</v>
      </c>
      <c r="AY229" s="65"/>
      <c r="AZ229" s="66"/>
    </row>
    <row r="230" spans="1:52" s="126" customFormat="1" ht="39.950000000000003" customHeight="1" x14ac:dyDescent="0.25">
      <c r="A230" s="53" t="str">
        <f t="shared" si="41"/>
        <v>LK5NT1+1</v>
      </c>
      <c r="B230" s="53" t="str">
        <f t="shared" si="42"/>
        <v>LK5NT1+2</v>
      </c>
      <c r="C230" s="53" t="str">
        <f t="shared" si="43"/>
        <v>LK5NT1+3</v>
      </c>
      <c r="D230" s="53" t="str">
        <f t="shared" si="44"/>
        <v>LK5NT1+4</v>
      </c>
      <c r="F230" s="126" t="s">
        <v>3</v>
      </c>
      <c r="G230" s="55">
        <v>5</v>
      </c>
      <c r="H230" s="55" t="s">
        <v>1041</v>
      </c>
      <c r="I230" s="56" t="s">
        <v>1042</v>
      </c>
      <c r="J230" s="56" t="s">
        <v>277</v>
      </c>
      <c r="K230" s="56"/>
      <c r="L230" s="56" t="s">
        <v>1043</v>
      </c>
      <c r="M230" s="55">
        <v>1500</v>
      </c>
      <c r="N230" s="55">
        <v>850</v>
      </c>
      <c r="O230" s="55">
        <v>600</v>
      </c>
      <c r="P230" s="55">
        <v>420</v>
      </c>
      <c r="Q230" s="57"/>
      <c r="R230" s="57"/>
      <c r="S230" s="57"/>
      <c r="T230" s="57"/>
      <c r="U230" s="58" t="str">
        <f>H230</f>
        <v>LK5NT1</v>
      </c>
      <c r="V230" s="59"/>
      <c r="W230" s="59"/>
      <c r="X230" s="59"/>
      <c r="Y230" s="59"/>
      <c r="Z230" s="60"/>
      <c r="AA230" s="60"/>
      <c r="AB230" s="60"/>
      <c r="AC230" s="60"/>
      <c r="AD230" s="59"/>
      <c r="AE230" s="59"/>
      <c r="AF230" s="59"/>
      <c r="AG230" s="59"/>
      <c r="AH230" s="61"/>
      <c r="AI230" s="61"/>
      <c r="AJ230" s="61"/>
      <c r="AK230" s="61"/>
      <c r="AL230" s="164">
        <v>7.04</v>
      </c>
      <c r="AM230" s="62"/>
      <c r="AN230" s="63">
        <f>ROUNDDOWN(AL230*$AN$10/$AL$10,1)</f>
        <v>4</v>
      </c>
      <c r="AO230" s="59">
        <f t="shared" si="40"/>
        <v>6000</v>
      </c>
      <c r="AP230" s="59">
        <f t="shared" si="40"/>
        <v>3400</v>
      </c>
      <c r="AQ230" s="59">
        <f t="shared" si="40"/>
        <v>2400</v>
      </c>
      <c r="AR230" s="59">
        <f t="shared" si="39"/>
        <v>1680</v>
      </c>
      <c r="AS230" s="59">
        <f t="shared" si="45"/>
        <v>6000</v>
      </c>
      <c r="AT230" s="59">
        <f t="shared" si="45"/>
        <v>3400</v>
      </c>
      <c r="AU230" s="59">
        <f t="shared" si="45"/>
        <v>2400</v>
      </c>
      <c r="AV230" s="59">
        <f t="shared" si="45"/>
        <v>1700</v>
      </c>
      <c r="AW230" s="64"/>
      <c r="AX230" s="126" t="s">
        <v>3</v>
      </c>
      <c r="AY230" s="65"/>
      <c r="AZ230" s="66">
        <v>240</v>
      </c>
    </row>
    <row r="231" spans="1:52" s="126" customFormat="1" ht="39.950000000000003" customHeight="1" x14ac:dyDescent="0.25">
      <c r="A231" s="53" t="str">
        <f t="shared" si="41"/>
        <v>LK6NT2+1</v>
      </c>
      <c r="B231" s="53" t="str">
        <f t="shared" si="42"/>
        <v>LK6NT2+2</v>
      </c>
      <c r="C231" s="53" t="str">
        <f t="shared" si="43"/>
        <v>LK6NT2+3</v>
      </c>
      <c r="D231" s="53" t="str">
        <f t="shared" si="44"/>
        <v>LK6NT2+4</v>
      </c>
      <c r="F231" s="126" t="s">
        <v>3</v>
      </c>
      <c r="G231" s="55">
        <v>6</v>
      </c>
      <c r="H231" s="55" t="s">
        <v>1044</v>
      </c>
      <c r="I231" s="56" t="s">
        <v>1045</v>
      </c>
      <c r="J231" s="56" t="s">
        <v>277</v>
      </c>
      <c r="K231" s="56"/>
      <c r="L231" s="56" t="s">
        <v>1046</v>
      </c>
      <c r="M231" s="57"/>
      <c r="N231" s="55"/>
      <c r="O231" s="55"/>
      <c r="P231" s="55"/>
      <c r="Q231" s="57"/>
      <c r="R231" s="57"/>
      <c r="S231" s="57"/>
      <c r="T231" s="57"/>
      <c r="U231" s="58"/>
      <c r="V231" s="59"/>
      <c r="W231" s="59"/>
      <c r="X231" s="59"/>
      <c r="Y231" s="59"/>
      <c r="Z231" s="60"/>
      <c r="AA231" s="60"/>
      <c r="AB231" s="60"/>
      <c r="AC231" s="60"/>
      <c r="AD231" s="59"/>
      <c r="AE231" s="59"/>
      <c r="AF231" s="59"/>
      <c r="AG231" s="59"/>
      <c r="AH231" s="61"/>
      <c r="AI231" s="61"/>
      <c r="AJ231" s="61"/>
      <c r="AK231" s="61"/>
      <c r="AL231" s="164"/>
      <c r="AM231" s="62"/>
      <c r="AN231" s="62"/>
      <c r="AO231" s="59">
        <f t="shared" si="40"/>
        <v>0</v>
      </c>
      <c r="AP231" s="59">
        <f t="shared" si="40"/>
        <v>0</v>
      </c>
      <c r="AQ231" s="59">
        <f t="shared" si="40"/>
        <v>0</v>
      </c>
      <c r="AR231" s="59">
        <f t="shared" si="39"/>
        <v>0</v>
      </c>
      <c r="AS231" s="59"/>
      <c r="AT231" s="59"/>
      <c r="AU231" s="59"/>
      <c r="AV231" s="59"/>
      <c r="AW231" s="64"/>
      <c r="AX231" s="126" t="s">
        <v>3</v>
      </c>
      <c r="AY231" s="65"/>
      <c r="AZ231" s="66">
        <v>240</v>
      </c>
    </row>
    <row r="232" spans="1:52" s="126" customFormat="1" ht="39.950000000000003" customHeight="1" x14ac:dyDescent="0.25">
      <c r="A232" s="53" t="str">
        <f t="shared" si="41"/>
        <v>LK6NT2_D1+1</v>
      </c>
      <c r="B232" s="53" t="str">
        <f t="shared" si="42"/>
        <v>LK6NT2_D1+2</v>
      </c>
      <c r="C232" s="53" t="str">
        <f t="shared" si="43"/>
        <v>LK6NT2_D1+3</v>
      </c>
      <c r="D232" s="53" t="str">
        <f t="shared" si="44"/>
        <v>LK6NT2_D1+4</v>
      </c>
      <c r="F232" s="126" t="s">
        <v>3</v>
      </c>
      <c r="G232" s="55"/>
      <c r="H232" s="55" t="s">
        <v>1047</v>
      </c>
      <c r="I232" s="56" t="s">
        <v>1048</v>
      </c>
      <c r="J232" s="56" t="s">
        <v>1046</v>
      </c>
      <c r="K232" s="56"/>
      <c r="L232" s="56" t="s">
        <v>1043</v>
      </c>
      <c r="M232" s="57">
        <v>1400</v>
      </c>
      <c r="N232" s="55">
        <v>700</v>
      </c>
      <c r="O232" s="55">
        <v>580</v>
      </c>
      <c r="P232" s="55">
        <v>420</v>
      </c>
      <c r="Q232" s="57"/>
      <c r="R232" s="57"/>
      <c r="S232" s="57"/>
      <c r="T232" s="57"/>
      <c r="U232" s="58" t="str">
        <f>H232</f>
        <v>LK6NT2_D1</v>
      </c>
      <c r="V232" s="59"/>
      <c r="W232" s="59"/>
      <c r="X232" s="59"/>
      <c r="Y232" s="59"/>
      <c r="Z232" s="60"/>
      <c r="AA232" s="60"/>
      <c r="AB232" s="60"/>
      <c r="AC232" s="60"/>
      <c r="AD232" s="59"/>
      <c r="AE232" s="59"/>
      <c r="AF232" s="59"/>
      <c r="AG232" s="59"/>
      <c r="AH232" s="61"/>
      <c r="AI232" s="61"/>
      <c r="AJ232" s="61"/>
      <c r="AK232" s="61"/>
      <c r="AL232" s="164">
        <v>18.392857142857142</v>
      </c>
      <c r="AM232" s="62"/>
      <c r="AN232" s="63">
        <f>ROUNDDOWN(AL232*$AN$10/$AL$10,1)</f>
        <v>10.6</v>
      </c>
      <c r="AO232" s="59">
        <f t="shared" si="40"/>
        <v>14840</v>
      </c>
      <c r="AP232" s="59">
        <f t="shared" si="40"/>
        <v>7420</v>
      </c>
      <c r="AQ232" s="59">
        <f t="shared" si="40"/>
        <v>6148</v>
      </c>
      <c r="AR232" s="59">
        <f t="shared" si="39"/>
        <v>4452</v>
      </c>
      <c r="AS232" s="59">
        <f t="shared" si="45"/>
        <v>14800</v>
      </c>
      <c r="AT232" s="59">
        <f t="shared" si="45"/>
        <v>7400</v>
      </c>
      <c r="AU232" s="59">
        <f t="shared" si="45"/>
        <v>6100</v>
      </c>
      <c r="AV232" s="59">
        <f t="shared" si="45"/>
        <v>4500</v>
      </c>
      <c r="AW232" s="64"/>
      <c r="AX232" s="126" t="s">
        <v>3</v>
      </c>
      <c r="AY232" s="65"/>
      <c r="AZ232" s="66">
        <v>240</v>
      </c>
    </row>
    <row r="233" spans="1:52" s="126" customFormat="1" ht="39.950000000000003" customHeight="1" x14ac:dyDescent="0.25">
      <c r="A233" s="53" t="str">
        <f t="shared" si="41"/>
        <v>LK6NT2_D2+1</v>
      </c>
      <c r="B233" s="53" t="str">
        <f t="shared" si="42"/>
        <v>LK6NT2_D2+2</v>
      </c>
      <c r="C233" s="53" t="str">
        <f t="shared" si="43"/>
        <v>LK6NT2_D2+3</v>
      </c>
      <c r="D233" s="53" t="str">
        <f t="shared" si="44"/>
        <v>LK6NT2_D2+4</v>
      </c>
      <c r="F233" s="126" t="s">
        <v>3</v>
      </c>
      <c r="G233" s="55"/>
      <c r="H233" s="55" t="s">
        <v>1049</v>
      </c>
      <c r="I233" s="56" t="s">
        <v>1050</v>
      </c>
      <c r="J233" s="56" t="s">
        <v>1051</v>
      </c>
      <c r="K233" s="56"/>
      <c r="L233" s="56" t="s">
        <v>1052</v>
      </c>
      <c r="M233" s="57">
        <v>1400</v>
      </c>
      <c r="N233" s="55">
        <v>700</v>
      </c>
      <c r="O233" s="55">
        <v>580</v>
      </c>
      <c r="P233" s="55">
        <v>400</v>
      </c>
      <c r="Q233" s="57"/>
      <c r="R233" s="57"/>
      <c r="S233" s="57"/>
      <c r="T233" s="57"/>
      <c r="U233" s="58" t="str">
        <f>H233</f>
        <v>LK6NT2_D2</v>
      </c>
      <c r="V233" s="59"/>
      <c r="W233" s="59"/>
      <c r="X233" s="59"/>
      <c r="Y233" s="59"/>
      <c r="Z233" s="60"/>
      <c r="AA233" s="60"/>
      <c r="AB233" s="60"/>
      <c r="AC233" s="60"/>
      <c r="AD233" s="59"/>
      <c r="AE233" s="59"/>
      <c r="AF233" s="59"/>
      <c r="AG233" s="59"/>
      <c r="AH233" s="61"/>
      <c r="AI233" s="61"/>
      <c r="AJ233" s="61"/>
      <c r="AK233" s="61"/>
      <c r="AL233" s="164">
        <v>13.571428571428571</v>
      </c>
      <c r="AM233" s="62"/>
      <c r="AN233" s="63">
        <f>ROUNDDOWN(AL233*$AN$10/$AL$10,1)</f>
        <v>7.8</v>
      </c>
      <c r="AO233" s="59">
        <f t="shared" si="40"/>
        <v>10920</v>
      </c>
      <c r="AP233" s="59">
        <f t="shared" si="40"/>
        <v>5460</v>
      </c>
      <c r="AQ233" s="59">
        <f t="shared" si="40"/>
        <v>4524</v>
      </c>
      <c r="AR233" s="59">
        <f t="shared" si="39"/>
        <v>3120</v>
      </c>
      <c r="AS233" s="59">
        <f t="shared" si="45"/>
        <v>10900</v>
      </c>
      <c r="AT233" s="59">
        <f t="shared" si="45"/>
        <v>5500</v>
      </c>
      <c r="AU233" s="59">
        <f t="shared" si="45"/>
        <v>4500</v>
      </c>
      <c r="AV233" s="59">
        <f t="shared" si="45"/>
        <v>3100</v>
      </c>
      <c r="AW233" s="64"/>
      <c r="AX233" s="126" t="s">
        <v>3</v>
      </c>
      <c r="AY233" s="65"/>
      <c r="AZ233" s="66">
        <v>240</v>
      </c>
    </row>
    <row r="234" spans="1:52" s="126" customFormat="1" ht="39.950000000000003" customHeight="1" x14ac:dyDescent="0.25">
      <c r="A234" s="53" t="str">
        <f t="shared" si="41"/>
        <v>LK7NT+1</v>
      </c>
      <c r="B234" s="53" t="str">
        <f t="shared" si="42"/>
        <v>LK7NT+2</v>
      </c>
      <c r="C234" s="53" t="str">
        <f t="shared" si="43"/>
        <v>LK7NT+3</v>
      </c>
      <c r="D234" s="53" t="str">
        <f t="shared" si="44"/>
        <v>LK7NT+4</v>
      </c>
      <c r="F234" s="126" t="s">
        <v>3</v>
      </c>
      <c r="G234" s="55">
        <v>7</v>
      </c>
      <c r="H234" s="55" t="s">
        <v>1053</v>
      </c>
      <c r="I234" s="56" t="s">
        <v>1054</v>
      </c>
      <c r="J234" s="56" t="s">
        <v>1055</v>
      </c>
      <c r="K234" s="56"/>
      <c r="L234" s="56" t="s">
        <v>1056</v>
      </c>
      <c r="M234" s="55">
        <v>1100</v>
      </c>
      <c r="N234" s="55">
        <v>550</v>
      </c>
      <c r="O234" s="55">
        <v>480</v>
      </c>
      <c r="P234" s="55">
        <v>400</v>
      </c>
      <c r="Q234" s="57"/>
      <c r="R234" s="57"/>
      <c r="S234" s="57"/>
      <c r="T234" s="57"/>
      <c r="U234" s="58" t="str">
        <f>H234</f>
        <v>LK7NT</v>
      </c>
      <c r="V234" s="59"/>
      <c r="W234" s="59"/>
      <c r="X234" s="59"/>
      <c r="Y234" s="59"/>
      <c r="Z234" s="60"/>
      <c r="AA234" s="60"/>
      <c r="AB234" s="60"/>
      <c r="AC234" s="60"/>
      <c r="AD234" s="59"/>
      <c r="AE234" s="59"/>
      <c r="AF234" s="59"/>
      <c r="AG234" s="59"/>
      <c r="AH234" s="61"/>
      <c r="AI234" s="61"/>
      <c r="AJ234" s="61"/>
      <c r="AK234" s="61"/>
      <c r="AL234" s="164">
        <v>10</v>
      </c>
      <c r="AM234" s="62"/>
      <c r="AN234" s="63">
        <f>ROUNDDOWN(AL234*$AN$10/$AL$10,1)</f>
        <v>5.8</v>
      </c>
      <c r="AO234" s="59">
        <f t="shared" si="40"/>
        <v>6380</v>
      </c>
      <c r="AP234" s="59">
        <f t="shared" si="40"/>
        <v>3190</v>
      </c>
      <c r="AQ234" s="59">
        <f t="shared" si="40"/>
        <v>2784</v>
      </c>
      <c r="AR234" s="59">
        <f t="shared" si="39"/>
        <v>2320</v>
      </c>
      <c r="AS234" s="59">
        <f t="shared" si="45"/>
        <v>6400</v>
      </c>
      <c r="AT234" s="59">
        <f t="shared" si="45"/>
        <v>3200</v>
      </c>
      <c r="AU234" s="59">
        <f t="shared" si="45"/>
        <v>2800</v>
      </c>
      <c r="AV234" s="59">
        <f t="shared" si="45"/>
        <v>2300</v>
      </c>
      <c r="AW234" s="64"/>
      <c r="AX234" s="126" t="s">
        <v>3</v>
      </c>
      <c r="AY234" s="65"/>
      <c r="AZ234" s="66"/>
    </row>
    <row r="235" spans="1:52" s="126" customFormat="1" ht="39.950000000000003" customHeight="1" x14ac:dyDescent="0.25">
      <c r="A235" s="53" t="str">
        <f t="shared" si="41"/>
        <v>LK8NT2+1</v>
      </c>
      <c r="B235" s="53" t="str">
        <f t="shared" si="42"/>
        <v>LK8NT2+2</v>
      </c>
      <c r="C235" s="53" t="str">
        <f t="shared" si="43"/>
        <v>LK8NT2+3</v>
      </c>
      <c r="D235" s="53" t="str">
        <f t="shared" si="44"/>
        <v>LK8NT2+4</v>
      </c>
      <c r="F235" s="126" t="s">
        <v>3</v>
      </c>
      <c r="G235" s="55">
        <v>8</v>
      </c>
      <c r="H235" s="55" t="s">
        <v>1057</v>
      </c>
      <c r="I235" s="56" t="s">
        <v>1058</v>
      </c>
      <c r="J235" s="56" t="s">
        <v>1055</v>
      </c>
      <c r="K235" s="56"/>
      <c r="L235" s="56" t="s">
        <v>1059</v>
      </c>
      <c r="M235" s="57"/>
      <c r="N235" s="55"/>
      <c r="O235" s="55"/>
      <c r="P235" s="55"/>
      <c r="Q235" s="57"/>
      <c r="R235" s="57"/>
      <c r="S235" s="57"/>
      <c r="T235" s="57"/>
      <c r="U235" s="58"/>
      <c r="V235" s="59"/>
      <c r="W235" s="59"/>
      <c r="X235" s="59"/>
      <c r="Y235" s="59"/>
      <c r="Z235" s="60"/>
      <c r="AA235" s="60"/>
      <c r="AB235" s="60"/>
      <c r="AC235" s="60"/>
      <c r="AD235" s="59"/>
      <c r="AE235" s="59"/>
      <c r="AF235" s="59"/>
      <c r="AG235" s="59"/>
      <c r="AH235" s="61"/>
      <c r="AI235" s="61"/>
      <c r="AJ235" s="61"/>
      <c r="AK235" s="61"/>
      <c r="AL235" s="164"/>
      <c r="AM235" s="62"/>
      <c r="AN235" s="62"/>
      <c r="AO235" s="59">
        <f t="shared" si="40"/>
        <v>0</v>
      </c>
      <c r="AP235" s="59">
        <f t="shared" si="40"/>
        <v>0</v>
      </c>
      <c r="AQ235" s="59">
        <f t="shared" si="40"/>
        <v>0</v>
      </c>
      <c r="AR235" s="59">
        <f t="shared" si="39"/>
        <v>0</v>
      </c>
      <c r="AS235" s="59"/>
      <c r="AT235" s="59"/>
      <c r="AU235" s="59"/>
      <c r="AV235" s="59"/>
      <c r="AW235" s="64"/>
      <c r="AX235" s="126" t="s">
        <v>3</v>
      </c>
      <c r="AY235" s="65"/>
      <c r="AZ235" s="66">
        <v>240</v>
      </c>
    </row>
    <row r="236" spans="1:52" s="126" customFormat="1" ht="39.950000000000003" customHeight="1" x14ac:dyDescent="0.25">
      <c r="A236" s="53" t="str">
        <f t="shared" si="41"/>
        <v>LK8NT2_D1+1</v>
      </c>
      <c r="B236" s="53" t="str">
        <f t="shared" si="42"/>
        <v>LK8NT2_D1+2</v>
      </c>
      <c r="C236" s="53" t="str">
        <f t="shared" si="43"/>
        <v>LK8NT2_D1+3</v>
      </c>
      <c r="D236" s="53" t="str">
        <f t="shared" si="44"/>
        <v>LK8NT2_D1+4</v>
      </c>
      <c r="F236" s="126" t="s">
        <v>3</v>
      </c>
      <c r="G236" s="55"/>
      <c r="H236" s="55" t="s">
        <v>1060</v>
      </c>
      <c r="I236" s="56" t="s">
        <v>1061</v>
      </c>
      <c r="J236" s="56" t="s">
        <v>1062</v>
      </c>
      <c r="K236" s="56"/>
      <c r="L236" s="56" t="s">
        <v>1063</v>
      </c>
      <c r="M236" s="57">
        <v>1500</v>
      </c>
      <c r="N236" s="55">
        <v>750</v>
      </c>
      <c r="O236" s="55">
        <v>590</v>
      </c>
      <c r="P236" s="55">
        <v>400</v>
      </c>
      <c r="Q236" s="57"/>
      <c r="R236" s="57"/>
      <c r="S236" s="57"/>
      <c r="T236" s="57"/>
      <c r="U236" s="58" t="str">
        <f>H236</f>
        <v>LK8NT2_D1</v>
      </c>
      <c r="V236" s="59"/>
      <c r="W236" s="59"/>
      <c r="X236" s="59"/>
      <c r="Y236" s="59"/>
      <c r="Z236" s="60">
        <f>V236/M236</f>
        <v>0</v>
      </c>
      <c r="AA236" s="60"/>
      <c r="AB236" s="60"/>
      <c r="AC236" s="60"/>
      <c r="AD236" s="59"/>
      <c r="AE236" s="59"/>
      <c r="AF236" s="59"/>
      <c r="AG236" s="59"/>
      <c r="AH236" s="61"/>
      <c r="AI236" s="61"/>
      <c r="AJ236" s="61"/>
      <c r="AK236" s="61"/>
      <c r="AL236" s="164">
        <v>7.04</v>
      </c>
      <c r="AM236" s="62"/>
      <c r="AN236" s="63">
        <f>ROUNDDOWN(AL236*$AN$10/$AL$10,1)</f>
        <v>4</v>
      </c>
      <c r="AO236" s="59">
        <f t="shared" si="40"/>
        <v>6000</v>
      </c>
      <c r="AP236" s="59">
        <f t="shared" si="40"/>
        <v>3000</v>
      </c>
      <c r="AQ236" s="59">
        <f t="shared" si="40"/>
        <v>2360</v>
      </c>
      <c r="AR236" s="59">
        <f t="shared" si="39"/>
        <v>1600</v>
      </c>
      <c r="AS236" s="59">
        <f t="shared" si="45"/>
        <v>6000</v>
      </c>
      <c r="AT236" s="59">
        <f t="shared" si="45"/>
        <v>3000</v>
      </c>
      <c r="AU236" s="59">
        <f t="shared" si="45"/>
        <v>2400</v>
      </c>
      <c r="AV236" s="59">
        <f t="shared" si="45"/>
        <v>1600</v>
      </c>
      <c r="AW236" s="64"/>
      <c r="AX236" s="126" t="s">
        <v>3</v>
      </c>
      <c r="AY236" s="65"/>
      <c r="AZ236" s="66">
        <v>240</v>
      </c>
    </row>
    <row r="237" spans="1:52" s="126" customFormat="1" ht="39.950000000000003" customHeight="1" x14ac:dyDescent="0.25">
      <c r="A237" s="53" t="str">
        <f t="shared" si="41"/>
        <v>LK8NT2_D2+1</v>
      </c>
      <c r="B237" s="53" t="str">
        <f t="shared" si="42"/>
        <v>LK8NT2_D2+2</v>
      </c>
      <c r="C237" s="53" t="str">
        <f t="shared" si="43"/>
        <v>LK8NT2_D2+3</v>
      </c>
      <c r="D237" s="53" t="str">
        <f t="shared" si="44"/>
        <v>LK8NT2_D2+4</v>
      </c>
      <c r="F237" s="126" t="s">
        <v>3</v>
      </c>
      <c r="G237" s="55"/>
      <c r="H237" s="55" t="s">
        <v>1064</v>
      </c>
      <c r="I237" s="56" t="s">
        <v>1065</v>
      </c>
      <c r="J237" s="56" t="s">
        <v>1066</v>
      </c>
      <c r="K237" s="56"/>
      <c r="L237" s="56" t="s">
        <v>1056</v>
      </c>
      <c r="M237" s="57">
        <v>1600</v>
      </c>
      <c r="N237" s="55">
        <v>800</v>
      </c>
      <c r="O237" s="55">
        <v>590</v>
      </c>
      <c r="P237" s="55">
        <v>400</v>
      </c>
      <c r="Q237" s="57"/>
      <c r="R237" s="57"/>
      <c r="S237" s="57"/>
      <c r="T237" s="57"/>
      <c r="U237" s="58" t="str">
        <f>H237</f>
        <v>LK8NT2_D2</v>
      </c>
      <c r="V237" s="59"/>
      <c r="W237" s="59"/>
      <c r="X237" s="59"/>
      <c r="Y237" s="59"/>
      <c r="Z237" s="60"/>
      <c r="AA237" s="60">
        <f>W237/N237</f>
        <v>0</v>
      </c>
      <c r="AB237" s="60"/>
      <c r="AC237" s="60"/>
      <c r="AD237" s="59"/>
      <c r="AE237" s="59"/>
      <c r="AF237" s="59"/>
      <c r="AG237" s="59"/>
      <c r="AH237" s="61"/>
      <c r="AI237" s="61"/>
      <c r="AJ237" s="61"/>
      <c r="AK237" s="61"/>
      <c r="AL237" s="164">
        <v>14.42</v>
      </c>
      <c r="AM237" s="62"/>
      <c r="AN237" s="63">
        <f>ROUNDDOWN(AL237*$AN$10/$AL$10,1)</f>
        <v>8.3000000000000007</v>
      </c>
      <c r="AO237" s="59">
        <f t="shared" si="40"/>
        <v>13280.000000000002</v>
      </c>
      <c r="AP237" s="59">
        <f t="shared" si="40"/>
        <v>6640.0000000000009</v>
      </c>
      <c r="AQ237" s="59">
        <f t="shared" si="40"/>
        <v>4897</v>
      </c>
      <c r="AR237" s="59">
        <f t="shared" si="39"/>
        <v>3320.0000000000005</v>
      </c>
      <c r="AS237" s="59">
        <f t="shared" si="45"/>
        <v>13300</v>
      </c>
      <c r="AT237" s="59">
        <f t="shared" si="45"/>
        <v>6600</v>
      </c>
      <c r="AU237" s="59">
        <f t="shared" si="45"/>
        <v>4900</v>
      </c>
      <c r="AV237" s="59">
        <f t="shared" si="45"/>
        <v>3300</v>
      </c>
      <c r="AW237" s="64"/>
      <c r="AX237" s="126" t="s">
        <v>3</v>
      </c>
      <c r="AY237" s="65"/>
      <c r="AZ237" s="66">
        <v>240</v>
      </c>
    </row>
    <row r="238" spans="1:52" s="126" customFormat="1" ht="39.950000000000003" customHeight="1" x14ac:dyDescent="0.25">
      <c r="A238" s="53" t="str">
        <f t="shared" si="41"/>
        <v>LK8NT2_D3+1</v>
      </c>
      <c r="B238" s="53" t="str">
        <f t="shared" si="42"/>
        <v>LK8NT2_D3+2</v>
      </c>
      <c r="C238" s="53" t="str">
        <f t="shared" si="43"/>
        <v>LK8NT2_D3+3</v>
      </c>
      <c r="D238" s="53" t="str">
        <f t="shared" si="44"/>
        <v>LK8NT2_D3+4</v>
      </c>
      <c r="F238" s="126" t="s">
        <v>3</v>
      </c>
      <c r="G238" s="55"/>
      <c r="H238" s="55" t="s">
        <v>1067</v>
      </c>
      <c r="I238" s="56" t="s">
        <v>1068</v>
      </c>
      <c r="J238" s="56" t="s">
        <v>1069</v>
      </c>
      <c r="K238" s="56"/>
      <c r="L238" s="56" t="s">
        <v>1070</v>
      </c>
      <c r="M238" s="57">
        <v>1500</v>
      </c>
      <c r="N238" s="55">
        <v>720</v>
      </c>
      <c r="O238" s="55">
        <v>500</v>
      </c>
      <c r="P238" s="55">
        <v>400</v>
      </c>
      <c r="Q238" s="57"/>
      <c r="R238" s="57"/>
      <c r="S238" s="57"/>
      <c r="T238" s="57"/>
      <c r="U238" s="58" t="str">
        <f>H238</f>
        <v>LK8NT2_D3</v>
      </c>
      <c r="V238" s="59"/>
      <c r="W238" s="59"/>
      <c r="X238" s="59"/>
      <c r="Y238" s="59"/>
      <c r="Z238" s="60">
        <f>V238/M238</f>
        <v>0</v>
      </c>
      <c r="AA238" s="60"/>
      <c r="AB238" s="60"/>
      <c r="AC238" s="60"/>
      <c r="AD238" s="59"/>
      <c r="AE238" s="59"/>
      <c r="AF238" s="59"/>
      <c r="AG238" s="59"/>
      <c r="AH238" s="61"/>
      <c r="AI238" s="61"/>
      <c r="AJ238" s="61"/>
      <c r="AK238" s="61"/>
      <c r="AL238" s="164">
        <v>7.04</v>
      </c>
      <c r="AM238" s="62"/>
      <c r="AN238" s="63">
        <f>ROUNDDOWN(AL238*$AN$10/$AL$10,1)</f>
        <v>4</v>
      </c>
      <c r="AO238" s="59">
        <f t="shared" si="40"/>
        <v>6000</v>
      </c>
      <c r="AP238" s="59">
        <f t="shared" si="40"/>
        <v>2880</v>
      </c>
      <c r="AQ238" s="59">
        <f t="shared" si="40"/>
        <v>2000</v>
      </c>
      <c r="AR238" s="59">
        <f t="shared" si="39"/>
        <v>1600</v>
      </c>
      <c r="AS238" s="59">
        <f t="shared" si="45"/>
        <v>6000</v>
      </c>
      <c r="AT238" s="59">
        <f t="shared" si="45"/>
        <v>2900</v>
      </c>
      <c r="AU238" s="59">
        <f t="shared" si="45"/>
        <v>2000</v>
      </c>
      <c r="AV238" s="59">
        <f t="shared" si="45"/>
        <v>1600</v>
      </c>
      <c r="AW238" s="64"/>
      <c r="AX238" s="126" t="s">
        <v>3</v>
      </c>
      <c r="AY238" s="65"/>
      <c r="AZ238" s="66">
        <v>240</v>
      </c>
    </row>
    <row r="239" spans="1:52" s="32" customFormat="1" ht="39.950000000000003" customHeight="1" x14ac:dyDescent="0.25">
      <c r="A239" s="53" t="str">
        <f t="shared" si="41"/>
        <v>LK9NT2+1</v>
      </c>
      <c r="B239" s="53" t="str">
        <f t="shared" si="42"/>
        <v>LK9NT2+2</v>
      </c>
      <c r="C239" s="53" t="str">
        <f t="shared" si="43"/>
        <v>LK9NT2+3</v>
      </c>
      <c r="D239" s="53" t="str">
        <f t="shared" si="44"/>
        <v>LK9NT2+4</v>
      </c>
      <c r="F239" s="126" t="s">
        <v>3</v>
      </c>
      <c r="G239" s="55">
        <v>9</v>
      </c>
      <c r="H239" s="55" t="s">
        <v>1071</v>
      </c>
      <c r="I239" s="56" t="s">
        <v>1072</v>
      </c>
      <c r="J239" s="56" t="s">
        <v>1073</v>
      </c>
      <c r="K239" s="56"/>
      <c r="L239" s="56" t="s">
        <v>1074</v>
      </c>
      <c r="M239" s="55">
        <v>1200</v>
      </c>
      <c r="N239" s="55">
        <v>600</v>
      </c>
      <c r="O239" s="55">
        <v>500</v>
      </c>
      <c r="P239" s="55">
        <v>400</v>
      </c>
      <c r="Q239" s="57"/>
      <c r="R239" s="57"/>
      <c r="S239" s="57"/>
      <c r="T239" s="57"/>
      <c r="U239" s="58" t="str">
        <f>H239</f>
        <v>LK9NT2</v>
      </c>
      <c r="V239" s="59"/>
      <c r="W239" s="59"/>
      <c r="X239" s="59"/>
      <c r="Y239" s="59"/>
      <c r="Z239" s="60">
        <f>V239/M239</f>
        <v>0</v>
      </c>
      <c r="AA239" s="60"/>
      <c r="AB239" s="60"/>
      <c r="AC239" s="60"/>
      <c r="AD239" s="59"/>
      <c r="AE239" s="59"/>
      <c r="AF239" s="59"/>
      <c r="AG239" s="59"/>
      <c r="AH239" s="61"/>
      <c r="AI239" s="61"/>
      <c r="AJ239" s="61"/>
      <c r="AK239" s="61"/>
      <c r="AL239" s="164">
        <v>10</v>
      </c>
      <c r="AM239" s="62"/>
      <c r="AN239" s="63">
        <f>ROUNDDOWN(AL239*$AN$10/$AL$10,1)</f>
        <v>5.8</v>
      </c>
      <c r="AO239" s="59">
        <f t="shared" si="40"/>
        <v>6960</v>
      </c>
      <c r="AP239" s="59">
        <f t="shared" si="40"/>
        <v>3480</v>
      </c>
      <c r="AQ239" s="59">
        <f t="shared" si="40"/>
        <v>2900</v>
      </c>
      <c r="AR239" s="59">
        <f t="shared" si="39"/>
        <v>2320</v>
      </c>
      <c r="AS239" s="59">
        <f t="shared" si="45"/>
        <v>7000</v>
      </c>
      <c r="AT239" s="59">
        <f t="shared" si="45"/>
        <v>3500</v>
      </c>
      <c r="AU239" s="59">
        <f t="shared" si="45"/>
        <v>2900</v>
      </c>
      <c r="AV239" s="59">
        <f t="shared" si="45"/>
        <v>2300</v>
      </c>
      <c r="AW239" s="64"/>
      <c r="AX239" s="126" t="s">
        <v>3</v>
      </c>
      <c r="AY239" s="65"/>
      <c r="AZ239" s="66">
        <v>240</v>
      </c>
    </row>
    <row r="240" spans="1:52" s="32" customFormat="1" ht="39.950000000000003" customHeight="1" x14ac:dyDescent="0.25">
      <c r="A240" s="53" t="str">
        <f t="shared" si="41"/>
        <v>LK10NT2+1</v>
      </c>
      <c r="B240" s="53" t="str">
        <f t="shared" si="42"/>
        <v>LK10NT2+2</v>
      </c>
      <c r="C240" s="53" t="str">
        <f t="shared" si="43"/>
        <v>LK10NT2+3</v>
      </c>
      <c r="D240" s="53" t="str">
        <f t="shared" si="44"/>
        <v>LK10NT2+4</v>
      </c>
      <c r="F240" s="126" t="s">
        <v>3</v>
      </c>
      <c r="G240" s="55">
        <v>10</v>
      </c>
      <c r="H240" s="55" t="s">
        <v>1075</v>
      </c>
      <c r="I240" s="56" t="s">
        <v>1076</v>
      </c>
      <c r="J240" s="56" t="s">
        <v>1073</v>
      </c>
      <c r="K240" s="56"/>
      <c r="L240" s="56" t="s">
        <v>1077</v>
      </c>
      <c r="M240" s="57"/>
      <c r="N240" s="55"/>
      <c r="O240" s="55"/>
      <c r="P240" s="55"/>
      <c r="Q240" s="57"/>
      <c r="R240" s="57"/>
      <c r="S240" s="57"/>
      <c r="T240" s="57"/>
      <c r="U240" s="58"/>
      <c r="V240" s="59"/>
      <c r="W240" s="59"/>
      <c r="X240" s="59"/>
      <c r="Y240" s="59"/>
      <c r="Z240" s="60"/>
      <c r="AA240" s="60"/>
      <c r="AB240" s="60"/>
      <c r="AC240" s="60"/>
      <c r="AD240" s="59"/>
      <c r="AE240" s="59"/>
      <c r="AF240" s="59"/>
      <c r="AG240" s="59"/>
      <c r="AH240" s="61"/>
      <c r="AI240" s="61"/>
      <c r="AJ240" s="61"/>
      <c r="AK240" s="61"/>
      <c r="AL240" s="164"/>
      <c r="AM240" s="62"/>
      <c r="AN240" s="62"/>
      <c r="AO240" s="59">
        <f t="shared" si="40"/>
        <v>0</v>
      </c>
      <c r="AP240" s="59">
        <f t="shared" si="40"/>
        <v>0</v>
      </c>
      <c r="AQ240" s="59">
        <f t="shared" si="40"/>
        <v>0</v>
      </c>
      <c r="AR240" s="59">
        <f t="shared" si="39"/>
        <v>0</v>
      </c>
      <c r="AS240" s="59"/>
      <c r="AT240" s="59"/>
      <c r="AU240" s="59"/>
      <c r="AV240" s="59"/>
      <c r="AW240" s="64"/>
      <c r="AX240" s="126" t="s">
        <v>3</v>
      </c>
      <c r="AY240" s="65"/>
      <c r="AZ240" s="66">
        <v>240</v>
      </c>
    </row>
    <row r="241" spans="1:52" s="32" customFormat="1" ht="39.950000000000003" customHeight="1" x14ac:dyDescent="0.25">
      <c r="A241" s="53" t="str">
        <f t="shared" si="41"/>
        <v>LK10NT2_D1+1</v>
      </c>
      <c r="B241" s="53" t="str">
        <f t="shared" si="42"/>
        <v>LK10NT2_D1+2</v>
      </c>
      <c r="C241" s="53" t="str">
        <f t="shared" si="43"/>
        <v>LK10NT2_D1+3</v>
      </c>
      <c r="D241" s="53" t="str">
        <f t="shared" si="44"/>
        <v>LK10NT2_D1+4</v>
      </c>
      <c r="F241" s="126" t="s">
        <v>3</v>
      </c>
      <c r="G241" s="55"/>
      <c r="H241" s="55" t="s">
        <v>1078</v>
      </c>
      <c r="I241" s="56" t="s">
        <v>1079</v>
      </c>
      <c r="J241" s="56" t="s">
        <v>1077</v>
      </c>
      <c r="K241" s="56"/>
      <c r="L241" s="56" t="s">
        <v>1074</v>
      </c>
      <c r="M241" s="57">
        <v>1500</v>
      </c>
      <c r="N241" s="55">
        <v>720</v>
      </c>
      <c r="O241" s="55">
        <v>590</v>
      </c>
      <c r="P241" s="55">
        <v>400</v>
      </c>
      <c r="Q241" s="57"/>
      <c r="R241" s="57"/>
      <c r="S241" s="57"/>
      <c r="T241" s="57"/>
      <c r="U241" s="58" t="str">
        <f t="shared" ref="U241:U247" si="48">H241</f>
        <v>LK10NT2_D1</v>
      </c>
      <c r="V241" s="59"/>
      <c r="W241" s="59"/>
      <c r="X241" s="59"/>
      <c r="Y241" s="59"/>
      <c r="Z241" s="60">
        <f>V241/M241</f>
        <v>0</v>
      </c>
      <c r="AA241" s="60">
        <f>W241/N241</f>
        <v>0</v>
      </c>
      <c r="AB241" s="60"/>
      <c r="AC241" s="60">
        <f>Y241/P241</f>
        <v>0</v>
      </c>
      <c r="AD241" s="59"/>
      <c r="AE241" s="59"/>
      <c r="AF241" s="59"/>
      <c r="AG241" s="59"/>
      <c r="AH241" s="61"/>
      <c r="AI241" s="61"/>
      <c r="AJ241" s="61"/>
      <c r="AK241" s="61"/>
      <c r="AL241" s="164">
        <v>11.525333333333334</v>
      </c>
      <c r="AM241" s="62"/>
      <c r="AN241" s="63">
        <f t="shared" ref="AN241:AN247" si="49">ROUNDDOWN(AL241*$AN$10/$AL$10,1)</f>
        <v>6.6</v>
      </c>
      <c r="AO241" s="59">
        <f t="shared" si="40"/>
        <v>9900</v>
      </c>
      <c r="AP241" s="59">
        <f t="shared" si="40"/>
        <v>4752</v>
      </c>
      <c r="AQ241" s="59">
        <f t="shared" si="40"/>
        <v>3894</v>
      </c>
      <c r="AR241" s="59">
        <f t="shared" si="39"/>
        <v>2640</v>
      </c>
      <c r="AS241" s="59">
        <f t="shared" si="45"/>
        <v>9900</v>
      </c>
      <c r="AT241" s="59">
        <f t="shared" si="45"/>
        <v>4800</v>
      </c>
      <c r="AU241" s="59">
        <f t="shared" si="45"/>
        <v>3900</v>
      </c>
      <c r="AV241" s="59">
        <f t="shared" si="45"/>
        <v>2600</v>
      </c>
      <c r="AW241" s="64"/>
      <c r="AX241" s="126" t="s">
        <v>3</v>
      </c>
      <c r="AY241" s="65"/>
      <c r="AZ241" s="66">
        <v>240</v>
      </c>
    </row>
    <row r="242" spans="1:52" s="32" customFormat="1" ht="54" customHeight="1" x14ac:dyDescent="0.25">
      <c r="A242" s="53" t="str">
        <f t="shared" si="41"/>
        <v>LK10NT2_D2+1</v>
      </c>
      <c r="B242" s="53" t="str">
        <f t="shared" si="42"/>
        <v>LK10NT2_D2+2</v>
      </c>
      <c r="C242" s="53" t="str">
        <f t="shared" si="43"/>
        <v>LK10NT2_D2+3</v>
      </c>
      <c r="D242" s="53" t="str">
        <f t="shared" si="44"/>
        <v>LK10NT2_D2+4</v>
      </c>
      <c r="F242" s="126" t="s">
        <v>3</v>
      </c>
      <c r="G242" s="55"/>
      <c r="H242" s="55" t="s">
        <v>1080</v>
      </c>
      <c r="I242" s="56" t="s">
        <v>1081</v>
      </c>
      <c r="J242" s="56" t="s">
        <v>1073</v>
      </c>
      <c r="K242" s="56"/>
      <c r="L242" s="56" t="s">
        <v>1056</v>
      </c>
      <c r="M242" s="57">
        <v>1200</v>
      </c>
      <c r="N242" s="55">
        <v>600</v>
      </c>
      <c r="O242" s="55">
        <v>500</v>
      </c>
      <c r="P242" s="55">
        <v>400</v>
      </c>
      <c r="Q242" s="57"/>
      <c r="R242" s="57"/>
      <c r="S242" s="57"/>
      <c r="T242" s="57"/>
      <c r="U242" s="58" t="str">
        <f t="shared" si="48"/>
        <v>LK10NT2_D2</v>
      </c>
      <c r="V242" s="59"/>
      <c r="W242" s="59"/>
      <c r="X242" s="59"/>
      <c r="Y242" s="59"/>
      <c r="Z242" s="60"/>
      <c r="AA242" s="60"/>
      <c r="AB242" s="60"/>
      <c r="AC242" s="60"/>
      <c r="AD242" s="59"/>
      <c r="AE242" s="59"/>
      <c r="AF242" s="59"/>
      <c r="AG242" s="59"/>
      <c r="AH242" s="61"/>
      <c r="AI242" s="61"/>
      <c r="AJ242" s="61"/>
      <c r="AK242" s="61"/>
      <c r="AL242" s="164">
        <v>8.7166666666666668</v>
      </c>
      <c r="AM242" s="62"/>
      <c r="AN242" s="63">
        <f t="shared" si="49"/>
        <v>5</v>
      </c>
      <c r="AO242" s="59">
        <f t="shared" si="40"/>
        <v>6000</v>
      </c>
      <c r="AP242" s="59">
        <f t="shared" si="40"/>
        <v>3000</v>
      </c>
      <c r="AQ242" s="59">
        <f t="shared" si="40"/>
        <v>2500</v>
      </c>
      <c r="AR242" s="59">
        <f t="shared" si="39"/>
        <v>2000</v>
      </c>
      <c r="AS242" s="59">
        <f t="shared" si="45"/>
        <v>6000</v>
      </c>
      <c r="AT242" s="59">
        <f t="shared" si="45"/>
        <v>3000</v>
      </c>
      <c r="AU242" s="59">
        <f t="shared" si="45"/>
        <v>2500</v>
      </c>
      <c r="AV242" s="59">
        <f t="shared" si="45"/>
        <v>2000</v>
      </c>
      <c r="AW242" s="64"/>
      <c r="AX242" s="126" t="s">
        <v>3</v>
      </c>
      <c r="AY242" s="65"/>
      <c r="AZ242" s="66"/>
    </row>
    <row r="243" spans="1:52" s="32" customFormat="1" ht="31.5" x14ac:dyDescent="0.25">
      <c r="A243" s="53" t="str">
        <f t="shared" si="41"/>
        <v>LK11NT2+1</v>
      </c>
      <c r="B243" s="53" t="str">
        <f t="shared" si="42"/>
        <v>LK11NT2+2</v>
      </c>
      <c r="C243" s="53" t="str">
        <f t="shared" si="43"/>
        <v>LK11NT2+3</v>
      </c>
      <c r="D243" s="53" t="str">
        <f t="shared" si="44"/>
        <v>LK11NT2+4</v>
      </c>
      <c r="F243" s="126" t="s">
        <v>3</v>
      </c>
      <c r="G243" s="55">
        <v>11</v>
      </c>
      <c r="H243" s="55" t="s">
        <v>1082</v>
      </c>
      <c r="I243" s="56" t="s">
        <v>1083</v>
      </c>
      <c r="J243" s="56" t="s">
        <v>1084</v>
      </c>
      <c r="K243" s="56"/>
      <c r="L243" s="56" t="s">
        <v>1085</v>
      </c>
      <c r="M243" s="57">
        <v>1500</v>
      </c>
      <c r="N243" s="55">
        <v>720</v>
      </c>
      <c r="O243" s="55">
        <v>590</v>
      </c>
      <c r="P243" s="55">
        <v>400</v>
      </c>
      <c r="Q243" s="57"/>
      <c r="R243" s="57"/>
      <c r="S243" s="57"/>
      <c r="T243" s="57"/>
      <c r="U243" s="58" t="str">
        <f t="shared" si="48"/>
        <v>LK11NT2</v>
      </c>
      <c r="V243" s="59"/>
      <c r="W243" s="59"/>
      <c r="X243" s="59"/>
      <c r="Y243" s="59"/>
      <c r="Z243" s="60"/>
      <c r="AA243" s="60"/>
      <c r="AB243" s="60"/>
      <c r="AC243" s="60"/>
      <c r="AD243" s="59"/>
      <c r="AE243" s="59"/>
      <c r="AF243" s="59"/>
      <c r="AG243" s="59"/>
      <c r="AH243" s="61"/>
      <c r="AI243" s="61"/>
      <c r="AJ243" s="61"/>
      <c r="AK243" s="61"/>
      <c r="AL243" s="164">
        <v>11.834</v>
      </c>
      <c r="AM243" s="62"/>
      <c r="AN243" s="63">
        <f t="shared" si="49"/>
        <v>6.8</v>
      </c>
      <c r="AO243" s="59">
        <f t="shared" si="40"/>
        <v>10200</v>
      </c>
      <c r="AP243" s="59">
        <f t="shared" si="40"/>
        <v>4896</v>
      </c>
      <c r="AQ243" s="59">
        <f t="shared" si="40"/>
        <v>4012</v>
      </c>
      <c r="AR243" s="59">
        <f t="shared" si="39"/>
        <v>2720</v>
      </c>
      <c r="AS243" s="59">
        <f t="shared" si="45"/>
        <v>10200</v>
      </c>
      <c r="AT243" s="59">
        <f t="shared" si="45"/>
        <v>4900</v>
      </c>
      <c r="AU243" s="59">
        <f t="shared" si="45"/>
        <v>4000</v>
      </c>
      <c r="AV243" s="59">
        <f t="shared" si="45"/>
        <v>2700</v>
      </c>
      <c r="AW243" s="64"/>
      <c r="AX243" s="126" t="s">
        <v>3</v>
      </c>
      <c r="AY243" s="65"/>
      <c r="AZ243" s="66">
        <v>240</v>
      </c>
    </row>
    <row r="244" spans="1:52" s="32" customFormat="1" ht="31.5" x14ac:dyDescent="0.25">
      <c r="A244" s="53" t="str">
        <f t="shared" si="41"/>
        <v>LK12NT2+1</v>
      </c>
      <c r="B244" s="53" t="str">
        <f t="shared" si="42"/>
        <v>LK12NT2+2</v>
      </c>
      <c r="C244" s="53" t="str">
        <f t="shared" si="43"/>
        <v>LK12NT2+3</v>
      </c>
      <c r="D244" s="53" t="str">
        <f t="shared" si="44"/>
        <v>LK12NT2+4</v>
      </c>
      <c r="F244" s="126" t="s">
        <v>3</v>
      </c>
      <c r="G244" s="55">
        <v>12</v>
      </c>
      <c r="H244" s="55" t="s">
        <v>1086</v>
      </c>
      <c r="I244" s="56" t="s">
        <v>1087</v>
      </c>
      <c r="J244" s="56" t="s">
        <v>1088</v>
      </c>
      <c r="K244" s="56"/>
      <c r="L244" s="56" t="s">
        <v>1089</v>
      </c>
      <c r="M244" s="57">
        <v>1500</v>
      </c>
      <c r="N244" s="55">
        <v>720</v>
      </c>
      <c r="O244" s="55">
        <v>600</v>
      </c>
      <c r="P244" s="55">
        <v>400</v>
      </c>
      <c r="Q244" s="57"/>
      <c r="R244" s="57"/>
      <c r="S244" s="57"/>
      <c r="T244" s="57"/>
      <c r="U244" s="58" t="str">
        <f t="shared" si="48"/>
        <v>LK12NT2</v>
      </c>
      <c r="V244" s="59"/>
      <c r="W244" s="59"/>
      <c r="X244" s="59"/>
      <c r="Y244" s="59"/>
      <c r="Z244" s="60"/>
      <c r="AA244" s="60"/>
      <c r="AB244" s="60"/>
      <c r="AC244" s="60"/>
      <c r="AD244" s="59"/>
      <c r="AE244" s="59"/>
      <c r="AF244" s="59"/>
      <c r="AG244" s="59"/>
      <c r="AH244" s="61"/>
      <c r="AI244" s="61"/>
      <c r="AJ244" s="61"/>
      <c r="AK244" s="61"/>
      <c r="AL244" s="164">
        <v>10.666666666666666</v>
      </c>
      <c r="AM244" s="62"/>
      <c r="AN244" s="63">
        <f t="shared" si="49"/>
        <v>6.1</v>
      </c>
      <c r="AO244" s="59">
        <f t="shared" si="40"/>
        <v>9150</v>
      </c>
      <c r="AP244" s="59">
        <f t="shared" si="40"/>
        <v>4392</v>
      </c>
      <c r="AQ244" s="59">
        <f t="shared" si="40"/>
        <v>3660</v>
      </c>
      <c r="AR244" s="59">
        <f t="shared" si="39"/>
        <v>2440</v>
      </c>
      <c r="AS244" s="59">
        <f t="shared" si="45"/>
        <v>9200</v>
      </c>
      <c r="AT244" s="59">
        <f t="shared" si="45"/>
        <v>4400</v>
      </c>
      <c r="AU244" s="59">
        <f t="shared" si="45"/>
        <v>3700</v>
      </c>
      <c r="AV244" s="59">
        <f t="shared" si="45"/>
        <v>2400</v>
      </c>
      <c r="AW244" s="64"/>
      <c r="AX244" s="126" t="s">
        <v>3</v>
      </c>
      <c r="AY244" s="65"/>
      <c r="AZ244" s="66">
        <v>240</v>
      </c>
    </row>
    <row r="245" spans="1:52" s="32" customFormat="1" ht="47.25" x14ac:dyDescent="0.25">
      <c r="A245" s="53" t="str">
        <f t="shared" si="41"/>
        <v>LK13NT2+1</v>
      </c>
      <c r="B245" s="53" t="str">
        <f t="shared" si="42"/>
        <v>LK13NT2+2</v>
      </c>
      <c r="C245" s="53" t="str">
        <f t="shared" si="43"/>
        <v>LK13NT2+3</v>
      </c>
      <c r="D245" s="53" t="str">
        <f t="shared" si="44"/>
        <v>LK13NT2+4</v>
      </c>
      <c r="F245" s="126" t="s">
        <v>3</v>
      </c>
      <c r="G245" s="55">
        <v>13</v>
      </c>
      <c r="H245" s="55" t="s">
        <v>1090</v>
      </c>
      <c r="I245" s="56" t="s">
        <v>1091</v>
      </c>
      <c r="J245" s="56" t="s">
        <v>1092</v>
      </c>
      <c r="K245" s="56"/>
      <c r="L245" s="56" t="s">
        <v>1093</v>
      </c>
      <c r="M245" s="57">
        <v>1500</v>
      </c>
      <c r="N245" s="55">
        <v>720</v>
      </c>
      <c r="O245" s="55">
        <v>590</v>
      </c>
      <c r="P245" s="55">
        <v>400</v>
      </c>
      <c r="Q245" s="57"/>
      <c r="R245" s="57"/>
      <c r="S245" s="57"/>
      <c r="T245" s="57"/>
      <c r="U245" s="58" t="str">
        <f t="shared" si="48"/>
        <v>LK13NT2</v>
      </c>
      <c r="V245" s="59"/>
      <c r="W245" s="59"/>
      <c r="X245" s="59"/>
      <c r="Y245" s="59"/>
      <c r="Z245" s="60">
        <f>V245/M245</f>
        <v>0</v>
      </c>
      <c r="AA245" s="60">
        <f>W245/N245</f>
        <v>0</v>
      </c>
      <c r="AB245" s="60">
        <f>X245/O245</f>
        <v>0</v>
      </c>
      <c r="AC245" s="60"/>
      <c r="AD245" s="59"/>
      <c r="AE245" s="59"/>
      <c r="AF245" s="59"/>
      <c r="AG245" s="59"/>
      <c r="AH245" s="61"/>
      <c r="AI245" s="61"/>
      <c r="AJ245" s="61"/>
      <c r="AK245" s="61"/>
      <c r="AL245" s="164">
        <v>7.04</v>
      </c>
      <c r="AM245" s="62"/>
      <c r="AN245" s="63">
        <f t="shared" si="49"/>
        <v>4</v>
      </c>
      <c r="AO245" s="59">
        <f t="shared" si="40"/>
        <v>6000</v>
      </c>
      <c r="AP245" s="59">
        <f t="shared" si="40"/>
        <v>2880</v>
      </c>
      <c r="AQ245" s="59">
        <f t="shared" si="40"/>
        <v>2360</v>
      </c>
      <c r="AR245" s="59">
        <f t="shared" si="39"/>
        <v>1600</v>
      </c>
      <c r="AS245" s="59">
        <f t="shared" si="45"/>
        <v>6000</v>
      </c>
      <c r="AT245" s="59">
        <f t="shared" si="45"/>
        <v>2900</v>
      </c>
      <c r="AU245" s="59">
        <f t="shared" si="45"/>
        <v>2400</v>
      </c>
      <c r="AV245" s="59">
        <f t="shared" si="45"/>
        <v>1600</v>
      </c>
      <c r="AW245" s="64"/>
      <c r="AX245" s="126" t="s">
        <v>3</v>
      </c>
      <c r="AY245" s="65"/>
      <c r="AZ245" s="66">
        <v>240</v>
      </c>
    </row>
    <row r="246" spans="1:52" s="32" customFormat="1" ht="47.25" x14ac:dyDescent="0.25">
      <c r="A246" s="53" t="str">
        <f t="shared" si="41"/>
        <v>LK14NT2+1</v>
      </c>
      <c r="B246" s="53" t="str">
        <f t="shared" si="42"/>
        <v>LK14NT2+2</v>
      </c>
      <c r="C246" s="53" t="str">
        <f t="shared" si="43"/>
        <v>LK14NT2+3</v>
      </c>
      <c r="D246" s="53" t="str">
        <f t="shared" si="44"/>
        <v>LK14NT2+4</v>
      </c>
      <c r="F246" s="126" t="s">
        <v>3</v>
      </c>
      <c r="G246" s="55">
        <v>14</v>
      </c>
      <c r="H246" s="55" t="s">
        <v>1094</v>
      </c>
      <c r="I246" s="56" t="s">
        <v>1095</v>
      </c>
      <c r="J246" s="56" t="s">
        <v>1084</v>
      </c>
      <c r="K246" s="56"/>
      <c r="L246" s="56" t="s">
        <v>1096</v>
      </c>
      <c r="M246" s="57">
        <v>1500</v>
      </c>
      <c r="N246" s="55">
        <v>720</v>
      </c>
      <c r="O246" s="55">
        <v>500</v>
      </c>
      <c r="P246" s="55">
        <v>400</v>
      </c>
      <c r="Q246" s="57"/>
      <c r="R246" s="57"/>
      <c r="S246" s="57"/>
      <c r="T246" s="57"/>
      <c r="U246" s="58" t="str">
        <f t="shared" si="48"/>
        <v>LK14NT2</v>
      </c>
      <c r="V246" s="59"/>
      <c r="W246" s="59"/>
      <c r="X246" s="59"/>
      <c r="Y246" s="59"/>
      <c r="Z246" s="60"/>
      <c r="AA246" s="60">
        <f>W246/N246</f>
        <v>0</v>
      </c>
      <c r="AB246" s="60"/>
      <c r="AC246" s="60"/>
      <c r="AD246" s="59"/>
      <c r="AE246" s="59"/>
      <c r="AF246" s="59"/>
      <c r="AG246" s="59"/>
      <c r="AH246" s="61"/>
      <c r="AI246" s="61"/>
      <c r="AJ246" s="61"/>
      <c r="AK246" s="61"/>
      <c r="AL246" s="164">
        <v>10.188962962962963</v>
      </c>
      <c r="AM246" s="62"/>
      <c r="AN246" s="63">
        <f t="shared" si="49"/>
        <v>5.9</v>
      </c>
      <c r="AO246" s="59">
        <f t="shared" si="40"/>
        <v>8850</v>
      </c>
      <c r="AP246" s="59">
        <f t="shared" si="40"/>
        <v>4248</v>
      </c>
      <c r="AQ246" s="59">
        <f t="shared" si="40"/>
        <v>2950</v>
      </c>
      <c r="AR246" s="59">
        <f t="shared" si="39"/>
        <v>2360</v>
      </c>
      <c r="AS246" s="59">
        <f t="shared" si="45"/>
        <v>8900</v>
      </c>
      <c r="AT246" s="59">
        <f t="shared" si="45"/>
        <v>4200</v>
      </c>
      <c r="AU246" s="59">
        <f t="shared" si="45"/>
        <v>3000</v>
      </c>
      <c r="AV246" s="59">
        <f t="shared" si="45"/>
        <v>2400</v>
      </c>
      <c r="AW246" s="64"/>
      <c r="AX246" s="126" t="s">
        <v>3</v>
      </c>
      <c r="AY246" s="65"/>
      <c r="AZ246" s="66"/>
    </row>
    <row r="247" spans="1:52" s="32" customFormat="1" ht="63" x14ac:dyDescent="0.25">
      <c r="A247" s="53" t="str">
        <f t="shared" si="41"/>
        <v>LK15NT+1</v>
      </c>
      <c r="B247" s="53" t="str">
        <f t="shared" si="42"/>
        <v>LK15NT+2</v>
      </c>
      <c r="C247" s="53" t="str">
        <f t="shared" si="43"/>
        <v>LK15NT+3</v>
      </c>
      <c r="D247" s="53" t="str">
        <f t="shared" si="44"/>
        <v>LK15NT+4</v>
      </c>
      <c r="F247" s="126" t="s">
        <v>3</v>
      </c>
      <c r="G247" s="55">
        <v>15</v>
      </c>
      <c r="H247" s="55" t="s">
        <v>1097</v>
      </c>
      <c r="I247" s="56" t="s">
        <v>1098</v>
      </c>
      <c r="J247" s="56" t="s">
        <v>1099</v>
      </c>
      <c r="K247" s="56"/>
      <c r="L247" s="56" t="s">
        <v>1100</v>
      </c>
      <c r="M247" s="55">
        <v>1500</v>
      </c>
      <c r="N247" s="55">
        <v>720</v>
      </c>
      <c r="O247" s="55">
        <v>500</v>
      </c>
      <c r="P247" s="55">
        <v>400</v>
      </c>
      <c r="Q247" s="57"/>
      <c r="R247" s="57"/>
      <c r="S247" s="57"/>
      <c r="T247" s="57"/>
      <c r="U247" s="58" t="str">
        <f t="shared" si="48"/>
        <v>LK15NT</v>
      </c>
      <c r="V247" s="59"/>
      <c r="W247" s="59"/>
      <c r="X247" s="59"/>
      <c r="Y247" s="59"/>
      <c r="Z247" s="60"/>
      <c r="AA247" s="60"/>
      <c r="AB247" s="60"/>
      <c r="AC247" s="60"/>
      <c r="AD247" s="59"/>
      <c r="AE247" s="59"/>
      <c r="AF247" s="59"/>
      <c r="AG247" s="59"/>
      <c r="AH247" s="61"/>
      <c r="AI247" s="61"/>
      <c r="AJ247" s="61"/>
      <c r="AK247" s="61"/>
      <c r="AL247" s="164">
        <v>7.04</v>
      </c>
      <c r="AM247" s="62"/>
      <c r="AN247" s="63">
        <f t="shared" si="49"/>
        <v>4</v>
      </c>
      <c r="AO247" s="59">
        <f t="shared" si="40"/>
        <v>6000</v>
      </c>
      <c r="AP247" s="59">
        <f t="shared" si="40"/>
        <v>2880</v>
      </c>
      <c r="AQ247" s="59">
        <f t="shared" si="40"/>
        <v>2000</v>
      </c>
      <c r="AR247" s="59">
        <f t="shared" si="39"/>
        <v>1600</v>
      </c>
      <c r="AS247" s="59">
        <f t="shared" si="45"/>
        <v>6000</v>
      </c>
      <c r="AT247" s="59">
        <f t="shared" si="45"/>
        <v>2900</v>
      </c>
      <c r="AU247" s="59">
        <f t="shared" si="45"/>
        <v>2000</v>
      </c>
      <c r="AV247" s="59">
        <f t="shared" si="45"/>
        <v>1600</v>
      </c>
      <c r="AW247" s="64"/>
      <c r="AX247" s="126" t="s">
        <v>3</v>
      </c>
      <c r="AY247" s="65"/>
      <c r="AZ247" s="66">
        <v>240</v>
      </c>
    </row>
    <row r="248" spans="1:52" s="32" customFormat="1" x14ac:dyDescent="0.25">
      <c r="A248" s="53" t="str">
        <f t="shared" si="41"/>
        <v>LK16NT2+1</v>
      </c>
      <c r="B248" s="53" t="str">
        <f t="shared" si="42"/>
        <v>LK16NT2+2</v>
      </c>
      <c r="C248" s="53" t="str">
        <f t="shared" si="43"/>
        <v>LK16NT2+3</v>
      </c>
      <c r="D248" s="53" t="str">
        <f t="shared" si="44"/>
        <v>LK16NT2+4</v>
      </c>
      <c r="F248" s="126" t="s">
        <v>3</v>
      </c>
      <c r="G248" s="55">
        <v>16</v>
      </c>
      <c r="H248" s="55" t="s">
        <v>1101</v>
      </c>
      <c r="I248" s="56" t="s">
        <v>1102</v>
      </c>
      <c r="J248" s="56" t="s">
        <v>1099</v>
      </c>
      <c r="K248" s="56"/>
      <c r="L248" s="56" t="s">
        <v>1103</v>
      </c>
      <c r="M248" s="57"/>
      <c r="N248" s="55"/>
      <c r="O248" s="55"/>
      <c r="P248" s="55"/>
      <c r="Q248" s="57"/>
      <c r="R248" s="57"/>
      <c r="S248" s="57"/>
      <c r="T248" s="57"/>
      <c r="U248" s="58"/>
      <c r="V248" s="59"/>
      <c r="W248" s="59"/>
      <c r="X248" s="59"/>
      <c r="Y248" s="59"/>
      <c r="Z248" s="60" t="e">
        <f>V248/M248</f>
        <v>#DIV/0!</v>
      </c>
      <c r="AA248" s="60" t="e">
        <f>W248/N248</f>
        <v>#DIV/0!</v>
      </c>
      <c r="AB248" s="60"/>
      <c r="AC248" s="60"/>
      <c r="AD248" s="59"/>
      <c r="AE248" s="59"/>
      <c r="AF248" s="59"/>
      <c r="AG248" s="59"/>
      <c r="AH248" s="61"/>
      <c r="AI248" s="61"/>
      <c r="AJ248" s="61"/>
      <c r="AK248" s="61"/>
      <c r="AL248" s="164"/>
      <c r="AM248" s="62"/>
      <c r="AN248" s="62"/>
      <c r="AO248" s="59">
        <f t="shared" si="40"/>
        <v>0</v>
      </c>
      <c r="AP248" s="59">
        <f t="shared" si="40"/>
        <v>0</v>
      </c>
      <c r="AQ248" s="59">
        <f t="shared" si="40"/>
        <v>0</v>
      </c>
      <c r="AR248" s="59">
        <f t="shared" si="39"/>
        <v>0</v>
      </c>
      <c r="AS248" s="59"/>
      <c r="AT248" s="59"/>
      <c r="AU248" s="59"/>
      <c r="AV248" s="59"/>
      <c r="AW248" s="64"/>
      <c r="AX248" s="126" t="s">
        <v>3</v>
      </c>
      <c r="AY248" s="65"/>
      <c r="AZ248" s="66">
        <v>240</v>
      </c>
    </row>
    <row r="249" spans="1:52" s="32" customFormat="1" ht="47.25" x14ac:dyDescent="0.25">
      <c r="A249" s="53" t="str">
        <f t="shared" si="41"/>
        <v>LK16NT2_D1+1</v>
      </c>
      <c r="B249" s="53" t="str">
        <f t="shared" si="42"/>
        <v>LK16NT2_D1+2</v>
      </c>
      <c r="C249" s="53" t="str">
        <f t="shared" si="43"/>
        <v>LK16NT2_D1+3</v>
      </c>
      <c r="D249" s="53" t="str">
        <f t="shared" si="44"/>
        <v>LK16NT2_D1+4</v>
      </c>
      <c r="F249" s="126" t="s">
        <v>3</v>
      </c>
      <c r="G249" s="55"/>
      <c r="H249" s="55" t="s">
        <v>1104</v>
      </c>
      <c r="I249" s="56" t="s">
        <v>1105</v>
      </c>
      <c r="J249" s="56" t="s">
        <v>1103</v>
      </c>
      <c r="K249" s="56"/>
      <c r="L249" s="56" t="s">
        <v>1106</v>
      </c>
      <c r="M249" s="57">
        <v>1900</v>
      </c>
      <c r="N249" s="55">
        <v>800</v>
      </c>
      <c r="O249" s="55">
        <v>590</v>
      </c>
      <c r="P249" s="55">
        <v>400</v>
      </c>
      <c r="Q249" s="57"/>
      <c r="R249" s="57"/>
      <c r="S249" s="57"/>
      <c r="T249" s="57"/>
      <c r="U249" s="58" t="str">
        <f>H249</f>
        <v>LK16NT2_D1</v>
      </c>
      <c r="V249" s="59"/>
      <c r="W249" s="59"/>
      <c r="X249" s="59"/>
      <c r="Y249" s="59"/>
      <c r="Z249" s="60">
        <f>V249/M249</f>
        <v>0</v>
      </c>
      <c r="AA249" s="60"/>
      <c r="AB249" s="60"/>
      <c r="AC249" s="60"/>
      <c r="AD249" s="59"/>
      <c r="AE249" s="59"/>
      <c r="AF249" s="59"/>
      <c r="AG249" s="59"/>
      <c r="AH249" s="61"/>
      <c r="AI249" s="61"/>
      <c r="AJ249" s="61"/>
      <c r="AK249" s="61"/>
      <c r="AL249" s="164">
        <v>12.85</v>
      </c>
      <c r="AM249" s="62"/>
      <c r="AN249" s="63">
        <f>ROUNDDOWN(AL249*$AN$10/$AL$10,1)</f>
        <v>7.4</v>
      </c>
      <c r="AO249" s="59">
        <f t="shared" si="40"/>
        <v>14060</v>
      </c>
      <c r="AP249" s="59">
        <f t="shared" si="40"/>
        <v>5920</v>
      </c>
      <c r="AQ249" s="59">
        <f t="shared" si="40"/>
        <v>4366</v>
      </c>
      <c r="AR249" s="59">
        <f t="shared" si="39"/>
        <v>2960</v>
      </c>
      <c r="AS249" s="59">
        <f t="shared" si="45"/>
        <v>14100</v>
      </c>
      <c r="AT249" s="59">
        <f t="shared" si="45"/>
        <v>5900</v>
      </c>
      <c r="AU249" s="59">
        <f t="shared" si="45"/>
        <v>4400</v>
      </c>
      <c r="AV249" s="59">
        <f t="shared" si="45"/>
        <v>3000</v>
      </c>
      <c r="AW249" s="64"/>
      <c r="AX249" s="126" t="s">
        <v>3</v>
      </c>
      <c r="AY249" s="65"/>
      <c r="AZ249" s="66">
        <v>240</v>
      </c>
    </row>
    <row r="250" spans="1:52" s="32" customFormat="1" ht="54" customHeight="1" x14ac:dyDescent="0.25">
      <c r="A250" s="53" t="str">
        <f t="shared" si="41"/>
        <v>LK16NT2_D2+1</v>
      </c>
      <c r="B250" s="53" t="str">
        <f t="shared" si="42"/>
        <v>LK16NT2_D2+2</v>
      </c>
      <c r="C250" s="53" t="str">
        <f t="shared" si="43"/>
        <v>LK16NT2_D2+3</v>
      </c>
      <c r="D250" s="53" t="str">
        <f t="shared" si="44"/>
        <v>LK16NT2_D2+4</v>
      </c>
      <c r="F250" s="126" t="s">
        <v>3</v>
      </c>
      <c r="G250" s="55"/>
      <c r="H250" s="55" t="s">
        <v>1107</v>
      </c>
      <c r="I250" s="56" t="s">
        <v>1108</v>
      </c>
      <c r="J250" s="56" t="s">
        <v>1106</v>
      </c>
      <c r="K250" s="56"/>
      <c r="L250" s="56" t="s">
        <v>1100</v>
      </c>
      <c r="M250" s="57">
        <v>1700</v>
      </c>
      <c r="N250" s="55">
        <v>720</v>
      </c>
      <c r="O250" s="55">
        <v>590</v>
      </c>
      <c r="P250" s="55">
        <v>400</v>
      </c>
      <c r="Q250" s="57"/>
      <c r="R250" s="57"/>
      <c r="S250" s="57"/>
      <c r="T250" s="57"/>
      <c r="U250" s="58" t="str">
        <f>H250</f>
        <v>LK16NT2_D2</v>
      </c>
      <c r="V250" s="59"/>
      <c r="W250" s="59"/>
      <c r="X250" s="59"/>
      <c r="Y250" s="59"/>
      <c r="Z250" s="60">
        <f>V250/M250</f>
        <v>0</v>
      </c>
      <c r="AA250" s="60"/>
      <c r="AB250" s="60"/>
      <c r="AC250" s="60"/>
      <c r="AD250" s="59"/>
      <c r="AE250" s="59"/>
      <c r="AF250" s="59"/>
      <c r="AG250" s="59"/>
      <c r="AH250" s="61"/>
      <c r="AI250" s="61"/>
      <c r="AJ250" s="61"/>
      <c r="AK250" s="61"/>
      <c r="AL250" s="164">
        <v>12.84715298548798</v>
      </c>
      <c r="AM250" s="62"/>
      <c r="AN250" s="63">
        <f>ROUNDDOWN(AL250*$AN$10/$AL$10,1)</f>
        <v>7.4</v>
      </c>
      <c r="AO250" s="59">
        <f t="shared" si="40"/>
        <v>12580</v>
      </c>
      <c r="AP250" s="59">
        <f t="shared" si="40"/>
        <v>5328</v>
      </c>
      <c r="AQ250" s="59">
        <f t="shared" si="40"/>
        <v>4366</v>
      </c>
      <c r="AR250" s="59">
        <f t="shared" si="39"/>
        <v>2960</v>
      </c>
      <c r="AS250" s="59">
        <f t="shared" si="45"/>
        <v>12600</v>
      </c>
      <c r="AT250" s="59">
        <f t="shared" si="45"/>
        <v>5300</v>
      </c>
      <c r="AU250" s="59">
        <f t="shared" si="45"/>
        <v>4400</v>
      </c>
      <c r="AV250" s="59">
        <f t="shared" si="45"/>
        <v>3000</v>
      </c>
      <c r="AW250" s="64"/>
      <c r="AX250" s="126" t="s">
        <v>3</v>
      </c>
      <c r="AY250" s="65"/>
      <c r="AZ250" s="66">
        <v>240</v>
      </c>
    </row>
    <row r="251" spans="1:52" s="32" customFormat="1" ht="54" customHeight="1" x14ac:dyDescent="0.25">
      <c r="A251" s="53" t="str">
        <f t="shared" si="41"/>
        <v>LK16NT2_D3+1</v>
      </c>
      <c r="B251" s="53" t="str">
        <f t="shared" si="42"/>
        <v>LK16NT2_D3+2</v>
      </c>
      <c r="C251" s="53" t="str">
        <f t="shared" si="43"/>
        <v>LK16NT2_D3+3</v>
      </c>
      <c r="D251" s="53" t="str">
        <f t="shared" si="44"/>
        <v>LK16NT2_D3+4</v>
      </c>
      <c r="F251" s="126" t="s">
        <v>3</v>
      </c>
      <c r="G251" s="55"/>
      <c r="H251" s="55" t="s">
        <v>1109</v>
      </c>
      <c r="I251" s="56" t="s">
        <v>1110</v>
      </c>
      <c r="J251" s="56" t="s">
        <v>1111</v>
      </c>
      <c r="K251" s="56"/>
      <c r="L251" s="56" t="s">
        <v>1093</v>
      </c>
      <c r="M251" s="55">
        <v>1600</v>
      </c>
      <c r="N251" s="55">
        <v>720</v>
      </c>
      <c r="O251" s="55">
        <v>590</v>
      </c>
      <c r="P251" s="55">
        <v>400</v>
      </c>
      <c r="Q251" s="57"/>
      <c r="R251" s="57"/>
      <c r="S251" s="57"/>
      <c r="T251" s="57"/>
      <c r="U251" s="58" t="str">
        <f>H251</f>
        <v>LK16NT2_D3</v>
      </c>
      <c r="V251" s="59"/>
      <c r="W251" s="59"/>
      <c r="X251" s="59"/>
      <c r="Y251" s="59"/>
      <c r="Z251" s="60">
        <f>V251/M251</f>
        <v>0</v>
      </c>
      <c r="AA251" s="60">
        <f>W251/N251</f>
        <v>0</v>
      </c>
      <c r="AB251" s="60"/>
      <c r="AC251" s="60"/>
      <c r="AD251" s="59"/>
      <c r="AE251" s="59"/>
      <c r="AF251" s="59"/>
      <c r="AG251" s="59"/>
      <c r="AH251" s="61"/>
      <c r="AI251" s="61"/>
      <c r="AJ251" s="61"/>
      <c r="AK251" s="61"/>
      <c r="AL251" s="164">
        <v>15.972222222222221</v>
      </c>
      <c r="AM251" s="62"/>
      <c r="AN251" s="63">
        <f>ROUNDDOWN(AL251*$AN$10/$AL$10,1)</f>
        <v>9.1999999999999993</v>
      </c>
      <c r="AO251" s="59">
        <f t="shared" si="40"/>
        <v>14719.999999999998</v>
      </c>
      <c r="AP251" s="59">
        <f t="shared" si="40"/>
        <v>6623.9999999999991</v>
      </c>
      <c r="AQ251" s="59">
        <f t="shared" si="40"/>
        <v>5428</v>
      </c>
      <c r="AR251" s="59">
        <f t="shared" si="39"/>
        <v>3679.9999999999995</v>
      </c>
      <c r="AS251" s="59">
        <f t="shared" si="45"/>
        <v>14700</v>
      </c>
      <c r="AT251" s="59">
        <f t="shared" si="45"/>
        <v>6600</v>
      </c>
      <c r="AU251" s="59">
        <f t="shared" si="45"/>
        <v>5400</v>
      </c>
      <c r="AV251" s="59">
        <f t="shared" si="45"/>
        <v>3700</v>
      </c>
      <c r="AW251" s="64"/>
      <c r="AX251" s="126" t="s">
        <v>3</v>
      </c>
      <c r="AY251" s="65"/>
      <c r="AZ251" s="66">
        <v>240</v>
      </c>
    </row>
    <row r="252" spans="1:52" s="32" customFormat="1" ht="54" customHeight="1" x14ac:dyDescent="0.25">
      <c r="A252" s="53" t="str">
        <f t="shared" si="41"/>
        <v>LK17NT2+1</v>
      </c>
      <c r="B252" s="53" t="str">
        <f t="shared" si="42"/>
        <v>LK17NT2+2</v>
      </c>
      <c r="C252" s="53" t="str">
        <f t="shared" si="43"/>
        <v>LK17NT2+3</v>
      </c>
      <c r="D252" s="53" t="str">
        <f t="shared" si="44"/>
        <v>LK17NT2+4</v>
      </c>
      <c r="F252" s="126" t="s">
        <v>3</v>
      </c>
      <c r="G252" s="55">
        <v>17</v>
      </c>
      <c r="H252" s="55" t="s">
        <v>1112</v>
      </c>
      <c r="I252" s="56" t="s">
        <v>1113</v>
      </c>
      <c r="J252" s="56" t="s">
        <v>1111</v>
      </c>
      <c r="K252" s="56"/>
      <c r="L252" s="56" t="s">
        <v>1114</v>
      </c>
      <c r="M252" s="57"/>
      <c r="N252" s="55"/>
      <c r="O252" s="55"/>
      <c r="P252" s="55"/>
      <c r="Q252" s="57"/>
      <c r="R252" s="57"/>
      <c r="S252" s="57"/>
      <c r="T252" s="57"/>
      <c r="U252" s="58"/>
      <c r="V252" s="59"/>
      <c r="W252" s="59"/>
      <c r="X252" s="59"/>
      <c r="Y252" s="59"/>
      <c r="Z252" s="60"/>
      <c r="AA252" s="60"/>
      <c r="AB252" s="60"/>
      <c r="AC252" s="60"/>
      <c r="AD252" s="59"/>
      <c r="AE252" s="59"/>
      <c r="AF252" s="59"/>
      <c r="AG252" s="59"/>
      <c r="AH252" s="61"/>
      <c r="AI252" s="61"/>
      <c r="AJ252" s="61"/>
      <c r="AK252" s="61"/>
      <c r="AL252" s="164"/>
      <c r="AM252" s="62"/>
      <c r="AN252" s="62"/>
      <c r="AO252" s="59">
        <f t="shared" si="40"/>
        <v>0</v>
      </c>
      <c r="AP252" s="59">
        <f t="shared" si="40"/>
        <v>0</v>
      </c>
      <c r="AQ252" s="59">
        <f t="shared" si="40"/>
        <v>0</v>
      </c>
      <c r="AR252" s="59">
        <f t="shared" si="39"/>
        <v>0</v>
      </c>
      <c r="AS252" s="59"/>
      <c r="AT252" s="59"/>
      <c r="AU252" s="59"/>
      <c r="AV252" s="59"/>
      <c r="AW252" s="64"/>
      <c r="AX252" s="126" t="s">
        <v>3</v>
      </c>
      <c r="AY252" s="65"/>
      <c r="AZ252" s="66">
        <v>240</v>
      </c>
    </row>
    <row r="253" spans="1:52" s="32" customFormat="1" ht="54" customHeight="1" x14ac:dyDescent="0.25">
      <c r="A253" s="53" t="str">
        <f t="shared" si="41"/>
        <v>LK17NT2_D1+1</v>
      </c>
      <c r="B253" s="53" t="str">
        <f t="shared" si="42"/>
        <v>LK17NT2_D1+2</v>
      </c>
      <c r="C253" s="53" t="str">
        <f t="shared" si="43"/>
        <v>LK17NT2_D1+3</v>
      </c>
      <c r="D253" s="53" t="str">
        <f t="shared" si="44"/>
        <v>LK17NT2_D1+4</v>
      </c>
      <c r="F253" s="126" t="s">
        <v>3</v>
      </c>
      <c r="G253" s="55"/>
      <c r="H253" s="55" t="s">
        <v>1115</v>
      </c>
      <c r="I253" s="56" t="s">
        <v>1116</v>
      </c>
      <c r="J253" s="56" t="s">
        <v>1114</v>
      </c>
      <c r="K253" s="56"/>
      <c r="L253" s="56" t="s">
        <v>1117</v>
      </c>
      <c r="M253" s="57">
        <v>1600</v>
      </c>
      <c r="N253" s="55">
        <v>720</v>
      </c>
      <c r="O253" s="55">
        <v>590</v>
      </c>
      <c r="P253" s="55">
        <v>400</v>
      </c>
      <c r="Q253" s="57"/>
      <c r="R253" s="57"/>
      <c r="S253" s="57"/>
      <c r="T253" s="57"/>
      <c r="U253" s="58" t="str">
        <f t="shared" ref="U253:U258" si="50">H253</f>
        <v>LK17NT2_D1</v>
      </c>
      <c r="V253" s="59"/>
      <c r="W253" s="59"/>
      <c r="X253" s="59"/>
      <c r="Y253" s="59"/>
      <c r="Z253" s="60"/>
      <c r="AA253" s="60"/>
      <c r="AB253" s="60"/>
      <c r="AC253" s="60"/>
      <c r="AD253" s="59"/>
      <c r="AE253" s="59"/>
      <c r="AF253" s="59"/>
      <c r="AG253" s="59"/>
      <c r="AH253" s="61"/>
      <c r="AI253" s="61"/>
      <c r="AJ253" s="61"/>
      <c r="AK253" s="61"/>
      <c r="AL253" s="164">
        <v>9.4722222222222214</v>
      </c>
      <c r="AM253" s="62"/>
      <c r="AN253" s="63">
        <f t="shared" ref="AN253:AN258" si="51">ROUNDDOWN(AL253*$AN$10/$AL$10,1)</f>
        <v>5.4</v>
      </c>
      <c r="AO253" s="59">
        <f t="shared" si="40"/>
        <v>8640</v>
      </c>
      <c r="AP253" s="59">
        <f t="shared" si="40"/>
        <v>3888.0000000000005</v>
      </c>
      <c r="AQ253" s="59">
        <f t="shared" si="40"/>
        <v>3186</v>
      </c>
      <c r="AR253" s="59">
        <f t="shared" si="39"/>
        <v>2160</v>
      </c>
      <c r="AS253" s="59">
        <f t="shared" si="45"/>
        <v>8600</v>
      </c>
      <c r="AT253" s="59">
        <f t="shared" si="45"/>
        <v>3900</v>
      </c>
      <c r="AU253" s="59">
        <f t="shared" si="45"/>
        <v>3200</v>
      </c>
      <c r="AV253" s="59">
        <f t="shared" si="45"/>
        <v>2200</v>
      </c>
      <c r="AW253" s="64"/>
      <c r="AX253" s="126" t="s">
        <v>3</v>
      </c>
      <c r="AY253" s="65"/>
      <c r="AZ253" s="66"/>
    </row>
    <row r="254" spans="1:52" s="32" customFormat="1" ht="47.25" x14ac:dyDescent="0.25">
      <c r="A254" s="53" t="str">
        <f t="shared" si="41"/>
        <v>LK17NT2_D2+1</v>
      </c>
      <c r="B254" s="53" t="str">
        <f t="shared" si="42"/>
        <v>LK17NT2_D2+2</v>
      </c>
      <c r="C254" s="53" t="str">
        <f t="shared" si="43"/>
        <v>LK17NT2_D2+3</v>
      </c>
      <c r="D254" s="53" t="str">
        <f t="shared" si="44"/>
        <v>LK17NT2_D2+4</v>
      </c>
      <c r="F254" s="126" t="s">
        <v>3</v>
      </c>
      <c r="G254" s="55"/>
      <c r="H254" s="55" t="s">
        <v>1118</v>
      </c>
      <c r="I254" s="56" t="s">
        <v>1119</v>
      </c>
      <c r="J254" s="56" t="s">
        <v>1114</v>
      </c>
      <c r="K254" s="56"/>
      <c r="L254" s="56" t="s">
        <v>1120</v>
      </c>
      <c r="M254" s="57">
        <v>1500</v>
      </c>
      <c r="N254" s="55">
        <v>720</v>
      </c>
      <c r="O254" s="55">
        <v>500</v>
      </c>
      <c r="P254" s="55">
        <v>400</v>
      </c>
      <c r="Q254" s="57"/>
      <c r="R254" s="57"/>
      <c r="S254" s="57"/>
      <c r="T254" s="57"/>
      <c r="U254" s="58" t="str">
        <f t="shared" si="50"/>
        <v>LK17NT2_D2</v>
      </c>
      <c r="V254" s="59"/>
      <c r="W254" s="59"/>
      <c r="X254" s="59"/>
      <c r="Y254" s="59"/>
      <c r="Z254" s="60"/>
      <c r="AA254" s="60"/>
      <c r="AB254" s="60"/>
      <c r="AC254" s="60"/>
      <c r="AD254" s="59"/>
      <c r="AE254" s="59"/>
      <c r="AF254" s="59"/>
      <c r="AG254" s="59"/>
      <c r="AH254" s="61"/>
      <c r="AI254" s="61"/>
      <c r="AJ254" s="61"/>
      <c r="AK254" s="61"/>
      <c r="AL254" s="164">
        <v>5.333333333333333</v>
      </c>
      <c r="AM254" s="62"/>
      <c r="AN254" s="63">
        <f t="shared" si="51"/>
        <v>3</v>
      </c>
      <c r="AO254" s="59">
        <f t="shared" si="40"/>
        <v>4500</v>
      </c>
      <c r="AP254" s="59">
        <f t="shared" si="40"/>
        <v>2160</v>
      </c>
      <c r="AQ254" s="59">
        <f t="shared" si="40"/>
        <v>1500</v>
      </c>
      <c r="AR254" s="59">
        <f t="shared" si="39"/>
        <v>1200</v>
      </c>
      <c r="AS254" s="59">
        <f t="shared" si="45"/>
        <v>4500</v>
      </c>
      <c r="AT254" s="59">
        <f t="shared" si="45"/>
        <v>2200</v>
      </c>
      <c r="AU254" s="59">
        <f t="shared" si="45"/>
        <v>1500</v>
      </c>
      <c r="AV254" s="59">
        <f t="shared" si="45"/>
        <v>1200</v>
      </c>
      <c r="AW254" s="64"/>
      <c r="AX254" s="126" t="s">
        <v>3</v>
      </c>
      <c r="AY254" s="65"/>
      <c r="AZ254" s="66">
        <v>240</v>
      </c>
    </row>
    <row r="255" spans="1:52" s="32" customFormat="1" ht="47.25" x14ac:dyDescent="0.25">
      <c r="A255" s="53" t="str">
        <f t="shared" si="41"/>
        <v>LK18NT2+1</v>
      </c>
      <c r="B255" s="53" t="str">
        <f t="shared" si="42"/>
        <v>LK18NT2+2</v>
      </c>
      <c r="C255" s="53" t="str">
        <f t="shared" si="43"/>
        <v>LK18NT2+3</v>
      </c>
      <c r="D255" s="53" t="str">
        <f t="shared" si="44"/>
        <v>LK18NT2+4</v>
      </c>
      <c r="F255" s="126" t="s">
        <v>3</v>
      </c>
      <c r="G255" s="55">
        <v>18</v>
      </c>
      <c r="H255" s="55" t="s">
        <v>1121</v>
      </c>
      <c r="I255" s="56" t="s">
        <v>1122</v>
      </c>
      <c r="J255" s="56" t="s">
        <v>1123</v>
      </c>
      <c r="K255" s="56"/>
      <c r="L255" s="56" t="s">
        <v>1124</v>
      </c>
      <c r="M255" s="57">
        <v>1500</v>
      </c>
      <c r="N255" s="55">
        <v>720</v>
      </c>
      <c r="O255" s="55">
        <v>500</v>
      </c>
      <c r="P255" s="55">
        <v>400</v>
      </c>
      <c r="Q255" s="57"/>
      <c r="R255" s="57"/>
      <c r="S255" s="57"/>
      <c r="T255" s="57"/>
      <c r="U255" s="58" t="str">
        <f t="shared" si="50"/>
        <v>LK18NT2</v>
      </c>
      <c r="V255" s="59"/>
      <c r="W255" s="59"/>
      <c r="X255" s="59"/>
      <c r="Y255" s="59"/>
      <c r="Z255" s="60"/>
      <c r="AA255" s="60"/>
      <c r="AB255" s="60"/>
      <c r="AC255" s="60"/>
      <c r="AD255" s="59"/>
      <c r="AE255" s="59"/>
      <c r="AF255" s="59"/>
      <c r="AG255" s="59"/>
      <c r="AH255" s="61"/>
      <c r="AI255" s="61"/>
      <c r="AJ255" s="61"/>
      <c r="AK255" s="61"/>
      <c r="AL255" s="164">
        <v>10.666666666666666</v>
      </c>
      <c r="AM255" s="62"/>
      <c r="AN255" s="63">
        <f t="shared" si="51"/>
        <v>6.1</v>
      </c>
      <c r="AO255" s="59">
        <f t="shared" si="40"/>
        <v>9150</v>
      </c>
      <c r="AP255" s="59">
        <f t="shared" si="40"/>
        <v>4392</v>
      </c>
      <c r="AQ255" s="59">
        <f t="shared" si="40"/>
        <v>3050</v>
      </c>
      <c r="AR255" s="59">
        <f t="shared" si="39"/>
        <v>2440</v>
      </c>
      <c r="AS255" s="59">
        <f t="shared" si="45"/>
        <v>9200</v>
      </c>
      <c r="AT255" s="59">
        <f t="shared" si="45"/>
        <v>4400</v>
      </c>
      <c r="AU255" s="59">
        <f t="shared" si="45"/>
        <v>3100</v>
      </c>
      <c r="AV255" s="59">
        <f t="shared" si="45"/>
        <v>2400</v>
      </c>
      <c r="AW255" s="64"/>
      <c r="AX255" s="126" t="s">
        <v>3</v>
      </c>
      <c r="AY255" s="65"/>
      <c r="AZ255" s="66">
        <v>240</v>
      </c>
    </row>
    <row r="256" spans="1:52" s="32" customFormat="1" ht="34.5" customHeight="1" x14ac:dyDescent="0.25">
      <c r="A256" s="53" t="str">
        <f t="shared" si="41"/>
        <v>LK19NT2+1</v>
      </c>
      <c r="B256" s="53" t="str">
        <f t="shared" si="42"/>
        <v>LK19NT2+2</v>
      </c>
      <c r="C256" s="53" t="str">
        <f t="shared" si="43"/>
        <v>LK19NT2+3</v>
      </c>
      <c r="D256" s="53" t="str">
        <f t="shared" si="44"/>
        <v>LK19NT2+4</v>
      </c>
      <c r="F256" s="126" t="s">
        <v>3</v>
      </c>
      <c r="G256" s="55">
        <v>19</v>
      </c>
      <c r="H256" s="55" t="s">
        <v>1125</v>
      </c>
      <c r="I256" s="56" t="s">
        <v>1126</v>
      </c>
      <c r="J256" s="56" t="s">
        <v>1127</v>
      </c>
      <c r="K256" s="56"/>
      <c r="L256" s="56" t="s">
        <v>1096</v>
      </c>
      <c r="M256" s="57">
        <v>1600</v>
      </c>
      <c r="N256" s="57">
        <v>800</v>
      </c>
      <c r="O256" s="55">
        <v>590</v>
      </c>
      <c r="P256" s="55">
        <v>400</v>
      </c>
      <c r="Q256" s="57"/>
      <c r="R256" s="57"/>
      <c r="S256" s="57"/>
      <c r="T256" s="57"/>
      <c r="U256" s="58" t="str">
        <f t="shared" si="50"/>
        <v>LK19NT2</v>
      </c>
      <c r="V256" s="59"/>
      <c r="W256" s="59"/>
      <c r="X256" s="59"/>
      <c r="Y256" s="59"/>
      <c r="Z256" s="60">
        <f>V256/M256</f>
        <v>0</v>
      </c>
      <c r="AA256" s="60">
        <f>W256/N256</f>
        <v>0</v>
      </c>
      <c r="AB256" s="60"/>
      <c r="AC256" s="60">
        <f>Y256/P256</f>
        <v>0</v>
      </c>
      <c r="AD256" s="59" t="e">
        <f>VLOOKUP($H256,#REF!,5,0)</f>
        <v>#REF!</v>
      </c>
      <c r="AE256" s="59"/>
      <c r="AF256" s="59"/>
      <c r="AG256" s="59"/>
      <c r="AH256" s="61" t="e">
        <f>AD256/M256</f>
        <v>#REF!</v>
      </c>
      <c r="AI256" s="61"/>
      <c r="AJ256" s="61"/>
      <c r="AK256" s="61"/>
      <c r="AL256" s="164">
        <v>17.8125</v>
      </c>
      <c r="AM256" s="62"/>
      <c r="AN256" s="63">
        <f t="shared" si="51"/>
        <v>10.3</v>
      </c>
      <c r="AO256" s="59">
        <f t="shared" si="40"/>
        <v>16480</v>
      </c>
      <c r="AP256" s="59">
        <f t="shared" si="40"/>
        <v>8240</v>
      </c>
      <c r="AQ256" s="59">
        <f t="shared" si="40"/>
        <v>6077</v>
      </c>
      <c r="AR256" s="59">
        <f t="shared" si="39"/>
        <v>4120</v>
      </c>
      <c r="AS256" s="59">
        <f t="shared" si="45"/>
        <v>16500</v>
      </c>
      <c r="AT256" s="59">
        <f t="shared" si="45"/>
        <v>8200</v>
      </c>
      <c r="AU256" s="59">
        <f t="shared" si="45"/>
        <v>6100</v>
      </c>
      <c r="AV256" s="59">
        <f t="shared" si="45"/>
        <v>4100</v>
      </c>
      <c r="AW256" s="64" t="e">
        <f>VLOOKUP($H256,#REF!,3,0)</f>
        <v>#REF!</v>
      </c>
      <c r="AX256" s="172" t="s">
        <v>3</v>
      </c>
      <c r="AY256" s="166"/>
      <c r="AZ256" s="66"/>
    </row>
    <row r="257" spans="1:52" s="32" customFormat="1" ht="47.25" x14ac:dyDescent="0.25">
      <c r="A257" s="53" t="str">
        <f t="shared" si="41"/>
        <v>LK20NT1+1</v>
      </c>
      <c r="B257" s="53" t="str">
        <f t="shared" si="42"/>
        <v>LK20NT1+2</v>
      </c>
      <c r="C257" s="53" t="str">
        <f t="shared" si="43"/>
        <v>LK20NT1+3</v>
      </c>
      <c r="D257" s="53" t="str">
        <f t="shared" si="44"/>
        <v>LK20NT1+4</v>
      </c>
      <c r="F257" s="126" t="s">
        <v>3</v>
      </c>
      <c r="G257" s="55">
        <v>20</v>
      </c>
      <c r="H257" s="55" t="s">
        <v>1128</v>
      </c>
      <c r="I257" s="56" t="s">
        <v>1129</v>
      </c>
      <c r="J257" s="56" t="s">
        <v>1130</v>
      </c>
      <c r="K257" s="56"/>
      <c r="L257" s="56" t="s">
        <v>1131</v>
      </c>
      <c r="M257" s="57">
        <v>2600</v>
      </c>
      <c r="N257" s="55">
        <v>1000</v>
      </c>
      <c r="O257" s="55">
        <v>750</v>
      </c>
      <c r="P257" s="55">
        <v>400</v>
      </c>
      <c r="Q257" s="57"/>
      <c r="R257" s="57"/>
      <c r="S257" s="57"/>
      <c r="T257" s="57"/>
      <c r="U257" s="58" t="str">
        <f t="shared" si="50"/>
        <v>LK20NT1</v>
      </c>
      <c r="V257" s="59"/>
      <c r="W257" s="59"/>
      <c r="X257" s="59"/>
      <c r="Y257" s="59"/>
      <c r="Z257" s="60"/>
      <c r="AA257" s="60"/>
      <c r="AB257" s="60"/>
      <c r="AC257" s="60"/>
      <c r="AD257" s="59"/>
      <c r="AE257" s="59"/>
      <c r="AF257" s="59"/>
      <c r="AG257" s="59"/>
      <c r="AH257" s="61"/>
      <c r="AI257" s="61"/>
      <c r="AJ257" s="61"/>
      <c r="AK257" s="61"/>
      <c r="AL257" s="164">
        <v>8.18</v>
      </c>
      <c r="AM257" s="62"/>
      <c r="AN257" s="63">
        <f t="shared" si="51"/>
        <v>4.7</v>
      </c>
      <c r="AO257" s="59">
        <f t="shared" si="40"/>
        <v>12220</v>
      </c>
      <c r="AP257" s="59">
        <f t="shared" si="40"/>
        <v>4700</v>
      </c>
      <c r="AQ257" s="59">
        <f t="shared" si="40"/>
        <v>3525</v>
      </c>
      <c r="AR257" s="59">
        <f t="shared" si="39"/>
        <v>1880</v>
      </c>
      <c r="AS257" s="59">
        <f t="shared" si="45"/>
        <v>12200</v>
      </c>
      <c r="AT257" s="59">
        <f t="shared" si="45"/>
        <v>4700</v>
      </c>
      <c r="AU257" s="59">
        <f t="shared" si="45"/>
        <v>3500</v>
      </c>
      <c r="AV257" s="59">
        <f t="shared" si="45"/>
        <v>1900</v>
      </c>
      <c r="AW257" s="64"/>
      <c r="AX257" s="126" t="s">
        <v>3</v>
      </c>
      <c r="AY257" s="65"/>
      <c r="AZ257" s="66">
        <v>240</v>
      </c>
    </row>
    <row r="258" spans="1:52" s="32" customFormat="1" ht="47.25" x14ac:dyDescent="0.25">
      <c r="A258" s="53" t="str">
        <f t="shared" si="41"/>
        <v>LK21NT2+1</v>
      </c>
      <c r="B258" s="53" t="str">
        <f t="shared" si="42"/>
        <v>LK21NT2+2</v>
      </c>
      <c r="C258" s="53" t="str">
        <f t="shared" si="43"/>
        <v>LK21NT2+3</v>
      </c>
      <c r="D258" s="53" t="str">
        <f t="shared" si="44"/>
        <v>LK21NT2+4</v>
      </c>
      <c r="F258" s="126" t="s">
        <v>3</v>
      </c>
      <c r="G258" s="55">
        <v>21</v>
      </c>
      <c r="H258" s="55" t="s">
        <v>1132</v>
      </c>
      <c r="I258" s="56" t="s">
        <v>1133</v>
      </c>
      <c r="J258" s="56" t="s">
        <v>1134</v>
      </c>
      <c r="K258" s="56"/>
      <c r="L258" s="56" t="s">
        <v>1135</v>
      </c>
      <c r="M258" s="55">
        <v>1200</v>
      </c>
      <c r="N258" s="55">
        <v>500</v>
      </c>
      <c r="O258" s="55">
        <v>450</v>
      </c>
      <c r="P258" s="55">
        <v>400</v>
      </c>
      <c r="Q258" s="57"/>
      <c r="R258" s="57"/>
      <c r="S258" s="57"/>
      <c r="T258" s="57"/>
      <c r="U258" s="58" t="str">
        <f t="shared" si="50"/>
        <v>LK21NT2</v>
      </c>
      <c r="V258" s="59"/>
      <c r="W258" s="59"/>
      <c r="X258" s="59"/>
      <c r="Y258" s="59"/>
      <c r="Z258" s="60"/>
      <c r="AA258" s="60">
        <f>W258/N258</f>
        <v>0</v>
      </c>
      <c r="AB258" s="60"/>
      <c r="AC258" s="60"/>
      <c r="AD258" s="59"/>
      <c r="AE258" s="59"/>
      <c r="AF258" s="59"/>
      <c r="AG258" s="59"/>
      <c r="AH258" s="61"/>
      <c r="AI258" s="61"/>
      <c r="AJ258" s="61"/>
      <c r="AK258" s="61"/>
      <c r="AL258" s="164">
        <v>10</v>
      </c>
      <c r="AM258" s="62"/>
      <c r="AN258" s="63">
        <f t="shared" si="51"/>
        <v>5.8</v>
      </c>
      <c r="AO258" s="59">
        <f t="shared" si="40"/>
        <v>6960</v>
      </c>
      <c r="AP258" s="59">
        <f t="shared" si="40"/>
        <v>2900</v>
      </c>
      <c r="AQ258" s="59">
        <f t="shared" si="40"/>
        <v>2610</v>
      </c>
      <c r="AR258" s="59">
        <f t="shared" si="39"/>
        <v>2320</v>
      </c>
      <c r="AS258" s="59">
        <f t="shared" si="45"/>
        <v>7000</v>
      </c>
      <c r="AT258" s="59">
        <f t="shared" si="45"/>
        <v>2900</v>
      </c>
      <c r="AU258" s="59">
        <f t="shared" si="45"/>
        <v>2600</v>
      </c>
      <c r="AV258" s="59">
        <f t="shared" si="45"/>
        <v>2300</v>
      </c>
      <c r="AW258" s="64"/>
      <c r="AX258" s="126" t="s">
        <v>3</v>
      </c>
      <c r="AY258" s="65"/>
      <c r="AZ258" s="66">
        <v>240</v>
      </c>
    </row>
    <row r="259" spans="1:52" s="32" customFormat="1" x14ac:dyDescent="0.25">
      <c r="A259" s="53" t="str">
        <f t="shared" si="41"/>
        <v>LK22NT2+1</v>
      </c>
      <c r="B259" s="53" t="str">
        <f t="shared" si="42"/>
        <v>LK22NT2+2</v>
      </c>
      <c r="C259" s="53" t="str">
        <f t="shared" si="43"/>
        <v>LK22NT2+3</v>
      </c>
      <c r="D259" s="53" t="str">
        <f t="shared" si="44"/>
        <v>LK22NT2+4</v>
      </c>
      <c r="F259" s="126" t="s">
        <v>3</v>
      </c>
      <c r="G259" s="55">
        <v>22</v>
      </c>
      <c r="H259" s="55" t="s">
        <v>1136</v>
      </c>
      <c r="I259" s="56" t="s">
        <v>1131</v>
      </c>
      <c r="J259" s="56" t="s">
        <v>1134</v>
      </c>
      <c r="K259" s="56"/>
      <c r="L259" s="56" t="s">
        <v>1137</v>
      </c>
      <c r="M259" s="57"/>
      <c r="N259" s="55"/>
      <c r="O259" s="55"/>
      <c r="P259" s="55"/>
      <c r="Q259" s="57"/>
      <c r="R259" s="57"/>
      <c r="S259" s="57"/>
      <c r="T259" s="57"/>
      <c r="U259" s="58"/>
      <c r="V259" s="59"/>
      <c r="W259" s="59"/>
      <c r="X259" s="59"/>
      <c r="Y259" s="59"/>
      <c r="Z259" s="60"/>
      <c r="AA259" s="60"/>
      <c r="AB259" s="60"/>
      <c r="AC259" s="60"/>
      <c r="AD259" s="59"/>
      <c r="AE259" s="59"/>
      <c r="AF259" s="59"/>
      <c r="AG259" s="59"/>
      <c r="AH259" s="61"/>
      <c r="AI259" s="61"/>
      <c r="AJ259" s="61"/>
      <c r="AK259" s="61"/>
      <c r="AL259" s="164"/>
      <c r="AM259" s="62"/>
      <c r="AN259" s="62"/>
      <c r="AO259" s="59">
        <f t="shared" si="40"/>
        <v>0</v>
      </c>
      <c r="AP259" s="59">
        <f t="shared" si="40"/>
        <v>0</v>
      </c>
      <c r="AQ259" s="59">
        <f t="shared" si="40"/>
        <v>0</v>
      </c>
      <c r="AR259" s="59">
        <f t="shared" si="39"/>
        <v>0</v>
      </c>
      <c r="AS259" s="59"/>
      <c r="AT259" s="59"/>
      <c r="AU259" s="59"/>
      <c r="AV259" s="59"/>
      <c r="AW259" s="64"/>
      <c r="AX259" s="126" t="s">
        <v>3</v>
      </c>
      <c r="AY259" s="65"/>
      <c r="AZ259" s="66">
        <v>240</v>
      </c>
    </row>
    <row r="260" spans="1:52" s="32" customFormat="1" ht="47.25" x14ac:dyDescent="0.25">
      <c r="A260" s="53" t="str">
        <f t="shared" si="41"/>
        <v>LK22NT2_D1+1</v>
      </c>
      <c r="B260" s="53" t="str">
        <f t="shared" si="42"/>
        <v>LK22NT2_D1+2</v>
      </c>
      <c r="C260" s="53" t="str">
        <f t="shared" si="43"/>
        <v>LK22NT2_D1+3</v>
      </c>
      <c r="D260" s="53" t="str">
        <f t="shared" si="44"/>
        <v>LK22NT2_D1+4</v>
      </c>
      <c r="F260" s="126" t="s">
        <v>3</v>
      </c>
      <c r="G260" s="55"/>
      <c r="H260" s="55" t="s">
        <v>1138</v>
      </c>
      <c r="I260" s="56" t="s">
        <v>1139</v>
      </c>
      <c r="J260" s="56" t="s">
        <v>1140</v>
      </c>
      <c r="K260" s="56"/>
      <c r="L260" s="56" t="s">
        <v>1135</v>
      </c>
      <c r="M260" s="57">
        <v>1400</v>
      </c>
      <c r="N260" s="55">
        <v>700</v>
      </c>
      <c r="O260" s="55">
        <v>580</v>
      </c>
      <c r="P260" s="55">
        <v>400</v>
      </c>
      <c r="Q260" s="57"/>
      <c r="R260" s="57"/>
      <c r="S260" s="57"/>
      <c r="T260" s="57"/>
      <c r="U260" s="58" t="str">
        <f>H260</f>
        <v>LK22NT2_D1</v>
      </c>
      <c r="V260" s="59"/>
      <c r="W260" s="59"/>
      <c r="X260" s="59"/>
      <c r="Y260" s="59"/>
      <c r="Z260" s="60"/>
      <c r="AA260" s="60"/>
      <c r="AB260" s="60"/>
      <c r="AC260" s="60"/>
      <c r="AD260" s="59"/>
      <c r="AE260" s="59"/>
      <c r="AF260" s="59"/>
      <c r="AG260" s="59"/>
      <c r="AH260" s="61"/>
      <c r="AI260" s="61"/>
      <c r="AJ260" s="61"/>
      <c r="AK260" s="61"/>
      <c r="AL260" s="164">
        <v>12.14</v>
      </c>
      <c r="AM260" s="62"/>
      <c r="AN260" s="63">
        <f>ROUNDDOWN(AL260*$AN$10/$AL$10,1)</f>
        <v>7</v>
      </c>
      <c r="AO260" s="59">
        <f t="shared" si="40"/>
        <v>9800</v>
      </c>
      <c r="AP260" s="59">
        <f t="shared" si="40"/>
        <v>4900</v>
      </c>
      <c r="AQ260" s="59">
        <f t="shared" si="40"/>
        <v>4060</v>
      </c>
      <c r="AR260" s="59">
        <f t="shared" si="39"/>
        <v>2800</v>
      </c>
      <c r="AS260" s="59">
        <f t="shared" si="45"/>
        <v>9800</v>
      </c>
      <c r="AT260" s="59">
        <f t="shared" si="45"/>
        <v>4900</v>
      </c>
      <c r="AU260" s="59">
        <f t="shared" si="45"/>
        <v>4100</v>
      </c>
      <c r="AV260" s="59">
        <f t="shared" si="45"/>
        <v>2800</v>
      </c>
      <c r="AW260" s="64"/>
      <c r="AX260" s="89" t="s">
        <v>3</v>
      </c>
      <c r="AY260" s="65"/>
      <c r="AZ260" s="66"/>
    </row>
    <row r="261" spans="1:52" s="32" customFormat="1" ht="47.25" x14ac:dyDescent="0.25">
      <c r="A261" s="53" t="str">
        <f t="shared" si="41"/>
        <v>LK22NT2_D2+1</v>
      </c>
      <c r="B261" s="53" t="str">
        <f t="shared" si="42"/>
        <v>LK22NT2_D2+2</v>
      </c>
      <c r="C261" s="53" t="str">
        <f t="shared" si="43"/>
        <v>LK22NT2_D2+3</v>
      </c>
      <c r="D261" s="53" t="str">
        <f t="shared" si="44"/>
        <v>LK22NT2_D2+4</v>
      </c>
      <c r="F261" s="126" t="s">
        <v>3</v>
      </c>
      <c r="G261" s="55"/>
      <c r="H261" s="55" t="s">
        <v>1141</v>
      </c>
      <c r="I261" s="56" t="s">
        <v>1142</v>
      </c>
      <c r="J261" s="56" t="s">
        <v>1134</v>
      </c>
      <c r="K261" s="56"/>
      <c r="L261" s="56" t="s">
        <v>1130</v>
      </c>
      <c r="M261" s="55">
        <v>1200</v>
      </c>
      <c r="N261" s="55">
        <v>600</v>
      </c>
      <c r="O261" s="55">
        <v>580</v>
      </c>
      <c r="P261" s="55">
        <v>400</v>
      </c>
      <c r="Q261" s="57"/>
      <c r="R261" s="57"/>
      <c r="S261" s="57"/>
      <c r="T261" s="57"/>
      <c r="U261" s="58" t="str">
        <f>H261</f>
        <v>LK22NT2_D2</v>
      </c>
      <c r="V261" s="59"/>
      <c r="W261" s="59"/>
      <c r="X261" s="59"/>
      <c r="Y261" s="59"/>
      <c r="Z261" s="60"/>
      <c r="AA261" s="60"/>
      <c r="AB261" s="60"/>
      <c r="AC261" s="60"/>
      <c r="AD261" s="59"/>
      <c r="AE261" s="59"/>
      <c r="AF261" s="59"/>
      <c r="AG261" s="59"/>
      <c r="AH261" s="61"/>
      <c r="AI261" s="61"/>
      <c r="AJ261" s="61"/>
      <c r="AK261" s="61"/>
      <c r="AL261" s="164">
        <v>17.722222222222225</v>
      </c>
      <c r="AM261" s="62"/>
      <c r="AN261" s="63">
        <f>ROUNDDOWN(AL261*$AN$10/$AL$10,1)</f>
        <v>10.199999999999999</v>
      </c>
      <c r="AO261" s="59">
        <f t="shared" si="40"/>
        <v>12240</v>
      </c>
      <c r="AP261" s="59">
        <f t="shared" si="40"/>
        <v>6120</v>
      </c>
      <c r="AQ261" s="59">
        <f t="shared" si="40"/>
        <v>5916</v>
      </c>
      <c r="AR261" s="59">
        <f t="shared" si="39"/>
        <v>4079.9999999999995</v>
      </c>
      <c r="AS261" s="59">
        <f t="shared" si="45"/>
        <v>12200</v>
      </c>
      <c r="AT261" s="59">
        <f t="shared" si="45"/>
        <v>6100</v>
      </c>
      <c r="AU261" s="59">
        <f t="shared" si="45"/>
        <v>5900</v>
      </c>
      <c r="AV261" s="59">
        <f t="shared" si="45"/>
        <v>4100</v>
      </c>
      <c r="AW261" s="64"/>
      <c r="AX261" s="89" t="s">
        <v>94</v>
      </c>
      <c r="AY261" s="65"/>
      <c r="AZ261" s="66"/>
    </row>
    <row r="262" spans="1:52" s="32" customFormat="1" x14ac:dyDescent="0.25">
      <c r="A262" s="53" t="str">
        <f t="shared" si="41"/>
        <v>LK23NT2+1</v>
      </c>
      <c r="B262" s="53" t="str">
        <f t="shared" si="42"/>
        <v>LK23NT2+2</v>
      </c>
      <c r="C262" s="53" t="str">
        <f t="shared" si="43"/>
        <v>LK23NT2+3</v>
      </c>
      <c r="D262" s="53" t="str">
        <f t="shared" si="44"/>
        <v>LK23NT2+4</v>
      </c>
      <c r="F262" s="126" t="s">
        <v>3</v>
      </c>
      <c r="G262" s="55">
        <v>23</v>
      </c>
      <c r="H262" s="55" t="s">
        <v>1143</v>
      </c>
      <c r="I262" s="56" t="s">
        <v>1144</v>
      </c>
      <c r="J262" s="56" t="s">
        <v>1145</v>
      </c>
      <c r="K262" s="56"/>
      <c r="L262" s="56" t="s">
        <v>1146</v>
      </c>
      <c r="M262" s="57"/>
      <c r="N262" s="55"/>
      <c r="O262" s="55"/>
      <c r="P262" s="55"/>
      <c r="Q262" s="57"/>
      <c r="R262" s="57"/>
      <c r="S262" s="57"/>
      <c r="T262" s="57"/>
      <c r="U262" s="58"/>
      <c r="V262" s="59"/>
      <c r="W262" s="59"/>
      <c r="X262" s="59"/>
      <c r="Y262" s="59"/>
      <c r="Z262" s="60"/>
      <c r="AA262" s="60"/>
      <c r="AB262" s="60"/>
      <c r="AC262" s="60"/>
      <c r="AD262" s="59"/>
      <c r="AE262" s="59"/>
      <c r="AF262" s="59"/>
      <c r="AG262" s="59"/>
      <c r="AH262" s="61"/>
      <c r="AI262" s="61"/>
      <c r="AJ262" s="61"/>
      <c r="AK262" s="61"/>
      <c r="AL262" s="164"/>
      <c r="AM262" s="62"/>
      <c r="AN262" s="62"/>
      <c r="AO262" s="59">
        <f t="shared" si="40"/>
        <v>0</v>
      </c>
      <c r="AP262" s="59">
        <f t="shared" si="40"/>
        <v>0</v>
      </c>
      <c r="AQ262" s="59">
        <f t="shared" si="40"/>
        <v>0</v>
      </c>
      <c r="AR262" s="59">
        <f t="shared" si="39"/>
        <v>0</v>
      </c>
      <c r="AS262" s="59"/>
      <c r="AT262" s="59"/>
      <c r="AU262" s="59"/>
      <c r="AV262" s="59"/>
      <c r="AW262" s="64"/>
      <c r="AX262" s="89" t="s">
        <v>94</v>
      </c>
      <c r="AY262" s="65"/>
      <c r="AZ262" s="66"/>
    </row>
    <row r="263" spans="1:52" s="32" customFormat="1" ht="47.25" x14ac:dyDescent="0.25">
      <c r="A263" s="53" t="str">
        <f t="shared" si="41"/>
        <v>LK23NT2_D1+1</v>
      </c>
      <c r="B263" s="53" t="str">
        <f t="shared" si="42"/>
        <v>LK23NT2_D1+2</v>
      </c>
      <c r="C263" s="53" t="str">
        <f t="shared" si="43"/>
        <v>LK23NT2_D1+3</v>
      </c>
      <c r="D263" s="53" t="str">
        <f t="shared" si="44"/>
        <v>LK23NT2_D1+4</v>
      </c>
      <c r="F263" s="126" t="s">
        <v>3</v>
      </c>
      <c r="G263" s="55"/>
      <c r="H263" s="55" t="s">
        <v>1147</v>
      </c>
      <c r="I263" s="56" t="s">
        <v>1148</v>
      </c>
      <c r="J263" s="56" t="s">
        <v>1146</v>
      </c>
      <c r="K263" s="56"/>
      <c r="L263" s="56" t="s">
        <v>1130</v>
      </c>
      <c r="M263" s="57">
        <v>1400</v>
      </c>
      <c r="N263" s="55">
        <v>700</v>
      </c>
      <c r="O263" s="55">
        <v>580</v>
      </c>
      <c r="P263" s="55">
        <v>400</v>
      </c>
      <c r="Q263" s="57"/>
      <c r="R263" s="57"/>
      <c r="S263" s="57"/>
      <c r="T263" s="57"/>
      <c r="U263" s="58" t="str">
        <f>H263</f>
        <v>LK23NT2_D1</v>
      </c>
      <c r="V263" s="59"/>
      <c r="W263" s="59"/>
      <c r="X263" s="59"/>
      <c r="Y263" s="59"/>
      <c r="Z263" s="60"/>
      <c r="AA263" s="60"/>
      <c r="AB263" s="60"/>
      <c r="AC263" s="60"/>
      <c r="AD263" s="59"/>
      <c r="AE263" s="59"/>
      <c r="AF263" s="59"/>
      <c r="AG263" s="59"/>
      <c r="AH263" s="61"/>
      <c r="AI263" s="61"/>
      <c r="AJ263" s="61"/>
      <c r="AK263" s="61"/>
      <c r="AL263" s="164">
        <v>12.142857142857142</v>
      </c>
      <c r="AM263" s="62"/>
      <c r="AN263" s="63">
        <f>ROUNDDOWN(AL263*$AN$10/$AL$10,1)</f>
        <v>7</v>
      </c>
      <c r="AO263" s="59">
        <f t="shared" si="40"/>
        <v>9800</v>
      </c>
      <c r="AP263" s="59">
        <f t="shared" si="40"/>
        <v>4900</v>
      </c>
      <c r="AQ263" s="59">
        <f t="shared" si="40"/>
        <v>4060</v>
      </c>
      <c r="AR263" s="59">
        <f t="shared" si="39"/>
        <v>2800</v>
      </c>
      <c r="AS263" s="59">
        <f t="shared" si="45"/>
        <v>9800</v>
      </c>
      <c r="AT263" s="59">
        <f t="shared" si="45"/>
        <v>4900</v>
      </c>
      <c r="AU263" s="59">
        <f t="shared" si="45"/>
        <v>4100</v>
      </c>
      <c r="AV263" s="59">
        <f t="shared" si="45"/>
        <v>2800</v>
      </c>
      <c r="AW263" s="64"/>
      <c r="AX263" s="89" t="s">
        <v>94</v>
      </c>
      <c r="AY263" s="65"/>
      <c r="AZ263" s="66">
        <v>330</v>
      </c>
    </row>
    <row r="264" spans="1:52" s="32" customFormat="1" ht="54" customHeight="1" x14ac:dyDescent="0.25">
      <c r="A264" s="53" t="str">
        <f t="shared" si="41"/>
        <v>LK23NT2_D2+1</v>
      </c>
      <c r="B264" s="53" t="str">
        <f t="shared" si="42"/>
        <v>LK23NT2_D2+2</v>
      </c>
      <c r="C264" s="53" t="str">
        <f t="shared" si="43"/>
        <v>LK23NT2_D2+3</v>
      </c>
      <c r="D264" s="53" t="str">
        <f t="shared" si="44"/>
        <v>LK23NT2_D2+4</v>
      </c>
      <c r="F264" s="126" t="s">
        <v>3</v>
      </c>
      <c r="G264" s="55"/>
      <c r="H264" s="55" t="s">
        <v>1149</v>
      </c>
      <c r="I264" s="56" t="s">
        <v>1150</v>
      </c>
      <c r="J264" s="56" t="s">
        <v>1134</v>
      </c>
      <c r="K264" s="56"/>
      <c r="L264" s="56" t="s">
        <v>1151</v>
      </c>
      <c r="M264" s="57">
        <v>1200</v>
      </c>
      <c r="N264" s="55">
        <v>600</v>
      </c>
      <c r="O264" s="55">
        <v>580</v>
      </c>
      <c r="P264" s="55">
        <v>400</v>
      </c>
      <c r="Q264" s="57"/>
      <c r="R264" s="57"/>
      <c r="S264" s="57"/>
      <c r="T264" s="57"/>
      <c r="U264" s="58" t="str">
        <f>H264</f>
        <v>LK23NT2_D2</v>
      </c>
      <c r="V264" s="59"/>
      <c r="W264" s="59"/>
      <c r="X264" s="59"/>
      <c r="Y264" s="59"/>
      <c r="Z264" s="60"/>
      <c r="AA264" s="60"/>
      <c r="AB264" s="60"/>
      <c r="AC264" s="60"/>
      <c r="AD264" s="59"/>
      <c r="AE264" s="59"/>
      <c r="AF264" s="59"/>
      <c r="AG264" s="59"/>
      <c r="AH264" s="61"/>
      <c r="AI264" s="61"/>
      <c r="AJ264" s="61"/>
      <c r="AK264" s="61"/>
      <c r="AL264" s="164">
        <v>10</v>
      </c>
      <c r="AM264" s="62"/>
      <c r="AN264" s="63">
        <f>ROUNDDOWN(AL264*$AN$10/$AL$10,1)</f>
        <v>5.8</v>
      </c>
      <c r="AO264" s="59">
        <f t="shared" si="40"/>
        <v>6960</v>
      </c>
      <c r="AP264" s="59">
        <f t="shared" si="40"/>
        <v>3480</v>
      </c>
      <c r="AQ264" s="59">
        <f t="shared" si="40"/>
        <v>3364</v>
      </c>
      <c r="AR264" s="59">
        <f t="shared" si="39"/>
        <v>2320</v>
      </c>
      <c r="AS264" s="59">
        <f t="shared" si="45"/>
        <v>7000</v>
      </c>
      <c r="AT264" s="59">
        <f t="shared" si="45"/>
        <v>3500</v>
      </c>
      <c r="AU264" s="59">
        <f t="shared" si="45"/>
        <v>3400</v>
      </c>
      <c r="AV264" s="59">
        <f t="shared" si="45"/>
        <v>2300</v>
      </c>
      <c r="AW264" s="64"/>
      <c r="AX264" s="89" t="s">
        <v>94</v>
      </c>
      <c r="AY264" s="65"/>
      <c r="AZ264" s="66">
        <v>330</v>
      </c>
    </row>
    <row r="265" spans="1:52" s="32" customFormat="1" ht="54" customHeight="1" x14ac:dyDescent="0.25">
      <c r="A265" s="53" t="str">
        <f t="shared" si="41"/>
        <v>LK24NT2+1</v>
      </c>
      <c r="B265" s="53" t="str">
        <f t="shared" si="42"/>
        <v>LK24NT2+2</v>
      </c>
      <c r="C265" s="53" t="str">
        <f t="shared" si="43"/>
        <v>LK24NT2+3</v>
      </c>
      <c r="D265" s="53" t="str">
        <f t="shared" si="44"/>
        <v>LK24NT2+4</v>
      </c>
      <c r="F265" s="89" t="s">
        <v>3</v>
      </c>
      <c r="G265" s="55">
        <v>24</v>
      </c>
      <c r="H265" s="55" t="s">
        <v>1152</v>
      </c>
      <c r="I265" s="56" t="s">
        <v>1153</v>
      </c>
      <c r="J265" s="56"/>
      <c r="K265" s="56"/>
      <c r="L265" s="56"/>
      <c r="M265" s="55">
        <v>1200</v>
      </c>
      <c r="N265" s="55">
        <v>600</v>
      </c>
      <c r="O265" s="55">
        <v>580</v>
      </c>
      <c r="P265" s="55">
        <v>400</v>
      </c>
      <c r="Q265" s="57"/>
      <c r="R265" s="57"/>
      <c r="S265" s="57"/>
      <c r="T265" s="57"/>
      <c r="U265" s="58" t="str">
        <f>H265</f>
        <v>LK24NT2</v>
      </c>
      <c r="V265" s="59"/>
      <c r="W265" s="59"/>
      <c r="X265" s="59"/>
      <c r="Y265" s="59"/>
      <c r="Z265" s="60">
        <f>V265/M265</f>
        <v>0</v>
      </c>
      <c r="AA265" s="60">
        <f>W265/N265</f>
        <v>0</v>
      </c>
      <c r="AB265" s="60"/>
      <c r="AC265" s="60"/>
      <c r="AD265" s="59"/>
      <c r="AE265" s="59"/>
      <c r="AF265" s="59"/>
      <c r="AG265" s="59"/>
      <c r="AH265" s="61"/>
      <c r="AI265" s="61"/>
      <c r="AJ265" s="61"/>
      <c r="AK265" s="61"/>
      <c r="AL265" s="164">
        <v>10</v>
      </c>
      <c r="AM265" s="62"/>
      <c r="AN265" s="63">
        <f>ROUNDDOWN(AL265*$AN$10/$AL$10,1)</f>
        <v>5.8</v>
      </c>
      <c r="AO265" s="59">
        <f t="shared" si="40"/>
        <v>6960</v>
      </c>
      <c r="AP265" s="59">
        <f t="shared" si="40"/>
        <v>3480</v>
      </c>
      <c r="AQ265" s="59">
        <f t="shared" si="40"/>
        <v>3364</v>
      </c>
      <c r="AR265" s="59">
        <f t="shared" si="39"/>
        <v>2320</v>
      </c>
      <c r="AS265" s="59">
        <f t="shared" si="45"/>
        <v>7000</v>
      </c>
      <c r="AT265" s="59">
        <f t="shared" si="45"/>
        <v>3500</v>
      </c>
      <c r="AU265" s="59">
        <f t="shared" si="45"/>
        <v>3400</v>
      </c>
      <c r="AV265" s="59">
        <f t="shared" si="45"/>
        <v>2300</v>
      </c>
      <c r="AW265" s="64"/>
      <c r="AX265" s="89" t="s">
        <v>94</v>
      </c>
      <c r="AY265" s="65"/>
      <c r="AZ265" s="66"/>
    </row>
    <row r="266" spans="1:52" s="194" customFormat="1" x14ac:dyDescent="0.25">
      <c r="A266" s="182" t="str">
        <f t="shared" si="41"/>
        <v>XL+1</v>
      </c>
      <c r="B266" s="182" t="str">
        <f t="shared" si="42"/>
        <v>XL+2</v>
      </c>
      <c r="C266" s="182" t="str">
        <f t="shared" si="43"/>
        <v>XL+3</v>
      </c>
      <c r="D266" s="182" t="str">
        <f t="shared" si="44"/>
        <v>XL+4</v>
      </c>
      <c r="F266" s="195" t="s">
        <v>94</v>
      </c>
      <c r="G266" s="169" t="s">
        <v>1154</v>
      </c>
      <c r="H266" s="169" t="s">
        <v>94</v>
      </c>
      <c r="I266" s="170" t="s">
        <v>1155</v>
      </c>
      <c r="J266" s="170"/>
      <c r="K266" s="170"/>
      <c r="L266" s="170"/>
      <c r="M266" s="169"/>
      <c r="N266" s="169"/>
      <c r="O266" s="169"/>
      <c r="P266" s="169"/>
      <c r="Q266" s="184"/>
      <c r="R266" s="184"/>
      <c r="S266" s="184"/>
      <c r="T266" s="184"/>
      <c r="U266" s="185"/>
      <c r="V266" s="186"/>
      <c r="W266" s="186"/>
      <c r="X266" s="186"/>
      <c r="Y266" s="186"/>
      <c r="Z266" s="187"/>
      <c r="AA266" s="187"/>
      <c r="AB266" s="187"/>
      <c r="AC266" s="187"/>
      <c r="AD266" s="186"/>
      <c r="AE266" s="186"/>
      <c r="AF266" s="186"/>
      <c r="AG266" s="186"/>
      <c r="AH266" s="188"/>
      <c r="AI266" s="188"/>
      <c r="AJ266" s="188"/>
      <c r="AK266" s="188"/>
      <c r="AL266" s="164">
        <f>AVERAGE(AL269:AL533)</f>
        <v>4.7793889545201642</v>
      </c>
      <c r="AM266" s="189"/>
      <c r="AN266" s="190">
        <f>ROUNDDOWN(AL266*$AN$10/$AL$10,1)</f>
        <v>2.7</v>
      </c>
      <c r="AO266" s="59">
        <f t="shared" si="40"/>
        <v>0</v>
      </c>
      <c r="AP266" s="59">
        <f t="shared" si="40"/>
        <v>0</v>
      </c>
      <c r="AQ266" s="59">
        <f t="shared" si="40"/>
        <v>0</v>
      </c>
      <c r="AR266" s="59">
        <f t="shared" si="40"/>
        <v>0</v>
      </c>
      <c r="AS266" s="59"/>
      <c r="AT266" s="59"/>
      <c r="AU266" s="59"/>
      <c r="AV266" s="59"/>
      <c r="AW266" s="191"/>
      <c r="AX266" s="195" t="s">
        <v>94</v>
      </c>
      <c r="AY266" s="192"/>
      <c r="AZ266" s="193">
        <v>330</v>
      </c>
    </row>
    <row r="267" spans="1:52" s="32" customFormat="1" ht="31.5" x14ac:dyDescent="0.25">
      <c r="A267" s="53" t="str">
        <f t="shared" si="41"/>
        <v>XL1NT1+1</v>
      </c>
      <c r="B267" s="53" t="str">
        <f t="shared" si="42"/>
        <v>XL1NT1+2</v>
      </c>
      <c r="C267" s="53" t="str">
        <f t="shared" si="43"/>
        <v>XL1NT1+3</v>
      </c>
      <c r="D267" s="53" t="str">
        <f t="shared" si="44"/>
        <v>XL1NT1+4</v>
      </c>
      <c r="F267" s="89" t="s">
        <v>94</v>
      </c>
      <c r="G267" s="55">
        <v>1</v>
      </c>
      <c r="H267" s="56" t="s">
        <v>1156</v>
      </c>
      <c r="I267" s="56" t="s">
        <v>144</v>
      </c>
      <c r="J267" s="56" t="s">
        <v>1157</v>
      </c>
      <c r="K267" s="56"/>
      <c r="L267" s="56" t="s">
        <v>1158</v>
      </c>
      <c r="M267" s="55"/>
      <c r="N267" s="55"/>
      <c r="O267" s="55"/>
      <c r="P267" s="55"/>
      <c r="Q267" s="57"/>
      <c r="R267" s="57"/>
      <c r="S267" s="57"/>
      <c r="T267" s="57"/>
      <c r="U267" s="58"/>
      <c r="V267" s="59"/>
      <c r="W267" s="59"/>
      <c r="X267" s="59"/>
      <c r="Y267" s="59"/>
      <c r="Z267" s="60"/>
      <c r="AA267" s="60"/>
      <c r="AB267" s="60"/>
      <c r="AC267" s="60" t="e">
        <f>Y267/P267</f>
        <v>#DIV/0!</v>
      </c>
      <c r="AD267" s="59"/>
      <c r="AE267" s="59"/>
      <c r="AF267" s="59"/>
      <c r="AG267" s="59"/>
      <c r="AH267" s="61"/>
      <c r="AI267" s="61"/>
      <c r="AJ267" s="61"/>
      <c r="AK267" s="61"/>
      <c r="AL267" s="164"/>
      <c r="AM267" s="62"/>
      <c r="AN267" s="62"/>
      <c r="AO267" s="59">
        <f t="shared" ref="AO267:AR330" si="52">M267*$AN267</f>
        <v>0</v>
      </c>
      <c r="AP267" s="59">
        <f t="shared" si="52"/>
        <v>0</v>
      </c>
      <c r="AQ267" s="59">
        <f t="shared" si="52"/>
        <v>0</v>
      </c>
      <c r="AR267" s="59">
        <f t="shared" si="52"/>
        <v>0</v>
      </c>
      <c r="AS267" s="59"/>
      <c r="AT267" s="59"/>
      <c r="AU267" s="59"/>
      <c r="AV267" s="59"/>
      <c r="AW267" s="64"/>
      <c r="AX267" s="89" t="s">
        <v>94</v>
      </c>
      <c r="AY267" s="65"/>
      <c r="AZ267" s="66">
        <v>330</v>
      </c>
    </row>
    <row r="268" spans="1:52" s="32" customFormat="1" ht="75" customHeight="1" x14ac:dyDescent="0.25">
      <c r="A268" s="53" t="str">
        <f t="shared" ref="A268:A331" si="53">H268&amp;"+1"</f>
        <v>XL1NT1_xuandinh+1</v>
      </c>
      <c r="B268" s="53" t="str">
        <f t="shared" ref="B268:B331" si="54">H268&amp;"+2"</f>
        <v>XL1NT1_xuandinh+2</v>
      </c>
      <c r="C268" s="53" t="str">
        <f t="shared" ref="C268:C331" si="55">H268&amp;"+3"</f>
        <v>XL1NT1_xuandinh+3</v>
      </c>
      <c r="D268" s="53" t="str">
        <f t="shared" ref="D268:D331" si="56">H268&amp;"+4"</f>
        <v>XL1NT1_xuandinh+4</v>
      </c>
      <c r="F268" s="89" t="s">
        <v>94</v>
      </c>
      <c r="G268" s="55" t="s">
        <v>1159</v>
      </c>
      <c r="H268" s="56" t="s">
        <v>1160</v>
      </c>
      <c r="I268" s="56" t="s">
        <v>1161</v>
      </c>
      <c r="J268" s="56" t="s">
        <v>1162</v>
      </c>
      <c r="K268" s="56"/>
      <c r="L268" s="56" t="s">
        <v>1163</v>
      </c>
      <c r="M268" s="57"/>
      <c r="N268" s="57"/>
      <c r="O268" s="55"/>
      <c r="P268" s="55"/>
      <c r="Q268" s="57"/>
      <c r="R268" s="57"/>
      <c r="S268" s="57"/>
      <c r="T268" s="57"/>
      <c r="U268" s="58"/>
      <c r="V268" s="59"/>
      <c r="W268" s="59"/>
      <c r="X268" s="59"/>
      <c r="Y268" s="59"/>
      <c r="Z268" s="60" t="e">
        <f>V268/M268</f>
        <v>#DIV/0!</v>
      </c>
      <c r="AA268" s="60" t="e">
        <f>W268/N268</f>
        <v>#DIV/0!</v>
      </c>
      <c r="AB268" s="60"/>
      <c r="AC268" s="60"/>
      <c r="AD268" s="59"/>
      <c r="AE268" s="59"/>
      <c r="AF268" s="59"/>
      <c r="AG268" s="59"/>
      <c r="AH268" s="61"/>
      <c r="AI268" s="61"/>
      <c r="AJ268" s="61"/>
      <c r="AK268" s="61"/>
      <c r="AL268" s="164"/>
      <c r="AM268" s="62"/>
      <c r="AN268" s="62"/>
      <c r="AO268" s="59">
        <f t="shared" si="52"/>
        <v>0</v>
      </c>
      <c r="AP268" s="59">
        <f t="shared" si="52"/>
        <v>0</v>
      </c>
      <c r="AQ268" s="59">
        <f t="shared" si="52"/>
        <v>0</v>
      </c>
      <c r="AR268" s="59">
        <f t="shared" si="52"/>
        <v>0</v>
      </c>
      <c r="AS268" s="59"/>
      <c r="AT268" s="59"/>
      <c r="AU268" s="59"/>
      <c r="AV268" s="59"/>
      <c r="AW268" s="64"/>
      <c r="AX268" s="89" t="s">
        <v>94</v>
      </c>
      <c r="AY268" s="65"/>
      <c r="AZ268" s="66">
        <v>330</v>
      </c>
    </row>
    <row r="269" spans="1:52" s="32" customFormat="1" ht="63" x14ac:dyDescent="0.25">
      <c r="A269" s="53" t="str">
        <f t="shared" si="53"/>
        <v>XL1NT1_D1+1</v>
      </c>
      <c r="B269" s="53" t="str">
        <f t="shared" si="54"/>
        <v>XL1NT1_D1+2</v>
      </c>
      <c r="C269" s="53" t="str">
        <f t="shared" si="55"/>
        <v>XL1NT1_D1+3</v>
      </c>
      <c r="D269" s="53" t="str">
        <f t="shared" si="56"/>
        <v>XL1NT1_D1+4</v>
      </c>
      <c r="F269" s="89" t="s">
        <v>94</v>
      </c>
      <c r="G269" s="41"/>
      <c r="H269" s="56" t="s">
        <v>1164</v>
      </c>
      <c r="I269" s="56" t="s">
        <v>1165</v>
      </c>
      <c r="J269" s="56" t="s">
        <v>1166</v>
      </c>
      <c r="K269" s="56"/>
      <c r="L269" s="56" t="s">
        <v>1167</v>
      </c>
      <c r="M269" s="57">
        <v>3000</v>
      </c>
      <c r="N269" s="57">
        <v>1200</v>
      </c>
      <c r="O269" s="55">
        <v>700</v>
      </c>
      <c r="P269" s="55">
        <v>550</v>
      </c>
      <c r="Q269" s="57"/>
      <c r="R269" s="57"/>
      <c r="S269" s="57"/>
      <c r="T269" s="57"/>
      <c r="U269" s="58" t="str">
        <f>H269</f>
        <v>XL1NT1_D1</v>
      </c>
      <c r="V269" s="59"/>
      <c r="W269" s="59"/>
      <c r="X269" s="59"/>
      <c r="Y269" s="59"/>
      <c r="Z269" s="60"/>
      <c r="AA269" s="60">
        <f>W269/N269</f>
        <v>0</v>
      </c>
      <c r="AB269" s="60"/>
      <c r="AC269" s="60"/>
      <c r="AD269" s="59"/>
      <c r="AE269" s="59"/>
      <c r="AF269" s="59"/>
      <c r="AG269" s="59"/>
      <c r="AH269" s="61"/>
      <c r="AI269" s="61"/>
      <c r="AJ269" s="61"/>
      <c r="AK269" s="61"/>
      <c r="AL269" s="164">
        <v>5.56</v>
      </c>
      <c r="AM269" s="62"/>
      <c r="AN269" s="63">
        <f>ROUNDDOWN(AL269*$AN$10/$AL$10,1)</f>
        <v>3.2</v>
      </c>
      <c r="AO269" s="59">
        <f t="shared" si="52"/>
        <v>9600</v>
      </c>
      <c r="AP269" s="59">
        <f t="shared" si="52"/>
        <v>3840</v>
      </c>
      <c r="AQ269" s="59">
        <f t="shared" si="52"/>
        <v>2240</v>
      </c>
      <c r="AR269" s="59">
        <f t="shared" si="52"/>
        <v>1760</v>
      </c>
      <c r="AS269" s="59">
        <f t="shared" ref="AS269:AV331" si="57">IF(AO269&lt;1000,ROUND(AO269,-1),ROUND(AO269,-2))</f>
        <v>9600</v>
      </c>
      <c r="AT269" s="59">
        <f t="shared" si="57"/>
        <v>3800</v>
      </c>
      <c r="AU269" s="59">
        <f t="shared" si="57"/>
        <v>2200</v>
      </c>
      <c r="AV269" s="59">
        <f t="shared" si="57"/>
        <v>1800</v>
      </c>
      <c r="AW269" s="64"/>
      <c r="AX269" s="89" t="s">
        <v>94</v>
      </c>
      <c r="AY269" s="65"/>
      <c r="AZ269" s="66"/>
    </row>
    <row r="270" spans="1:52" s="32" customFormat="1" ht="63" x14ac:dyDescent="0.25">
      <c r="A270" s="53" t="str">
        <f t="shared" si="53"/>
        <v>XL1NT1_D2+1</v>
      </c>
      <c r="B270" s="53" t="str">
        <f t="shared" si="54"/>
        <v>XL1NT1_D2+2</v>
      </c>
      <c r="C270" s="53" t="str">
        <f t="shared" si="55"/>
        <v>XL1NT1_D2+3</v>
      </c>
      <c r="D270" s="53" t="str">
        <f t="shared" si="56"/>
        <v>XL1NT1_D2+4</v>
      </c>
      <c r="F270" s="89" t="s">
        <v>94</v>
      </c>
      <c r="G270" s="41"/>
      <c r="H270" s="56" t="s">
        <v>1168</v>
      </c>
      <c r="I270" s="56" t="s">
        <v>1169</v>
      </c>
      <c r="J270" s="56" t="s">
        <v>1170</v>
      </c>
      <c r="K270" s="56"/>
      <c r="L270" s="56" t="s">
        <v>1171</v>
      </c>
      <c r="M270" s="55">
        <v>2700</v>
      </c>
      <c r="N270" s="55">
        <v>1200</v>
      </c>
      <c r="O270" s="55">
        <v>700</v>
      </c>
      <c r="P270" s="55">
        <v>550</v>
      </c>
      <c r="Q270" s="57"/>
      <c r="R270" s="57"/>
      <c r="S270" s="57"/>
      <c r="T270" s="57"/>
      <c r="U270" s="58" t="str">
        <f>H270</f>
        <v>XL1NT1_D2</v>
      </c>
      <c r="V270" s="59"/>
      <c r="W270" s="59"/>
      <c r="X270" s="59"/>
      <c r="Y270" s="59"/>
      <c r="Z270" s="60"/>
      <c r="AA270" s="60"/>
      <c r="AB270" s="60"/>
      <c r="AC270" s="60"/>
      <c r="AD270" s="59"/>
      <c r="AE270" s="59"/>
      <c r="AF270" s="59"/>
      <c r="AG270" s="59"/>
      <c r="AH270" s="61"/>
      <c r="AI270" s="61"/>
      <c r="AJ270" s="61"/>
      <c r="AK270" s="61"/>
      <c r="AL270" s="164">
        <v>4.3287037037037042</v>
      </c>
      <c r="AM270" s="62"/>
      <c r="AN270" s="63">
        <f>ROUNDDOWN(AL270*$AN$10/$AL$10,1)</f>
        <v>2.5</v>
      </c>
      <c r="AO270" s="59">
        <f t="shared" si="52"/>
        <v>6750</v>
      </c>
      <c r="AP270" s="59">
        <f t="shared" si="52"/>
        <v>3000</v>
      </c>
      <c r="AQ270" s="59">
        <f t="shared" si="52"/>
        <v>1750</v>
      </c>
      <c r="AR270" s="59">
        <f t="shared" si="52"/>
        <v>1375</v>
      </c>
      <c r="AS270" s="59">
        <f t="shared" si="57"/>
        <v>6800</v>
      </c>
      <c r="AT270" s="59">
        <f t="shared" si="57"/>
        <v>3000</v>
      </c>
      <c r="AU270" s="59">
        <f t="shared" si="57"/>
        <v>1800</v>
      </c>
      <c r="AV270" s="59">
        <f t="shared" si="57"/>
        <v>1400</v>
      </c>
      <c r="AW270" s="64"/>
      <c r="AX270" s="89" t="s">
        <v>94</v>
      </c>
      <c r="AY270" s="65"/>
      <c r="AZ270" s="66">
        <v>300</v>
      </c>
    </row>
    <row r="271" spans="1:52" s="32" customFormat="1" ht="54" customHeight="1" x14ac:dyDescent="0.25">
      <c r="A271" s="53" t="str">
        <f t="shared" si="53"/>
        <v>XL1NT1_baohoa+1</v>
      </c>
      <c r="B271" s="53" t="str">
        <f t="shared" si="54"/>
        <v>XL1NT1_baohoa+2</v>
      </c>
      <c r="C271" s="53" t="str">
        <f t="shared" si="55"/>
        <v>XL1NT1_baohoa+3</v>
      </c>
      <c r="D271" s="53" t="str">
        <f t="shared" si="56"/>
        <v>XL1NT1_baohoa+4</v>
      </c>
      <c r="F271" s="89" t="s">
        <v>94</v>
      </c>
      <c r="G271" s="55" t="s">
        <v>1172</v>
      </c>
      <c r="H271" s="56" t="s">
        <v>1173</v>
      </c>
      <c r="I271" s="56" t="s">
        <v>1174</v>
      </c>
      <c r="J271" s="56" t="s">
        <v>1170</v>
      </c>
      <c r="K271" s="56"/>
      <c r="L271" s="56" t="s">
        <v>1175</v>
      </c>
      <c r="M271" s="57"/>
      <c r="N271" s="57"/>
      <c r="O271" s="55"/>
      <c r="P271" s="55"/>
      <c r="Q271" s="57"/>
      <c r="R271" s="57"/>
      <c r="S271" s="57"/>
      <c r="T271" s="57"/>
      <c r="U271" s="58"/>
      <c r="V271" s="59"/>
      <c r="W271" s="59"/>
      <c r="X271" s="59"/>
      <c r="Y271" s="59"/>
      <c r="Z271" s="60"/>
      <c r="AA271" s="60"/>
      <c r="AB271" s="60"/>
      <c r="AC271" s="60"/>
      <c r="AD271" s="59"/>
      <c r="AE271" s="59"/>
      <c r="AF271" s="59"/>
      <c r="AG271" s="59"/>
      <c r="AH271" s="61"/>
      <c r="AI271" s="61"/>
      <c r="AJ271" s="61"/>
      <c r="AK271" s="61"/>
      <c r="AL271" s="164"/>
      <c r="AM271" s="62"/>
      <c r="AN271" s="62"/>
      <c r="AO271" s="59">
        <f t="shared" si="52"/>
        <v>0</v>
      </c>
      <c r="AP271" s="59">
        <f t="shared" si="52"/>
        <v>0</v>
      </c>
      <c r="AQ271" s="59">
        <f t="shared" si="52"/>
        <v>0</v>
      </c>
      <c r="AR271" s="59">
        <f t="shared" si="52"/>
        <v>0</v>
      </c>
      <c r="AS271" s="59"/>
      <c r="AT271" s="59"/>
      <c r="AU271" s="59"/>
      <c r="AV271" s="59"/>
      <c r="AW271" s="64"/>
      <c r="AX271" s="89" t="s">
        <v>94</v>
      </c>
      <c r="AY271" s="65"/>
      <c r="AZ271" s="66">
        <v>300</v>
      </c>
    </row>
    <row r="272" spans="1:52" s="32" customFormat="1" ht="54" customHeight="1" x14ac:dyDescent="0.25">
      <c r="A272" s="53" t="str">
        <f t="shared" si="53"/>
        <v>XL1NT1_D3+1</v>
      </c>
      <c r="B272" s="53" t="str">
        <f t="shared" si="54"/>
        <v>XL1NT1_D3+2</v>
      </c>
      <c r="C272" s="53" t="str">
        <f t="shared" si="55"/>
        <v>XL1NT1_D3+3</v>
      </c>
      <c r="D272" s="53" t="str">
        <f t="shared" si="56"/>
        <v>XL1NT1_D3+4</v>
      </c>
      <c r="F272" s="89" t="s">
        <v>94</v>
      </c>
      <c r="G272" s="55"/>
      <c r="H272" s="56" t="s">
        <v>1176</v>
      </c>
      <c r="I272" s="56" t="s">
        <v>1177</v>
      </c>
      <c r="J272" s="56" t="s">
        <v>1178</v>
      </c>
      <c r="K272" s="56"/>
      <c r="L272" s="56" t="s">
        <v>1179</v>
      </c>
      <c r="M272" s="57">
        <v>2800</v>
      </c>
      <c r="N272" s="57">
        <v>1200</v>
      </c>
      <c r="O272" s="55">
        <v>700</v>
      </c>
      <c r="P272" s="55">
        <v>550</v>
      </c>
      <c r="Q272" s="57"/>
      <c r="R272" s="57"/>
      <c r="S272" s="57"/>
      <c r="T272" s="57"/>
      <c r="U272" s="58" t="str">
        <f>H272</f>
        <v>XL1NT1_D3</v>
      </c>
      <c r="V272" s="59"/>
      <c r="W272" s="59"/>
      <c r="X272" s="59"/>
      <c r="Y272" s="59"/>
      <c r="Z272" s="60">
        <f>V272/M272</f>
        <v>0</v>
      </c>
      <c r="AA272" s="60">
        <f>W272/N272</f>
        <v>0</v>
      </c>
      <c r="AB272" s="60"/>
      <c r="AC272" s="60"/>
      <c r="AD272" s="59"/>
      <c r="AE272" s="59"/>
      <c r="AF272" s="59"/>
      <c r="AG272" s="59"/>
      <c r="AH272" s="61"/>
      <c r="AI272" s="61"/>
      <c r="AJ272" s="61"/>
      <c r="AK272" s="61"/>
      <c r="AL272" s="164">
        <v>3.6363636363636362</v>
      </c>
      <c r="AM272" s="62"/>
      <c r="AN272" s="63">
        <f>ROUNDDOWN(AL272*$AN$10/$AL$10,1)</f>
        <v>2.1</v>
      </c>
      <c r="AO272" s="59">
        <f t="shared" si="52"/>
        <v>5880</v>
      </c>
      <c r="AP272" s="59">
        <f t="shared" si="52"/>
        <v>2520</v>
      </c>
      <c r="AQ272" s="59">
        <f t="shared" si="52"/>
        <v>1470</v>
      </c>
      <c r="AR272" s="59">
        <f t="shared" si="52"/>
        <v>1155</v>
      </c>
      <c r="AS272" s="59">
        <f t="shared" si="57"/>
        <v>5900</v>
      </c>
      <c r="AT272" s="59">
        <f t="shared" si="57"/>
        <v>2500</v>
      </c>
      <c r="AU272" s="59">
        <f t="shared" si="57"/>
        <v>1500</v>
      </c>
      <c r="AV272" s="59">
        <f t="shared" si="57"/>
        <v>1200</v>
      </c>
      <c r="AW272" s="64"/>
      <c r="AX272" s="89" t="s">
        <v>94</v>
      </c>
      <c r="AY272" s="65"/>
      <c r="AZ272" s="66"/>
    </row>
    <row r="273" spans="1:52" s="32" customFormat="1" ht="47.25" x14ac:dyDescent="0.25">
      <c r="A273" s="53" t="str">
        <f t="shared" si="53"/>
        <v>XL1NT1_D4+1</v>
      </c>
      <c r="B273" s="53" t="str">
        <f t="shared" si="54"/>
        <v>XL1NT1_D4+2</v>
      </c>
      <c r="C273" s="53" t="str">
        <f t="shared" si="55"/>
        <v>XL1NT1_D4+3</v>
      </c>
      <c r="D273" s="53" t="str">
        <f t="shared" si="56"/>
        <v>XL1NT1_D4+4</v>
      </c>
      <c r="F273" s="89" t="s">
        <v>94</v>
      </c>
      <c r="G273" s="41"/>
      <c r="H273" s="56" t="s">
        <v>1180</v>
      </c>
      <c r="I273" s="56" t="s">
        <v>1181</v>
      </c>
      <c r="J273" s="56" t="s">
        <v>1182</v>
      </c>
      <c r="K273" s="56"/>
      <c r="L273" s="56" t="s">
        <v>1171</v>
      </c>
      <c r="M273" s="57">
        <v>3000</v>
      </c>
      <c r="N273" s="57">
        <v>1200</v>
      </c>
      <c r="O273" s="55">
        <v>700</v>
      </c>
      <c r="P273" s="55">
        <v>550</v>
      </c>
      <c r="Q273" s="57"/>
      <c r="R273" s="57"/>
      <c r="S273" s="57"/>
      <c r="T273" s="57"/>
      <c r="U273" s="58" t="str">
        <f>H273</f>
        <v>XL1NT1_D4</v>
      </c>
      <c r="V273" s="59"/>
      <c r="W273" s="59"/>
      <c r="X273" s="59"/>
      <c r="Y273" s="59"/>
      <c r="Z273" s="60"/>
      <c r="AA273" s="60"/>
      <c r="AB273" s="60"/>
      <c r="AC273" s="60"/>
      <c r="AD273" s="59"/>
      <c r="AE273" s="59"/>
      <c r="AF273" s="59"/>
      <c r="AG273" s="59"/>
      <c r="AH273" s="61"/>
      <c r="AI273" s="61"/>
      <c r="AJ273" s="61"/>
      <c r="AK273" s="61"/>
      <c r="AL273" s="164">
        <v>5.0833333333333339</v>
      </c>
      <c r="AM273" s="62"/>
      <c r="AN273" s="63">
        <f>ROUNDDOWN(AL273*$AN$10/$AL$10,1)</f>
        <v>2.9</v>
      </c>
      <c r="AO273" s="59">
        <f t="shared" si="52"/>
        <v>8700</v>
      </c>
      <c r="AP273" s="59">
        <f t="shared" si="52"/>
        <v>3480</v>
      </c>
      <c r="AQ273" s="59">
        <f t="shared" si="52"/>
        <v>2030</v>
      </c>
      <c r="AR273" s="59">
        <f t="shared" si="52"/>
        <v>1595</v>
      </c>
      <c r="AS273" s="59">
        <f t="shared" si="57"/>
        <v>8700</v>
      </c>
      <c r="AT273" s="59">
        <f t="shared" si="57"/>
        <v>3500</v>
      </c>
      <c r="AU273" s="59">
        <f t="shared" si="57"/>
        <v>2000</v>
      </c>
      <c r="AV273" s="59">
        <f t="shared" si="57"/>
        <v>1600</v>
      </c>
      <c r="AW273" s="64"/>
      <c r="AX273" s="89" t="s">
        <v>94</v>
      </c>
      <c r="AY273" s="65"/>
      <c r="AZ273" s="66">
        <v>330</v>
      </c>
    </row>
    <row r="274" spans="1:52" s="32" customFormat="1" ht="54" customHeight="1" x14ac:dyDescent="0.25">
      <c r="A274" s="53" t="str">
        <f t="shared" si="53"/>
        <v>XL1NT1_D5+1</v>
      </c>
      <c r="B274" s="53" t="str">
        <f t="shared" si="54"/>
        <v>XL1NT1_D5+2</v>
      </c>
      <c r="C274" s="53" t="str">
        <f t="shared" si="55"/>
        <v>XL1NT1_D5+3</v>
      </c>
      <c r="D274" s="53" t="str">
        <f t="shared" si="56"/>
        <v>XL1NT1_D5+4</v>
      </c>
      <c r="F274" s="89" t="s">
        <v>94</v>
      </c>
      <c r="G274" s="55"/>
      <c r="H274" s="56" t="s">
        <v>1183</v>
      </c>
      <c r="I274" s="56" t="s">
        <v>1184</v>
      </c>
      <c r="J274" s="56" t="s">
        <v>1185</v>
      </c>
      <c r="K274" s="56"/>
      <c r="L274" s="56" t="s">
        <v>1186</v>
      </c>
      <c r="M274" s="55">
        <v>2800</v>
      </c>
      <c r="N274" s="55">
        <v>1200</v>
      </c>
      <c r="O274" s="55">
        <v>700</v>
      </c>
      <c r="P274" s="55">
        <v>550</v>
      </c>
      <c r="Q274" s="57"/>
      <c r="R274" s="57"/>
      <c r="S274" s="57"/>
      <c r="T274" s="57"/>
      <c r="U274" s="58" t="str">
        <f>H274</f>
        <v>XL1NT1_D5</v>
      </c>
      <c r="V274" s="59"/>
      <c r="W274" s="59"/>
      <c r="X274" s="59"/>
      <c r="Y274" s="59"/>
      <c r="Z274" s="60"/>
      <c r="AA274" s="60"/>
      <c r="AB274" s="60"/>
      <c r="AC274" s="60"/>
      <c r="AD274" s="59"/>
      <c r="AE274" s="59"/>
      <c r="AF274" s="59"/>
      <c r="AG274" s="59"/>
      <c r="AH274" s="61"/>
      <c r="AI274" s="61"/>
      <c r="AJ274" s="61"/>
      <c r="AK274" s="61"/>
      <c r="AL274" s="164">
        <v>5.583333333333333</v>
      </c>
      <c r="AM274" s="62"/>
      <c r="AN274" s="63">
        <f>ROUNDDOWN(AL274*$AN$10/$AL$10,1)</f>
        <v>3.2</v>
      </c>
      <c r="AO274" s="59">
        <f t="shared" si="52"/>
        <v>8960</v>
      </c>
      <c r="AP274" s="59">
        <f t="shared" si="52"/>
        <v>3840</v>
      </c>
      <c r="AQ274" s="59">
        <f t="shared" si="52"/>
        <v>2240</v>
      </c>
      <c r="AR274" s="59">
        <f t="shared" si="52"/>
        <v>1760</v>
      </c>
      <c r="AS274" s="59">
        <f t="shared" si="57"/>
        <v>9000</v>
      </c>
      <c r="AT274" s="59">
        <f t="shared" si="57"/>
        <v>3800</v>
      </c>
      <c r="AU274" s="59">
        <f t="shared" si="57"/>
        <v>2200</v>
      </c>
      <c r="AV274" s="59">
        <f t="shared" si="57"/>
        <v>1800</v>
      </c>
      <c r="AW274" s="64"/>
      <c r="AX274" s="89" t="s">
        <v>94</v>
      </c>
      <c r="AY274" s="65"/>
      <c r="AZ274" s="66">
        <v>330</v>
      </c>
    </row>
    <row r="275" spans="1:52" s="32" customFormat="1" ht="54" customHeight="1" x14ac:dyDescent="0.25">
      <c r="A275" s="53" t="str">
        <f t="shared" si="53"/>
        <v>XL1NT1_xuanphu+1</v>
      </c>
      <c r="B275" s="53" t="str">
        <f t="shared" si="54"/>
        <v>XL1NT1_xuanphu+2</v>
      </c>
      <c r="C275" s="53" t="str">
        <f t="shared" si="55"/>
        <v>XL1NT1_xuanphu+3</v>
      </c>
      <c r="D275" s="53" t="str">
        <f t="shared" si="56"/>
        <v>XL1NT1_xuanphu+4</v>
      </c>
      <c r="F275" s="89" t="s">
        <v>94</v>
      </c>
      <c r="G275" s="55" t="s">
        <v>1187</v>
      </c>
      <c r="H275" s="56" t="s">
        <v>1188</v>
      </c>
      <c r="I275" s="56" t="s">
        <v>1189</v>
      </c>
      <c r="J275" s="56" t="s">
        <v>1190</v>
      </c>
      <c r="K275" s="56"/>
      <c r="L275" s="56" t="s">
        <v>1191</v>
      </c>
      <c r="M275" s="57"/>
      <c r="N275" s="57"/>
      <c r="O275" s="55"/>
      <c r="P275" s="55"/>
      <c r="Q275" s="57"/>
      <c r="R275" s="57"/>
      <c r="S275" s="57"/>
      <c r="T275" s="57"/>
      <c r="U275" s="58"/>
      <c r="V275" s="59"/>
      <c r="W275" s="59"/>
      <c r="X275" s="59"/>
      <c r="Y275" s="59"/>
      <c r="Z275" s="60"/>
      <c r="AA275" s="60"/>
      <c r="AB275" s="60"/>
      <c r="AC275" s="60"/>
      <c r="AD275" s="59"/>
      <c r="AE275" s="59"/>
      <c r="AF275" s="59"/>
      <c r="AG275" s="59"/>
      <c r="AH275" s="61"/>
      <c r="AI275" s="61"/>
      <c r="AJ275" s="61"/>
      <c r="AK275" s="61"/>
      <c r="AL275" s="164"/>
      <c r="AM275" s="62"/>
      <c r="AN275" s="62"/>
      <c r="AO275" s="59">
        <f t="shared" si="52"/>
        <v>0</v>
      </c>
      <c r="AP275" s="59">
        <f t="shared" si="52"/>
        <v>0</v>
      </c>
      <c r="AQ275" s="59">
        <f t="shared" si="52"/>
        <v>0</v>
      </c>
      <c r="AR275" s="59">
        <f t="shared" si="52"/>
        <v>0</v>
      </c>
      <c r="AS275" s="59"/>
      <c r="AT275" s="59"/>
      <c r="AU275" s="59"/>
      <c r="AV275" s="59"/>
      <c r="AW275" s="64"/>
      <c r="AX275" s="89" t="s">
        <v>94</v>
      </c>
      <c r="AY275" s="65"/>
      <c r="AZ275" s="66">
        <v>330</v>
      </c>
    </row>
    <row r="276" spans="1:52" s="32" customFormat="1" ht="54" customHeight="1" x14ac:dyDescent="0.25">
      <c r="A276" s="53" t="str">
        <f t="shared" si="53"/>
        <v>XL1NT1_D6+1</v>
      </c>
      <c r="B276" s="53" t="str">
        <f t="shared" si="54"/>
        <v>XL1NT1_D6+2</v>
      </c>
      <c r="C276" s="53" t="str">
        <f t="shared" si="55"/>
        <v>XL1NT1_D6+3</v>
      </c>
      <c r="D276" s="53" t="str">
        <f t="shared" si="56"/>
        <v>XL1NT1_D6+4</v>
      </c>
      <c r="F276" s="89" t="s">
        <v>94</v>
      </c>
      <c r="G276" s="55"/>
      <c r="H276" s="56" t="s">
        <v>1192</v>
      </c>
      <c r="I276" s="56" t="s">
        <v>1193</v>
      </c>
      <c r="J276" s="56" t="s">
        <v>1194</v>
      </c>
      <c r="K276" s="56"/>
      <c r="L276" s="56" t="s">
        <v>1195</v>
      </c>
      <c r="M276" s="91">
        <v>2800</v>
      </c>
      <c r="N276" s="91">
        <v>1200</v>
      </c>
      <c r="O276" s="90">
        <v>650</v>
      </c>
      <c r="P276" s="90">
        <v>500</v>
      </c>
      <c r="Q276" s="57"/>
      <c r="R276" s="57"/>
      <c r="S276" s="57"/>
      <c r="T276" s="57"/>
      <c r="U276" s="58" t="str">
        <f>H276</f>
        <v>XL1NT1_D6</v>
      </c>
      <c r="V276" s="59"/>
      <c r="W276" s="59"/>
      <c r="X276" s="59"/>
      <c r="Y276" s="59"/>
      <c r="Z276" s="60"/>
      <c r="AA276" s="60">
        <f>W276/N276</f>
        <v>0</v>
      </c>
      <c r="AB276" s="60"/>
      <c r="AC276" s="60"/>
      <c r="AD276" s="59"/>
      <c r="AE276" s="59"/>
      <c r="AF276" s="59"/>
      <c r="AG276" s="59"/>
      <c r="AH276" s="61"/>
      <c r="AI276" s="61"/>
      <c r="AJ276" s="61"/>
      <c r="AK276" s="61"/>
      <c r="AL276" s="164">
        <v>5.45</v>
      </c>
      <c r="AM276" s="62"/>
      <c r="AN276" s="63">
        <f>ROUNDDOWN(AL276*$AN$10/$AL$10,1)</f>
        <v>3.1</v>
      </c>
      <c r="AO276" s="59">
        <f t="shared" si="52"/>
        <v>8680</v>
      </c>
      <c r="AP276" s="59">
        <f t="shared" si="52"/>
        <v>3720</v>
      </c>
      <c r="AQ276" s="59">
        <f t="shared" si="52"/>
        <v>2015</v>
      </c>
      <c r="AR276" s="59">
        <f t="shared" si="52"/>
        <v>1550</v>
      </c>
      <c r="AS276" s="59">
        <f t="shared" si="57"/>
        <v>8700</v>
      </c>
      <c r="AT276" s="59">
        <f t="shared" si="57"/>
        <v>3700</v>
      </c>
      <c r="AU276" s="59">
        <f t="shared" si="57"/>
        <v>2000</v>
      </c>
      <c r="AV276" s="59">
        <f t="shared" si="57"/>
        <v>1600</v>
      </c>
      <c r="AW276" s="64"/>
      <c r="AX276" s="89" t="s">
        <v>94</v>
      </c>
      <c r="AY276" s="65"/>
      <c r="AZ276" s="66"/>
    </row>
    <row r="277" spans="1:52" s="32" customFormat="1" ht="47.25" x14ac:dyDescent="0.25">
      <c r="A277" s="53" t="str">
        <f t="shared" si="53"/>
        <v>XL1NT1_D7+1</v>
      </c>
      <c r="B277" s="53" t="str">
        <f t="shared" si="54"/>
        <v>XL1NT1_D7+2</v>
      </c>
      <c r="C277" s="53" t="str">
        <f t="shared" si="55"/>
        <v>XL1NT1_D7+3</v>
      </c>
      <c r="D277" s="53" t="str">
        <f t="shared" si="56"/>
        <v>XL1NT1_D7+4</v>
      </c>
      <c r="F277" s="89" t="s">
        <v>94</v>
      </c>
      <c r="G277" s="41"/>
      <c r="H277" s="56" t="s">
        <v>1196</v>
      </c>
      <c r="I277" s="56" t="s">
        <v>1197</v>
      </c>
      <c r="J277" s="56" t="s">
        <v>1198</v>
      </c>
      <c r="K277" s="56"/>
      <c r="L277" s="56" t="s">
        <v>1199</v>
      </c>
      <c r="M277" s="90">
        <v>2600</v>
      </c>
      <c r="N277" s="90">
        <v>1200</v>
      </c>
      <c r="O277" s="90">
        <v>650</v>
      </c>
      <c r="P277" s="90">
        <v>500</v>
      </c>
      <c r="Q277" s="57"/>
      <c r="R277" s="57"/>
      <c r="S277" s="57"/>
      <c r="T277" s="57"/>
      <c r="U277" s="58" t="str">
        <f>H277</f>
        <v>XL1NT1_D7</v>
      </c>
      <c r="V277" s="59"/>
      <c r="W277" s="59"/>
      <c r="X277" s="59"/>
      <c r="Y277" s="59"/>
      <c r="Z277" s="60"/>
      <c r="AA277" s="60"/>
      <c r="AB277" s="60"/>
      <c r="AC277" s="60"/>
      <c r="AD277" s="59"/>
      <c r="AE277" s="59"/>
      <c r="AF277" s="59"/>
      <c r="AG277" s="59"/>
      <c r="AH277" s="61"/>
      <c r="AI277" s="61"/>
      <c r="AJ277" s="61"/>
      <c r="AK277" s="61"/>
      <c r="AL277" s="164">
        <v>4.5400641025641022</v>
      </c>
      <c r="AM277" s="62"/>
      <c r="AN277" s="63">
        <f>ROUNDDOWN(AL277*$AN$10/$AL$10,1)</f>
        <v>2.6</v>
      </c>
      <c r="AO277" s="59">
        <f t="shared" si="52"/>
        <v>6760</v>
      </c>
      <c r="AP277" s="59">
        <f t="shared" si="52"/>
        <v>3120</v>
      </c>
      <c r="AQ277" s="59">
        <f t="shared" si="52"/>
        <v>1690</v>
      </c>
      <c r="AR277" s="59">
        <f t="shared" si="52"/>
        <v>1300</v>
      </c>
      <c r="AS277" s="59">
        <f t="shared" si="57"/>
        <v>6800</v>
      </c>
      <c r="AT277" s="59">
        <f t="shared" si="57"/>
        <v>3100</v>
      </c>
      <c r="AU277" s="59">
        <f t="shared" si="57"/>
        <v>1700</v>
      </c>
      <c r="AV277" s="59">
        <f t="shared" si="57"/>
        <v>1300</v>
      </c>
      <c r="AW277" s="64"/>
      <c r="AX277" s="89" t="s">
        <v>94</v>
      </c>
      <c r="AY277" s="65"/>
      <c r="AZ277" s="66">
        <v>330</v>
      </c>
    </row>
    <row r="278" spans="1:52" s="32" customFormat="1" ht="31.5" x14ac:dyDescent="0.25">
      <c r="A278" s="53" t="str">
        <f t="shared" si="53"/>
        <v>XL1NT1_suoicat+1</v>
      </c>
      <c r="B278" s="53" t="str">
        <f t="shared" si="54"/>
        <v>XL1NT1_suoicat+2</v>
      </c>
      <c r="C278" s="53" t="str">
        <f t="shared" si="55"/>
        <v>XL1NT1_suoicat+3</v>
      </c>
      <c r="D278" s="53" t="str">
        <f t="shared" si="56"/>
        <v>XL1NT1_suoicat+4</v>
      </c>
      <c r="F278" s="89" t="s">
        <v>94</v>
      </c>
      <c r="G278" s="55" t="s">
        <v>1200</v>
      </c>
      <c r="H278" s="56" t="s">
        <v>1201</v>
      </c>
      <c r="I278" s="56" t="s">
        <v>1202</v>
      </c>
      <c r="J278" s="56" t="s">
        <v>1203</v>
      </c>
      <c r="K278" s="56"/>
      <c r="L278" s="56" t="s">
        <v>1204</v>
      </c>
      <c r="M278" s="91"/>
      <c r="N278" s="91"/>
      <c r="O278" s="90"/>
      <c r="P278" s="90"/>
      <c r="Q278" s="57"/>
      <c r="R278" s="57"/>
      <c r="S278" s="57"/>
      <c r="T278" s="57"/>
      <c r="U278" s="58"/>
      <c r="V278" s="59"/>
      <c r="W278" s="59"/>
      <c r="X278" s="59"/>
      <c r="Y278" s="59"/>
      <c r="Z278" s="60"/>
      <c r="AA278" s="60"/>
      <c r="AB278" s="60"/>
      <c r="AC278" s="60"/>
      <c r="AD278" s="59"/>
      <c r="AE278" s="59"/>
      <c r="AF278" s="59"/>
      <c r="AG278" s="59"/>
      <c r="AH278" s="61"/>
      <c r="AI278" s="61"/>
      <c r="AJ278" s="61"/>
      <c r="AK278" s="61"/>
      <c r="AL278" s="164"/>
      <c r="AM278" s="62"/>
      <c r="AN278" s="62"/>
      <c r="AO278" s="59">
        <f t="shared" si="52"/>
        <v>0</v>
      </c>
      <c r="AP278" s="59">
        <f t="shared" si="52"/>
        <v>0</v>
      </c>
      <c r="AQ278" s="59">
        <f t="shared" si="52"/>
        <v>0</v>
      </c>
      <c r="AR278" s="59">
        <f t="shared" si="52"/>
        <v>0</v>
      </c>
      <c r="AS278" s="59"/>
      <c r="AT278" s="59"/>
      <c r="AU278" s="59"/>
      <c r="AV278" s="59"/>
      <c r="AW278" s="64"/>
      <c r="AX278" s="89" t="s">
        <v>94</v>
      </c>
      <c r="AY278" s="65"/>
      <c r="AZ278" s="66">
        <v>330</v>
      </c>
    </row>
    <row r="279" spans="1:52" s="32" customFormat="1" ht="31.5" x14ac:dyDescent="0.25">
      <c r="A279" s="53" t="str">
        <f t="shared" si="53"/>
        <v>XL1NT1_D8+1</v>
      </c>
      <c r="B279" s="53" t="str">
        <f t="shared" si="54"/>
        <v>XL1NT1_D8+2</v>
      </c>
      <c r="C279" s="53" t="str">
        <f t="shared" si="55"/>
        <v>XL1NT1_D8+3</v>
      </c>
      <c r="D279" s="53" t="str">
        <f t="shared" si="56"/>
        <v>XL1NT1_D8+4</v>
      </c>
      <c r="F279" s="89" t="s">
        <v>94</v>
      </c>
      <c r="G279" s="55"/>
      <c r="H279" s="56" t="s">
        <v>143</v>
      </c>
      <c r="I279" s="56" t="s">
        <v>1205</v>
      </c>
      <c r="J279" s="56" t="s">
        <v>1206</v>
      </c>
      <c r="K279" s="56"/>
      <c r="L279" s="56" t="s">
        <v>1207</v>
      </c>
      <c r="M279" s="91">
        <v>3500</v>
      </c>
      <c r="N279" s="91">
        <v>1200</v>
      </c>
      <c r="O279" s="90">
        <v>700</v>
      </c>
      <c r="P279" s="90">
        <v>550</v>
      </c>
      <c r="Q279" s="57"/>
      <c r="R279" s="57"/>
      <c r="S279" s="57"/>
      <c r="T279" s="57"/>
      <c r="U279" s="58" t="str">
        <f>H279</f>
        <v>XL1NT1_D8</v>
      </c>
      <c r="V279" s="59"/>
      <c r="W279" s="59"/>
      <c r="X279" s="59"/>
      <c r="Y279" s="59"/>
      <c r="Z279" s="60">
        <f>V279/M279</f>
        <v>0</v>
      </c>
      <c r="AA279" s="60"/>
      <c r="AB279" s="60"/>
      <c r="AC279" s="60"/>
      <c r="AD279" s="59"/>
      <c r="AE279" s="59"/>
      <c r="AF279" s="59"/>
      <c r="AG279" s="59"/>
      <c r="AH279" s="61"/>
      <c r="AI279" s="61"/>
      <c r="AJ279" s="61"/>
      <c r="AK279" s="61"/>
      <c r="AL279" s="164">
        <v>4.416666666666667</v>
      </c>
      <c r="AM279" s="62"/>
      <c r="AN279" s="63">
        <f>ROUNDDOWN(AL279*$AN$10/$AL$10,1)</f>
        <v>2.5</v>
      </c>
      <c r="AO279" s="59">
        <f t="shared" si="52"/>
        <v>8750</v>
      </c>
      <c r="AP279" s="59">
        <f t="shared" si="52"/>
        <v>3000</v>
      </c>
      <c r="AQ279" s="59">
        <f t="shared" si="52"/>
        <v>1750</v>
      </c>
      <c r="AR279" s="59">
        <f t="shared" si="52"/>
        <v>1375</v>
      </c>
      <c r="AS279" s="59">
        <f t="shared" si="57"/>
        <v>8800</v>
      </c>
      <c r="AT279" s="59">
        <f t="shared" si="57"/>
        <v>3000</v>
      </c>
      <c r="AU279" s="59">
        <f t="shared" si="57"/>
        <v>1800</v>
      </c>
      <c r="AV279" s="59">
        <f t="shared" si="57"/>
        <v>1400</v>
      </c>
      <c r="AW279" s="64"/>
      <c r="AX279" s="89" t="s">
        <v>94</v>
      </c>
      <c r="AY279" s="65"/>
      <c r="AZ279" s="66">
        <v>330</v>
      </c>
    </row>
    <row r="280" spans="1:52" s="32" customFormat="1" ht="47.25" x14ac:dyDescent="0.25">
      <c r="A280" s="53" t="str">
        <f t="shared" si="53"/>
        <v>XL1NT1_D9+1</v>
      </c>
      <c r="B280" s="53" t="str">
        <f t="shared" si="54"/>
        <v>XL1NT1_D9+2</v>
      </c>
      <c r="C280" s="53" t="str">
        <f t="shared" si="55"/>
        <v>XL1NT1_D9+3</v>
      </c>
      <c r="D280" s="53" t="str">
        <f t="shared" si="56"/>
        <v>XL1NT1_D9+4</v>
      </c>
      <c r="F280" s="89" t="s">
        <v>94</v>
      </c>
      <c r="G280" s="41"/>
      <c r="H280" s="56" t="s">
        <v>145</v>
      </c>
      <c r="I280" s="56" t="s">
        <v>1208</v>
      </c>
      <c r="J280" s="56" t="s">
        <v>1209</v>
      </c>
      <c r="K280" s="56"/>
      <c r="L280" s="56" t="s">
        <v>1210</v>
      </c>
      <c r="M280" s="91">
        <v>3200</v>
      </c>
      <c r="N280" s="91">
        <v>1200</v>
      </c>
      <c r="O280" s="90">
        <v>700</v>
      </c>
      <c r="P280" s="90">
        <v>550</v>
      </c>
      <c r="Q280" s="57"/>
      <c r="R280" s="57"/>
      <c r="S280" s="57"/>
      <c r="T280" s="57"/>
      <c r="U280" s="58" t="str">
        <f>H280</f>
        <v>XL1NT1_D9</v>
      </c>
      <c r="V280" s="59"/>
      <c r="W280" s="59"/>
      <c r="X280" s="59"/>
      <c r="Y280" s="59"/>
      <c r="Z280" s="60"/>
      <c r="AA280" s="60"/>
      <c r="AB280" s="60"/>
      <c r="AC280" s="60"/>
      <c r="AD280" s="59"/>
      <c r="AE280" s="59"/>
      <c r="AF280" s="59"/>
      <c r="AG280" s="59"/>
      <c r="AH280" s="61"/>
      <c r="AI280" s="61"/>
      <c r="AJ280" s="61"/>
      <c r="AK280" s="61"/>
      <c r="AL280" s="164">
        <v>5.56</v>
      </c>
      <c r="AM280" s="62"/>
      <c r="AN280" s="63">
        <f>ROUNDDOWN(AL280*$AN$10/$AL$10,1)</f>
        <v>3.2</v>
      </c>
      <c r="AO280" s="59">
        <f t="shared" si="52"/>
        <v>10240</v>
      </c>
      <c r="AP280" s="59">
        <f t="shared" si="52"/>
        <v>3840</v>
      </c>
      <c r="AQ280" s="59">
        <f t="shared" si="52"/>
        <v>2240</v>
      </c>
      <c r="AR280" s="59">
        <f t="shared" si="52"/>
        <v>1760</v>
      </c>
      <c r="AS280" s="59">
        <f t="shared" si="57"/>
        <v>10200</v>
      </c>
      <c r="AT280" s="59">
        <f t="shared" si="57"/>
        <v>3800</v>
      </c>
      <c r="AU280" s="59">
        <f t="shared" si="57"/>
        <v>2200</v>
      </c>
      <c r="AV280" s="59">
        <f t="shared" si="57"/>
        <v>1800</v>
      </c>
      <c r="AW280" s="64"/>
      <c r="AX280" s="89" t="s">
        <v>94</v>
      </c>
      <c r="AY280" s="65"/>
      <c r="AZ280" s="66"/>
    </row>
    <row r="281" spans="1:52" s="32" customFormat="1" ht="47.25" x14ac:dyDescent="0.25">
      <c r="A281" s="53" t="str">
        <f t="shared" si="53"/>
        <v>XL1NT1_D10+1</v>
      </c>
      <c r="B281" s="53" t="str">
        <f t="shared" si="54"/>
        <v>XL1NT1_D10+2</v>
      </c>
      <c r="C281" s="53" t="str">
        <f t="shared" si="55"/>
        <v>XL1NT1_D10+3</v>
      </c>
      <c r="D281" s="53" t="str">
        <f t="shared" si="56"/>
        <v>XL1NT1_D10+4</v>
      </c>
      <c r="F281" s="89" t="s">
        <v>94</v>
      </c>
      <c r="G281" s="55"/>
      <c r="H281" s="56" t="s">
        <v>1211</v>
      </c>
      <c r="I281" s="56" t="s">
        <v>1212</v>
      </c>
      <c r="J281" s="56" t="s">
        <v>1213</v>
      </c>
      <c r="K281" s="56"/>
      <c r="L281" s="56" t="s">
        <v>1214</v>
      </c>
      <c r="M281" s="55">
        <v>3000</v>
      </c>
      <c r="N281" s="55">
        <v>1200</v>
      </c>
      <c r="O281" s="55">
        <v>700</v>
      </c>
      <c r="P281" s="55">
        <v>550</v>
      </c>
      <c r="Q281" s="57"/>
      <c r="R281" s="57"/>
      <c r="S281" s="57"/>
      <c r="T281" s="57"/>
      <c r="U281" s="58" t="str">
        <f>H281</f>
        <v>XL1NT1_D10</v>
      </c>
      <c r="V281" s="59"/>
      <c r="W281" s="59"/>
      <c r="X281" s="59"/>
      <c r="Y281" s="59"/>
      <c r="Z281" s="60"/>
      <c r="AA281" s="60"/>
      <c r="AB281" s="60"/>
      <c r="AC281" s="60"/>
      <c r="AD281" s="59"/>
      <c r="AE281" s="59"/>
      <c r="AF281" s="59"/>
      <c r="AG281" s="59"/>
      <c r="AH281" s="61"/>
      <c r="AI281" s="61"/>
      <c r="AJ281" s="61"/>
      <c r="AK281" s="61"/>
      <c r="AL281" s="164">
        <v>5</v>
      </c>
      <c r="AM281" s="62"/>
      <c r="AN281" s="63">
        <f>ROUNDDOWN(AL281*$AN$10/$AL$10,1)</f>
        <v>2.9</v>
      </c>
      <c r="AO281" s="59">
        <f t="shared" si="52"/>
        <v>8700</v>
      </c>
      <c r="AP281" s="59">
        <f t="shared" si="52"/>
        <v>3480</v>
      </c>
      <c r="AQ281" s="59">
        <f t="shared" si="52"/>
        <v>2030</v>
      </c>
      <c r="AR281" s="59">
        <f t="shared" si="52"/>
        <v>1595</v>
      </c>
      <c r="AS281" s="59">
        <f t="shared" si="57"/>
        <v>8700</v>
      </c>
      <c r="AT281" s="59">
        <f t="shared" si="57"/>
        <v>3500</v>
      </c>
      <c r="AU281" s="59">
        <f t="shared" si="57"/>
        <v>2000</v>
      </c>
      <c r="AV281" s="59">
        <f t="shared" si="57"/>
        <v>1600</v>
      </c>
      <c r="AW281" s="64"/>
      <c r="AX281" s="89" t="s">
        <v>94</v>
      </c>
      <c r="AY281" s="65"/>
      <c r="AZ281" s="66">
        <v>300</v>
      </c>
    </row>
    <row r="282" spans="1:52" s="32" customFormat="1" ht="31.5" x14ac:dyDescent="0.25">
      <c r="A282" s="53" t="str">
        <f t="shared" si="53"/>
        <v>XL1NT1_xuanhiep+1</v>
      </c>
      <c r="B282" s="53" t="str">
        <f t="shared" si="54"/>
        <v>XL1NT1_xuanhiep+2</v>
      </c>
      <c r="C282" s="53" t="str">
        <f t="shared" si="55"/>
        <v>XL1NT1_xuanhiep+3</v>
      </c>
      <c r="D282" s="53" t="str">
        <f t="shared" si="56"/>
        <v>XL1NT1_xuanhiep+4</v>
      </c>
      <c r="F282" s="89" t="s">
        <v>94</v>
      </c>
      <c r="G282" s="55" t="s">
        <v>1215</v>
      </c>
      <c r="H282" s="56" t="s">
        <v>1216</v>
      </c>
      <c r="I282" s="56" t="s">
        <v>1217</v>
      </c>
      <c r="J282" s="56" t="s">
        <v>1213</v>
      </c>
      <c r="K282" s="56"/>
      <c r="L282" s="56" t="s">
        <v>1218</v>
      </c>
      <c r="M282" s="57"/>
      <c r="N282" s="57"/>
      <c r="O282" s="55"/>
      <c r="P282" s="55"/>
      <c r="Q282" s="57"/>
      <c r="R282" s="57"/>
      <c r="S282" s="57"/>
      <c r="T282" s="57"/>
      <c r="U282" s="58"/>
      <c r="V282" s="59"/>
      <c r="W282" s="59"/>
      <c r="X282" s="59"/>
      <c r="Y282" s="59"/>
      <c r="Z282" s="60" t="e">
        <f>V282/M282</f>
        <v>#DIV/0!</v>
      </c>
      <c r="AA282" s="60" t="e">
        <f>W282/N282</f>
        <v>#DIV/0!</v>
      </c>
      <c r="AB282" s="60"/>
      <c r="AC282" s="60"/>
      <c r="AD282" s="59"/>
      <c r="AE282" s="59"/>
      <c r="AF282" s="59"/>
      <c r="AG282" s="59"/>
      <c r="AH282" s="61"/>
      <c r="AI282" s="61"/>
      <c r="AJ282" s="61"/>
      <c r="AK282" s="61"/>
      <c r="AL282" s="164"/>
      <c r="AM282" s="62"/>
      <c r="AN282" s="62"/>
      <c r="AO282" s="59">
        <f t="shared" si="52"/>
        <v>0</v>
      </c>
      <c r="AP282" s="59">
        <f t="shared" si="52"/>
        <v>0</v>
      </c>
      <c r="AQ282" s="59">
        <f t="shared" si="52"/>
        <v>0</v>
      </c>
      <c r="AR282" s="59">
        <f t="shared" si="52"/>
        <v>0</v>
      </c>
      <c r="AS282" s="59"/>
      <c r="AT282" s="59"/>
      <c r="AU282" s="59"/>
      <c r="AV282" s="59"/>
      <c r="AW282" s="64"/>
      <c r="AX282" s="89" t="s">
        <v>94</v>
      </c>
      <c r="AY282" s="65"/>
      <c r="AZ282" s="66">
        <v>300</v>
      </c>
    </row>
    <row r="283" spans="1:52" s="32" customFormat="1" ht="47.25" x14ac:dyDescent="0.25">
      <c r="A283" s="53" t="str">
        <f t="shared" si="53"/>
        <v>XL1NT1_D11+1</v>
      </c>
      <c r="B283" s="53" t="str">
        <f t="shared" si="54"/>
        <v>XL1NT1_D11+2</v>
      </c>
      <c r="C283" s="53" t="str">
        <f t="shared" si="55"/>
        <v>XL1NT1_D11+3</v>
      </c>
      <c r="D283" s="53" t="str">
        <f t="shared" si="56"/>
        <v>XL1NT1_D11+4</v>
      </c>
      <c r="F283" s="89" t="s">
        <v>94</v>
      </c>
      <c r="G283" s="55"/>
      <c r="H283" s="56" t="s">
        <v>1219</v>
      </c>
      <c r="I283" s="56" t="s">
        <v>1220</v>
      </c>
      <c r="J283" s="56" t="s">
        <v>1221</v>
      </c>
      <c r="K283" s="56"/>
      <c r="L283" s="56" t="s">
        <v>1222</v>
      </c>
      <c r="M283" s="57">
        <v>3200</v>
      </c>
      <c r="N283" s="57">
        <v>1200</v>
      </c>
      <c r="O283" s="55">
        <v>700</v>
      </c>
      <c r="P283" s="55">
        <v>550</v>
      </c>
      <c r="Q283" s="57"/>
      <c r="R283" s="57"/>
      <c r="S283" s="57"/>
      <c r="T283" s="57"/>
      <c r="U283" s="58" t="str">
        <f>H283</f>
        <v>XL1NT1_D11</v>
      </c>
      <c r="V283" s="59"/>
      <c r="W283" s="59"/>
      <c r="X283" s="59"/>
      <c r="Y283" s="59"/>
      <c r="Z283" s="60">
        <f>V283/M283</f>
        <v>0</v>
      </c>
      <c r="AA283" s="60">
        <f>W283/N283</f>
        <v>0</v>
      </c>
      <c r="AB283" s="60"/>
      <c r="AC283" s="60"/>
      <c r="AD283" s="59"/>
      <c r="AE283" s="59"/>
      <c r="AF283" s="59"/>
      <c r="AG283" s="59"/>
      <c r="AH283" s="61"/>
      <c r="AI283" s="61"/>
      <c r="AJ283" s="61"/>
      <c r="AK283" s="61"/>
      <c r="AL283" s="164">
        <v>5.56</v>
      </c>
      <c r="AM283" s="62"/>
      <c r="AN283" s="63">
        <f>ROUNDDOWN(AL283*$AN$10/$AL$10,1)</f>
        <v>3.2</v>
      </c>
      <c r="AO283" s="59">
        <f t="shared" si="52"/>
        <v>10240</v>
      </c>
      <c r="AP283" s="59">
        <f t="shared" si="52"/>
        <v>3840</v>
      </c>
      <c r="AQ283" s="59">
        <f t="shared" si="52"/>
        <v>2240</v>
      </c>
      <c r="AR283" s="59">
        <f t="shared" si="52"/>
        <v>1760</v>
      </c>
      <c r="AS283" s="59">
        <f t="shared" si="57"/>
        <v>10200</v>
      </c>
      <c r="AT283" s="59">
        <f t="shared" si="57"/>
        <v>3800</v>
      </c>
      <c r="AU283" s="59">
        <f t="shared" si="57"/>
        <v>2200</v>
      </c>
      <c r="AV283" s="59">
        <f t="shared" si="57"/>
        <v>1800</v>
      </c>
      <c r="AW283" s="64"/>
      <c r="AX283" s="89" t="s">
        <v>94</v>
      </c>
      <c r="AY283" s="65"/>
      <c r="AZ283" s="66">
        <v>300</v>
      </c>
    </row>
    <row r="284" spans="1:52" s="32" customFormat="1" ht="47.25" x14ac:dyDescent="0.25">
      <c r="A284" s="53" t="str">
        <f t="shared" si="53"/>
        <v>XL1NT1_D12+1</v>
      </c>
      <c r="B284" s="53" t="str">
        <f t="shared" si="54"/>
        <v>XL1NT1_D12+2</v>
      </c>
      <c r="C284" s="53" t="str">
        <f t="shared" si="55"/>
        <v>XL1NT1_D12+3</v>
      </c>
      <c r="D284" s="53" t="str">
        <f t="shared" si="56"/>
        <v>XL1NT1_D12+4</v>
      </c>
      <c r="F284" s="89" t="s">
        <v>94</v>
      </c>
      <c r="G284" s="41"/>
      <c r="H284" s="56" t="s">
        <v>146</v>
      </c>
      <c r="I284" s="56" t="s">
        <v>1223</v>
      </c>
      <c r="J284" s="56" t="s">
        <v>1224</v>
      </c>
      <c r="K284" s="56"/>
      <c r="L284" s="56" t="s">
        <v>1214</v>
      </c>
      <c r="M284" s="57">
        <v>3000</v>
      </c>
      <c r="N284" s="57">
        <v>1200</v>
      </c>
      <c r="O284" s="55">
        <v>700</v>
      </c>
      <c r="P284" s="55">
        <v>550</v>
      </c>
      <c r="Q284" s="57"/>
      <c r="R284" s="57"/>
      <c r="S284" s="57"/>
      <c r="T284" s="57"/>
      <c r="U284" s="58" t="str">
        <f>H284</f>
        <v>XL1NT1_D12</v>
      </c>
      <c r="V284" s="59"/>
      <c r="W284" s="59"/>
      <c r="X284" s="59"/>
      <c r="Y284" s="59"/>
      <c r="Z284" s="60">
        <f>V284/M284</f>
        <v>0</v>
      </c>
      <c r="AA284" s="60"/>
      <c r="AB284" s="60"/>
      <c r="AC284" s="60"/>
      <c r="AD284" s="59"/>
      <c r="AE284" s="59"/>
      <c r="AF284" s="59"/>
      <c r="AG284" s="59"/>
      <c r="AH284" s="61"/>
      <c r="AI284" s="61"/>
      <c r="AJ284" s="61"/>
      <c r="AK284" s="61"/>
      <c r="AL284" s="164">
        <v>6.65</v>
      </c>
      <c r="AM284" s="62"/>
      <c r="AN284" s="63">
        <f>ROUNDDOWN(AL284*$AN$10/$AL$10,1)</f>
        <v>3.8</v>
      </c>
      <c r="AO284" s="59">
        <f t="shared" si="52"/>
        <v>11400</v>
      </c>
      <c r="AP284" s="59">
        <f t="shared" si="52"/>
        <v>4560</v>
      </c>
      <c r="AQ284" s="59">
        <f t="shared" si="52"/>
        <v>2660</v>
      </c>
      <c r="AR284" s="59">
        <f t="shared" si="52"/>
        <v>2090</v>
      </c>
      <c r="AS284" s="59">
        <f t="shared" si="57"/>
        <v>11400</v>
      </c>
      <c r="AT284" s="59">
        <f t="shared" si="57"/>
        <v>4600</v>
      </c>
      <c r="AU284" s="59">
        <f t="shared" si="57"/>
        <v>2700</v>
      </c>
      <c r="AV284" s="59">
        <f t="shared" si="57"/>
        <v>2100</v>
      </c>
      <c r="AW284" s="64"/>
      <c r="AX284" s="89" t="s">
        <v>94</v>
      </c>
      <c r="AY284" s="65"/>
      <c r="AZ284" s="66">
        <v>300</v>
      </c>
    </row>
    <row r="285" spans="1:52" s="32" customFormat="1" ht="47.25" x14ac:dyDescent="0.25">
      <c r="A285" s="53" t="str">
        <f t="shared" si="53"/>
        <v>XL1NT1_D13+1</v>
      </c>
      <c r="B285" s="53" t="str">
        <f t="shared" si="54"/>
        <v>XL1NT1_D13+2</v>
      </c>
      <c r="C285" s="53" t="str">
        <f t="shared" si="55"/>
        <v>XL1NT1_D13+3</v>
      </c>
      <c r="D285" s="53" t="str">
        <f t="shared" si="56"/>
        <v>XL1NT1_D13+4</v>
      </c>
      <c r="F285" s="89" t="s">
        <v>94</v>
      </c>
      <c r="G285" s="55"/>
      <c r="H285" s="56" t="s">
        <v>1225</v>
      </c>
      <c r="I285" s="56" t="s">
        <v>1226</v>
      </c>
      <c r="J285" s="56" t="s">
        <v>1213</v>
      </c>
      <c r="K285" s="56"/>
      <c r="L285" s="56" t="s">
        <v>1227</v>
      </c>
      <c r="M285" s="55">
        <v>2800</v>
      </c>
      <c r="N285" s="55">
        <v>1200</v>
      </c>
      <c r="O285" s="55">
        <v>700</v>
      </c>
      <c r="P285" s="55">
        <v>550</v>
      </c>
      <c r="Q285" s="57"/>
      <c r="R285" s="57"/>
      <c r="S285" s="57"/>
      <c r="T285" s="57"/>
      <c r="U285" s="58" t="str">
        <f>H285</f>
        <v>XL1NT1_D13</v>
      </c>
      <c r="V285" s="59"/>
      <c r="W285" s="59"/>
      <c r="X285" s="59"/>
      <c r="Y285" s="59"/>
      <c r="Z285" s="60">
        <f>V285/M285</f>
        <v>0</v>
      </c>
      <c r="AA285" s="60">
        <f>W285/N285</f>
        <v>0</v>
      </c>
      <c r="AB285" s="60"/>
      <c r="AC285" s="60"/>
      <c r="AD285" s="59"/>
      <c r="AE285" s="59"/>
      <c r="AF285" s="59"/>
      <c r="AG285" s="59"/>
      <c r="AH285" s="61"/>
      <c r="AI285" s="61"/>
      <c r="AJ285" s="61"/>
      <c r="AK285" s="61"/>
      <c r="AL285" s="164">
        <v>5.45</v>
      </c>
      <c r="AM285" s="62"/>
      <c r="AN285" s="63">
        <f>ROUNDDOWN(AL285*$AN$10/$AL$10,1)</f>
        <v>3.1</v>
      </c>
      <c r="AO285" s="59">
        <f t="shared" si="52"/>
        <v>8680</v>
      </c>
      <c r="AP285" s="59">
        <f t="shared" si="52"/>
        <v>3720</v>
      </c>
      <c r="AQ285" s="59">
        <f t="shared" si="52"/>
        <v>2170</v>
      </c>
      <c r="AR285" s="59">
        <f t="shared" si="52"/>
        <v>1705</v>
      </c>
      <c r="AS285" s="59">
        <f t="shared" si="57"/>
        <v>8700</v>
      </c>
      <c r="AT285" s="59">
        <f t="shared" si="57"/>
        <v>3700</v>
      </c>
      <c r="AU285" s="59">
        <f t="shared" si="57"/>
        <v>2200</v>
      </c>
      <c r="AV285" s="59">
        <f t="shared" si="57"/>
        <v>1700</v>
      </c>
      <c r="AW285" s="64"/>
      <c r="AX285" s="89" t="s">
        <v>94</v>
      </c>
      <c r="AY285" s="65"/>
      <c r="AZ285" s="66"/>
    </row>
    <row r="286" spans="1:52" s="32" customFormat="1" ht="31.5" x14ac:dyDescent="0.25">
      <c r="A286" s="53" t="str">
        <f t="shared" si="53"/>
        <v>XL1NT1_xuantam+1</v>
      </c>
      <c r="B286" s="53" t="str">
        <f t="shared" si="54"/>
        <v>XL1NT1_xuantam+2</v>
      </c>
      <c r="C286" s="53" t="str">
        <f t="shared" si="55"/>
        <v>XL1NT1_xuantam+3</v>
      </c>
      <c r="D286" s="53" t="str">
        <f t="shared" si="56"/>
        <v>XL1NT1_xuantam+4</v>
      </c>
      <c r="F286" s="89" t="s">
        <v>94</v>
      </c>
      <c r="G286" s="55" t="s">
        <v>1228</v>
      </c>
      <c r="H286" s="56" t="s">
        <v>1229</v>
      </c>
      <c r="I286" s="56" t="s">
        <v>1230</v>
      </c>
      <c r="J286" s="56" t="s">
        <v>1213</v>
      </c>
      <c r="K286" s="56"/>
      <c r="L286" s="56" t="s">
        <v>1231</v>
      </c>
      <c r="M286" s="57"/>
      <c r="N286" s="57"/>
      <c r="O286" s="55"/>
      <c r="P286" s="55"/>
      <c r="Q286" s="57"/>
      <c r="R286" s="57"/>
      <c r="S286" s="57"/>
      <c r="T286" s="57"/>
      <c r="U286" s="58"/>
      <c r="V286" s="59"/>
      <c r="W286" s="59"/>
      <c r="X286" s="59"/>
      <c r="Y286" s="59"/>
      <c r="Z286" s="60"/>
      <c r="AA286" s="60"/>
      <c r="AB286" s="60"/>
      <c r="AC286" s="60"/>
      <c r="AD286" s="59"/>
      <c r="AE286" s="59"/>
      <c r="AF286" s="59"/>
      <c r="AG286" s="59"/>
      <c r="AH286" s="61"/>
      <c r="AI286" s="61"/>
      <c r="AJ286" s="61"/>
      <c r="AK286" s="61"/>
      <c r="AL286" s="164"/>
      <c r="AM286" s="62"/>
      <c r="AN286" s="62"/>
      <c r="AO286" s="59">
        <f t="shared" si="52"/>
        <v>0</v>
      </c>
      <c r="AP286" s="59">
        <f t="shared" si="52"/>
        <v>0</v>
      </c>
      <c r="AQ286" s="59">
        <f t="shared" si="52"/>
        <v>0</v>
      </c>
      <c r="AR286" s="59">
        <f t="shared" si="52"/>
        <v>0</v>
      </c>
      <c r="AS286" s="59"/>
      <c r="AT286" s="59"/>
      <c r="AU286" s="59"/>
      <c r="AV286" s="59"/>
      <c r="AW286" s="64"/>
      <c r="AX286" s="89" t="s">
        <v>94</v>
      </c>
      <c r="AY286" s="65"/>
      <c r="AZ286" s="66">
        <v>300</v>
      </c>
    </row>
    <row r="287" spans="1:52" s="32" customFormat="1" ht="47.25" x14ac:dyDescent="0.25">
      <c r="A287" s="53" t="str">
        <f t="shared" si="53"/>
        <v>XL1NT1_D14+1</v>
      </c>
      <c r="B287" s="53" t="str">
        <f t="shared" si="54"/>
        <v>XL1NT1_D14+2</v>
      </c>
      <c r="C287" s="53" t="str">
        <f t="shared" si="55"/>
        <v>XL1NT1_D14+3</v>
      </c>
      <c r="D287" s="53" t="str">
        <f t="shared" si="56"/>
        <v>XL1NT1_D14+4</v>
      </c>
      <c r="F287" s="89" t="s">
        <v>94</v>
      </c>
      <c r="G287" s="55"/>
      <c r="H287" s="56" t="s">
        <v>1232</v>
      </c>
      <c r="I287" s="56" t="s">
        <v>1233</v>
      </c>
      <c r="J287" s="56" t="s">
        <v>1234</v>
      </c>
      <c r="K287" s="56"/>
      <c r="L287" s="56" t="s">
        <v>1235</v>
      </c>
      <c r="M287" s="57">
        <v>2800</v>
      </c>
      <c r="N287" s="57">
        <v>1200</v>
      </c>
      <c r="O287" s="55">
        <v>650</v>
      </c>
      <c r="P287" s="55">
        <v>500</v>
      </c>
      <c r="Q287" s="57"/>
      <c r="R287" s="57"/>
      <c r="S287" s="57"/>
      <c r="T287" s="57"/>
      <c r="U287" s="58" t="str">
        <f>H287</f>
        <v>XL1NT1_D14</v>
      </c>
      <c r="V287" s="59"/>
      <c r="W287" s="59"/>
      <c r="X287" s="59"/>
      <c r="Y287" s="59"/>
      <c r="Z287" s="60">
        <f>V287/M287</f>
        <v>0</v>
      </c>
      <c r="AA287" s="60">
        <f>W287/N287</f>
        <v>0</v>
      </c>
      <c r="AB287" s="60">
        <f>X287/O287</f>
        <v>0</v>
      </c>
      <c r="AC287" s="60"/>
      <c r="AD287" s="59"/>
      <c r="AE287" s="59"/>
      <c r="AF287" s="59"/>
      <c r="AG287" s="59"/>
      <c r="AH287" s="61"/>
      <c r="AI287" s="61"/>
      <c r="AJ287" s="61"/>
      <c r="AK287" s="61"/>
      <c r="AL287" s="164">
        <v>7.2178571428571434</v>
      </c>
      <c r="AM287" s="62"/>
      <c r="AN287" s="63">
        <f>ROUNDDOWN(AL287*$AN$10/$AL$10,1)</f>
        <v>4.0999999999999996</v>
      </c>
      <c r="AO287" s="59">
        <f t="shared" si="52"/>
        <v>11479.999999999998</v>
      </c>
      <c r="AP287" s="59">
        <f t="shared" si="52"/>
        <v>4920</v>
      </c>
      <c r="AQ287" s="59">
        <f t="shared" si="52"/>
        <v>2664.9999999999995</v>
      </c>
      <c r="AR287" s="59">
        <f t="shared" si="52"/>
        <v>2050</v>
      </c>
      <c r="AS287" s="59">
        <f t="shared" si="57"/>
        <v>11500</v>
      </c>
      <c r="AT287" s="59">
        <f t="shared" si="57"/>
        <v>4900</v>
      </c>
      <c r="AU287" s="59">
        <f t="shared" si="57"/>
        <v>2700</v>
      </c>
      <c r="AV287" s="59">
        <f t="shared" si="57"/>
        <v>2100</v>
      </c>
      <c r="AW287" s="64"/>
      <c r="AX287" s="89" t="s">
        <v>94</v>
      </c>
      <c r="AY287" s="65"/>
      <c r="AZ287" s="66">
        <v>300</v>
      </c>
    </row>
    <row r="288" spans="1:52" s="32" customFormat="1" ht="47.25" x14ac:dyDescent="0.25">
      <c r="A288" s="53" t="str">
        <f t="shared" si="53"/>
        <v>XL1NT1_D15+1</v>
      </c>
      <c r="B288" s="53" t="str">
        <f t="shared" si="54"/>
        <v>XL1NT1_D15+2</v>
      </c>
      <c r="C288" s="53" t="str">
        <f t="shared" si="55"/>
        <v>XL1NT1_D15+3</v>
      </c>
      <c r="D288" s="53" t="str">
        <f t="shared" si="56"/>
        <v>XL1NT1_D15+4</v>
      </c>
      <c r="F288" s="89" t="s">
        <v>94</v>
      </c>
      <c r="G288" s="41"/>
      <c r="H288" s="56" t="s">
        <v>1236</v>
      </c>
      <c r="I288" s="56" t="s">
        <v>1237</v>
      </c>
      <c r="J288" s="56" t="s">
        <v>1238</v>
      </c>
      <c r="K288" s="56"/>
      <c r="L288" s="56" t="s">
        <v>1239</v>
      </c>
      <c r="M288" s="57">
        <v>2400</v>
      </c>
      <c r="N288" s="57">
        <v>1100</v>
      </c>
      <c r="O288" s="55">
        <v>650</v>
      </c>
      <c r="P288" s="55">
        <v>500</v>
      </c>
      <c r="Q288" s="57"/>
      <c r="R288" s="57"/>
      <c r="S288" s="57"/>
      <c r="T288" s="57"/>
      <c r="U288" s="58" t="str">
        <f>H288</f>
        <v>XL1NT1_D15</v>
      </c>
      <c r="V288" s="59"/>
      <c r="W288" s="59"/>
      <c r="X288" s="59"/>
      <c r="Y288" s="59"/>
      <c r="Z288" s="60">
        <f>V288/M288</f>
        <v>0</v>
      </c>
      <c r="AA288" s="60"/>
      <c r="AB288" s="60"/>
      <c r="AC288" s="60"/>
      <c r="AD288" s="59"/>
      <c r="AE288" s="59"/>
      <c r="AF288" s="59"/>
      <c r="AG288" s="59"/>
      <c r="AH288" s="61"/>
      <c r="AI288" s="61"/>
      <c r="AJ288" s="61"/>
      <c r="AK288" s="61"/>
      <c r="AL288" s="164">
        <v>5.454545454545455</v>
      </c>
      <c r="AM288" s="62"/>
      <c r="AN288" s="63">
        <f>ROUNDDOWN(AL288*$AN$10/$AL$10,1)</f>
        <v>3.1</v>
      </c>
      <c r="AO288" s="59">
        <f t="shared" si="52"/>
        <v>7440</v>
      </c>
      <c r="AP288" s="59">
        <f t="shared" si="52"/>
        <v>3410</v>
      </c>
      <c r="AQ288" s="59">
        <f t="shared" si="52"/>
        <v>2015</v>
      </c>
      <c r="AR288" s="59">
        <f t="shared" si="52"/>
        <v>1550</v>
      </c>
      <c r="AS288" s="59">
        <f t="shared" si="57"/>
        <v>7400</v>
      </c>
      <c r="AT288" s="59">
        <f t="shared" si="57"/>
        <v>3400</v>
      </c>
      <c r="AU288" s="59">
        <f t="shared" si="57"/>
        <v>2000</v>
      </c>
      <c r="AV288" s="59">
        <f t="shared" si="57"/>
        <v>1600</v>
      </c>
      <c r="AW288" s="64"/>
      <c r="AX288" s="89" t="s">
        <v>94</v>
      </c>
      <c r="AY288" s="65"/>
      <c r="AZ288" s="66">
        <v>300</v>
      </c>
    </row>
    <row r="289" spans="1:52" s="32" customFormat="1" ht="47.25" x14ac:dyDescent="0.25">
      <c r="A289" s="53" t="str">
        <f t="shared" si="53"/>
        <v>XL1NT1_D16+1</v>
      </c>
      <c r="B289" s="53" t="str">
        <f t="shared" si="54"/>
        <v>XL1NT1_D16+2</v>
      </c>
      <c r="C289" s="53" t="str">
        <f t="shared" si="55"/>
        <v>XL1NT1_D16+3</v>
      </c>
      <c r="D289" s="53" t="str">
        <f t="shared" si="56"/>
        <v>XL1NT1_D16+4</v>
      </c>
      <c r="F289" s="89" t="s">
        <v>94</v>
      </c>
      <c r="G289" s="459"/>
      <c r="H289" s="56" t="s">
        <v>1240</v>
      </c>
      <c r="I289" s="56" t="s">
        <v>1241</v>
      </c>
      <c r="J289" s="56" t="s">
        <v>1242</v>
      </c>
      <c r="K289" s="56"/>
      <c r="L289" s="56" t="s">
        <v>1227</v>
      </c>
      <c r="M289" s="57">
        <v>3000</v>
      </c>
      <c r="N289" s="57">
        <v>1200</v>
      </c>
      <c r="O289" s="55">
        <v>650</v>
      </c>
      <c r="P289" s="55">
        <v>500</v>
      </c>
      <c r="Q289" s="57"/>
      <c r="R289" s="57"/>
      <c r="S289" s="57"/>
      <c r="T289" s="57"/>
      <c r="U289" s="58" t="str">
        <f>H289</f>
        <v>XL1NT1_D16</v>
      </c>
      <c r="V289" s="59"/>
      <c r="W289" s="59"/>
      <c r="X289" s="59"/>
      <c r="Y289" s="59"/>
      <c r="Z289" s="60">
        <f>V289/M289</f>
        <v>0</v>
      </c>
      <c r="AA289" s="60"/>
      <c r="AB289" s="60"/>
      <c r="AC289" s="60"/>
      <c r="AD289" s="59"/>
      <c r="AE289" s="59"/>
      <c r="AF289" s="59"/>
      <c r="AG289" s="59"/>
      <c r="AH289" s="61"/>
      <c r="AI289" s="61"/>
      <c r="AJ289" s="61"/>
      <c r="AK289" s="61"/>
      <c r="AL289" s="164">
        <v>5.5</v>
      </c>
      <c r="AM289" s="62"/>
      <c r="AN289" s="63">
        <f>ROUNDDOWN(AL289*$AN$10/$AL$10,1)</f>
        <v>3.1</v>
      </c>
      <c r="AO289" s="59">
        <f t="shared" si="52"/>
        <v>9300</v>
      </c>
      <c r="AP289" s="59">
        <f t="shared" si="52"/>
        <v>3720</v>
      </c>
      <c r="AQ289" s="59">
        <f t="shared" si="52"/>
        <v>2015</v>
      </c>
      <c r="AR289" s="59">
        <f t="shared" si="52"/>
        <v>1550</v>
      </c>
      <c r="AS289" s="59">
        <f t="shared" si="57"/>
        <v>9300</v>
      </c>
      <c r="AT289" s="59">
        <f t="shared" si="57"/>
        <v>3700</v>
      </c>
      <c r="AU289" s="59">
        <f t="shared" si="57"/>
        <v>2000</v>
      </c>
      <c r="AV289" s="59">
        <f t="shared" si="57"/>
        <v>1600</v>
      </c>
      <c r="AW289" s="64"/>
      <c r="AX289" s="89" t="s">
        <v>94</v>
      </c>
      <c r="AY289" s="65"/>
      <c r="AZ289" s="66">
        <v>300</v>
      </c>
    </row>
    <row r="290" spans="1:52" s="32" customFormat="1" ht="47.25" x14ac:dyDescent="0.25">
      <c r="A290" s="53" t="str">
        <f t="shared" si="53"/>
        <v>XL1NT1_D17+1</v>
      </c>
      <c r="B290" s="53" t="str">
        <f t="shared" si="54"/>
        <v>XL1NT1_D17+2</v>
      </c>
      <c r="C290" s="53" t="str">
        <f t="shared" si="55"/>
        <v>XL1NT1_D17+3</v>
      </c>
      <c r="D290" s="53" t="str">
        <f t="shared" si="56"/>
        <v>XL1NT1_D17+4</v>
      </c>
      <c r="F290" s="89" t="s">
        <v>94</v>
      </c>
      <c r="G290" s="460"/>
      <c r="H290" s="56" t="s">
        <v>1243</v>
      </c>
      <c r="I290" s="56" t="s">
        <v>1244</v>
      </c>
      <c r="J290" s="56" t="s">
        <v>1245</v>
      </c>
      <c r="K290" s="56"/>
      <c r="L290" s="56" t="s">
        <v>1246</v>
      </c>
      <c r="M290" s="55">
        <v>2700</v>
      </c>
      <c r="N290" s="55">
        <v>1100</v>
      </c>
      <c r="O290" s="55">
        <v>650</v>
      </c>
      <c r="P290" s="55">
        <v>500</v>
      </c>
      <c r="Q290" s="57"/>
      <c r="R290" s="57"/>
      <c r="S290" s="57"/>
      <c r="T290" s="57"/>
      <c r="U290" s="58" t="str">
        <f>H290</f>
        <v>XL1NT1_D17</v>
      </c>
      <c r="V290" s="59"/>
      <c r="W290" s="59"/>
      <c r="X290" s="59"/>
      <c r="Y290" s="59"/>
      <c r="Z290" s="60">
        <f>V290/M290</f>
        <v>0</v>
      </c>
      <c r="AA290" s="60"/>
      <c r="AB290" s="60"/>
      <c r="AC290" s="60"/>
      <c r="AD290" s="59"/>
      <c r="AE290" s="59"/>
      <c r="AF290" s="59"/>
      <c r="AG290" s="59"/>
      <c r="AH290" s="61"/>
      <c r="AI290" s="61"/>
      <c r="AJ290" s="61"/>
      <c r="AK290" s="61"/>
      <c r="AL290" s="164">
        <v>4.9410774410774412</v>
      </c>
      <c r="AM290" s="62"/>
      <c r="AN290" s="63">
        <f>ROUNDDOWN(AL290*$AN$10/$AL$10,1)</f>
        <v>2.8</v>
      </c>
      <c r="AO290" s="59">
        <f t="shared" si="52"/>
        <v>7559.9999999999991</v>
      </c>
      <c r="AP290" s="59">
        <f t="shared" si="52"/>
        <v>3080</v>
      </c>
      <c r="AQ290" s="59">
        <f t="shared" si="52"/>
        <v>1819.9999999999998</v>
      </c>
      <c r="AR290" s="59">
        <f t="shared" si="52"/>
        <v>1400</v>
      </c>
      <c r="AS290" s="59">
        <f t="shared" si="57"/>
        <v>7600</v>
      </c>
      <c r="AT290" s="59">
        <f t="shared" si="57"/>
        <v>3100</v>
      </c>
      <c r="AU290" s="59">
        <f t="shared" si="57"/>
        <v>1800</v>
      </c>
      <c r="AV290" s="59">
        <f t="shared" si="57"/>
        <v>1400</v>
      </c>
      <c r="AW290" s="64"/>
      <c r="AX290" s="89" t="s">
        <v>94</v>
      </c>
      <c r="AY290" s="65"/>
      <c r="AZ290" s="66">
        <v>300</v>
      </c>
    </row>
    <row r="291" spans="1:52" s="32" customFormat="1" ht="31.5" x14ac:dyDescent="0.25">
      <c r="A291" s="53" t="str">
        <f t="shared" si="53"/>
        <v>XL1NT1_xuanhung+1</v>
      </c>
      <c r="B291" s="53" t="str">
        <f t="shared" si="54"/>
        <v>XL1NT1_xuanhung+2</v>
      </c>
      <c r="C291" s="53" t="str">
        <f t="shared" si="55"/>
        <v>XL1NT1_xuanhung+3</v>
      </c>
      <c r="D291" s="53" t="str">
        <f t="shared" si="56"/>
        <v>XL1NT1_xuanhung+4</v>
      </c>
      <c r="F291" s="89" t="s">
        <v>94</v>
      </c>
      <c r="G291" s="55" t="s">
        <v>1247</v>
      </c>
      <c r="H291" s="56" t="s">
        <v>1248</v>
      </c>
      <c r="I291" s="56" t="s">
        <v>1249</v>
      </c>
      <c r="J291" s="56" t="s">
        <v>1245</v>
      </c>
      <c r="K291" s="56"/>
      <c r="L291" s="56" t="s">
        <v>1250</v>
      </c>
      <c r="M291" s="57"/>
      <c r="N291" s="57"/>
      <c r="O291" s="55"/>
      <c r="P291" s="55"/>
      <c r="Q291" s="57"/>
      <c r="R291" s="57"/>
      <c r="S291" s="57"/>
      <c r="T291" s="57"/>
      <c r="U291" s="58"/>
      <c r="V291" s="59"/>
      <c r="W291" s="59"/>
      <c r="X291" s="59"/>
      <c r="Y291" s="59"/>
      <c r="Z291" s="60" t="e">
        <f>V291/M291</f>
        <v>#DIV/0!</v>
      </c>
      <c r="AA291" s="60"/>
      <c r="AB291" s="60"/>
      <c r="AC291" s="60"/>
      <c r="AD291" s="59"/>
      <c r="AE291" s="59"/>
      <c r="AF291" s="59"/>
      <c r="AG291" s="59"/>
      <c r="AH291" s="61"/>
      <c r="AI291" s="61"/>
      <c r="AJ291" s="61"/>
      <c r="AK291" s="61"/>
      <c r="AL291" s="164"/>
      <c r="AM291" s="62"/>
      <c r="AN291" s="62"/>
      <c r="AO291" s="59">
        <f t="shared" si="52"/>
        <v>0</v>
      </c>
      <c r="AP291" s="59">
        <f t="shared" si="52"/>
        <v>0</v>
      </c>
      <c r="AQ291" s="59">
        <f t="shared" si="52"/>
        <v>0</v>
      </c>
      <c r="AR291" s="59">
        <f t="shared" si="52"/>
        <v>0</v>
      </c>
      <c r="AS291" s="59"/>
      <c r="AT291" s="59"/>
      <c r="AU291" s="59"/>
      <c r="AV291" s="59"/>
      <c r="AW291" s="64"/>
      <c r="AX291" s="89" t="s">
        <v>94</v>
      </c>
      <c r="AY291" s="65"/>
      <c r="AZ291" s="66"/>
    </row>
    <row r="292" spans="1:52" s="32" customFormat="1" ht="47.25" x14ac:dyDescent="0.25">
      <c r="A292" s="53" t="str">
        <f t="shared" si="53"/>
        <v>XL1NT1_D18+1</v>
      </c>
      <c r="B292" s="53" t="str">
        <f t="shared" si="54"/>
        <v>XL1NT1_D18+2</v>
      </c>
      <c r="C292" s="53" t="str">
        <f t="shared" si="55"/>
        <v>XL1NT1_D18+3</v>
      </c>
      <c r="D292" s="53" t="str">
        <f t="shared" si="56"/>
        <v>XL1NT1_D18+4</v>
      </c>
      <c r="F292" s="89" t="s">
        <v>94</v>
      </c>
      <c r="G292" s="55"/>
      <c r="H292" s="56" t="s">
        <v>1251</v>
      </c>
      <c r="I292" s="56" t="s">
        <v>1252</v>
      </c>
      <c r="J292" s="56" t="s">
        <v>1253</v>
      </c>
      <c r="K292" s="56"/>
      <c r="L292" s="56" t="s">
        <v>1254</v>
      </c>
      <c r="M292" s="57">
        <v>2400</v>
      </c>
      <c r="N292" s="57">
        <v>1100</v>
      </c>
      <c r="O292" s="55">
        <v>650</v>
      </c>
      <c r="P292" s="55">
        <v>500</v>
      </c>
      <c r="Q292" s="57"/>
      <c r="R292" s="57"/>
      <c r="S292" s="57"/>
      <c r="T292" s="57"/>
      <c r="U292" s="58" t="str">
        <f>H292</f>
        <v>XL1NT1_D18</v>
      </c>
      <c r="V292" s="59"/>
      <c r="W292" s="59"/>
      <c r="X292" s="59"/>
      <c r="Y292" s="59"/>
      <c r="Z292" s="60"/>
      <c r="AA292" s="60"/>
      <c r="AB292" s="60"/>
      <c r="AC292" s="60"/>
      <c r="AD292" s="59"/>
      <c r="AE292" s="59"/>
      <c r="AF292" s="59"/>
      <c r="AG292" s="59"/>
      <c r="AH292" s="61"/>
      <c r="AI292" s="61"/>
      <c r="AJ292" s="61"/>
      <c r="AK292" s="61"/>
      <c r="AL292" s="164">
        <v>3.9694055944055946</v>
      </c>
      <c r="AM292" s="62"/>
      <c r="AN292" s="63">
        <f>ROUNDDOWN(AL292*$AN$10/$AL$10,1)</f>
        <v>2.2999999999999998</v>
      </c>
      <c r="AO292" s="59">
        <f t="shared" si="52"/>
        <v>5520</v>
      </c>
      <c r="AP292" s="59">
        <f t="shared" si="52"/>
        <v>2530</v>
      </c>
      <c r="AQ292" s="59">
        <f t="shared" si="52"/>
        <v>1494.9999999999998</v>
      </c>
      <c r="AR292" s="59">
        <f t="shared" si="52"/>
        <v>1150</v>
      </c>
      <c r="AS292" s="59">
        <f t="shared" si="57"/>
        <v>5500</v>
      </c>
      <c r="AT292" s="59">
        <f t="shared" si="57"/>
        <v>2500</v>
      </c>
      <c r="AU292" s="59">
        <f t="shared" si="57"/>
        <v>1500</v>
      </c>
      <c r="AV292" s="59">
        <f t="shared" si="57"/>
        <v>1200</v>
      </c>
      <c r="AW292" s="64"/>
      <c r="AX292" s="89" t="s">
        <v>94</v>
      </c>
      <c r="AY292" s="65"/>
      <c r="AZ292" s="66">
        <v>300</v>
      </c>
    </row>
    <row r="293" spans="1:52" s="32" customFormat="1" ht="47.25" x14ac:dyDescent="0.25">
      <c r="A293" s="53" t="str">
        <f t="shared" si="53"/>
        <v>XL1NT1_D19+1</v>
      </c>
      <c r="B293" s="53" t="str">
        <f t="shared" si="54"/>
        <v>XL1NT1_D19+2</v>
      </c>
      <c r="C293" s="53" t="str">
        <f t="shared" si="55"/>
        <v>XL1NT1_D19+3</v>
      </c>
      <c r="D293" s="53" t="str">
        <f t="shared" si="56"/>
        <v>XL1NT1_D19+4</v>
      </c>
      <c r="F293" s="89" t="s">
        <v>94</v>
      </c>
      <c r="G293" s="41"/>
      <c r="H293" s="56" t="s">
        <v>1255</v>
      </c>
      <c r="I293" s="56" t="s">
        <v>1256</v>
      </c>
      <c r="J293" s="56" t="s">
        <v>1257</v>
      </c>
      <c r="K293" s="56"/>
      <c r="L293" s="56" t="s">
        <v>1258</v>
      </c>
      <c r="M293" s="57">
        <v>2700</v>
      </c>
      <c r="N293" s="57">
        <v>1100</v>
      </c>
      <c r="O293" s="55">
        <v>650</v>
      </c>
      <c r="P293" s="55">
        <v>500</v>
      </c>
      <c r="Q293" s="57"/>
      <c r="R293" s="57"/>
      <c r="S293" s="57"/>
      <c r="T293" s="57"/>
      <c r="U293" s="58" t="str">
        <f>H293</f>
        <v>XL1NT1_D19</v>
      </c>
      <c r="V293" s="59"/>
      <c r="W293" s="59"/>
      <c r="X293" s="59"/>
      <c r="Y293" s="59"/>
      <c r="Z293" s="60">
        <f>V293/M293</f>
        <v>0</v>
      </c>
      <c r="AA293" s="60"/>
      <c r="AB293" s="60"/>
      <c r="AC293" s="60"/>
      <c r="AD293" s="59"/>
      <c r="AE293" s="59"/>
      <c r="AF293" s="59"/>
      <c r="AG293" s="59"/>
      <c r="AH293" s="61"/>
      <c r="AI293" s="61"/>
      <c r="AJ293" s="61"/>
      <c r="AK293" s="61"/>
      <c r="AL293" s="164">
        <v>2.0925925925925926</v>
      </c>
      <c r="AM293" s="62"/>
      <c r="AN293" s="62">
        <v>1.2</v>
      </c>
      <c r="AO293" s="59">
        <f t="shared" si="52"/>
        <v>3240</v>
      </c>
      <c r="AP293" s="59">
        <f t="shared" si="52"/>
        <v>1320</v>
      </c>
      <c r="AQ293" s="59">
        <f t="shared" si="52"/>
        <v>780</v>
      </c>
      <c r="AR293" s="59">
        <f t="shared" si="52"/>
        <v>600</v>
      </c>
      <c r="AS293" s="59">
        <f t="shared" si="57"/>
        <v>3200</v>
      </c>
      <c r="AT293" s="59">
        <f t="shared" si="57"/>
        <v>1300</v>
      </c>
      <c r="AU293" s="59">
        <f t="shared" si="57"/>
        <v>780</v>
      </c>
      <c r="AV293" s="59">
        <f t="shared" si="57"/>
        <v>600</v>
      </c>
      <c r="AW293" s="64"/>
      <c r="AX293" s="89" t="s">
        <v>94</v>
      </c>
      <c r="AY293" s="65"/>
      <c r="AZ293" s="66">
        <v>300</v>
      </c>
    </row>
    <row r="294" spans="1:52" s="32" customFormat="1" ht="47.25" x14ac:dyDescent="0.25">
      <c r="A294" s="53" t="str">
        <f t="shared" si="53"/>
        <v>XL1NT1_D20+1</v>
      </c>
      <c r="B294" s="53" t="str">
        <f t="shared" si="54"/>
        <v>XL1NT1_D20+2</v>
      </c>
      <c r="C294" s="53" t="str">
        <f t="shared" si="55"/>
        <v>XL1NT1_D20+3</v>
      </c>
      <c r="D294" s="53" t="str">
        <f t="shared" si="56"/>
        <v>XL1NT1_D20+4</v>
      </c>
      <c r="F294" s="89" t="s">
        <v>94</v>
      </c>
      <c r="G294" s="55"/>
      <c r="H294" s="56" t="s">
        <v>1259</v>
      </c>
      <c r="I294" s="56" t="s">
        <v>1260</v>
      </c>
      <c r="J294" s="56" t="s">
        <v>1261</v>
      </c>
      <c r="K294" s="56"/>
      <c r="L294" s="56" t="s">
        <v>1262</v>
      </c>
      <c r="M294" s="57">
        <v>2900</v>
      </c>
      <c r="N294" s="57">
        <v>1100</v>
      </c>
      <c r="O294" s="55">
        <v>650</v>
      </c>
      <c r="P294" s="55">
        <v>500</v>
      </c>
      <c r="Q294" s="57"/>
      <c r="R294" s="57"/>
      <c r="S294" s="57"/>
      <c r="T294" s="57"/>
      <c r="U294" s="58" t="str">
        <f>H294</f>
        <v>XL1NT1_D20</v>
      </c>
      <c r="V294" s="59"/>
      <c r="W294" s="59"/>
      <c r="X294" s="59"/>
      <c r="Y294" s="59"/>
      <c r="Z294" s="60">
        <f>V294/M294</f>
        <v>0</v>
      </c>
      <c r="AA294" s="60">
        <f>W294/N294</f>
        <v>0</v>
      </c>
      <c r="AB294" s="60"/>
      <c r="AC294" s="60"/>
      <c r="AD294" s="59"/>
      <c r="AE294" s="59"/>
      <c r="AF294" s="59"/>
      <c r="AG294" s="59"/>
      <c r="AH294" s="61"/>
      <c r="AI294" s="61"/>
      <c r="AJ294" s="61"/>
      <c r="AK294" s="61"/>
      <c r="AL294" s="164">
        <v>1.5862068965517242</v>
      </c>
      <c r="AM294" s="62"/>
      <c r="AN294" s="62">
        <v>1.1000000000000001</v>
      </c>
      <c r="AO294" s="59">
        <f t="shared" si="52"/>
        <v>3190.0000000000005</v>
      </c>
      <c r="AP294" s="59">
        <f t="shared" si="52"/>
        <v>1210</v>
      </c>
      <c r="AQ294" s="59">
        <f t="shared" si="52"/>
        <v>715.00000000000011</v>
      </c>
      <c r="AR294" s="59">
        <f t="shared" si="52"/>
        <v>550</v>
      </c>
      <c r="AS294" s="59">
        <f t="shared" si="57"/>
        <v>3200</v>
      </c>
      <c r="AT294" s="59">
        <f t="shared" si="57"/>
        <v>1200</v>
      </c>
      <c r="AU294" s="59">
        <f t="shared" si="57"/>
        <v>720</v>
      </c>
      <c r="AV294" s="59">
        <f t="shared" si="57"/>
        <v>550</v>
      </c>
      <c r="AW294" s="64"/>
      <c r="AX294" s="89" t="s">
        <v>94</v>
      </c>
      <c r="AY294" s="65"/>
      <c r="AZ294" s="66"/>
    </row>
    <row r="295" spans="1:52" s="32" customFormat="1" ht="47.25" x14ac:dyDescent="0.25">
      <c r="A295" s="53" t="str">
        <f t="shared" si="53"/>
        <v>XL1NT1_D21+1</v>
      </c>
      <c r="B295" s="53" t="str">
        <f t="shared" si="54"/>
        <v>XL1NT1_D21+2</v>
      </c>
      <c r="C295" s="53" t="str">
        <f t="shared" si="55"/>
        <v>XL1NT1_D21+3</v>
      </c>
      <c r="D295" s="53" t="str">
        <f t="shared" si="56"/>
        <v>XL1NT1_D21+4</v>
      </c>
      <c r="F295" s="89" t="s">
        <v>94</v>
      </c>
      <c r="G295" s="55"/>
      <c r="H295" s="56" t="s">
        <v>1263</v>
      </c>
      <c r="I295" s="56" t="s">
        <v>1264</v>
      </c>
      <c r="J295" s="56" t="s">
        <v>1265</v>
      </c>
      <c r="K295" s="56"/>
      <c r="L295" s="56" t="s">
        <v>1246</v>
      </c>
      <c r="M295" s="57">
        <v>2700</v>
      </c>
      <c r="N295" s="57">
        <v>1100</v>
      </c>
      <c r="O295" s="55">
        <v>650</v>
      </c>
      <c r="P295" s="55">
        <v>500</v>
      </c>
      <c r="Q295" s="57"/>
      <c r="R295" s="57"/>
      <c r="S295" s="57"/>
      <c r="T295" s="57"/>
      <c r="U295" s="58" t="str">
        <f>H295</f>
        <v>XL1NT1_D21</v>
      </c>
      <c r="V295" s="59"/>
      <c r="W295" s="59"/>
      <c r="X295" s="59"/>
      <c r="Y295" s="59"/>
      <c r="Z295" s="60"/>
      <c r="AA295" s="60"/>
      <c r="AB295" s="60"/>
      <c r="AC295" s="60"/>
      <c r="AD295" s="59"/>
      <c r="AE295" s="59"/>
      <c r="AF295" s="59"/>
      <c r="AG295" s="59"/>
      <c r="AH295" s="61"/>
      <c r="AI295" s="61"/>
      <c r="AJ295" s="61"/>
      <c r="AK295" s="61"/>
      <c r="AL295" s="164">
        <v>1.7777777777777777</v>
      </c>
      <c r="AM295" s="62"/>
      <c r="AN295" s="62">
        <v>1.1000000000000001</v>
      </c>
      <c r="AO295" s="59">
        <f t="shared" si="52"/>
        <v>2970.0000000000005</v>
      </c>
      <c r="AP295" s="59">
        <f t="shared" si="52"/>
        <v>1210</v>
      </c>
      <c r="AQ295" s="59">
        <f t="shared" si="52"/>
        <v>715.00000000000011</v>
      </c>
      <c r="AR295" s="59">
        <f t="shared" si="52"/>
        <v>550</v>
      </c>
      <c r="AS295" s="59">
        <f t="shared" si="57"/>
        <v>3000</v>
      </c>
      <c r="AT295" s="59">
        <f t="shared" si="57"/>
        <v>1200</v>
      </c>
      <c r="AU295" s="59">
        <f t="shared" si="57"/>
        <v>720</v>
      </c>
      <c r="AV295" s="59">
        <f t="shared" si="57"/>
        <v>550</v>
      </c>
      <c r="AW295" s="64"/>
      <c r="AX295" s="89" t="s">
        <v>94</v>
      </c>
      <c r="AY295" s="65"/>
      <c r="AZ295" s="66"/>
    </row>
    <row r="296" spans="1:52" s="32" customFormat="1" ht="47.25" x14ac:dyDescent="0.25">
      <c r="A296" s="53" t="str">
        <f t="shared" si="53"/>
        <v>XL1NT1_D22+1</v>
      </c>
      <c r="B296" s="53" t="str">
        <f t="shared" si="54"/>
        <v>XL1NT1_D22+2</v>
      </c>
      <c r="C296" s="53" t="str">
        <f t="shared" si="55"/>
        <v>XL1NT1_D22+3</v>
      </c>
      <c r="D296" s="53" t="str">
        <f t="shared" si="56"/>
        <v>XL1NT1_D22+4</v>
      </c>
      <c r="F296" s="89" t="s">
        <v>94</v>
      </c>
      <c r="G296" s="55"/>
      <c r="H296" s="56" t="s">
        <v>1266</v>
      </c>
      <c r="I296" s="56" t="s">
        <v>1267</v>
      </c>
      <c r="J296" s="56" t="s">
        <v>1268</v>
      </c>
      <c r="K296" s="56"/>
      <c r="L296" s="56" t="s">
        <v>1269</v>
      </c>
      <c r="M296" s="55">
        <v>2200</v>
      </c>
      <c r="N296" s="55">
        <v>1000</v>
      </c>
      <c r="O296" s="55">
        <v>650</v>
      </c>
      <c r="P296" s="55">
        <v>500</v>
      </c>
      <c r="Q296" s="57"/>
      <c r="R296" s="57"/>
      <c r="S296" s="57"/>
      <c r="T296" s="57"/>
      <c r="U296" s="58" t="str">
        <f>H296</f>
        <v>XL1NT1_D22</v>
      </c>
      <c r="V296" s="59"/>
      <c r="W296" s="59"/>
      <c r="X296" s="59"/>
      <c r="Y296" s="59"/>
      <c r="Z296" s="60"/>
      <c r="AA296" s="60"/>
      <c r="AB296" s="60"/>
      <c r="AC296" s="60"/>
      <c r="AD296" s="59"/>
      <c r="AE296" s="59"/>
      <c r="AF296" s="59"/>
      <c r="AG296" s="59"/>
      <c r="AH296" s="61"/>
      <c r="AI296" s="61"/>
      <c r="AJ296" s="61"/>
      <c r="AK296" s="61"/>
      <c r="AL296" s="164">
        <v>2.1818181818181817</v>
      </c>
      <c r="AM296" s="62"/>
      <c r="AN296" s="62">
        <v>1.25</v>
      </c>
      <c r="AO296" s="59">
        <f t="shared" si="52"/>
        <v>2750</v>
      </c>
      <c r="AP296" s="59">
        <f t="shared" si="52"/>
        <v>1250</v>
      </c>
      <c r="AQ296" s="59">
        <f t="shared" si="52"/>
        <v>812.5</v>
      </c>
      <c r="AR296" s="59">
        <f t="shared" si="52"/>
        <v>625</v>
      </c>
      <c r="AS296" s="59">
        <f t="shared" si="57"/>
        <v>2800</v>
      </c>
      <c r="AT296" s="59">
        <f t="shared" si="57"/>
        <v>1300</v>
      </c>
      <c r="AU296" s="59">
        <f t="shared" si="57"/>
        <v>810</v>
      </c>
      <c r="AV296" s="59">
        <f t="shared" si="57"/>
        <v>630</v>
      </c>
      <c r="AW296" s="64"/>
      <c r="AX296" s="89" t="s">
        <v>94</v>
      </c>
      <c r="AY296" s="65"/>
      <c r="AZ296" s="66">
        <v>300</v>
      </c>
    </row>
    <row r="297" spans="1:52" s="32" customFormat="1" ht="31.5" x14ac:dyDescent="0.25">
      <c r="A297" s="53" t="str">
        <f t="shared" si="53"/>
        <v>XL1NT1_xuanhoa+1</v>
      </c>
      <c r="B297" s="53" t="str">
        <f t="shared" si="54"/>
        <v>XL1NT1_xuanhoa+2</v>
      </c>
      <c r="C297" s="53" t="str">
        <f t="shared" si="55"/>
        <v>XL1NT1_xuanhoa+3</v>
      </c>
      <c r="D297" s="53" t="str">
        <f t="shared" si="56"/>
        <v>XL1NT1_xuanhoa+4</v>
      </c>
      <c r="F297" s="89" t="s">
        <v>94</v>
      </c>
      <c r="G297" s="55" t="s">
        <v>1270</v>
      </c>
      <c r="H297" s="56" t="s">
        <v>1271</v>
      </c>
      <c r="I297" s="56" t="s">
        <v>1272</v>
      </c>
      <c r="J297" s="56" t="s">
        <v>1268</v>
      </c>
      <c r="K297" s="56"/>
      <c r="L297" s="56" t="s">
        <v>1273</v>
      </c>
      <c r="M297" s="57"/>
      <c r="N297" s="57"/>
      <c r="O297" s="55"/>
      <c r="P297" s="55"/>
      <c r="Q297" s="57"/>
      <c r="R297" s="57"/>
      <c r="S297" s="57"/>
      <c r="T297" s="57"/>
      <c r="U297" s="58"/>
      <c r="V297" s="59"/>
      <c r="W297" s="59"/>
      <c r="X297" s="59"/>
      <c r="Y297" s="59"/>
      <c r="Z297" s="60"/>
      <c r="AA297" s="60"/>
      <c r="AB297" s="60"/>
      <c r="AC297" s="60"/>
      <c r="AD297" s="59"/>
      <c r="AE297" s="59"/>
      <c r="AF297" s="59"/>
      <c r="AG297" s="59"/>
      <c r="AH297" s="61"/>
      <c r="AI297" s="61"/>
      <c r="AJ297" s="61"/>
      <c r="AK297" s="61"/>
      <c r="AL297" s="164"/>
      <c r="AM297" s="62"/>
      <c r="AN297" s="62"/>
      <c r="AO297" s="59">
        <f t="shared" si="52"/>
        <v>0</v>
      </c>
      <c r="AP297" s="59">
        <f t="shared" si="52"/>
        <v>0</v>
      </c>
      <c r="AQ297" s="59">
        <f t="shared" si="52"/>
        <v>0</v>
      </c>
      <c r="AR297" s="59">
        <f t="shared" si="52"/>
        <v>0</v>
      </c>
      <c r="AS297" s="59"/>
      <c r="AT297" s="59"/>
      <c r="AU297" s="59"/>
      <c r="AV297" s="59"/>
      <c r="AW297" s="64"/>
      <c r="AX297" s="89" t="s">
        <v>94</v>
      </c>
      <c r="AY297" s="65"/>
      <c r="AZ297" s="66">
        <v>300</v>
      </c>
    </row>
    <row r="298" spans="1:52" s="32" customFormat="1" ht="47.25" x14ac:dyDescent="0.25">
      <c r="A298" s="53" t="str">
        <f t="shared" si="53"/>
        <v>XL1NT1_D23+1</v>
      </c>
      <c r="B298" s="53" t="str">
        <f t="shared" si="54"/>
        <v>XL1NT1_D23+2</v>
      </c>
      <c r="C298" s="53" t="str">
        <f t="shared" si="55"/>
        <v>XL1NT1_D23+3</v>
      </c>
      <c r="D298" s="53" t="str">
        <f t="shared" si="56"/>
        <v>XL1NT1_D23+4</v>
      </c>
      <c r="F298" s="89" t="s">
        <v>94</v>
      </c>
      <c r="G298" s="55"/>
      <c r="H298" s="56" t="s">
        <v>1274</v>
      </c>
      <c r="I298" s="56" t="s">
        <v>1275</v>
      </c>
      <c r="J298" s="56" t="s">
        <v>1276</v>
      </c>
      <c r="K298" s="56"/>
      <c r="L298" s="56" t="s">
        <v>1269</v>
      </c>
      <c r="M298" s="57">
        <v>2000</v>
      </c>
      <c r="N298" s="57">
        <v>1000</v>
      </c>
      <c r="O298" s="55">
        <v>650</v>
      </c>
      <c r="P298" s="55">
        <v>500</v>
      </c>
      <c r="Q298" s="57"/>
      <c r="R298" s="57"/>
      <c r="S298" s="57"/>
      <c r="T298" s="57"/>
      <c r="U298" s="58" t="str">
        <f>H298</f>
        <v>XL1NT1_D23</v>
      </c>
      <c r="V298" s="59"/>
      <c r="W298" s="59"/>
      <c r="X298" s="59"/>
      <c r="Y298" s="59"/>
      <c r="Z298" s="60"/>
      <c r="AA298" s="60"/>
      <c r="AB298" s="60"/>
      <c r="AC298" s="60"/>
      <c r="AD298" s="59"/>
      <c r="AE298" s="59"/>
      <c r="AF298" s="59"/>
      <c r="AG298" s="59"/>
      <c r="AH298" s="61"/>
      <c r="AI298" s="61"/>
      <c r="AJ298" s="61"/>
      <c r="AK298" s="61"/>
      <c r="AL298" s="164">
        <v>2.2749999999999999</v>
      </c>
      <c r="AM298" s="62"/>
      <c r="AN298" s="62">
        <v>1.3</v>
      </c>
      <c r="AO298" s="59">
        <f t="shared" si="52"/>
        <v>2600</v>
      </c>
      <c r="AP298" s="59">
        <f t="shared" si="52"/>
        <v>1300</v>
      </c>
      <c r="AQ298" s="59">
        <f t="shared" si="52"/>
        <v>845</v>
      </c>
      <c r="AR298" s="59">
        <f t="shared" si="52"/>
        <v>650</v>
      </c>
      <c r="AS298" s="59">
        <f t="shared" si="57"/>
        <v>2600</v>
      </c>
      <c r="AT298" s="59">
        <f t="shared" si="57"/>
        <v>1300</v>
      </c>
      <c r="AU298" s="59">
        <f t="shared" si="57"/>
        <v>850</v>
      </c>
      <c r="AV298" s="59">
        <f t="shared" si="57"/>
        <v>650</v>
      </c>
      <c r="AW298" s="64"/>
      <c r="AX298" s="89" t="s">
        <v>94</v>
      </c>
      <c r="AY298" s="65"/>
      <c r="AZ298" s="66">
        <v>300</v>
      </c>
    </row>
    <row r="299" spans="1:52" s="32" customFormat="1" ht="47.25" x14ac:dyDescent="0.25">
      <c r="A299" s="53" t="str">
        <f t="shared" si="53"/>
        <v>XL1NT1_D24+1</v>
      </c>
      <c r="B299" s="53" t="str">
        <f t="shared" si="54"/>
        <v>XL1NT1_D24+2</v>
      </c>
      <c r="C299" s="53" t="str">
        <f t="shared" si="55"/>
        <v>XL1NT1_D24+3</v>
      </c>
      <c r="D299" s="53" t="str">
        <f t="shared" si="56"/>
        <v>XL1NT1_D24+4</v>
      </c>
      <c r="F299" s="89" t="s">
        <v>94</v>
      </c>
      <c r="G299" s="41"/>
      <c r="H299" s="56" t="s">
        <v>1277</v>
      </c>
      <c r="I299" s="56" t="s">
        <v>1278</v>
      </c>
      <c r="J299" s="56" t="s">
        <v>1279</v>
      </c>
      <c r="K299" s="56"/>
      <c r="L299" s="56" t="s">
        <v>1269</v>
      </c>
      <c r="M299" s="55">
        <v>2200</v>
      </c>
      <c r="N299" s="55">
        <v>1000</v>
      </c>
      <c r="O299" s="55">
        <v>650</v>
      </c>
      <c r="P299" s="55">
        <v>500</v>
      </c>
      <c r="Q299" s="57"/>
      <c r="R299" s="57"/>
      <c r="S299" s="57"/>
      <c r="T299" s="57"/>
      <c r="U299" s="58" t="str">
        <f>H299</f>
        <v>XL1NT1_D24</v>
      </c>
      <c r="V299" s="59"/>
      <c r="W299" s="59"/>
      <c r="X299" s="59"/>
      <c r="Y299" s="59"/>
      <c r="Z299" s="60"/>
      <c r="AA299" s="60"/>
      <c r="AB299" s="60"/>
      <c r="AC299" s="60"/>
      <c r="AD299" s="59"/>
      <c r="AE299" s="59"/>
      <c r="AF299" s="59"/>
      <c r="AG299" s="59"/>
      <c r="AH299" s="61"/>
      <c r="AI299" s="61"/>
      <c r="AJ299" s="61"/>
      <c r="AK299" s="61"/>
      <c r="AL299" s="164">
        <v>2.7397727272727272</v>
      </c>
      <c r="AM299" s="62"/>
      <c r="AN299" s="62">
        <v>1.55</v>
      </c>
      <c r="AO299" s="59">
        <f t="shared" si="52"/>
        <v>3410</v>
      </c>
      <c r="AP299" s="59">
        <f t="shared" si="52"/>
        <v>1550</v>
      </c>
      <c r="AQ299" s="59">
        <f t="shared" si="52"/>
        <v>1007.5</v>
      </c>
      <c r="AR299" s="59">
        <f t="shared" si="52"/>
        <v>775</v>
      </c>
      <c r="AS299" s="59">
        <f t="shared" si="57"/>
        <v>3400</v>
      </c>
      <c r="AT299" s="59">
        <f t="shared" si="57"/>
        <v>1600</v>
      </c>
      <c r="AU299" s="59">
        <f t="shared" si="57"/>
        <v>1000</v>
      </c>
      <c r="AV299" s="59">
        <f t="shared" si="57"/>
        <v>780</v>
      </c>
      <c r="AW299" s="64"/>
      <c r="AX299" s="89" t="s">
        <v>94</v>
      </c>
      <c r="AY299" s="65"/>
      <c r="AZ299" s="66">
        <v>270</v>
      </c>
    </row>
    <row r="300" spans="1:52" s="32" customFormat="1" x14ac:dyDescent="0.25">
      <c r="A300" s="53" t="str">
        <f t="shared" si="53"/>
        <v>XL2NT1+1</v>
      </c>
      <c r="B300" s="53" t="str">
        <f t="shared" si="54"/>
        <v>XL2NT1+2</v>
      </c>
      <c r="C300" s="53" t="str">
        <f t="shared" si="55"/>
        <v>XL2NT1+3</v>
      </c>
      <c r="D300" s="53" t="str">
        <f t="shared" si="56"/>
        <v>XL2NT1+4</v>
      </c>
      <c r="F300" s="89" t="s">
        <v>94</v>
      </c>
      <c r="G300" s="55">
        <v>2</v>
      </c>
      <c r="H300" s="56" t="s">
        <v>1280</v>
      </c>
      <c r="I300" s="56" t="s">
        <v>96</v>
      </c>
      <c r="J300" s="56" t="s">
        <v>1279</v>
      </c>
      <c r="K300" s="56"/>
      <c r="L300" s="56" t="s">
        <v>1281</v>
      </c>
      <c r="M300" s="55"/>
      <c r="N300" s="55"/>
      <c r="O300" s="55"/>
      <c r="P300" s="55"/>
      <c r="Q300" s="57"/>
      <c r="R300" s="57"/>
      <c r="S300" s="57"/>
      <c r="T300" s="57"/>
      <c r="U300" s="58"/>
      <c r="V300" s="59"/>
      <c r="W300" s="59"/>
      <c r="X300" s="59"/>
      <c r="Y300" s="59"/>
      <c r="Z300" s="60" t="e">
        <f>V300/M300</f>
        <v>#DIV/0!</v>
      </c>
      <c r="AA300" s="60" t="e">
        <f>W300/N300</f>
        <v>#DIV/0!</v>
      </c>
      <c r="AB300" s="60"/>
      <c r="AC300" s="60"/>
      <c r="AD300" s="59"/>
      <c r="AE300" s="59"/>
      <c r="AF300" s="59"/>
      <c r="AG300" s="59"/>
      <c r="AH300" s="61"/>
      <c r="AI300" s="61"/>
      <c r="AJ300" s="61"/>
      <c r="AK300" s="61"/>
      <c r="AL300" s="164"/>
      <c r="AM300" s="62"/>
      <c r="AN300" s="62"/>
      <c r="AO300" s="59">
        <f t="shared" si="52"/>
        <v>0</v>
      </c>
      <c r="AP300" s="59">
        <f t="shared" si="52"/>
        <v>0</v>
      </c>
      <c r="AQ300" s="59">
        <f t="shared" si="52"/>
        <v>0</v>
      </c>
      <c r="AR300" s="59">
        <f t="shared" si="52"/>
        <v>0</v>
      </c>
      <c r="AS300" s="59"/>
      <c r="AT300" s="59"/>
      <c r="AU300" s="59"/>
      <c r="AV300" s="59"/>
      <c r="AW300" s="64"/>
      <c r="AX300" s="89" t="s">
        <v>94</v>
      </c>
      <c r="AY300" s="65"/>
      <c r="AZ300" s="66"/>
    </row>
    <row r="301" spans="1:52" s="32" customFormat="1" ht="31.5" x14ac:dyDescent="0.25">
      <c r="A301" s="53" t="str">
        <f t="shared" si="53"/>
        <v>XL2NT1_xuantruong+1</v>
      </c>
      <c r="B301" s="53" t="str">
        <f t="shared" si="54"/>
        <v>XL2NT1_xuantruong+2</v>
      </c>
      <c r="C301" s="53" t="str">
        <f t="shared" si="55"/>
        <v>XL2NT1_xuantruong+3</v>
      </c>
      <c r="D301" s="53" t="str">
        <f t="shared" si="56"/>
        <v>XL2NT1_xuantruong+4</v>
      </c>
      <c r="F301" s="89" t="s">
        <v>94</v>
      </c>
      <c r="G301" s="55" t="s">
        <v>1282</v>
      </c>
      <c r="H301" s="56" t="s">
        <v>1283</v>
      </c>
      <c r="I301" s="56" t="s">
        <v>1284</v>
      </c>
      <c r="J301" s="56" t="s">
        <v>1279</v>
      </c>
      <c r="K301" s="56"/>
      <c r="L301" s="56" t="s">
        <v>1285</v>
      </c>
      <c r="M301" s="57"/>
      <c r="N301" s="57"/>
      <c r="O301" s="55"/>
      <c r="P301" s="55"/>
      <c r="Q301" s="57"/>
      <c r="R301" s="57"/>
      <c r="S301" s="57"/>
      <c r="T301" s="57"/>
      <c r="U301" s="58"/>
      <c r="V301" s="59"/>
      <c r="W301" s="59"/>
      <c r="X301" s="59"/>
      <c r="Y301" s="59"/>
      <c r="Z301" s="60"/>
      <c r="AA301" s="60"/>
      <c r="AB301" s="60"/>
      <c r="AC301" s="60"/>
      <c r="AD301" s="59"/>
      <c r="AE301" s="59"/>
      <c r="AF301" s="59"/>
      <c r="AG301" s="59"/>
      <c r="AH301" s="61"/>
      <c r="AI301" s="61"/>
      <c r="AJ301" s="61"/>
      <c r="AK301" s="61"/>
      <c r="AL301" s="164"/>
      <c r="AM301" s="62"/>
      <c r="AN301" s="62"/>
      <c r="AO301" s="59">
        <f t="shared" si="52"/>
        <v>0</v>
      </c>
      <c r="AP301" s="59">
        <f t="shared" si="52"/>
        <v>0</v>
      </c>
      <c r="AQ301" s="59">
        <f t="shared" si="52"/>
        <v>0</v>
      </c>
      <c r="AR301" s="59">
        <f t="shared" si="52"/>
        <v>0</v>
      </c>
      <c r="AS301" s="59"/>
      <c r="AT301" s="59"/>
      <c r="AU301" s="59"/>
      <c r="AV301" s="59"/>
      <c r="AW301" s="64"/>
      <c r="AX301" s="89" t="s">
        <v>94</v>
      </c>
      <c r="AY301" s="65"/>
      <c r="AZ301" s="66">
        <v>270</v>
      </c>
    </row>
    <row r="302" spans="1:52" s="32" customFormat="1" ht="31.5" x14ac:dyDescent="0.25">
      <c r="A302" s="53" t="str">
        <f t="shared" si="53"/>
        <v>XL2NT1_D1+1</v>
      </c>
      <c r="B302" s="53" t="str">
        <f t="shared" si="54"/>
        <v>XL2NT1_D1+2</v>
      </c>
      <c r="C302" s="53" t="str">
        <f t="shared" si="55"/>
        <v>XL2NT1_D1+3</v>
      </c>
      <c r="D302" s="53" t="str">
        <f t="shared" si="56"/>
        <v>XL2NT1_D1+4</v>
      </c>
      <c r="F302" s="89" t="s">
        <v>94</v>
      </c>
      <c r="G302" s="41"/>
      <c r="H302" s="56" t="s">
        <v>120</v>
      </c>
      <c r="I302" s="56" t="s">
        <v>1286</v>
      </c>
      <c r="J302" s="56" t="s">
        <v>1287</v>
      </c>
      <c r="K302" s="56"/>
      <c r="L302" s="56" t="s">
        <v>1288</v>
      </c>
      <c r="M302" s="57">
        <v>2000</v>
      </c>
      <c r="N302" s="57">
        <v>1000</v>
      </c>
      <c r="O302" s="55">
        <v>650</v>
      </c>
      <c r="P302" s="55">
        <v>500</v>
      </c>
      <c r="Q302" s="57"/>
      <c r="R302" s="57"/>
      <c r="S302" s="57"/>
      <c r="T302" s="57"/>
      <c r="U302" s="58" t="str">
        <f>H302</f>
        <v>XL2NT1_D1</v>
      </c>
      <c r="V302" s="59"/>
      <c r="W302" s="59"/>
      <c r="X302" s="59"/>
      <c r="Y302" s="59"/>
      <c r="Z302" s="60"/>
      <c r="AA302" s="60"/>
      <c r="AB302" s="60"/>
      <c r="AC302" s="60"/>
      <c r="AD302" s="59"/>
      <c r="AE302" s="59"/>
      <c r="AF302" s="59"/>
      <c r="AG302" s="59"/>
      <c r="AH302" s="61"/>
      <c r="AI302" s="61"/>
      <c r="AJ302" s="61"/>
      <c r="AK302" s="61"/>
      <c r="AL302" s="164">
        <v>2.54</v>
      </c>
      <c r="AM302" s="62"/>
      <c r="AN302" s="63">
        <f>ROUNDDOWN(AL302*$AN$10/$AL$10,1)</f>
        <v>1.4</v>
      </c>
      <c r="AO302" s="59">
        <f t="shared" si="52"/>
        <v>2800</v>
      </c>
      <c r="AP302" s="59">
        <f t="shared" si="52"/>
        <v>1400</v>
      </c>
      <c r="AQ302" s="59">
        <f t="shared" si="52"/>
        <v>909.99999999999989</v>
      </c>
      <c r="AR302" s="59">
        <f t="shared" si="52"/>
        <v>700</v>
      </c>
      <c r="AS302" s="59">
        <f t="shared" si="57"/>
        <v>2800</v>
      </c>
      <c r="AT302" s="59">
        <f t="shared" si="57"/>
        <v>1400</v>
      </c>
      <c r="AU302" s="59">
        <f t="shared" si="57"/>
        <v>910</v>
      </c>
      <c r="AV302" s="59">
        <f t="shared" si="57"/>
        <v>700</v>
      </c>
      <c r="AW302" s="64"/>
      <c r="AX302" s="89" t="s">
        <v>94</v>
      </c>
      <c r="AY302" s="65"/>
      <c r="AZ302" s="66">
        <v>270</v>
      </c>
    </row>
    <row r="303" spans="1:52" s="32" customFormat="1" ht="31.5" x14ac:dyDescent="0.25">
      <c r="A303" s="53" t="str">
        <f t="shared" si="53"/>
        <v>XL2NT1_D2+1</v>
      </c>
      <c r="B303" s="53" t="str">
        <f t="shared" si="54"/>
        <v>XL2NT1_D2+2</v>
      </c>
      <c r="C303" s="53" t="str">
        <f t="shared" si="55"/>
        <v>XL2NT1_D2+3</v>
      </c>
      <c r="D303" s="53" t="str">
        <f t="shared" si="56"/>
        <v>XL2NT1_D2+4</v>
      </c>
      <c r="F303" s="89" t="s">
        <v>94</v>
      </c>
      <c r="G303" s="41"/>
      <c r="H303" s="56" t="s">
        <v>121</v>
      </c>
      <c r="I303" s="56" t="s">
        <v>1289</v>
      </c>
      <c r="J303" s="56" t="s">
        <v>1290</v>
      </c>
      <c r="K303" s="56"/>
      <c r="L303" s="56" t="s">
        <v>1291</v>
      </c>
      <c r="M303" s="57">
        <v>2200</v>
      </c>
      <c r="N303" s="55">
        <v>1000</v>
      </c>
      <c r="O303" s="55">
        <v>650</v>
      </c>
      <c r="P303" s="55">
        <v>500</v>
      </c>
      <c r="Q303" s="57"/>
      <c r="R303" s="57"/>
      <c r="S303" s="57"/>
      <c r="T303" s="57"/>
      <c r="U303" s="58" t="str">
        <f>H303</f>
        <v>XL2NT1_D2</v>
      </c>
      <c r="V303" s="59"/>
      <c r="W303" s="59"/>
      <c r="X303" s="59"/>
      <c r="Y303" s="59"/>
      <c r="Z303" s="60">
        <f>V303/M303</f>
        <v>0</v>
      </c>
      <c r="AA303" s="60">
        <f>W303/N303</f>
        <v>0</v>
      </c>
      <c r="AB303" s="60"/>
      <c r="AC303" s="60"/>
      <c r="AD303" s="59"/>
      <c r="AE303" s="59"/>
      <c r="AF303" s="59"/>
      <c r="AG303" s="59"/>
      <c r="AH303" s="61"/>
      <c r="AI303" s="61"/>
      <c r="AJ303" s="61"/>
      <c r="AK303" s="61"/>
      <c r="AL303" s="164">
        <v>3.45</v>
      </c>
      <c r="AM303" s="62"/>
      <c r="AN303" s="63">
        <f>ROUNDDOWN(AL303*$AN$10/$AL$10,1)</f>
        <v>2</v>
      </c>
      <c r="AO303" s="59">
        <f t="shared" si="52"/>
        <v>4400</v>
      </c>
      <c r="AP303" s="59">
        <f t="shared" si="52"/>
        <v>2000</v>
      </c>
      <c r="AQ303" s="59">
        <f t="shared" si="52"/>
        <v>1300</v>
      </c>
      <c r="AR303" s="59">
        <f t="shared" si="52"/>
        <v>1000</v>
      </c>
      <c r="AS303" s="59">
        <f t="shared" si="57"/>
        <v>4400</v>
      </c>
      <c r="AT303" s="59">
        <f t="shared" si="57"/>
        <v>2000</v>
      </c>
      <c r="AU303" s="59">
        <f t="shared" si="57"/>
        <v>1300</v>
      </c>
      <c r="AV303" s="59">
        <f t="shared" si="57"/>
        <v>1000</v>
      </c>
      <c r="AW303" s="64"/>
      <c r="AX303" s="89" t="s">
        <v>94</v>
      </c>
      <c r="AY303" s="65"/>
      <c r="AZ303" s="66">
        <v>270</v>
      </c>
    </row>
    <row r="304" spans="1:52" s="32" customFormat="1" ht="31.5" x14ac:dyDescent="0.25">
      <c r="A304" s="53" t="str">
        <f t="shared" si="53"/>
        <v>XL2NT1_D3+1</v>
      </c>
      <c r="B304" s="53" t="str">
        <f t="shared" si="54"/>
        <v>XL2NT1_D3+2</v>
      </c>
      <c r="C304" s="53" t="str">
        <f t="shared" si="55"/>
        <v>XL2NT1_D3+3</v>
      </c>
      <c r="D304" s="53" t="str">
        <f t="shared" si="56"/>
        <v>XL2NT1_D3+4</v>
      </c>
      <c r="F304" s="89" t="s">
        <v>94</v>
      </c>
      <c r="G304" s="41"/>
      <c r="H304" s="56" t="s">
        <v>122</v>
      </c>
      <c r="I304" s="56" t="s">
        <v>1292</v>
      </c>
      <c r="J304" s="56" t="s">
        <v>141</v>
      </c>
      <c r="K304" s="56"/>
      <c r="L304" s="56" t="s">
        <v>1281</v>
      </c>
      <c r="M304" s="57">
        <v>1800</v>
      </c>
      <c r="N304" s="55">
        <v>900</v>
      </c>
      <c r="O304" s="55">
        <v>650</v>
      </c>
      <c r="P304" s="55">
        <v>500</v>
      </c>
      <c r="Q304" s="57"/>
      <c r="R304" s="57"/>
      <c r="S304" s="57"/>
      <c r="T304" s="57"/>
      <c r="U304" s="58" t="str">
        <f>H304</f>
        <v>XL2NT1_D3</v>
      </c>
      <c r="V304" s="59"/>
      <c r="W304" s="59"/>
      <c r="X304" s="59"/>
      <c r="Y304" s="59"/>
      <c r="Z304" s="60"/>
      <c r="AA304" s="60"/>
      <c r="AB304" s="60"/>
      <c r="AC304" s="60"/>
      <c r="AD304" s="59"/>
      <c r="AE304" s="59"/>
      <c r="AF304" s="59"/>
      <c r="AG304" s="59"/>
      <c r="AH304" s="61"/>
      <c r="AI304" s="61"/>
      <c r="AJ304" s="61"/>
      <c r="AK304" s="61"/>
      <c r="AL304" s="164">
        <v>5.3111111111111109</v>
      </c>
      <c r="AM304" s="62"/>
      <c r="AN304" s="63">
        <f>ROUNDDOWN(AL304*$AN$10/$AL$10,1)</f>
        <v>3</v>
      </c>
      <c r="AO304" s="59">
        <f t="shared" si="52"/>
        <v>5400</v>
      </c>
      <c r="AP304" s="59">
        <f t="shared" si="52"/>
        <v>2700</v>
      </c>
      <c r="AQ304" s="59">
        <f t="shared" si="52"/>
        <v>1950</v>
      </c>
      <c r="AR304" s="59">
        <f t="shared" si="52"/>
        <v>1500</v>
      </c>
      <c r="AS304" s="59">
        <f t="shared" si="57"/>
        <v>5400</v>
      </c>
      <c r="AT304" s="59">
        <f t="shared" si="57"/>
        <v>2700</v>
      </c>
      <c r="AU304" s="59">
        <f t="shared" si="57"/>
        <v>2000</v>
      </c>
      <c r="AV304" s="59">
        <f t="shared" si="57"/>
        <v>1500</v>
      </c>
      <c r="AW304" s="64"/>
      <c r="AX304" s="89" t="s">
        <v>94</v>
      </c>
      <c r="AY304" s="65"/>
      <c r="AZ304" s="66"/>
    </row>
    <row r="305" spans="1:52" s="32" customFormat="1" ht="47.25" x14ac:dyDescent="0.25">
      <c r="A305" s="53" t="str">
        <f t="shared" si="53"/>
        <v>XL2NT1_D4+1</v>
      </c>
      <c r="B305" s="53" t="str">
        <f t="shared" si="54"/>
        <v>XL2NT1_D4+2</v>
      </c>
      <c r="C305" s="53" t="str">
        <f t="shared" si="55"/>
        <v>XL2NT1_D4+3</v>
      </c>
      <c r="D305" s="53" t="str">
        <f t="shared" si="56"/>
        <v>XL2NT1_D4+4</v>
      </c>
      <c r="F305" s="89" t="s">
        <v>94</v>
      </c>
      <c r="G305" s="41"/>
      <c r="H305" s="56" t="s">
        <v>123</v>
      </c>
      <c r="I305" s="56" t="s">
        <v>1293</v>
      </c>
      <c r="J305" s="56" t="s">
        <v>1294</v>
      </c>
      <c r="K305" s="56"/>
      <c r="L305" s="56" t="s">
        <v>1269</v>
      </c>
      <c r="M305" s="55">
        <v>1600</v>
      </c>
      <c r="N305" s="55">
        <v>800</v>
      </c>
      <c r="O305" s="55">
        <v>600</v>
      </c>
      <c r="P305" s="55">
        <v>450</v>
      </c>
      <c r="Q305" s="57"/>
      <c r="R305" s="57"/>
      <c r="S305" s="57"/>
      <c r="T305" s="57"/>
      <c r="U305" s="58" t="str">
        <f>H305</f>
        <v>XL2NT1_D4</v>
      </c>
      <c r="V305" s="59"/>
      <c r="W305" s="59"/>
      <c r="X305" s="59"/>
      <c r="Y305" s="59"/>
      <c r="Z305" s="60"/>
      <c r="AA305" s="60"/>
      <c r="AB305" s="60"/>
      <c r="AC305" s="60"/>
      <c r="AD305" s="59"/>
      <c r="AE305" s="59"/>
      <c r="AF305" s="59"/>
      <c r="AG305" s="59"/>
      <c r="AH305" s="61"/>
      <c r="AI305" s="61"/>
      <c r="AJ305" s="61"/>
      <c r="AK305" s="61"/>
      <c r="AL305" s="164">
        <v>5.78125</v>
      </c>
      <c r="AM305" s="62"/>
      <c r="AN305" s="63">
        <f>ROUNDDOWN(AL305*$AN$10/$AL$10,1)</f>
        <v>3.3</v>
      </c>
      <c r="AO305" s="59">
        <f t="shared" si="52"/>
        <v>5280</v>
      </c>
      <c r="AP305" s="59">
        <f t="shared" si="52"/>
        <v>2640</v>
      </c>
      <c r="AQ305" s="59">
        <f t="shared" si="52"/>
        <v>1980</v>
      </c>
      <c r="AR305" s="59">
        <f t="shared" si="52"/>
        <v>1485</v>
      </c>
      <c r="AS305" s="59">
        <f t="shared" si="57"/>
        <v>5300</v>
      </c>
      <c r="AT305" s="59">
        <f t="shared" si="57"/>
        <v>2600</v>
      </c>
      <c r="AU305" s="59">
        <f t="shared" si="57"/>
        <v>2000</v>
      </c>
      <c r="AV305" s="59">
        <f t="shared" si="57"/>
        <v>1500</v>
      </c>
      <c r="AW305" s="64"/>
      <c r="AX305" s="89" t="s">
        <v>94</v>
      </c>
      <c r="AY305" s="65"/>
      <c r="AZ305" s="66"/>
    </row>
    <row r="306" spans="1:52" s="32" customFormat="1" ht="31.5" x14ac:dyDescent="0.25">
      <c r="A306" s="53" t="str">
        <f t="shared" si="53"/>
        <v>XL2NT1_xuanthanh+1</v>
      </c>
      <c r="B306" s="53" t="str">
        <f t="shared" si="54"/>
        <v>XL2NT1_xuanthanh+2</v>
      </c>
      <c r="C306" s="53" t="str">
        <f t="shared" si="55"/>
        <v>XL2NT1_xuanthanh+3</v>
      </c>
      <c r="D306" s="53" t="str">
        <f t="shared" si="56"/>
        <v>XL2NT1_xuanthanh+4</v>
      </c>
      <c r="F306" s="89" t="s">
        <v>94</v>
      </c>
      <c r="G306" s="55" t="s">
        <v>1295</v>
      </c>
      <c r="H306" s="56" t="s">
        <v>1296</v>
      </c>
      <c r="I306" s="56" t="s">
        <v>1297</v>
      </c>
      <c r="J306" s="56" t="s">
        <v>1298</v>
      </c>
      <c r="K306" s="56"/>
      <c r="L306" s="56" t="s">
        <v>1299</v>
      </c>
      <c r="M306" s="57"/>
      <c r="N306" s="55"/>
      <c r="O306" s="55"/>
      <c r="P306" s="55"/>
      <c r="Q306" s="57"/>
      <c r="R306" s="57"/>
      <c r="S306" s="57"/>
      <c r="T306" s="57"/>
      <c r="U306" s="58"/>
      <c r="V306" s="59"/>
      <c r="W306" s="59"/>
      <c r="X306" s="59"/>
      <c r="Y306" s="59"/>
      <c r="Z306" s="60"/>
      <c r="AA306" s="60"/>
      <c r="AB306" s="60"/>
      <c r="AC306" s="60"/>
      <c r="AD306" s="59"/>
      <c r="AE306" s="59"/>
      <c r="AF306" s="59"/>
      <c r="AG306" s="59"/>
      <c r="AH306" s="61"/>
      <c r="AI306" s="61"/>
      <c r="AJ306" s="61"/>
      <c r="AK306" s="61"/>
      <c r="AL306" s="164"/>
      <c r="AM306" s="62"/>
      <c r="AN306" s="62"/>
      <c r="AO306" s="59">
        <f t="shared" si="52"/>
        <v>0</v>
      </c>
      <c r="AP306" s="59">
        <f t="shared" si="52"/>
        <v>0</v>
      </c>
      <c r="AQ306" s="59">
        <f t="shared" si="52"/>
        <v>0</v>
      </c>
      <c r="AR306" s="59">
        <f t="shared" si="52"/>
        <v>0</v>
      </c>
      <c r="AS306" s="59"/>
      <c r="AT306" s="59"/>
      <c r="AU306" s="59"/>
      <c r="AV306" s="59"/>
      <c r="AW306" s="64"/>
      <c r="AX306" s="89" t="s">
        <v>94</v>
      </c>
      <c r="AY306" s="65"/>
      <c r="AZ306" s="66">
        <v>330</v>
      </c>
    </row>
    <row r="307" spans="1:52" s="32" customFormat="1" ht="54" customHeight="1" x14ac:dyDescent="0.25">
      <c r="A307" s="53" t="str">
        <f t="shared" si="53"/>
        <v>XL2NT1_D5+1</v>
      </c>
      <c r="B307" s="53" t="str">
        <f t="shared" si="54"/>
        <v>XL2NT1_D5+2</v>
      </c>
      <c r="C307" s="53" t="str">
        <f t="shared" si="55"/>
        <v>XL2NT1_D5+3</v>
      </c>
      <c r="D307" s="53" t="str">
        <f t="shared" si="56"/>
        <v>XL2NT1_D5+4</v>
      </c>
      <c r="F307" s="89" t="s">
        <v>94</v>
      </c>
      <c r="G307" s="41"/>
      <c r="H307" s="56" t="s">
        <v>1300</v>
      </c>
      <c r="I307" s="56" t="s">
        <v>1301</v>
      </c>
      <c r="J307" s="56" t="s">
        <v>1302</v>
      </c>
      <c r="K307" s="56"/>
      <c r="L307" s="56" t="s">
        <v>1303</v>
      </c>
      <c r="M307" s="57">
        <v>1800</v>
      </c>
      <c r="N307" s="55">
        <v>900</v>
      </c>
      <c r="O307" s="55">
        <v>600</v>
      </c>
      <c r="P307" s="55">
        <v>450</v>
      </c>
      <c r="Q307" s="57"/>
      <c r="R307" s="57"/>
      <c r="S307" s="57"/>
      <c r="T307" s="57"/>
      <c r="U307" s="58" t="str">
        <f>H307</f>
        <v>XL2NT1_D5</v>
      </c>
      <c r="V307" s="59"/>
      <c r="W307" s="59"/>
      <c r="X307" s="59"/>
      <c r="Y307" s="59"/>
      <c r="Z307" s="60"/>
      <c r="AA307" s="60">
        <f>W307/N307</f>
        <v>0</v>
      </c>
      <c r="AB307" s="60"/>
      <c r="AC307" s="60"/>
      <c r="AD307" s="59"/>
      <c r="AE307" s="59"/>
      <c r="AF307" s="59"/>
      <c r="AG307" s="59"/>
      <c r="AH307" s="61"/>
      <c r="AI307" s="61"/>
      <c r="AJ307" s="61"/>
      <c r="AK307" s="61"/>
      <c r="AL307" s="164">
        <v>5.3111111111111109</v>
      </c>
      <c r="AM307" s="62"/>
      <c r="AN307" s="63">
        <f>ROUNDDOWN(AL307*$AN$10/$AL$10,1)</f>
        <v>3</v>
      </c>
      <c r="AO307" s="59">
        <f t="shared" si="52"/>
        <v>5400</v>
      </c>
      <c r="AP307" s="59">
        <f t="shared" si="52"/>
        <v>2700</v>
      </c>
      <c r="AQ307" s="59">
        <f t="shared" si="52"/>
        <v>1800</v>
      </c>
      <c r="AR307" s="59">
        <f t="shared" si="52"/>
        <v>1350</v>
      </c>
      <c r="AS307" s="59">
        <f t="shared" si="57"/>
        <v>5400</v>
      </c>
      <c r="AT307" s="59">
        <f t="shared" si="57"/>
        <v>2700</v>
      </c>
      <c r="AU307" s="59">
        <f t="shared" si="57"/>
        <v>1800</v>
      </c>
      <c r="AV307" s="59">
        <f t="shared" si="57"/>
        <v>1400</v>
      </c>
      <c r="AW307" s="64"/>
      <c r="AX307" s="89" t="s">
        <v>94</v>
      </c>
      <c r="AY307" s="65"/>
      <c r="AZ307" s="66">
        <v>330</v>
      </c>
    </row>
    <row r="308" spans="1:52" s="32" customFormat="1" ht="31.5" x14ac:dyDescent="0.25">
      <c r="A308" s="53" t="str">
        <f t="shared" si="53"/>
        <v>XL2NT1_D6+1</v>
      </c>
      <c r="B308" s="53" t="str">
        <f t="shared" si="54"/>
        <v>XL2NT1_D6+2</v>
      </c>
      <c r="C308" s="53" t="str">
        <f t="shared" si="55"/>
        <v>XL2NT1_D6+3</v>
      </c>
      <c r="D308" s="53" t="str">
        <f t="shared" si="56"/>
        <v>XL2NT1_D6+4</v>
      </c>
      <c r="F308" s="89" t="s">
        <v>94</v>
      </c>
      <c r="G308" s="41"/>
      <c r="H308" s="56" t="s">
        <v>1304</v>
      </c>
      <c r="I308" s="56" t="s">
        <v>1305</v>
      </c>
      <c r="J308" s="56" t="s">
        <v>1306</v>
      </c>
      <c r="K308" s="56"/>
      <c r="L308" s="56" t="s">
        <v>1269</v>
      </c>
      <c r="M308" s="57">
        <v>1600</v>
      </c>
      <c r="N308" s="57">
        <v>800</v>
      </c>
      <c r="O308" s="55">
        <v>600</v>
      </c>
      <c r="P308" s="55">
        <v>450</v>
      </c>
      <c r="Q308" s="57"/>
      <c r="R308" s="57"/>
      <c r="S308" s="57"/>
      <c r="T308" s="57"/>
      <c r="U308" s="58" t="str">
        <f>H308</f>
        <v>XL2NT1_D6</v>
      </c>
      <c r="V308" s="59"/>
      <c r="W308" s="59"/>
      <c r="X308" s="59"/>
      <c r="Y308" s="59"/>
      <c r="Z308" s="60"/>
      <c r="AA308" s="60"/>
      <c r="AB308" s="60"/>
      <c r="AC308" s="60"/>
      <c r="AD308" s="59"/>
      <c r="AE308" s="59"/>
      <c r="AF308" s="59"/>
      <c r="AG308" s="59"/>
      <c r="AH308" s="61"/>
      <c r="AI308" s="61"/>
      <c r="AJ308" s="61"/>
      <c r="AK308" s="61"/>
      <c r="AL308" s="164">
        <v>2.6593749999999998</v>
      </c>
      <c r="AM308" s="62"/>
      <c r="AN308" s="62">
        <v>1.5</v>
      </c>
      <c r="AO308" s="59">
        <f t="shared" si="52"/>
        <v>2400</v>
      </c>
      <c r="AP308" s="59">
        <f t="shared" si="52"/>
        <v>1200</v>
      </c>
      <c r="AQ308" s="59">
        <f t="shared" si="52"/>
        <v>900</v>
      </c>
      <c r="AR308" s="59">
        <f t="shared" si="52"/>
        <v>675</v>
      </c>
      <c r="AS308" s="59">
        <f t="shared" si="57"/>
        <v>2400</v>
      </c>
      <c r="AT308" s="59">
        <f t="shared" si="57"/>
        <v>1200</v>
      </c>
      <c r="AU308" s="59">
        <f t="shared" si="57"/>
        <v>900</v>
      </c>
      <c r="AV308" s="59">
        <f t="shared" si="57"/>
        <v>680</v>
      </c>
      <c r="AW308" s="64"/>
      <c r="AX308" s="89" t="s">
        <v>94</v>
      </c>
      <c r="AY308" s="65"/>
      <c r="AZ308" s="66">
        <v>300</v>
      </c>
    </row>
    <row r="309" spans="1:52" s="32" customFormat="1" ht="31.5" x14ac:dyDescent="0.25">
      <c r="A309" s="53" t="str">
        <f t="shared" si="53"/>
        <v>XL2NT1_D7+1</v>
      </c>
      <c r="B309" s="53" t="str">
        <f t="shared" si="54"/>
        <v>XL2NT1_D7+2</v>
      </c>
      <c r="C309" s="53" t="str">
        <f t="shared" si="55"/>
        <v>XL2NT1_D7+3</v>
      </c>
      <c r="D309" s="53" t="str">
        <f t="shared" si="56"/>
        <v>XL2NT1_D7+4</v>
      </c>
      <c r="F309" s="89" t="s">
        <v>94</v>
      </c>
      <c r="G309" s="41"/>
      <c r="H309" s="56" t="s">
        <v>1307</v>
      </c>
      <c r="I309" s="56" t="s">
        <v>1308</v>
      </c>
      <c r="J309" s="56" t="s">
        <v>144</v>
      </c>
      <c r="K309" s="56"/>
      <c r="L309" s="56" t="s">
        <v>1309</v>
      </c>
      <c r="M309" s="55">
        <v>2000</v>
      </c>
      <c r="N309" s="55">
        <v>1000</v>
      </c>
      <c r="O309" s="55">
        <v>600</v>
      </c>
      <c r="P309" s="55">
        <v>450</v>
      </c>
      <c r="Q309" s="57"/>
      <c r="R309" s="57"/>
      <c r="S309" s="57"/>
      <c r="T309" s="57"/>
      <c r="U309" s="58" t="str">
        <f>H309</f>
        <v>XL2NT1_D7</v>
      </c>
      <c r="V309" s="59"/>
      <c r="W309" s="59"/>
      <c r="X309" s="59"/>
      <c r="Y309" s="59"/>
      <c r="Z309" s="60"/>
      <c r="AA309" s="60"/>
      <c r="AB309" s="60"/>
      <c r="AC309" s="60"/>
      <c r="AD309" s="59"/>
      <c r="AE309" s="59"/>
      <c r="AF309" s="59"/>
      <c r="AG309" s="59"/>
      <c r="AH309" s="61"/>
      <c r="AI309" s="61"/>
      <c r="AJ309" s="61"/>
      <c r="AK309" s="61"/>
      <c r="AL309" s="164">
        <v>2.54</v>
      </c>
      <c r="AM309" s="62"/>
      <c r="AN309" s="63">
        <f>ROUNDDOWN(AL309*$AN$10/$AL$10,1)</f>
        <v>1.4</v>
      </c>
      <c r="AO309" s="59">
        <f t="shared" si="52"/>
        <v>2800</v>
      </c>
      <c r="AP309" s="59">
        <f t="shared" si="52"/>
        <v>1400</v>
      </c>
      <c r="AQ309" s="59">
        <f t="shared" si="52"/>
        <v>840</v>
      </c>
      <c r="AR309" s="59">
        <f t="shared" si="52"/>
        <v>630</v>
      </c>
      <c r="AS309" s="59">
        <f t="shared" si="57"/>
        <v>2800</v>
      </c>
      <c r="AT309" s="59">
        <f t="shared" si="57"/>
        <v>1400</v>
      </c>
      <c r="AU309" s="59">
        <f t="shared" si="57"/>
        <v>840</v>
      </c>
      <c r="AV309" s="59">
        <f t="shared" si="57"/>
        <v>630</v>
      </c>
      <c r="AW309" s="64"/>
      <c r="AX309" s="89" t="s">
        <v>94</v>
      </c>
      <c r="AY309" s="65"/>
      <c r="AZ309" s="66">
        <v>300</v>
      </c>
    </row>
    <row r="310" spans="1:52" s="32" customFormat="1" ht="31.5" x14ac:dyDescent="0.25">
      <c r="A310" s="53" t="str">
        <f t="shared" si="53"/>
        <v>XL3NT1+1</v>
      </c>
      <c r="B310" s="53" t="str">
        <f t="shared" si="54"/>
        <v>XL3NT1+2</v>
      </c>
      <c r="C310" s="53" t="str">
        <f t="shared" si="55"/>
        <v>XL3NT1+3</v>
      </c>
      <c r="D310" s="53" t="str">
        <f t="shared" si="56"/>
        <v>XL3NT1+4</v>
      </c>
      <c r="F310" s="89" t="s">
        <v>94</v>
      </c>
      <c r="G310" s="55">
        <v>3</v>
      </c>
      <c r="H310" s="56" t="s">
        <v>1310</v>
      </c>
      <c r="I310" s="56" t="s">
        <v>151</v>
      </c>
      <c r="J310" s="56" t="s">
        <v>144</v>
      </c>
      <c r="K310" s="56"/>
      <c r="L310" s="56" t="s">
        <v>1311</v>
      </c>
      <c r="M310" s="55"/>
      <c r="N310" s="55"/>
      <c r="O310" s="55"/>
      <c r="P310" s="55"/>
      <c r="Q310" s="57"/>
      <c r="R310" s="57"/>
      <c r="S310" s="57"/>
      <c r="T310" s="57"/>
      <c r="U310" s="58"/>
      <c r="V310" s="59"/>
      <c r="W310" s="59"/>
      <c r="X310" s="59"/>
      <c r="Y310" s="59"/>
      <c r="Z310" s="60"/>
      <c r="AA310" s="60"/>
      <c r="AB310" s="60"/>
      <c r="AC310" s="60"/>
      <c r="AD310" s="59"/>
      <c r="AE310" s="59"/>
      <c r="AF310" s="59"/>
      <c r="AG310" s="59"/>
      <c r="AH310" s="61"/>
      <c r="AI310" s="61"/>
      <c r="AJ310" s="61"/>
      <c r="AK310" s="61"/>
      <c r="AL310" s="164"/>
      <c r="AM310" s="62"/>
      <c r="AN310" s="62"/>
      <c r="AO310" s="59">
        <f t="shared" si="52"/>
        <v>0</v>
      </c>
      <c r="AP310" s="59">
        <f t="shared" si="52"/>
        <v>0</v>
      </c>
      <c r="AQ310" s="59">
        <f t="shared" si="52"/>
        <v>0</v>
      </c>
      <c r="AR310" s="59">
        <f t="shared" si="52"/>
        <v>0</v>
      </c>
      <c r="AS310" s="59"/>
      <c r="AT310" s="59"/>
      <c r="AU310" s="59"/>
      <c r="AV310" s="59"/>
      <c r="AW310" s="64"/>
      <c r="AX310" s="89" t="s">
        <v>94</v>
      </c>
      <c r="AY310" s="65"/>
      <c r="AZ310" s="66">
        <v>300</v>
      </c>
    </row>
    <row r="311" spans="1:52" s="32" customFormat="1" ht="54" customHeight="1" x14ac:dyDescent="0.25">
      <c r="A311" s="53" t="str">
        <f t="shared" si="53"/>
        <v>XL3NT1_suoicat+1</v>
      </c>
      <c r="B311" s="53" t="str">
        <f t="shared" si="54"/>
        <v>XL3NT1_suoicat+2</v>
      </c>
      <c r="C311" s="53" t="str">
        <f t="shared" si="55"/>
        <v>XL3NT1_suoicat+3</v>
      </c>
      <c r="D311" s="53" t="str">
        <f t="shared" si="56"/>
        <v>XL3NT1_suoicat+4</v>
      </c>
      <c r="F311" s="89" t="s">
        <v>94</v>
      </c>
      <c r="G311" s="55" t="s">
        <v>1312</v>
      </c>
      <c r="H311" s="56" t="s">
        <v>1313</v>
      </c>
      <c r="I311" s="56" t="s">
        <v>1202</v>
      </c>
      <c r="J311" s="56" t="s">
        <v>144</v>
      </c>
      <c r="K311" s="56"/>
      <c r="L311" s="56" t="s">
        <v>1314</v>
      </c>
      <c r="M311" s="57"/>
      <c r="N311" s="57"/>
      <c r="O311" s="55"/>
      <c r="P311" s="55"/>
      <c r="Q311" s="57"/>
      <c r="R311" s="57"/>
      <c r="S311" s="57"/>
      <c r="T311" s="57"/>
      <c r="U311" s="58"/>
      <c r="V311" s="59"/>
      <c r="W311" s="59"/>
      <c r="X311" s="59"/>
      <c r="Y311" s="59"/>
      <c r="Z311" s="60"/>
      <c r="AA311" s="60"/>
      <c r="AB311" s="60"/>
      <c r="AC311" s="60"/>
      <c r="AD311" s="59"/>
      <c r="AE311" s="59"/>
      <c r="AF311" s="59"/>
      <c r="AG311" s="59"/>
      <c r="AH311" s="61"/>
      <c r="AI311" s="61"/>
      <c r="AJ311" s="61"/>
      <c r="AK311" s="61"/>
      <c r="AL311" s="164"/>
      <c r="AM311" s="62"/>
      <c r="AN311" s="62"/>
      <c r="AO311" s="59">
        <f t="shared" si="52"/>
        <v>0</v>
      </c>
      <c r="AP311" s="59">
        <f t="shared" si="52"/>
        <v>0</v>
      </c>
      <c r="AQ311" s="59">
        <f t="shared" si="52"/>
        <v>0</v>
      </c>
      <c r="AR311" s="59">
        <f t="shared" si="52"/>
        <v>0</v>
      </c>
      <c r="AS311" s="59"/>
      <c r="AT311" s="59"/>
      <c r="AU311" s="59"/>
      <c r="AV311" s="59"/>
      <c r="AW311" s="64"/>
      <c r="AX311" s="89" t="s">
        <v>94</v>
      </c>
      <c r="AY311" s="65"/>
      <c r="AZ311" s="66">
        <v>300</v>
      </c>
    </row>
    <row r="312" spans="1:52" s="32" customFormat="1" ht="54" customHeight="1" x14ac:dyDescent="0.25">
      <c r="A312" s="53" t="str">
        <f t="shared" si="53"/>
        <v>XL3NT1_D1+1</v>
      </c>
      <c r="B312" s="53" t="str">
        <f t="shared" si="54"/>
        <v>XL3NT1_D1+2</v>
      </c>
      <c r="C312" s="53" t="str">
        <f t="shared" si="55"/>
        <v>XL3NT1_D1+3</v>
      </c>
      <c r="D312" s="53" t="str">
        <f t="shared" si="56"/>
        <v>XL3NT1_D1+4</v>
      </c>
      <c r="F312" s="89" t="s">
        <v>94</v>
      </c>
      <c r="G312" s="41"/>
      <c r="H312" s="56" t="s">
        <v>150</v>
      </c>
      <c r="I312" s="56" t="s">
        <v>1315</v>
      </c>
      <c r="J312" s="56" t="s">
        <v>1314</v>
      </c>
      <c r="K312" s="56"/>
      <c r="L312" s="56" t="s">
        <v>1316</v>
      </c>
      <c r="M312" s="57">
        <v>3400</v>
      </c>
      <c r="N312" s="57">
        <v>1200</v>
      </c>
      <c r="O312" s="55">
        <v>700</v>
      </c>
      <c r="P312" s="55">
        <v>550</v>
      </c>
      <c r="Q312" s="57"/>
      <c r="R312" s="57"/>
      <c r="S312" s="57"/>
      <c r="T312" s="57"/>
      <c r="U312" s="58" t="str">
        <f t="shared" ref="U312:U317" si="58">H312</f>
        <v>XL3NT1_D1</v>
      </c>
      <c r="V312" s="59"/>
      <c r="W312" s="59"/>
      <c r="X312" s="59"/>
      <c r="Y312" s="59"/>
      <c r="Z312" s="60"/>
      <c r="AA312" s="60"/>
      <c r="AB312" s="60"/>
      <c r="AC312" s="60"/>
      <c r="AD312" s="59"/>
      <c r="AE312" s="59"/>
      <c r="AF312" s="59"/>
      <c r="AG312" s="59"/>
      <c r="AH312" s="61"/>
      <c r="AI312" s="61"/>
      <c r="AJ312" s="61"/>
      <c r="AK312" s="61"/>
      <c r="AL312" s="164">
        <v>4.416666666666667</v>
      </c>
      <c r="AM312" s="62"/>
      <c r="AN312" s="63">
        <f t="shared" ref="AN312:AN317" si="59">ROUNDDOWN(AL312*$AN$10/$AL$10,1)</f>
        <v>2.5</v>
      </c>
      <c r="AO312" s="59">
        <f t="shared" si="52"/>
        <v>8500</v>
      </c>
      <c r="AP312" s="59">
        <f t="shared" si="52"/>
        <v>3000</v>
      </c>
      <c r="AQ312" s="59">
        <f t="shared" si="52"/>
        <v>1750</v>
      </c>
      <c r="AR312" s="59">
        <f t="shared" si="52"/>
        <v>1375</v>
      </c>
      <c r="AS312" s="59">
        <f t="shared" si="57"/>
        <v>8500</v>
      </c>
      <c r="AT312" s="59">
        <f t="shared" si="57"/>
        <v>3000</v>
      </c>
      <c r="AU312" s="59">
        <f t="shared" si="57"/>
        <v>1800</v>
      </c>
      <c r="AV312" s="59">
        <f t="shared" si="57"/>
        <v>1400</v>
      </c>
      <c r="AW312" s="64"/>
      <c r="AX312" s="89" t="s">
        <v>94</v>
      </c>
      <c r="AY312" s="65"/>
      <c r="AZ312" s="66"/>
    </row>
    <row r="313" spans="1:52" s="32" customFormat="1" ht="54" customHeight="1" x14ac:dyDescent="0.25">
      <c r="A313" s="53" t="str">
        <f t="shared" si="53"/>
        <v>XL3NT1_D2+1</v>
      </c>
      <c r="B313" s="53" t="str">
        <f t="shared" si="54"/>
        <v>XL3NT1_D2+2</v>
      </c>
      <c r="C313" s="53" t="str">
        <f t="shared" si="55"/>
        <v>XL3NT1_D2+3</v>
      </c>
      <c r="D313" s="53" t="str">
        <f t="shared" si="56"/>
        <v>XL3NT1_D2+4</v>
      </c>
      <c r="F313" s="89" t="s">
        <v>94</v>
      </c>
      <c r="G313" s="41"/>
      <c r="H313" s="56" t="s">
        <v>152</v>
      </c>
      <c r="I313" s="56" t="s">
        <v>1317</v>
      </c>
      <c r="J313" s="56" t="s">
        <v>1318</v>
      </c>
      <c r="K313" s="56"/>
      <c r="L313" s="56" t="s">
        <v>1319</v>
      </c>
      <c r="M313" s="57">
        <v>3000</v>
      </c>
      <c r="N313" s="57">
        <v>1200</v>
      </c>
      <c r="O313" s="55">
        <v>700</v>
      </c>
      <c r="P313" s="55">
        <v>550</v>
      </c>
      <c r="Q313" s="57"/>
      <c r="R313" s="57"/>
      <c r="S313" s="57"/>
      <c r="T313" s="57"/>
      <c r="U313" s="58" t="str">
        <f t="shared" si="58"/>
        <v>XL3NT1_D2</v>
      </c>
      <c r="V313" s="59"/>
      <c r="W313" s="59"/>
      <c r="X313" s="59"/>
      <c r="Y313" s="59"/>
      <c r="Z313" s="60"/>
      <c r="AA313" s="60"/>
      <c r="AB313" s="60"/>
      <c r="AC313" s="60"/>
      <c r="AD313" s="59"/>
      <c r="AE313" s="59"/>
      <c r="AF313" s="59"/>
      <c r="AG313" s="59"/>
      <c r="AH313" s="61"/>
      <c r="AI313" s="61"/>
      <c r="AJ313" s="61"/>
      <c r="AK313" s="61"/>
      <c r="AL313" s="164">
        <v>5.56</v>
      </c>
      <c r="AM313" s="62"/>
      <c r="AN313" s="63">
        <f t="shared" si="59"/>
        <v>3.2</v>
      </c>
      <c r="AO313" s="59">
        <f t="shared" si="52"/>
        <v>9600</v>
      </c>
      <c r="AP313" s="59">
        <f t="shared" si="52"/>
        <v>3840</v>
      </c>
      <c r="AQ313" s="59">
        <f t="shared" si="52"/>
        <v>2240</v>
      </c>
      <c r="AR313" s="59">
        <f t="shared" si="52"/>
        <v>1760</v>
      </c>
      <c r="AS313" s="59">
        <f t="shared" si="57"/>
        <v>9600</v>
      </c>
      <c r="AT313" s="59">
        <f t="shared" si="57"/>
        <v>3800</v>
      </c>
      <c r="AU313" s="59">
        <f t="shared" si="57"/>
        <v>2200</v>
      </c>
      <c r="AV313" s="59">
        <f t="shared" si="57"/>
        <v>1800</v>
      </c>
      <c r="AW313" s="64"/>
      <c r="AX313" s="89" t="s">
        <v>94</v>
      </c>
      <c r="AY313" s="65"/>
      <c r="AZ313" s="66">
        <v>300</v>
      </c>
    </row>
    <row r="314" spans="1:52" s="32" customFormat="1" ht="54" customHeight="1" x14ac:dyDescent="0.25">
      <c r="A314" s="53" t="str">
        <f t="shared" si="53"/>
        <v>XL3NT1_D3+1</v>
      </c>
      <c r="B314" s="53" t="str">
        <f t="shared" si="54"/>
        <v>XL3NT1_D3+2</v>
      </c>
      <c r="C314" s="53" t="str">
        <f t="shared" si="55"/>
        <v>XL3NT1_D3+3</v>
      </c>
      <c r="D314" s="53" t="str">
        <f t="shared" si="56"/>
        <v>XL3NT1_D3+4</v>
      </c>
      <c r="F314" s="89" t="s">
        <v>94</v>
      </c>
      <c r="G314" s="41"/>
      <c r="H314" s="56" t="s">
        <v>153</v>
      </c>
      <c r="I314" s="56" t="s">
        <v>1320</v>
      </c>
      <c r="J314" s="56" t="s">
        <v>1321</v>
      </c>
      <c r="K314" s="56"/>
      <c r="L314" s="56" t="s">
        <v>1199</v>
      </c>
      <c r="M314" s="57">
        <v>2600</v>
      </c>
      <c r="N314" s="57">
        <v>1000</v>
      </c>
      <c r="O314" s="55">
        <v>650</v>
      </c>
      <c r="P314" s="55">
        <v>500</v>
      </c>
      <c r="Q314" s="57"/>
      <c r="R314" s="57"/>
      <c r="S314" s="57"/>
      <c r="T314" s="57"/>
      <c r="U314" s="58" t="str">
        <f t="shared" si="58"/>
        <v>XL3NT1_D3</v>
      </c>
      <c r="V314" s="59"/>
      <c r="W314" s="59"/>
      <c r="X314" s="59"/>
      <c r="Y314" s="59"/>
      <c r="Z314" s="60">
        <f>V314/M314</f>
        <v>0</v>
      </c>
      <c r="AA314" s="60"/>
      <c r="AB314" s="60"/>
      <c r="AC314" s="60"/>
      <c r="AD314" s="59"/>
      <c r="AE314" s="59"/>
      <c r="AF314" s="59"/>
      <c r="AG314" s="59"/>
      <c r="AH314" s="61"/>
      <c r="AI314" s="61"/>
      <c r="AJ314" s="61"/>
      <c r="AK314" s="61"/>
      <c r="AL314" s="164">
        <v>3.51</v>
      </c>
      <c r="AM314" s="62"/>
      <c r="AN314" s="63">
        <f t="shared" si="59"/>
        <v>2</v>
      </c>
      <c r="AO314" s="59">
        <f t="shared" si="52"/>
        <v>5200</v>
      </c>
      <c r="AP314" s="59">
        <f t="shared" si="52"/>
        <v>2000</v>
      </c>
      <c r="AQ314" s="59">
        <f t="shared" si="52"/>
        <v>1300</v>
      </c>
      <c r="AR314" s="59">
        <f t="shared" si="52"/>
        <v>1000</v>
      </c>
      <c r="AS314" s="59">
        <f t="shared" si="57"/>
        <v>5200</v>
      </c>
      <c r="AT314" s="59">
        <f t="shared" si="57"/>
        <v>2000</v>
      </c>
      <c r="AU314" s="59">
        <f t="shared" si="57"/>
        <v>1300</v>
      </c>
      <c r="AV314" s="59">
        <f t="shared" si="57"/>
        <v>1000</v>
      </c>
      <c r="AW314" s="64"/>
      <c r="AX314" s="89" t="s">
        <v>94</v>
      </c>
      <c r="AY314" s="65"/>
      <c r="AZ314" s="66">
        <v>300</v>
      </c>
    </row>
    <row r="315" spans="1:52" s="32" customFormat="1" ht="54" customHeight="1" x14ac:dyDescent="0.25">
      <c r="A315" s="53" t="str">
        <f t="shared" si="53"/>
        <v>XL3NT1_D4+1</v>
      </c>
      <c r="B315" s="53" t="str">
        <f t="shared" si="54"/>
        <v>XL3NT1_D4+2</v>
      </c>
      <c r="C315" s="53" t="str">
        <f t="shared" si="55"/>
        <v>XL3NT1_D4+3</v>
      </c>
      <c r="D315" s="53" t="str">
        <f t="shared" si="56"/>
        <v>XL3NT1_D4+4</v>
      </c>
      <c r="F315" s="89" t="s">
        <v>94</v>
      </c>
      <c r="G315" s="41"/>
      <c r="H315" s="56" t="s">
        <v>154</v>
      </c>
      <c r="I315" s="56" t="s">
        <v>1322</v>
      </c>
      <c r="J315" s="56" t="s">
        <v>1323</v>
      </c>
      <c r="K315" s="56"/>
      <c r="L315" s="56" t="s">
        <v>1311</v>
      </c>
      <c r="M315" s="57">
        <v>2500</v>
      </c>
      <c r="N315" s="55">
        <v>1000</v>
      </c>
      <c r="O315" s="55">
        <v>650</v>
      </c>
      <c r="P315" s="55">
        <v>500</v>
      </c>
      <c r="Q315" s="57"/>
      <c r="R315" s="57"/>
      <c r="S315" s="57"/>
      <c r="T315" s="57"/>
      <c r="U315" s="58" t="str">
        <f t="shared" si="58"/>
        <v>XL3NT1_D4</v>
      </c>
      <c r="V315" s="59"/>
      <c r="W315" s="59"/>
      <c r="X315" s="59"/>
      <c r="Y315" s="59"/>
      <c r="Z315" s="60"/>
      <c r="AA315" s="60">
        <f>W315/N315</f>
        <v>0</v>
      </c>
      <c r="AB315" s="60">
        <f>X315/O315</f>
        <v>0</v>
      </c>
      <c r="AC315" s="60"/>
      <c r="AD315" s="59"/>
      <c r="AE315" s="59"/>
      <c r="AF315" s="59"/>
      <c r="AG315" s="59"/>
      <c r="AH315" s="61"/>
      <c r="AI315" s="61"/>
      <c r="AJ315" s="61"/>
      <c r="AK315" s="61"/>
      <c r="AL315" s="164">
        <v>5.09</v>
      </c>
      <c r="AM315" s="62"/>
      <c r="AN315" s="63">
        <f t="shared" si="59"/>
        <v>2.9</v>
      </c>
      <c r="AO315" s="59">
        <f t="shared" si="52"/>
        <v>7250</v>
      </c>
      <c r="AP315" s="59">
        <f t="shared" si="52"/>
        <v>2900</v>
      </c>
      <c r="AQ315" s="59">
        <f t="shared" si="52"/>
        <v>1885</v>
      </c>
      <c r="AR315" s="59">
        <f t="shared" si="52"/>
        <v>1450</v>
      </c>
      <c r="AS315" s="59">
        <f t="shared" si="57"/>
        <v>7300</v>
      </c>
      <c r="AT315" s="59">
        <f t="shared" si="57"/>
        <v>2900</v>
      </c>
      <c r="AU315" s="59">
        <f t="shared" si="57"/>
        <v>1900</v>
      </c>
      <c r="AV315" s="59">
        <f t="shared" si="57"/>
        <v>1500</v>
      </c>
      <c r="AW315" s="64"/>
      <c r="AX315" s="89" t="s">
        <v>94</v>
      </c>
      <c r="AY315" s="65"/>
      <c r="AZ315" s="66"/>
    </row>
    <row r="316" spans="1:52" s="32" customFormat="1" ht="47.25" x14ac:dyDescent="0.25">
      <c r="A316" s="53" t="str">
        <f t="shared" si="53"/>
        <v>XL3NT1_D5+1</v>
      </c>
      <c r="B316" s="53" t="str">
        <f t="shared" si="54"/>
        <v>XL3NT1_D5+2</v>
      </c>
      <c r="C316" s="53" t="str">
        <f t="shared" si="55"/>
        <v>XL3NT1_D5+3</v>
      </c>
      <c r="D316" s="53" t="str">
        <f t="shared" si="56"/>
        <v>XL3NT1_D5+4</v>
      </c>
      <c r="F316" s="89" t="s">
        <v>94</v>
      </c>
      <c r="G316" s="41"/>
      <c r="H316" s="56" t="s">
        <v>1324</v>
      </c>
      <c r="I316" s="56" t="s">
        <v>1325</v>
      </c>
      <c r="J316" s="56" t="s">
        <v>1326</v>
      </c>
      <c r="K316" s="56"/>
      <c r="L316" s="56" t="s">
        <v>1311</v>
      </c>
      <c r="M316" s="57">
        <v>2400</v>
      </c>
      <c r="N316" s="55">
        <v>900</v>
      </c>
      <c r="O316" s="55">
        <v>650</v>
      </c>
      <c r="P316" s="55">
        <v>500</v>
      </c>
      <c r="Q316" s="57"/>
      <c r="R316" s="57"/>
      <c r="S316" s="57"/>
      <c r="T316" s="57"/>
      <c r="U316" s="58" t="str">
        <f t="shared" si="58"/>
        <v>XL3NT1_D5</v>
      </c>
      <c r="V316" s="59"/>
      <c r="W316" s="59"/>
      <c r="X316" s="59"/>
      <c r="Y316" s="59"/>
      <c r="Z316" s="60"/>
      <c r="AA316" s="60"/>
      <c r="AB316" s="60"/>
      <c r="AC316" s="60"/>
      <c r="AD316" s="59"/>
      <c r="AE316" s="59"/>
      <c r="AF316" s="59"/>
      <c r="AG316" s="59"/>
      <c r="AH316" s="61"/>
      <c r="AI316" s="61"/>
      <c r="AJ316" s="61"/>
      <c r="AK316" s="61"/>
      <c r="AL316" s="164">
        <v>5.09</v>
      </c>
      <c r="AM316" s="62"/>
      <c r="AN316" s="63">
        <f t="shared" si="59"/>
        <v>2.9</v>
      </c>
      <c r="AO316" s="59">
        <f t="shared" si="52"/>
        <v>6960</v>
      </c>
      <c r="AP316" s="59">
        <f t="shared" si="52"/>
        <v>2610</v>
      </c>
      <c r="AQ316" s="59">
        <f t="shared" si="52"/>
        <v>1885</v>
      </c>
      <c r="AR316" s="59">
        <f t="shared" si="52"/>
        <v>1450</v>
      </c>
      <c r="AS316" s="59">
        <f t="shared" si="57"/>
        <v>7000</v>
      </c>
      <c r="AT316" s="59">
        <f t="shared" si="57"/>
        <v>2600</v>
      </c>
      <c r="AU316" s="59">
        <f t="shared" si="57"/>
        <v>1900</v>
      </c>
      <c r="AV316" s="59">
        <f t="shared" si="57"/>
        <v>1500</v>
      </c>
      <c r="AW316" s="64"/>
      <c r="AX316" s="89" t="s">
        <v>94</v>
      </c>
      <c r="AY316" s="65"/>
      <c r="AZ316" s="66"/>
    </row>
    <row r="317" spans="1:52" s="32" customFormat="1" ht="47.25" x14ac:dyDescent="0.25">
      <c r="A317" s="53" t="str">
        <f t="shared" si="53"/>
        <v>XL3NT1_D6+1</v>
      </c>
      <c r="B317" s="53" t="str">
        <f t="shared" si="54"/>
        <v>XL3NT1_D6+2</v>
      </c>
      <c r="C317" s="53" t="str">
        <f t="shared" si="55"/>
        <v>XL3NT1_D6+3</v>
      </c>
      <c r="D317" s="53" t="str">
        <f t="shared" si="56"/>
        <v>XL3NT1_D6+4</v>
      </c>
      <c r="F317" s="89" t="s">
        <v>94</v>
      </c>
      <c r="G317" s="55" t="s">
        <v>155</v>
      </c>
      <c r="H317" s="56" t="s">
        <v>156</v>
      </c>
      <c r="I317" s="56" t="s">
        <v>1327</v>
      </c>
      <c r="J317" s="56" t="s">
        <v>157</v>
      </c>
      <c r="K317" s="56"/>
      <c r="L317" s="56" t="s">
        <v>1309</v>
      </c>
      <c r="M317" s="55">
        <v>2400</v>
      </c>
      <c r="N317" s="55">
        <v>900</v>
      </c>
      <c r="O317" s="55">
        <v>650</v>
      </c>
      <c r="P317" s="55">
        <v>500</v>
      </c>
      <c r="Q317" s="57"/>
      <c r="R317" s="57"/>
      <c r="S317" s="57"/>
      <c r="T317" s="57"/>
      <c r="U317" s="58" t="str">
        <f t="shared" si="58"/>
        <v>XL3NT1_D6</v>
      </c>
      <c r="V317" s="59"/>
      <c r="W317" s="59"/>
      <c r="X317" s="59"/>
      <c r="Y317" s="59"/>
      <c r="Z317" s="60"/>
      <c r="AA317" s="60"/>
      <c r="AB317" s="60"/>
      <c r="AC317" s="60"/>
      <c r="AD317" s="59"/>
      <c r="AE317" s="59"/>
      <c r="AF317" s="59"/>
      <c r="AG317" s="59"/>
      <c r="AH317" s="61"/>
      <c r="AI317" s="61"/>
      <c r="AJ317" s="61"/>
      <c r="AK317" s="61"/>
      <c r="AL317" s="164">
        <v>5.09</v>
      </c>
      <c r="AM317" s="62"/>
      <c r="AN317" s="63">
        <f t="shared" si="59"/>
        <v>2.9</v>
      </c>
      <c r="AO317" s="59">
        <f t="shared" si="52"/>
        <v>6960</v>
      </c>
      <c r="AP317" s="59">
        <f t="shared" si="52"/>
        <v>2610</v>
      </c>
      <c r="AQ317" s="59">
        <f t="shared" si="52"/>
        <v>1885</v>
      </c>
      <c r="AR317" s="59">
        <f t="shared" si="52"/>
        <v>1450</v>
      </c>
      <c r="AS317" s="59">
        <f t="shared" si="57"/>
        <v>7000</v>
      </c>
      <c r="AT317" s="59">
        <f t="shared" si="57"/>
        <v>2600</v>
      </c>
      <c r="AU317" s="59">
        <f t="shared" si="57"/>
        <v>1900</v>
      </c>
      <c r="AV317" s="59">
        <f t="shared" si="57"/>
        <v>1500</v>
      </c>
      <c r="AW317" s="64"/>
      <c r="AX317" s="89" t="s">
        <v>94</v>
      </c>
      <c r="AY317" s="65"/>
      <c r="AZ317" s="66">
        <v>330</v>
      </c>
    </row>
    <row r="318" spans="1:52" s="32" customFormat="1" ht="54" customHeight="1" x14ac:dyDescent="0.25">
      <c r="A318" s="53" t="str">
        <f t="shared" si="53"/>
        <v>XL3NT1_langminh+1</v>
      </c>
      <c r="B318" s="53" t="str">
        <f t="shared" si="54"/>
        <v>XL3NT1_langminh+2</v>
      </c>
      <c r="C318" s="53" t="str">
        <f t="shared" si="55"/>
        <v>XL3NT1_langminh+3</v>
      </c>
      <c r="D318" s="53" t="str">
        <f t="shared" si="56"/>
        <v>XL3NT1_langminh+4</v>
      </c>
      <c r="F318" s="89" t="s">
        <v>94</v>
      </c>
      <c r="G318" s="55" t="s">
        <v>1328</v>
      </c>
      <c r="H318" s="56" t="s">
        <v>1329</v>
      </c>
      <c r="I318" s="56" t="s">
        <v>1330</v>
      </c>
      <c r="J318" s="56" t="s">
        <v>1331</v>
      </c>
      <c r="K318" s="56"/>
      <c r="L318" s="56" t="s">
        <v>1332</v>
      </c>
      <c r="M318" s="57"/>
      <c r="N318" s="57"/>
      <c r="O318" s="55"/>
      <c r="P318" s="55"/>
      <c r="Q318" s="57"/>
      <c r="R318" s="57"/>
      <c r="S318" s="57"/>
      <c r="T318" s="57"/>
      <c r="U318" s="58"/>
      <c r="V318" s="59"/>
      <c r="W318" s="59"/>
      <c r="X318" s="59"/>
      <c r="Y318" s="59"/>
      <c r="Z318" s="60"/>
      <c r="AA318" s="60"/>
      <c r="AB318" s="60"/>
      <c r="AC318" s="60"/>
      <c r="AD318" s="59"/>
      <c r="AE318" s="59"/>
      <c r="AF318" s="59"/>
      <c r="AG318" s="59"/>
      <c r="AH318" s="61"/>
      <c r="AI318" s="61"/>
      <c r="AJ318" s="61"/>
      <c r="AK318" s="61"/>
      <c r="AL318" s="164"/>
      <c r="AM318" s="62"/>
      <c r="AN318" s="62"/>
      <c r="AO318" s="59">
        <f t="shared" si="52"/>
        <v>0</v>
      </c>
      <c r="AP318" s="59">
        <f t="shared" si="52"/>
        <v>0</v>
      </c>
      <c r="AQ318" s="59">
        <f t="shared" si="52"/>
        <v>0</v>
      </c>
      <c r="AR318" s="59">
        <f t="shared" si="52"/>
        <v>0</v>
      </c>
      <c r="AS318" s="59"/>
      <c r="AT318" s="59"/>
      <c r="AU318" s="59"/>
      <c r="AV318" s="59"/>
      <c r="AW318" s="64"/>
      <c r="AX318" s="89" t="s">
        <v>94</v>
      </c>
      <c r="AY318" s="65"/>
      <c r="AZ318" s="66">
        <v>300</v>
      </c>
    </row>
    <row r="319" spans="1:52" s="32" customFormat="1" ht="47.25" x14ac:dyDescent="0.25">
      <c r="A319" s="53" t="str">
        <f t="shared" si="53"/>
        <v>XL3NT1_D7+1</v>
      </c>
      <c r="B319" s="53" t="str">
        <f t="shared" si="54"/>
        <v>XL3NT1_D7+2</v>
      </c>
      <c r="C319" s="53" t="str">
        <f t="shared" si="55"/>
        <v>XL3NT1_D7+3</v>
      </c>
      <c r="D319" s="53" t="str">
        <f t="shared" si="56"/>
        <v>XL3NT1_D7+4</v>
      </c>
      <c r="F319" s="89" t="s">
        <v>94</v>
      </c>
      <c r="G319" s="41"/>
      <c r="H319" s="56" t="s">
        <v>1333</v>
      </c>
      <c r="I319" s="56" t="s">
        <v>1334</v>
      </c>
      <c r="J319" s="56" t="s">
        <v>1335</v>
      </c>
      <c r="K319" s="56"/>
      <c r="L319" s="56" t="s">
        <v>1336</v>
      </c>
      <c r="M319" s="57">
        <v>2600</v>
      </c>
      <c r="N319" s="55">
        <v>1000</v>
      </c>
      <c r="O319" s="55">
        <v>650</v>
      </c>
      <c r="P319" s="55">
        <v>500</v>
      </c>
      <c r="Q319" s="57"/>
      <c r="R319" s="57"/>
      <c r="S319" s="57"/>
      <c r="T319" s="57"/>
      <c r="U319" s="58" t="str">
        <f>H319</f>
        <v>XL3NT1_D7</v>
      </c>
      <c r="V319" s="59"/>
      <c r="W319" s="59"/>
      <c r="X319" s="59"/>
      <c r="Y319" s="59"/>
      <c r="Z319" s="60">
        <f>V319/M319</f>
        <v>0</v>
      </c>
      <c r="AA319" s="60"/>
      <c r="AB319" s="60"/>
      <c r="AC319" s="60"/>
      <c r="AD319" s="59"/>
      <c r="AE319" s="59"/>
      <c r="AF319" s="59"/>
      <c r="AG319" s="59"/>
      <c r="AH319" s="61"/>
      <c r="AI319" s="61"/>
      <c r="AJ319" s="61"/>
      <c r="AK319" s="61"/>
      <c r="AL319" s="164">
        <v>3.1153846153846154</v>
      </c>
      <c r="AM319" s="62"/>
      <c r="AN319" s="62">
        <v>1.8</v>
      </c>
      <c r="AO319" s="59">
        <f t="shared" si="52"/>
        <v>4680</v>
      </c>
      <c r="AP319" s="59">
        <f t="shared" si="52"/>
        <v>1800</v>
      </c>
      <c r="AQ319" s="59">
        <f t="shared" si="52"/>
        <v>1170</v>
      </c>
      <c r="AR319" s="59">
        <f t="shared" si="52"/>
        <v>900</v>
      </c>
      <c r="AS319" s="59">
        <f t="shared" si="57"/>
        <v>4700</v>
      </c>
      <c r="AT319" s="59">
        <f t="shared" si="57"/>
        <v>1800</v>
      </c>
      <c r="AU319" s="59">
        <f t="shared" si="57"/>
        <v>1200</v>
      </c>
      <c r="AV319" s="59">
        <f t="shared" si="57"/>
        <v>900</v>
      </c>
      <c r="AW319" s="64"/>
      <c r="AX319" s="89" t="s">
        <v>94</v>
      </c>
      <c r="AY319" s="65"/>
      <c r="AZ319" s="66"/>
    </row>
    <row r="320" spans="1:52" s="32" customFormat="1" ht="78.75" x14ac:dyDescent="0.25">
      <c r="A320" s="53" t="str">
        <f t="shared" si="53"/>
        <v>XL3NT1_D8+1</v>
      </c>
      <c r="B320" s="53" t="str">
        <f t="shared" si="54"/>
        <v>XL3NT1_D8+2</v>
      </c>
      <c r="C320" s="53" t="str">
        <f t="shared" si="55"/>
        <v>XL3NT1_D8+3</v>
      </c>
      <c r="D320" s="53" t="str">
        <f t="shared" si="56"/>
        <v>XL3NT1_D8+4</v>
      </c>
      <c r="F320" s="89" t="s">
        <v>94</v>
      </c>
      <c r="G320" s="41"/>
      <c r="H320" s="56" t="s">
        <v>1337</v>
      </c>
      <c r="I320" s="56" t="s">
        <v>1338</v>
      </c>
      <c r="J320" s="56" t="s">
        <v>1339</v>
      </c>
      <c r="K320" s="56"/>
      <c r="L320" s="56" t="s">
        <v>1340</v>
      </c>
      <c r="M320" s="55">
        <v>2200</v>
      </c>
      <c r="N320" s="55">
        <v>900</v>
      </c>
      <c r="O320" s="55">
        <v>650</v>
      </c>
      <c r="P320" s="55">
        <v>500</v>
      </c>
      <c r="Q320" s="57"/>
      <c r="R320" s="57"/>
      <c r="S320" s="57"/>
      <c r="T320" s="57"/>
      <c r="U320" s="58" t="str">
        <f>H320</f>
        <v>XL3NT1_D8</v>
      </c>
      <c r="V320" s="59"/>
      <c r="W320" s="59"/>
      <c r="X320" s="59"/>
      <c r="Y320" s="59"/>
      <c r="Z320" s="60"/>
      <c r="AA320" s="60"/>
      <c r="AB320" s="60"/>
      <c r="AC320" s="60"/>
      <c r="AD320" s="59"/>
      <c r="AE320" s="59"/>
      <c r="AF320" s="59"/>
      <c r="AG320" s="59"/>
      <c r="AH320" s="61"/>
      <c r="AI320" s="61"/>
      <c r="AJ320" s="61"/>
      <c r="AK320" s="61"/>
      <c r="AL320" s="164">
        <v>4.0683760683760681</v>
      </c>
      <c r="AM320" s="62"/>
      <c r="AN320" s="63">
        <f>ROUNDDOWN(AL320*$AN$10/$AL$10,1)</f>
        <v>2.2999999999999998</v>
      </c>
      <c r="AO320" s="59">
        <f t="shared" si="52"/>
        <v>5060</v>
      </c>
      <c r="AP320" s="59">
        <f t="shared" si="52"/>
        <v>2070</v>
      </c>
      <c r="AQ320" s="59">
        <f t="shared" si="52"/>
        <v>1494.9999999999998</v>
      </c>
      <c r="AR320" s="59">
        <f t="shared" si="52"/>
        <v>1150</v>
      </c>
      <c r="AS320" s="59">
        <f t="shared" si="57"/>
        <v>5100</v>
      </c>
      <c r="AT320" s="59">
        <f t="shared" si="57"/>
        <v>2100</v>
      </c>
      <c r="AU320" s="59">
        <f t="shared" si="57"/>
        <v>1500</v>
      </c>
      <c r="AV320" s="59">
        <f t="shared" si="57"/>
        <v>1200</v>
      </c>
      <c r="AW320" s="64"/>
      <c r="AX320" s="89" t="s">
        <v>94</v>
      </c>
      <c r="AY320" s="65"/>
      <c r="AZ320" s="66">
        <v>300</v>
      </c>
    </row>
    <row r="321" spans="1:52" s="32" customFormat="1" x14ac:dyDescent="0.25">
      <c r="A321" s="53" t="str">
        <f t="shared" si="53"/>
        <v>XL4NT1+1</v>
      </c>
      <c r="B321" s="53" t="str">
        <f t="shared" si="54"/>
        <v>XL4NT1+2</v>
      </c>
      <c r="C321" s="53" t="str">
        <f t="shared" si="55"/>
        <v>XL4NT1+3</v>
      </c>
      <c r="D321" s="53" t="str">
        <f t="shared" si="56"/>
        <v>XL4NT1+4</v>
      </c>
      <c r="F321" s="89" t="s">
        <v>94</v>
      </c>
      <c r="G321" s="55">
        <v>4</v>
      </c>
      <c r="H321" s="56" t="s">
        <v>1341</v>
      </c>
      <c r="I321" s="56" t="s">
        <v>106</v>
      </c>
      <c r="J321" s="56" t="s">
        <v>1339</v>
      </c>
      <c r="K321" s="56"/>
      <c r="L321" s="56" t="s">
        <v>1342</v>
      </c>
      <c r="M321" s="55"/>
      <c r="N321" s="55"/>
      <c r="O321" s="55"/>
      <c r="P321" s="55"/>
      <c r="Q321" s="57"/>
      <c r="R321" s="57"/>
      <c r="S321" s="57"/>
      <c r="T321" s="57"/>
      <c r="U321" s="58"/>
      <c r="V321" s="59"/>
      <c r="W321" s="59"/>
      <c r="X321" s="59"/>
      <c r="Y321" s="59"/>
      <c r="Z321" s="60"/>
      <c r="AA321" s="60" t="e">
        <f>W321/N321</f>
        <v>#DIV/0!</v>
      </c>
      <c r="AB321" s="60"/>
      <c r="AC321" s="60"/>
      <c r="AD321" s="59"/>
      <c r="AE321" s="59"/>
      <c r="AF321" s="59"/>
      <c r="AG321" s="59"/>
      <c r="AH321" s="61"/>
      <c r="AI321" s="61"/>
      <c r="AJ321" s="61"/>
      <c r="AK321" s="61"/>
      <c r="AL321" s="164"/>
      <c r="AM321" s="62"/>
      <c r="AN321" s="62"/>
      <c r="AO321" s="59">
        <f t="shared" si="52"/>
        <v>0</v>
      </c>
      <c r="AP321" s="59">
        <f t="shared" si="52"/>
        <v>0</v>
      </c>
      <c r="AQ321" s="59">
        <f t="shared" si="52"/>
        <v>0</v>
      </c>
      <c r="AR321" s="59">
        <f t="shared" si="52"/>
        <v>0</v>
      </c>
      <c r="AS321" s="59"/>
      <c r="AT321" s="59"/>
      <c r="AU321" s="59"/>
      <c r="AV321" s="59"/>
      <c r="AW321" s="64"/>
      <c r="AX321" s="89" t="s">
        <v>94</v>
      </c>
      <c r="AY321" s="65"/>
      <c r="AZ321" s="66">
        <v>330</v>
      </c>
    </row>
    <row r="322" spans="1:52" s="32" customFormat="1" ht="31.5" x14ac:dyDescent="0.25">
      <c r="A322" s="53" t="str">
        <f t="shared" si="53"/>
        <v>XL4NT1_suoicat+1</v>
      </c>
      <c r="B322" s="53" t="str">
        <f t="shared" si="54"/>
        <v>XL4NT1_suoicat+2</v>
      </c>
      <c r="C322" s="53" t="str">
        <f t="shared" si="55"/>
        <v>XL4NT1_suoicat+3</v>
      </c>
      <c r="D322" s="53" t="str">
        <f t="shared" si="56"/>
        <v>XL4NT1_suoicat+4</v>
      </c>
      <c r="F322" s="89" t="s">
        <v>94</v>
      </c>
      <c r="G322" s="55" t="s">
        <v>1343</v>
      </c>
      <c r="H322" s="56" t="s">
        <v>1344</v>
      </c>
      <c r="I322" s="56" t="s">
        <v>1202</v>
      </c>
      <c r="J322" s="56" t="s">
        <v>1339</v>
      </c>
      <c r="K322" s="56"/>
      <c r="L322" s="56" t="s">
        <v>1345</v>
      </c>
      <c r="M322" s="57"/>
      <c r="N322" s="57"/>
      <c r="O322" s="55"/>
      <c r="P322" s="55"/>
      <c r="Q322" s="57"/>
      <c r="R322" s="57"/>
      <c r="S322" s="57"/>
      <c r="T322" s="57"/>
      <c r="U322" s="58"/>
      <c r="V322" s="59"/>
      <c r="W322" s="59"/>
      <c r="X322" s="59"/>
      <c r="Y322" s="59"/>
      <c r="Z322" s="60" t="e">
        <f>V322/M322</f>
        <v>#DIV/0!</v>
      </c>
      <c r="AA322" s="60"/>
      <c r="AB322" s="60"/>
      <c r="AC322" s="60"/>
      <c r="AD322" s="59"/>
      <c r="AE322" s="59"/>
      <c r="AF322" s="59"/>
      <c r="AG322" s="59"/>
      <c r="AH322" s="61"/>
      <c r="AI322" s="61"/>
      <c r="AJ322" s="61"/>
      <c r="AK322" s="61"/>
      <c r="AL322" s="164"/>
      <c r="AM322" s="62"/>
      <c r="AN322" s="62"/>
      <c r="AO322" s="59">
        <f t="shared" si="52"/>
        <v>0</v>
      </c>
      <c r="AP322" s="59">
        <f t="shared" si="52"/>
        <v>0</v>
      </c>
      <c r="AQ322" s="59">
        <f t="shared" si="52"/>
        <v>0</v>
      </c>
      <c r="AR322" s="59">
        <f t="shared" si="52"/>
        <v>0</v>
      </c>
      <c r="AS322" s="59"/>
      <c r="AT322" s="59"/>
      <c r="AU322" s="59"/>
      <c r="AV322" s="59"/>
      <c r="AW322" s="64"/>
      <c r="AX322" s="89" t="s">
        <v>94</v>
      </c>
      <c r="AY322" s="65"/>
      <c r="AZ322" s="66">
        <v>300</v>
      </c>
    </row>
    <row r="323" spans="1:52" s="32" customFormat="1" ht="31.5" x14ac:dyDescent="0.25">
      <c r="A323" s="53" t="str">
        <f t="shared" si="53"/>
        <v>XL4NT1_D1+1</v>
      </c>
      <c r="B323" s="53" t="str">
        <f t="shared" si="54"/>
        <v>XL4NT1_D1+2</v>
      </c>
      <c r="C323" s="53" t="str">
        <f t="shared" si="55"/>
        <v>XL4NT1_D1+3</v>
      </c>
      <c r="D323" s="53" t="str">
        <f t="shared" si="56"/>
        <v>XL4NT1_D1+4</v>
      </c>
      <c r="F323" s="89" t="s">
        <v>94</v>
      </c>
      <c r="G323" s="41"/>
      <c r="H323" s="56" t="s">
        <v>105</v>
      </c>
      <c r="I323" s="56" t="s">
        <v>1346</v>
      </c>
      <c r="J323" s="56" t="s">
        <v>1347</v>
      </c>
      <c r="K323" s="56"/>
      <c r="L323" s="56" t="s">
        <v>1342</v>
      </c>
      <c r="M323" s="57">
        <v>2800</v>
      </c>
      <c r="N323" s="57">
        <v>1100</v>
      </c>
      <c r="O323" s="55">
        <v>700</v>
      </c>
      <c r="P323" s="55">
        <v>550</v>
      </c>
      <c r="Q323" s="57"/>
      <c r="R323" s="57"/>
      <c r="S323" s="57"/>
      <c r="T323" s="57"/>
      <c r="U323" s="58" t="str">
        <f>H323</f>
        <v>XL4NT1_D1</v>
      </c>
      <c r="V323" s="59"/>
      <c r="W323" s="59"/>
      <c r="X323" s="59"/>
      <c r="Y323" s="59"/>
      <c r="Z323" s="60">
        <f>V323/M323</f>
        <v>0</v>
      </c>
      <c r="AA323" s="60"/>
      <c r="AB323" s="60"/>
      <c r="AC323" s="60"/>
      <c r="AD323" s="59"/>
      <c r="AE323" s="59"/>
      <c r="AF323" s="59"/>
      <c r="AG323" s="59"/>
      <c r="AH323" s="61"/>
      <c r="AI323" s="61"/>
      <c r="AJ323" s="61"/>
      <c r="AK323" s="61"/>
      <c r="AL323" s="164">
        <v>5.45</v>
      </c>
      <c r="AM323" s="62"/>
      <c r="AN323" s="63">
        <f>ROUNDDOWN(AL323*$AN$10/$AL$10,1)</f>
        <v>3.1</v>
      </c>
      <c r="AO323" s="59">
        <f t="shared" si="52"/>
        <v>8680</v>
      </c>
      <c r="AP323" s="59">
        <f t="shared" si="52"/>
        <v>3410</v>
      </c>
      <c r="AQ323" s="59">
        <f t="shared" si="52"/>
        <v>2170</v>
      </c>
      <c r="AR323" s="59">
        <f t="shared" si="52"/>
        <v>1705</v>
      </c>
      <c r="AS323" s="59">
        <f t="shared" si="57"/>
        <v>8700</v>
      </c>
      <c r="AT323" s="59">
        <f t="shared" si="57"/>
        <v>3400</v>
      </c>
      <c r="AU323" s="59">
        <f t="shared" si="57"/>
        <v>2200</v>
      </c>
      <c r="AV323" s="59">
        <f t="shared" si="57"/>
        <v>1700</v>
      </c>
      <c r="AW323" s="64"/>
      <c r="AX323" s="89" t="s">
        <v>94</v>
      </c>
      <c r="AY323" s="65"/>
      <c r="AZ323" s="66">
        <v>300</v>
      </c>
    </row>
    <row r="324" spans="1:52" s="32" customFormat="1" ht="31.5" x14ac:dyDescent="0.25">
      <c r="A324" s="53" t="str">
        <f t="shared" si="53"/>
        <v>XL4NT1_D2+1</v>
      </c>
      <c r="B324" s="53" t="str">
        <f t="shared" si="54"/>
        <v>XL4NT1_D2+2</v>
      </c>
      <c r="C324" s="53" t="str">
        <f t="shared" si="55"/>
        <v>XL4NT1_D2+3</v>
      </c>
      <c r="D324" s="53" t="str">
        <f t="shared" si="56"/>
        <v>XL4NT1_D2+4</v>
      </c>
      <c r="F324" s="89" t="s">
        <v>94</v>
      </c>
      <c r="G324" s="41"/>
      <c r="H324" s="56" t="s">
        <v>108</v>
      </c>
      <c r="I324" s="56" t="s">
        <v>1348</v>
      </c>
      <c r="J324" s="56" t="s">
        <v>1326</v>
      </c>
      <c r="K324" s="56"/>
      <c r="L324" s="56" t="s">
        <v>1340</v>
      </c>
      <c r="M324" s="55">
        <v>2600</v>
      </c>
      <c r="N324" s="55">
        <v>1000</v>
      </c>
      <c r="O324" s="55">
        <v>650</v>
      </c>
      <c r="P324" s="55">
        <v>500</v>
      </c>
      <c r="Q324" s="57"/>
      <c r="R324" s="57"/>
      <c r="S324" s="57"/>
      <c r="T324" s="57"/>
      <c r="U324" s="58" t="str">
        <f>H324</f>
        <v>XL4NT1_D2</v>
      </c>
      <c r="V324" s="59"/>
      <c r="W324" s="59"/>
      <c r="X324" s="59"/>
      <c r="Y324" s="59"/>
      <c r="Z324" s="60">
        <f>V324/M324</f>
        <v>0</v>
      </c>
      <c r="AA324" s="60"/>
      <c r="AB324" s="60"/>
      <c r="AC324" s="60"/>
      <c r="AD324" s="59"/>
      <c r="AE324" s="59"/>
      <c r="AF324" s="59"/>
      <c r="AG324" s="59"/>
      <c r="AH324" s="61"/>
      <c r="AI324" s="61"/>
      <c r="AJ324" s="61"/>
      <c r="AK324" s="61"/>
      <c r="AL324" s="164">
        <v>2.8846153846153846</v>
      </c>
      <c r="AM324" s="62"/>
      <c r="AN324" s="62">
        <v>1.65</v>
      </c>
      <c r="AO324" s="59">
        <f t="shared" si="52"/>
        <v>4290</v>
      </c>
      <c r="AP324" s="59">
        <f t="shared" si="52"/>
        <v>1650</v>
      </c>
      <c r="AQ324" s="59">
        <f t="shared" si="52"/>
        <v>1072.5</v>
      </c>
      <c r="AR324" s="59">
        <f t="shared" si="52"/>
        <v>825</v>
      </c>
      <c r="AS324" s="59">
        <f t="shared" si="57"/>
        <v>4300</v>
      </c>
      <c r="AT324" s="59">
        <f t="shared" si="57"/>
        <v>1700</v>
      </c>
      <c r="AU324" s="59">
        <f t="shared" si="57"/>
        <v>1100</v>
      </c>
      <c r="AV324" s="59">
        <f t="shared" si="57"/>
        <v>830</v>
      </c>
      <c r="AW324" s="64"/>
      <c r="AX324" s="89" t="s">
        <v>94</v>
      </c>
      <c r="AY324" s="65"/>
      <c r="AZ324" s="66"/>
    </row>
    <row r="325" spans="1:52" s="32" customFormat="1" ht="54" customHeight="1" x14ac:dyDescent="0.25">
      <c r="A325" s="53" t="str">
        <f t="shared" si="53"/>
        <v>XL4NT1_xuantho+1</v>
      </c>
      <c r="B325" s="53" t="str">
        <f t="shared" si="54"/>
        <v>XL4NT1_xuantho+2</v>
      </c>
      <c r="C325" s="53" t="str">
        <f t="shared" si="55"/>
        <v>XL4NT1_xuantho+3</v>
      </c>
      <c r="D325" s="53" t="str">
        <f t="shared" si="56"/>
        <v>XL4NT1_xuantho+4</v>
      </c>
      <c r="F325" s="89" t="s">
        <v>94</v>
      </c>
      <c r="G325" s="55" t="s">
        <v>1349</v>
      </c>
      <c r="H325" s="56" t="s">
        <v>1350</v>
      </c>
      <c r="I325" s="56" t="s">
        <v>1351</v>
      </c>
      <c r="J325" s="56" t="s">
        <v>1326</v>
      </c>
      <c r="K325" s="56"/>
      <c r="L325" s="56" t="s">
        <v>1352</v>
      </c>
      <c r="M325" s="57"/>
      <c r="N325" s="57"/>
      <c r="O325" s="55"/>
      <c r="P325" s="55"/>
      <c r="Q325" s="57"/>
      <c r="R325" s="57"/>
      <c r="S325" s="57"/>
      <c r="T325" s="57"/>
      <c r="U325" s="58"/>
      <c r="V325" s="59"/>
      <c r="W325" s="59"/>
      <c r="X325" s="59"/>
      <c r="Y325" s="59"/>
      <c r="Z325" s="60"/>
      <c r="AA325" s="60"/>
      <c r="AB325" s="60"/>
      <c r="AC325" s="60"/>
      <c r="AD325" s="59"/>
      <c r="AE325" s="59"/>
      <c r="AF325" s="59"/>
      <c r="AG325" s="59"/>
      <c r="AH325" s="61"/>
      <c r="AI325" s="61"/>
      <c r="AJ325" s="61"/>
      <c r="AK325" s="61"/>
      <c r="AL325" s="164"/>
      <c r="AM325" s="62"/>
      <c r="AN325" s="62"/>
      <c r="AO325" s="59">
        <f t="shared" si="52"/>
        <v>0</v>
      </c>
      <c r="AP325" s="59">
        <f t="shared" si="52"/>
        <v>0</v>
      </c>
      <c r="AQ325" s="59">
        <f t="shared" si="52"/>
        <v>0</v>
      </c>
      <c r="AR325" s="59">
        <f t="shared" si="52"/>
        <v>0</v>
      </c>
      <c r="AS325" s="59"/>
      <c r="AT325" s="59"/>
      <c r="AU325" s="59"/>
      <c r="AV325" s="59"/>
      <c r="AW325" s="64"/>
      <c r="AX325" s="89" t="s">
        <v>94</v>
      </c>
      <c r="AY325" s="65"/>
      <c r="AZ325" s="66">
        <v>300</v>
      </c>
    </row>
    <row r="326" spans="1:52" s="32" customFormat="1" ht="31.5" x14ac:dyDescent="0.25">
      <c r="A326" s="53" t="str">
        <f t="shared" si="53"/>
        <v>XL4NT1_D3+1</v>
      </c>
      <c r="B326" s="53" t="str">
        <f t="shared" si="54"/>
        <v>XL4NT1_D3+2</v>
      </c>
      <c r="C326" s="53" t="str">
        <f t="shared" si="55"/>
        <v>XL4NT1_D3+3</v>
      </c>
      <c r="D326" s="53" t="str">
        <f t="shared" si="56"/>
        <v>XL4NT1_D3+4</v>
      </c>
      <c r="F326" s="89" t="s">
        <v>94</v>
      </c>
      <c r="G326" s="41"/>
      <c r="H326" s="56" t="s">
        <v>1353</v>
      </c>
      <c r="I326" s="56" t="s">
        <v>1354</v>
      </c>
      <c r="J326" s="56" t="s">
        <v>1355</v>
      </c>
      <c r="K326" s="56"/>
      <c r="L326" s="56" t="s">
        <v>1356</v>
      </c>
      <c r="M326" s="57">
        <v>2400</v>
      </c>
      <c r="N326" s="57">
        <v>1000</v>
      </c>
      <c r="O326" s="55">
        <v>650</v>
      </c>
      <c r="P326" s="55">
        <v>500</v>
      </c>
      <c r="Q326" s="57"/>
      <c r="R326" s="57"/>
      <c r="S326" s="57"/>
      <c r="T326" s="57"/>
      <c r="U326" s="58" t="str">
        <f>H326</f>
        <v>XL4NT1_D3</v>
      </c>
      <c r="V326" s="59"/>
      <c r="W326" s="59"/>
      <c r="X326" s="59"/>
      <c r="Y326" s="59"/>
      <c r="Z326" s="60">
        <f>V326/M326</f>
        <v>0</v>
      </c>
      <c r="AA326" s="60"/>
      <c r="AB326" s="60"/>
      <c r="AC326" s="60"/>
      <c r="AD326" s="59"/>
      <c r="AE326" s="59"/>
      <c r="AF326" s="59"/>
      <c r="AG326" s="59"/>
      <c r="AH326" s="61"/>
      <c r="AI326" s="61"/>
      <c r="AJ326" s="61"/>
      <c r="AK326" s="61"/>
      <c r="AL326" s="164">
        <v>7</v>
      </c>
      <c r="AM326" s="62"/>
      <c r="AN326" s="63">
        <f>ROUNDDOWN(AL326*$AN$10/$AL$10,1)</f>
        <v>4</v>
      </c>
      <c r="AO326" s="59">
        <f t="shared" si="52"/>
        <v>9600</v>
      </c>
      <c r="AP326" s="59">
        <f t="shared" si="52"/>
        <v>4000</v>
      </c>
      <c r="AQ326" s="59">
        <f t="shared" si="52"/>
        <v>2600</v>
      </c>
      <c r="AR326" s="59">
        <f t="shared" si="52"/>
        <v>2000</v>
      </c>
      <c r="AS326" s="59">
        <f t="shared" si="57"/>
        <v>9600</v>
      </c>
      <c r="AT326" s="59">
        <f t="shared" si="57"/>
        <v>4000</v>
      </c>
      <c r="AU326" s="59">
        <f t="shared" si="57"/>
        <v>2600</v>
      </c>
      <c r="AV326" s="59">
        <f t="shared" si="57"/>
        <v>2000</v>
      </c>
      <c r="AW326" s="64"/>
      <c r="AX326" s="89" t="s">
        <v>94</v>
      </c>
      <c r="AY326" s="65"/>
      <c r="AZ326" s="66">
        <v>300</v>
      </c>
    </row>
    <row r="327" spans="1:52" s="32" customFormat="1" ht="31.5" x14ac:dyDescent="0.25">
      <c r="A327" s="53" t="str">
        <f t="shared" si="53"/>
        <v>XL4NT1_D4+1</v>
      </c>
      <c r="B327" s="53" t="str">
        <f t="shared" si="54"/>
        <v>XL4NT1_D4+2</v>
      </c>
      <c r="C327" s="53" t="str">
        <f t="shared" si="55"/>
        <v>XL4NT1_D4+3</v>
      </c>
      <c r="D327" s="53" t="str">
        <f t="shared" si="56"/>
        <v>XL4NT1_D4+4</v>
      </c>
      <c r="F327" s="89" t="s">
        <v>94</v>
      </c>
      <c r="G327" s="41"/>
      <c r="H327" s="56" t="s">
        <v>109</v>
      </c>
      <c r="I327" s="56" t="s">
        <v>1357</v>
      </c>
      <c r="J327" s="56" t="s">
        <v>1356</v>
      </c>
      <c r="K327" s="56"/>
      <c r="L327" s="56" t="s">
        <v>1358</v>
      </c>
      <c r="M327" s="57">
        <v>2800</v>
      </c>
      <c r="N327" s="55">
        <v>1100</v>
      </c>
      <c r="O327" s="55">
        <v>700</v>
      </c>
      <c r="P327" s="55">
        <v>550</v>
      </c>
      <c r="Q327" s="57"/>
      <c r="R327" s="57"/>
      <c r="S327" s="57"/>
      <c r="T327" s="57"/>
      <c r="U327" s="58" t="str">
        <f>H327</f>
        <v>XL4NT1_D4</v>
      </c>
      <c r="V327" s="59"/>
      <c r="W327" s="59"/>
      <c r="X327" s="59"/>
      <c r="Y327" s="59"/>
      <c r="Z327" s="60">
        <f>V327/M327</f>
        <v>0</v>
      </c>
      <c r="AA327" s="60"/>
      <c r="AB327" s="60"/>
      <c r="AC327" s="60"/>
      <c r="AD327" s="59"/>
      <c r="AE327" s="59"/>
      <c r="AF327" s="59"/>
      <c r="AG327" s="59"/>
      <c r="AH327" s="61"/>
      <c r="AI327" s="61"/>
      <c r="AJ327" s="61"/>
      <c r="AK327" s="61"/>
      <c r="AL327" s="164">
        <v>5.3571428571428568</v>
      </c>
      <c r="AM327" s="62"/>
      <c r="AN327" s="63">
        <f>ROUNDDOWN(AL327*$AN$10/$AL$10,1)</f>
        <v>3.1</v>
      </c>
      <c r="AO327" s="59">
        <f t="shared" si="52"/>
        <v>8680</v>
      </c>
      <c r="AP327" s="59">
        <f t="shared" si="52"/>
        <v>3410</v>
      </c>
      <c r="AQ327" s="59">
        <f t="shared" si="52"/>
        <v>2170</v>
      </c>
      <c r="AR327" s="59">
        <f t="shared" si="52"/>
        <v>1705</v>
      </c>
      <c r="AS327" s="59">
        <f t="shared" si="57"/>
        <v>8700</v>
      </c>
      <c r="AT327" s="59">
        <f t="shared" si="57"/>
        <v>3400</v>
      </c>
      <c r="AU327" s="59">
        <f t="shared" si="57"/>
        <v>2200</v>
      </c>
      <c r="AV327" s="59">
        <f t="shared" si="57"/>
        <v>1700</v>
      </c>
      <c r="AW327" s="64"/>
      <c r="AX327" s="89" t="s">
        <v>94</v>
      </c>
      <c r="AY327" s="65"/>
      <c r="AZ327" s="66">
        <v>300</v>
      </c>
    </row>
    <row r="328" spans="1:52" s="32" customFormat="1" ht="31.5" x14ac:dyDescent="0.25">
      <c r="A328" s="53" t="str">
        <f t="shared" si="53"/>
        <v>XL4NT1_D5+1</v>
      </c>
      <c r="B328" s="53" t="str">
        <f t="shared" si="54"/>
        <v>XL4NT1_D5+2</v>
      </c>
      <c r="C328" s="53" t="str">
        <f t="shared" si="55"/>
        <v>XL4NT1_D5+3</v>
      </c>
      <c r="D328" s="53" t="str">
        <f t="shared" si="56"/>
        <v>XL4NT1_D5+4</v>
      </c>
      <c r="F328" s="89" t="s">
        <v>94</v>
      </c>
      <c r="G328" s="41"/>
      <c r="H328" s="56" t="s">
        <v>110</v>
      </c>
      <c r="I328" s="56" t="s">
        <v>1359</v>
      </c>
      <c r="J328" s="56" t="s">
        <v>1360</v>
      </c>
      <c r="K328" s="56"/>
      <c r="L328" s="56" t="s">
        <v>1340</v>
      </c>
      <c r="M328" s="57">
        <v>2200</v>
      </c>
      <c r="N328" s="55">
        <v>900</v>
      </c>
      <c r="O328" s="55">
        <v>650</v>
      </c>
      <c r="P328" s="55">
        <v>500</v>
      </c>
      <c r="Q328" s="57"/>
      <c r="R328" s="57"/>
      <c r="S328" s="57"/>
      <c r="T328" s="57"/>
      <c r="U328" s="58" t="str">
        <f>H328</f>
        <v>XL4NT1_D5</v>
      </c>
      <c r="V328" s="59"/>
      <c r="W328" s="59"/>
      <c r="X328" s="59"/>
      <c r="Y328" s="59"/>
      <c r="Z328" s="60">
        <f>V328/M328</f>
        <v>0</v>
      </c>
      <c r="AA328" s="60"/>
      <c r="AB328" s="60"/>
      <c r="AC328" s="60"/>
      <c r="AD328" s="59"/>
      <c r="AE328" s="59"/>
      <c r="AF328" s="59"/>
      <c r="AG328" s="59"/>
      <c r="AH328" s="61"/>
      <c r="AI328" s="61"/>
      <c r="AJ328" s="61"/>
      <c r="AK328" s="61"/>
      <c r="AL328" s="164">
        <v>3.2272727272727271</v>
      </c>
      <c r="AM328" s="62"/>
      <c r="AN328" s="62">
        <v>1.85</v>
      </c>
      <c r="AO328" s="59">
        <f t="shared" si="52"/>
        <v>4070</v>
      </c>
      <c r="AP328" s="59">
        <f t="shared" si="52"/>
        <v>1665</v>
      </c>
      <c r="AQ328" s="59">
        <f t="shared" si="52"/>
        <v>1202.5</v>
      </c>
      <c r="AR328" s="59">
        <f t="shared" si="52"/>
        <v>925</v>
      </c>
      <c r="AS328" s="59">
        <f t="shared" si="57"/>
        <v>4100</v>
      </c>
      <c r="AT328" s="59">
        <f t="shared" si="57"/>
        <v>1700</v>
      </c>
      <c r="AU328" s="59">
        <f t="shared" si="57"/>
        <v>1200</v>
      </c>
      <c r="AV328" s="59">
        <f t="shared" si="57"/>
        <v>930</v>
      </c>
      <c r="AW328" s="64"/>
      <c r="AX328" s="89" t="s">
        <v>94</v>
      </c>
      <c r="AY328" s="65"/>
      <c r="AZ328" s="66">
        <v>300</v>
      </c>
    </row>
    <row r="329" spans="1:52" s="32" customFormat="1" ht="31.5" x14ac:dyDescent="0.25">
      <c r="A329" s="53" t="str">
        <f t="shared" si="53"/>
        <v>XL4NT1_D6+1</v>
      </c>
      <c r="B329" s="53" t="str">
        <f t="shared" si="54"/>
        <v>XL4NT1_D6+2</v>
      </c>
      <c r="C329" s="53" t="str">
        <f t="shared" si="55"/>
        <v>XL4NT1_D6+3</v>
      </c>
      <c r="D329" s="53" t="str">
        <f t="shared" si="56"/>
        <v>XL4NT1_D6+4</v>
      </c>
      <c r="F329" s="89" t="s">
        <v>94</v>
      </c>
      <c r="G329" s="41"/>
      <c r="H329" s="56" t="s">
        <v>111</v>
      </c>
      <c r="I329" s="56" t="s">
        <v>1361</v>
      </c>
      <c r="J329" s="56" t="s">
        <v>1362</v>
      </c>
      <c r="K329" s="56"/>
      <c r="L329" s="56" t="s">
        <v>1363</v>
      </c>
      <c r="M329" s="55">
        <v>2000</v>
      </c>
      <c r="N329" s="55">
        <v>900</v>
      </c>
      <c r="O329" s="55">
        <v>650</v>
      </c>
      <c r="P329" s="55">
        <v>500</v>
      </c>
      <c r="Q329" s="57"/>
      <c r="R329" s="57"/>
      <c r="S329" s="57"/>
      <c r="T329" s="57"/>
      <c r="U329" s="58" t="str">
        <f>H329</f>
        <v>XL4NT1_D6</v>
      </c>
      <c r="V329" s="59"/>
      <c r="W329" s="59"/>
      <c r="X329" s="59"/>
      <c r="Y329" s="59"/>
      <c r="Z329" s="60"/>
      <c r="AA329" s="60"/>
      <c r="AB329" s="60"/>
      <c r="AC329" s="60"/>
      <c r="AD329" s="59"/>
      <c r="AE329" s="59"/>
      <c r="AF329" s="59"/>
      <c r="AG329" s="59"/>
      <c r="AH329" s="61"/>
      <c r="AI329" s="61"/>
      <c r="AJ329" s="61"/>
      <c r="AK329" s="61"/>
      <c r="AL329" s="164">
        <v>2.8</v>
      </c>
      <c r="AM329" s="62"/>
      <c r="AN329" s="62">
        <v>1.6</v>
      </c>
      <c r="AO329" s="59">
        <f t="shared" si="52"/>
        <v>3200</v>
      </c>
      <c r="AP329" s="59">
        <f t="shared" si="52"/>
        <v>1440</v>
      </c>
      <c r="AQ329" s="59">
        <f t="shared" si="52"/>
        <v>1040</v>
      </c>
      <c r="AR329" s="59">
        <f t="shared" si="52"/>
        <v>800</v>
      </c>
      <c r="AS329" s="59">
        <f t="shared" si="57"/>
        <v>3200</v>
      </c>
      <c r="AT329" s="59">
        <f t="shared" si="57"/>
        <v>1400</v>
      </c>
      <c r="AU329" s="59">
        <f t="shared" si="57"/>
        <v>1000</v>
      </c>
      <c r="AV329" s="59">
        <f t="shared" si="57"/>
        <v>800</v>
      </c>
      <c r="AW329" s="64"/>
      <c r="AX329" s="89" t="s">
        <v>94</v>
      </c>
      <c r="AY329" s="65"/>
      <c r="AZ329" s="66"/>
    </row>
    <row r="330" spans="1:52" s="32" customFormat="1" ht="47.25" x14ac:dyDescent="0.25">
      <c r="A330" s="53" t="str">
        <f t="shared" si="53"/>
        <v>XL4NT1_xuanbac+1</v>
      </c>
      <c r="B330" s="53" t="str">
        <f t="shared" si="54"/>
        <v>XL4NT1_xuanbac+2</v>
      </c>
      <c r="C330" s="53" t="str">
        <f t="shared" si="55"/>
        <v>XL4NT1_xuanbac+3</v>
      </c>
      <c r="D330" s="53" t="str">
        <f t="shared" si="56"/>
        <v>XL4NT1_xuanbac+4</v>
      </c>
      <c r="F330" s="89" t="s">
        <v>94</v>
      </c>
      <c r="G330" s="55" t="s">
        <v>1364</v>
      </c>
      <c r="H330" s="56" t="s">
        <v>1365</v>
      </c>
      <c r="I330" s="56" t="s">
        <v>1366</v>
      </c>
      <c r="J330" s="56" t="s">
        <v>1367</v>
      </c>
      <c r="K330" s="56"/>
      <c r="L330" s="56" t="s">
        <v>1368</v>
      </c>
      <c r="M330" s="57"/>
      <c r="N330" s="57"/>
      <c r="O330" s="55"/>
      <c r="P330" s="55"/>
      <c r="Q330" s="57"/>
      <c r="R330" s="57"/>
      <c r="S330" s="57"/>
      <c r="T330" s="57"/>
      <c r="U330" s="58"/>
      <c r="V330" s="59"/>
      <c r="W330" s="59"/>
      <c r="X330" s="59"/>
      <c r="Y330" s="59"/>
      <c r="Z330" s="60"/>
      <c r="AA330" s="60"/>
      <c r="AB330" s="60"/>
      <c r="AC330" s="60"/>
      <c r="AD330" s="59"/>
      <c r="AE330" s="59"/>
      <c r="AF330" s="59"/>
      <c r="AG330" s="59"/>
      <c r="AH330" s="61"/>
      <c r="AI330" s="61"/>
      <c r="AJ330" s="61"/>
      <c r="AK330" s="61"/>
      <c r="AL330" s="164"/>
      <c r="AM330" s="62"/>
      <c r="AN330" s="62"/>
      <c r="AO330" s="59">
        <f t="shared" si="52"/>
        <v>0</v>
      </c>
      <c r="AP330" s="59">
        <f t="shared" si="52"/>
        <v>0</v>
      </c>
      <c r="AQ330" s="59">
        <f t="shared" si="52"/>
        <v>0</v>
      </c>
      <c r="AR330" s="59">
        <f t="shared" ref="AR330:AR393" si="60">P330*$AN330</f>
        <v>0</v>
      </c>
      <c r="AS330" s="59"/>
      <c r="AT330" s="59"/>
      <c r="AU330" s="59"/>
      <c r="AV330" s="59"/>
      <c r="AW330" s="64"/>
      <c r="AX330" s="89" t="s">
        <v>94</v>
      </c>
      <c r="AY330" s="65"/>
      <c r="AZ330" s="66">
        <v>300</v>
      </c>
    </row>
    <row r="331" spans="1:52" s="32" customFormat="1" ht="31.5" x14ac:dyDescent="0.25">
      <c r="A331" s="53" t="str">
        <f t="shared" si="53"/>
        <v>XL4NT1_D7+1</v>
      </c>
      <c r="B331" s="53" t="str">
        <f t="shared" si="54"/>
        <v>XL4NT1_D7+2</v>
      </c>
      <c r="C331" s="53" t="str">
        <f t="shared" si="55"/>
        <v>XL4NT1_D7+3</v>
      </c>
      <c r="D331" s="53" t="str">
        <f t="shared" si="56"/>
        <v>XL4NT1_D7+4</v>
      </c>
      <c r="F331" s="89" t="s">
        <v>94</v>
      </c>
      <c r="G331" s="41"/>
      <c r="H331" s="56" t="s">
        <v>1369</v>
      </c>
      <c r="I331" s="56" t="s">
        <v>1370</v>
      </c>
      <c r="J331" s="56" t="s">
        <v>1362</v>
      </c>
      <c r="K331" s="56"/>
      <c r="L331" s="56" t="s">
        <v>1367</v>
      </c>
      <c r="M331" s="57">
        <v>2400</v>
      </c>
      <c r="N331" s="55">
        <v>1000</v>
      </c>
      <c r="O331" s="55">
        <v>650</v>
      </c>
      <c r="P331" s="55">
        <v>500</v>
      </c>
      <c r="Q331" s="57"/>
      <c r="R331" s="57"/>
      <c r="S331" s="57"/>
      <c r="T331" s="57"/>
      <c r="U331" s="58" t="str">
        <f>H331</f>
        <v>XL4NT1_D7</v>
      </c>
      <c r="V331" s="59"/>
      <c r="W331" s="59"/>
      <c r="X331" s="59"/>
      <c r="Y331" s="59"/>
      <c r="Z331" s="60"/>
      <c r="AA331" s="60"/>
      <c r="AB331" s="60"/>
      <c r="AC331" s="60"/>
      <c r="AD331" s="59"/>
      <c r="AE331" s="59"/>
      <c r="AF331" s="59"/>
      <c r="AG331" s="59"/>
      <c r="AH331" s="61"/>
      <c r="AI331" s="61"/>
      <c r="AJ331" s="61"/>
      <c r="AK331" s="61"/>
      <c r="AL331" s="164">
        <v>4.166666666666667</v>
      </c>
      <c r="AM331" s="62"/>
      <c r="AN331" s="63">
        <f>ROUNDDOWN(AL331*$AN$10/$AL$10,1)</f>
        <v>2.4</v>
      </c>
      <c r="AO331" s="59">
        <f t="shared" ref="AO331:AR394" si="61">M331*$AN331</f>
        <v>5760</v>
      </c>
      <c r="AP331" s="59">
        <f t="shared" si="61"/>
        <v>2400</v>
      </c>
      <c r="AQ331" s="59">
        <f t="shared" si="61"/>
        <v>1560</v>
      </c>
      <c r="AR331" s="59">
        <f t="shared" si="60"/>
        <v>1200</v>
      </c>
      <c r="AS331" s="59">
        <f t="shared" si="57"/>
        <v>5800</v>
      </c>
      <c r="AT331" s="59">
        <f t="shared" si="57"/>
        <v>2400</v>
      </c>
      <c r="AU331" s="59">
        <f t="shared" si="57"/>
        <v>1600</v>
      </c>
      <c r="AV331" s="59">
        <f t="shared" si="57"/>
        <v>1200</v>
      </c>
      <c r="AW331" s="64"/>
      <c r="AX331" s="89" t="s">
        <v>94</v>
      </c>
      <c r="AY331" s="65"/>
      <c r="AZ331" s="66">
        <v>300</v>
      </c>
    </row>
    <row r="332" spans="1:52" s="32" customFormat="1" ht="47.25" x14ac:dyDescent="0.25">
      <c r="A332" s="53" t="str">
        <f t="shared" ref="A332:A395" si="62">H332&amp;"+1"</f>
        <v>XL4NT1_D8+1</v>
      </c>
      <c r="B332" s="53" t="str">
        <f t="shared" ref="B332:B395" si="63">H332&amp;"+2"</f>
        <v>XL4NT1_D8+2</v>
      </c>
      <c r="C332" s="53" t="str">
        <f t="shared" ref="C332:C395" si="64">H332&amp;"+3"</f>
        <v>XL4NT1_D8+3</v>
      </c>
      <c r="D332" s="53" t="str">
        <f t="shared" ref="D332:D395" si="65">H332&amp;"+4"</f>
        <v>XL4NT1_D8+4</v>
      </c>
      <c r="F332" s="89" t="s">
        <v>94</v>
      </c>
      <c r="G332" s="41"/>
      <c r="H332" s="56" t="s">
        <v>1371</v>
      </c>
      <c r="I332" s="56" t="s">
        <v>1372</v>
      </c>
      <c r="J332" s="56" t="s">
        <v>1368</v>
      </c>
      <c r="K332" s="56"/>
      <c r="L332" s="56" t="s">
        <v>1373</v>
      </c>
      <c r="M332" s="57">
        <v>2200</v>
      </c>
      <c r="N332" s="55">
        <v>900</v>
      </c>
      <c r="O332" s="55">
        <v>650</v>
      </c>
      <c r="P332" s="55">
        <v>500</v>
      </c>
      <c r="Q332" s="57"/>
      <c r="R332" s="57"/>
      <c r="S332" s="57"/>
      <c r="T332" s="57"/>
      <c r="U332" s="58" t="str">
        <f>H332</f>
        <v>XL4NT1_D8</v>
      </c>
      <c r="V332" s="59"/>
      <c r="W332" s="59"/>
      <c r="X332" s="59"/>
      <c r="Y332" s="59"/>
      <c r="Z332" s="60"/>
      <c r="AA332" s="60"/>
      <c r="AB332" s="60"/>
      <c r="AC332" s="60"/>
      <c r="AD332" s="59"/>
      <c r="AE332" s="59"/>
      <c r="AF332" s="59"/>
      <c r="AG332" s="59"/>
      <c r="AH332" s="61"/>
      <c r="AI332" s="61"/>
      <c r="AJ332" s="61"/>
      <c r="AK332" s="61"/>
      <c r="AL332" s="164">
        <v>2.1590909090909092</v>
      </c>
      <c r="AM332" s="62"/>
      <c r="AN332" s="62">
        <f>AL332*$AN$10/$AL$10</f>
        <v>1.2533671573082887</v>
      </c>
      <c r="AO332" s="59">
        <f t="shared" si="61"/>
        <v>2757.407746078235</v>
      </c>
      <c r="AP332" s="59">
        <f t="shared" si="61"/>
        <v>1128.0304415774599</v>
      </c>
      <c r="AQ332" s="59">
        <f t="shared" si="61"/>
        <v>814.68865225038769</v>
      </c>
      <c r="AR332" s="59">
        <f t="shared" si="60"/>
        <v>626.68357865414441</v>
      </c>
      <c r="AS332" s="59">
        <f t="shared" ref="AS332:AV394" si="66">IF(AO332&lt;1000,ROUND(AO332,-1),ROUND(AO332,-2))</f>
        <v>2800</v>
      </c>
      <c r="AT332" s="59">
        <f t="shared" si="66"/>
        <v>1100</v>
      </c>
      <c r="AU332" s="59">
        <f t="shared" si="66"/>
        <v>810</v>
      </c>
      <c r="AV332" s="59">
        <f t="shared" si="66"/>
        <v>630</v>
      </c>
      <c r="AW332" s="64"/>
      <c r="AX332" s="89" t="s">
        <v>94</v>
      </c>
      <c r="AY332" s="65"/>
      <c r="AZ332" s="66">
        <v>300</v>
      </c>
    </row>
    <row r="333" spans="1:52" s="32" customFormat="1" ht="47.25" x14ac:dyDescent="0.25">
      <c r="A333" s="53" t="str">
        <f t="shared" si="62"/>
        <v>XL4NT1_D10+1</v>
      </c>
      <c r="B333" s="53" t="str">
        <f t="shared" si="63"/>
        <v>XL4NT1_D10+2</v>
      </c>
      <c r="C333" s="53" t="str">
        <f t="shared" si="64"/>
        <v>XL4NT1_D10+3</v>
      </c>
      <c r="D333" s="53" t="str">
        <f t="shared" si="65"/>
        <v>XL4NT1_D10+4</v>
      </c>
      <c r="F333" s="89" t="s">
        <v>94</v>
      </c>
      <c r="G333" s="41"/>
      <c r="H333" s="56" t="s">
        <v>1374</v>
      </c>
      <c r="I333" s="56" t="s">
        <v>1375</v>
      </c>
      <c r="J333" s="56" t="s">
        <v>1376</v>
      </c>
      <c r="K333" s="56"/>
      <c r="L333" s="56" t="s">
        <v>1363</v>
      </c>
      <c r="M333" s="57">
        <v>2200</v>
      </c>
      <c r="N333" s="57">
        <v>900</v>
      </c>
      <c r="O333" s="55">
        <v>650</v>
      </c>
      <c r="P333" s="55">
        <v>500</v>
      </c>
      <c r="Q333" s="57"/>
      <c r="R333" s="57"/>
      <c r="S333" s="57"/>
      <c r="T333" s="57"/>
      <c r="U333" s="58" t="str">
        <f>H333</f>
        <v>XL4NT1_D10</v>
      </c>
      <c r="V333" s="59"/>
      <c r="W333" s="59"/>
      <c r="X333" s="59"/>
      <c r="Y333" s="59"/>
      <c r="Z333" s="60"/>
      <c r="AA333" s="60">
        <f>W333/N333</f>
        <v>0</v>
      </c>
      <c r="AB333" s="60"/>
      <c r="AC333" s="60"/>
      <c r="AD333" s="59"/>
      <c r="AE333" s="59"/>
      <c r="AF333" s="59"/>
      <c r="AG333" s="59"/>
      <c r="AH333" s="61"/>
      <c r="AI333" s="61"/>
      <c r="AJ333" s="61"/>
      <c r="AK333" s="61"/>
      <c r="AL333" s="164">
        <v>3.45</v>
      </c>
      <c r="AM333" s="62"/>
      <c r="AN333" s="63">
        <f>ROUNDDOWN(AL333*$AN$10/$AL$10,1)</f>
        <v>2</v>
      </c>
      <c r="AO333" s="59">
        <f t="shared" si="61"/>
        <v>4400</v>
      </c>
      <c r="AP333" s="59">
        <f t="shared" si="61"/>
        <v>1800</v>
      </c>
      <c r="AQ333" s="59">
        <f t="shared" si="61"/>
        <v>1300</v>
      </c>
      <c r="AR333" s="59">
        <f t="shared" si="60"/>
        <v>1000</v>
      </c>
      <c r="AS333" s="59">
        <f t="shared" si="66"/>
        <v>4400</v>
      </c>
      <c r="AT333" s="59">
        <f t="shared" si="66"/>
        <v>1800</v>
      </c>
      <c r="AU333" s="59">
        <f t="shared" si="66"/>
        <v>1300</v>
      </c>
      <c r="AV333" s="59">
        <f t="shared" si="66"/>
        <v>1000</v>
      </c>
      <c r="AW333" s="64"/>
      <c r="AX333" s="89" t="s">
        <v>94</v>
      </c>
      <c r="AY333" s="65"/>
      <c r="AZ333" s="66"/>
    </row>
    <row r="334" spans="1:52" s="32" customFormat="1" ht="31.5" x14ac:dyDescent="0.25">
      <c r="A334" s="53" t="str">
        <f t="shared" si="62"/>
        <v>XL4NT1_D9+1</v>
      </c>
      <c r="B334" s="53" t="str">
        <f t="shared" si="63"/>
        <v>XL4NT1_D9+2</v>
      </c>
      <c r="C334" s="53" t="str">
        <f t="shared" si="64"/>
        <v>XL4NT1_D9+3</v>
      </c>
      <c r="D334" s="53" t="str">
        <f t="shared" si="65"/>
        <v>XL4NT1_D9+4</v>
      </c>
      <c r="F334" s="89" t="s">
        <v>94</v>
      </c>
      <c r="G334" s="41"/>
      <c r="H334" s="56" t="s">
        <v>1377</v>
      </c>
      <c r="I334" s="56" t="s">
        <v>1378</v>
      </c>
      <c r="J334" s="56" t="s">
        <v>144</v>
      </c>
      <c r="K334" s="56"/>
      <c r="L334" s="56" t="s">
        <v>1379</v>
      </c>
      <c r="M334" s="55">
        <v>2600</v>
      </c>
      <c r="N334" s="55">
        <v>1000</v>
      </c>
      <c r="O334" s="55">
        <v>650</v>
      </c>
      <c r="P334" s="55">
        <v>500</v>
      </c>
      <c r="Q334" s="57"/>
      <c r="R334" s="57"/>
      <c r="S334" s="57"/>
      <c r="T334" s="57"/>
      <c r="U334" s="58" t="str">
        <f>H334</f>
        <v>XL4NT1_D9</v>
      </c>
      <c r="V334" s="59"/>
      <c r="W334" s="59"/>
      <c r="X334" s="59"/>
      <c r="Y334" s="59"/>
      <c r="Z334" s="60"/>
      <c r="AA334" s="60"/>
      <c r="AB334" s="60"/>
      <c r="AC334" s="60"/>
      <c r="AD334" s="59"/>
      <c r="AE334" s="59"/>
      <c r="AF334" s="59"/>
      <c r="AG334" s="59"/>
      <c r="AH334" s="61"/>
      <c r="AI334" s="61"/>
      <c r="AJ334" s="61"/>
      <c r="AK334" s="61"/>
      <c r="AL334" s="164">
        <v>3.51</v>
      </c>
      <c r="AM334" s="62"/>
      <c r="AN334" s="63">
        <f>ROUNDDOWN(AL334*$AN$10/$AL$10,1)</f>
        <v>2</v>
      </c>
      <c r="AO334" s="59">
        <f t="shared" si="61"/>
        <v>5200</v>
      </c>
      <c r="AP334" s="59">
        <f t="shared" si="61"/>
        <v>2000</v>
      </c>
      <c r="AQ334" s="59">
        <f t="shared" si="61"/>
        <v>1300</v>
      </c>
      <c r="AR334" s="59">
        <f t="shared" si="60"/>
        <v>1000</v>
      </c>
      <c r="AS334" s="59">
        <f t="shared" si="66"/>
        <v>5200</v>
      </c>
      <c r="AT334" s="59">
        <f t="shared" si="66"/>
        <v>2000</v>
      </c>
      <c r="AU334" s="59">
        <f t="shared" si="66"/>
        <v>1300</v>
      </c>
      <c r="AV334" s="59">
        <f t="shared" si="66"/>
        <v>1000</v>
      </c>
      <c r="AW334" s="64"/>
      <c r="AX334" s="89" t="s">
        <v>94</v>
      </c>
      <c r="AY334" s="65"/>
      <c r="AZ334" s="66">
        <v>240</v>
      </c>
    </row>
    <row r="335" spans="1:52" s="32" customFormat="1" ht="31.5" x14ac:dyDescent="0.25">
      <c r="A335" s="53" t="str">
        <f t="shared" si="62"/>
        <v>XL5NT1+1</v>
      </c>
      <c r="B335" s="53" t="str">
        <f t="shared" si="63"/>
        <v>XL5NT1+2</v>
      </c>
      <c r="C335" s="53" t="str">
        <f t="shared" si="64"/>
        <v>XL5NT1+3</v>
      </c>
      <c r="D335" s="53" t="str">
        <f t="shared" si="65"/>
        <v>XL5NT1+4</v>
      </c>
      <c r="F335" s="89" t="s">
        <v>94</v>
      </c>
      <c r="G335" s="55">
        <v>5</v>
      </c>
      <c r="H335" s="56" t="s">
        <v>1380</v>
      </c>
      <c r="I335" s="56" t="s">
        <v>1381</v>
      </c>
      <c r="J335" s="56" t="s">
        <v>144</v>
      </c>
      <c r="K335" s="56"/>
      <c r="L335" s="56" t="s">
        <v>1382</v>
      </c>
      <c r="M335" s="57"/>
      <c r="N335" s="57"/>
      <c r="O335" s="55"/>
      <c r="P335" s="55"/>
      <c r="Q335" s="57"/>
      <c r="R335" s="57"/>
      <c r="S335" s="57"/>
      <c r="T335" s="57"/>
      <c r="U335" s="58"/>
      <c r="V335" s="59"/>
      <c r="W335" s="59"/>
      <c r="X335" s="59"/>
      <c r="Y335" s="59"/>
      <c r="Z335" s="60" t="e">
        <f>V335/M335</f>
        <v>#DIV/0!</v>
      </c>
      <c r="AA335" s="60"/>
      <c r="AB335" s="60"/>
      <c r="AC335" s="60"/>
      <c r="AD335" s="59"/>
      <c r="AE335" s="59"/>
      <c r="AF335" s="59"/>
      <c r="AG335" s="59"/>
      <c r="AH335" s="61"/>
      <c r="AI335" s="61"/>
      <c r="AJ335" s="61"/>
      <c r="AK335" s="61"/>
      <c r="AL335" s="164"/>
      <c r="AM335" s="62"/>
      <c r="AN335" s="62"/>
      <c r="AO335" s="59">
        <f t="shared" si="61"/>
        <v>0</v>
      </c>
      <c r="AP335" s="59">
        <f t="shared" si="61"/>
        <v>0</v>
      </c>
      <c r="AQ335" s="59">
        <f t="shared" si="61"/>
        <v>0</v>
      </c>
      <c r="AR335" s="59">
        <f t="shared" si="60"/>
        <v>0</v>
      </c>
      <c r="AS335" s="59"/>
      <c r="AT335" s="59"/>
      <c r="AU335" s="59"/>
      <c r="AV335" s="59"/>
      <c r="AW335" s="64"/>
      <c r="AX335" s="89" t="s">
        <v>94</v>
      </c>
      <c r="AY335" s="65"/>
      <c r="AZ335" s="66">
        <v>180</v>
      </c>
    </row>
    <row r="336" spans="1:52" s="32" customFormat="1" ht="31.5" x14ac:dyDescent="0.25">
      <c r="A336" s="53" t="str">
        <f t="shared" si="62"/>
        <v>XL5NT1_D1+1</v>
      </c>
      <c r="B336" s="53" t="str">
        <f t="shared" si="63"/>
        <v>XL5NT1_D1+2</v>
      </c>
      <c r="C336" s="53" t="str">
        <f t="shared" si="64"/>
        <v>XL5NT1_D1+3</v>
      </c>
      <c r="D336" s="53" t="str">
        <f t="shared" si="65"/>
        <v>XL5NT1_D1+4</v>
      </c>
      <c r="F336" s="89" t="s">
        <v>94</v>
      </c>
      <c r="G336" s="41"/>
      <c r="H336" s="56" t="s">
        <v>1383</v>
      </c>
      <c r="I336" s="56" t="s">
        <v>1384</v>
      </c>
      <c r="J336" s="56" t="s">
        <v>1382</v>
      </c>
      <c r="K336" s="56"/>
      <c r="L336" s="56" t="s">
        <v>1385</v>
      </c>
      <c r="M336" s="57">
        <v>2800</v>
      </c>
      <c r="N336" s="57">
        <v>1000</v>
      </c>
      <c r="O336" s="55">
        <v>650</v>
      </c>
      <c r="P336" s="55">
        <v>500</v>
      </c>
      <c r="Q336" s="57"/>
      <c r="R336" s="57"/>
      <c r="S336" s="57"/>
      <c r="T336" s="57"/>
      <c r="U336" s="58" t="str">
        <f>H336</f>
        <v>XL5NT1_D1</v>
      </c>
      <c r="V336" s="59"/>
      <c r="W336" s="59"/>
      <c r="X336" s="59"/>
      <c r="Y336" s="59"/>
      <c r="Z336" s="60"/>
      <c r="AA336" s="60"/>
      <c r="AB336" s="60"/>
      <c r="AC336" s="60"/>
      <c r="AD336" s="59"/>
      <c r="AE336" s="59"/>
      <c r="AF336" s="59"/>
      <c r="AG336" s="59"/>
      <c r="AH336" s="61"/>
      <c r="AI336" s="61"/>
      <c r="AJ336" s="61"/>
      <c r="AK336" s="61"/>
      <c r="AL336" s="164">
        <v>5.45</v>
      </c>
      <c r="AM336" s="62"/>
      <c r="AN336" s="63">
        <f>ROUNDDOWN(AL336*$AN$10/$AL$10,1)</f>
        <v>3.1</v>
      </c>
      <c r="AO336" s="59">
        <f t="shared" si="61"/>
        <v>8680</v>
      </c>
      <c r="AP336" s="59">
        <f t="shared" si="61"/>
        <v>3100</v>
      </c>
      <c r="AQ336" s="59">
        <f t="shared" si="61"/>
        <v>2015</v>
      </c>
      <c r="AR336" s="59">
        <f t="shared" si="60"/>
        <v>1550</v>
      </c>
      <c r="AS336" s="59">
        <f t="shared" si="66"/>
        <v>8700</v>
      </c>
      <c r="AT336" s="59">
        <f t="shared" si="66"/>
        <v>3100</v>
      </c>
      <c r="AU336" s="59">
        <f t="shared" si="66"/>
        <v>2000</v>
      </c>
      <c r="AV336" s="59">
        <f t="shared" si="66"/>
        <v>1600</v>
      </c>
      <c r="AW336" s="64"/>
      <c r="AX336" s="89" t="s">
        <v>94</v>
      </c>
      <c r="AY336" s="65"/>
      <c r="AZ336" s="66">
        <v>240</v>
      </c>
    </row>
    <row r="337" spans="1:52" s="32" customFormat="1" ht="31.5" x14ac:dyDescent="0.25">
      <c r="A337" s="53" t="str">
        <f t="shared" si="62"/>
        <v>XL5NT1_D2+1</v>
      </c>
      <c r="B337" s="53" t="str">
        <f t="shared" si="63"/>
        <v>XL5NT1_D2+2</v>
      </c>
      <c r="C337" s="53" t="str">
        <f t="shared" si="64"/>
        <v>XL5NT1_D2+3</v>
      </c>
      <c r="D337" s="53" t="str">
        <f t="shared" si="65"/>
        <v>XL5NT1_D2+4</v>
      </c>
      <c r="F337" s="89" t="s">
        <v>94</v>
      </c>
      <c r="G337" s="41"/>
      <c r="H337" s="56" t="s">
        <v>1386</v>
      </c>
      <c r="I337" s="56" t="s">
        <v>1387</v>
      </c>
      <c r="J337" s="56" t="s">
        <v>1388</v>
      </c>
      <c r="K337" s="56"/>
      <c r="L337" s="56" t="s">
        <v>1379</v>
      </c>
      <c r="M337" s="57">
        <v>2400</v>
      </c>
      <c r="N337" s="55">
        <v>1000</v>
      </c>
      <c r="O337" s="55">
        <v>650</v>
      </c>
      <c r="P337" s="55">
        <v>500</v>
      </c>
      <c r="Q337" s="57"/>
      <c r="R337" s="57"/>
      <c r="S337" s="57"/>
      <c r="T337" s="57"/>
      <c r="U337" s="58" t="str">
        <f>H337</f>
        <v>XL5NT1_D2</v>
      </c>
      <c r="V337" s="59"/>
      <c r="W337" s="59"/>
      <c r="X337" s="59"/>
      <c r="Y337" s="59"/>
      <c r="Z337" s="60"/>
      <c r="AA337" s="60"/>
      <c r="AB337" s="60"/>
      <c r="AC337" s="60"/>
      <c r="AD337" s="59"/>
      <c r="AE337" s="59"/>
      <c r="AF337" s="59"/>
      <c r="AG337" s="59"/>
      <c r="AH337" s="61"/>
      <c r="AI337" s="61"/>
      <c r="AJ337" s="61"/>
      <c r="AK337" s="61"/>
      <c r="AL337" s="164">
        <v>5.09</v>
      </c>
      <c r="AM337" s="62"/>
      <c r="AN337" s="63">
        <f>ROUNDDOWN(AL337*$AN$10/$AL$10,1)</f>
        <v>2.9</v>
      </c>
      <c r="AO337" s="59">
        <f t="shared" si="61"/>
        <v>6960</v>
      </c>
      <c r="AP337" s="59">
        <f t="shared" si="61"/>
        <v>2900</v>
      </c>
      <c r="AQ337" s="59">
        <f t="shared" si="61"/>
        <v>1885</v>
      </c>
      <c r="AR337" s="59">
        <f t="shared" si="60"/>
        <v>1450</v>
      </c>
      <c r="AS337" s="59">
        <f t="shared" si="66"/>
        <v>7000</v>
      </c>
      <c r="AT337" s="59">
        <f t="shared" si="66"/>
        <v>2900</v>
      </c>
      <c r="AU337" s="59">
        <f t="shared" si="66"/>
        <v>1900</v>
      </c>
      <c r="AV337" s="59">
        <f t="shared" si="66"/>
        <v>1500</v>
      </c>
      <c r="AW337" s="64"/>
      <c r="AX337" s="89" t="s">
        <v>94</v>
      </c>
      <c r="AY337" s="65"/>
      <c r="AZ337" s="66"/>
    </row>
    <row r="338" spans="1:52" s="32" customFormat="1" ht="31.5" x14ac:dyDescent="0.25">
      <c r="A338" s="53" t="str">
        <f t="shared" si="62"/>
        <v>XL5NT1_D3+1</v>
      </c>
      <c r="B338" s="53" t="str">
        <f t="shared" si="63"/>
        <v>XL5NT1_D3+2</v>
      </c>
      <c r="C338" s="53" t="str">
        <f t="shared" si="64"/>
        <v>XL5NT1_D3+3</v>
      </c>
      <c r="D338" s="53" t="str">
        <f t="shared" si="65"/>
        <v>XL5NT1_D3+4</v>
      </c>
      <c r="F338" s="89" t="s">
        <v>94</v>
      </c>
      <c r="G338" s="41"/>
      <c r="H338" s="56" t="s">
        <v>1389</v>
      </c>
      <c r="I338" s="56" t="s">
        <v>1390</v>
      </c>
      <c r="J338" s="56" t="s">
        <v>144</v>
      </c>
      <c r="K338" s="56"/>
      <c r="L338" s="56" t="s">
        <v>1309</v>
      </c>
      <c r="M338" s="55">
        <v>2200</v>
      </c>
      <c r="N338" s="55">
        <v>900</v>
      </c>
      <c r="O338" s="55">
        <v>650</v>
      </c>
      <c r="P338" s="55">
        <v>500</v>
      </c>
      <c r="Q338" s="57"/>
      <c r="R338" s="57"/>
      <c r="S338" s="57"/>
      <c r="T338" s="57"/>
      <c r="U338" s="58" t="str">
        <f>H338</f>
        <v>XL5NT1_D3</v>
      </c>
      <c r="V338" s="59"/>
      <c r="W338" s="59"/>
      <c r="X338" s="59"/>
      <c r="Y338" s="59"/>
      <c r="Z338" s="60"/>
      <c r="AA338" s="60"/>
      <c r="AB338" s="60"/>
      <c r="AC338" s="60"/>
      <c r="AD338" s="59"/>
      <c r="AE338" s="59"/>
      <c r="AF338" s="59"/>
      <c r="AG338" s="59"/>
      <c r="AH338" s="61"/>
      <c r="AI338" s="61"/>
      <c r="AJ338" s="61"/>
      <c r="AK338" s="61"/>
      <c r="AL338" s="164">
        <v>6.333333333333333</v>
      </c>
      <c r="AM338" s="62"/>
      <c r="AN338" s="63">
        <f>ROUNDDOWN(AL338*$AN$10/$AL$10,1)</f>
        <v>3.6</v>
      </c>
      <c r="AO338" s="59">
        <f t="shared" si="61"/>
        <v>7920</v>
      </c>
      <c r="AP338" s="59">
        <f t="shared" si="61"/>
        <v>3240</v>
      </c>
      <c r="AQ338" s="59">
        <f t="shared" si="61"/>
        <v>2340</v>
      </c>
      <c r="AR338" s="59">
        <f t="shared" si="60"/>
        <v>1800</v>
      </c>
      <c r="AS338" s="59">
        <f t="shared" si="66"/>
        <v>7900</v>
      </c>
      <c r="AT338" s="59">
        <f t="shared" si="66"/>
        <v>3200</v>
      </c>
      <c r="AU338" s="59">
        <f t="shared" si="66"/>
        <v>2300</v>
      </c>
      <c r="AV338" s="59">
        <f t="shared" si="66"/>
        <v>1800</v>
      </c>
      <c r="AW338" s="64"/>
      <c r="AX338" s="89" t="s">
        <v>94</v>
      </c>
      <c r="AY338" s="65"/>
      <c r="AZ338" s="66">
        <v>240</v>
      </c>
    </row>
    <row r="339" spans="1:52" s="32" customFormat="1" ht="31.5" x14ac:dyDescent="0.25">
      <c r="A339" s="53" t="str">
        <f t="shared" si="62"/>
        <v>XL6NT2+1</v>
      </c>
      <c r="B339" s="53" t="str">
        <f t="shared" si="63"/>
        <v>XL6NT2+2</v>
      </c>
      <c r="C339" s="53" t="str">
        <f t="shared" si="64"/>
        <v>XL6NT2+3</v>
      </c>
      <c r="D339" s="53" t="str">
        <f t="shared" si="65"/>
        <v>XL6NT2+4</v>
      </c>
      <c r="F339" s="89" t="s">
        <v>94</v>
      </c>
      <c r="G339" s="55">
        <v>6</v>
      </c>
      <c r="H339" s="56" t="s">
        <v>1391</v>
      </c>
      <c r="I339" s="56" t="s">
        <v>1392</v>
      </c>
      <c r="J339" s="56" t="s">
        <v>144</v>
      </c>
      <c r="K339" s="56"/>
      <c r="L339" s="56" t="s">
        <v>1393</v>
      </c>
      <c r="M339" s="57"/>
      <c r="N339" s="55"/>
      <c r="O339" s="55"/>
      <c r="P339" s="55"/>
      <c r="Q339" s="57"/>
      <c r="R339" s="57"/>
      <c r="S339" s="57"/>
      <c r="T339" s="57"/>
      <c r="U339" s="58"/>
      <c r="V339" s="59"/>
      <c r="W339" s="59"/>
      <c r="X339" s="59"/>
      <c r="Y339" s="59"/>
      <c r="Z339" s="60"/>
      <c r="AA339" s="60" t="e">
        <f>W339/N339</f>
        <v>#DIV/0!</v>
      </c>
      <c r="AB339" s="60"/>
      <c r="AC339" s="60"/>
      <c r="AD339" s="59"/>
      <c r="AE339" s="59"/>
      <c r="AF339" s="59"/>
      <c r="AG339" s="59"/>
      <c r="AH339" s="61"/>
      <c r="AI339" s="61"/>
      <c r="AJ339" s="61"/>
      <c r="AK339" s="61"/>
      <c r="AL339" s="164"/>
      <c r="AM339" s="62"/>
      <c r="AN339" s="62"/>
      <c r="AO339" s="59">
        <f t="shared" si="61"/>
        <v>0</v>
      </c>
      <c r="AP339" s="59">
        <f t="shared" si="61"/>
        <v>0</v>
      </c>
      <c r="AQ339" s="59">
        <f t="shared" si="61"/>
        <v>0</v>
      </c>
      <c r="AR339" s="59">
        <f t="shared" si="60"/>
        <v>0</v>
      </c>
      <c r="AS339" s="59"/>
      <c r="AT339" s="59"/>
      <c r="AU339" s="59"/>
      <c r="AV339" s="59"/>
      <c r="AW339" s="64"/>
      <c r="AX339" s="89" t="s">
        <v>94</v>
      </c>
      <c r="AY339" s="65"/>
      <c r="AZ339" s="66">
        <v>240</v>
      </c>
    </row>
    <row r="340" spans="1:52" s="32" customFormat="1" ht="31.5" x14ac:dyDescent="0.25">
      <c r="A340" s="53" t="str">
        <f t="shared" si="62"/>
        <v>XL6NT2_D1+1</v>
      </c>
      <c r="B340" s="53" t="str">
        <f t="shared" si="63"/>
        <v>XL6NT2_D1+2</v>
      </c>
      <c r="C340" s="53" t="str">
        <f t="shared" si="64"/>
        <v>XL6NT2_D1+3</v>
      </c>
      <c r="D340" s="53" t="str">
        <f t="shared" si="65"/>
        <v>XL6NT2_D1+4</v>
      </c>
      <c r="F340" s="89" t="s">
        <v>94</v>
      </c>
      <c r="G340" s="41"/>
      <c r="H340" s="56" t="s">
        <v>1394</v>
      </c>
      <c r="I340" s="56" t="s">
        <v>1395</v>
      </c>
      <c r="J340" s="56" t="s">
        <v>1396</v>
      </c>
      <c r="K340" s="56"/>
      <c r="L340" s="56" t="s">
        <v>1397</v>
      </c>
      <c r="M340" s="57">
        <v>1400</v>
      </c>
      <c r="N340" s="55">
        <v>700</v>
      </c>
      <c r="O340" s="55">
        <v>550</v>
      </c>
      <c r="P340" s="55">
        <v>400</v>
      </c>
      <c r="Q340" s="57"/>
      <c r="R340" s="57"/>
      <c r="S340" s="57"/>
      <c r="T340" s="57"/>
      <c r="U340" s="58" t="str">
        <f>H340</f>
        <v>XL6NT2_D1</v>
      </c>
      <c r="V340" s="59"/>
      <c r="W340" s="59"/>
      <c r="X340" s="59"/>
      <c r="Y340" s="59"/>
      <c r="Z340" s="60"/>
      <c r="AA340" s="60"/>
      <c r="AB340" s="60"/>
      <c r="AC340" s="60"/>
      <c r="AD340" s="59"/>
      <c r="AE340" s="59"/>
      <c r="AF340" s="59"/>
      <c r="AG340" s="59"/>
      <c r="AH340" s="61"/>
      <c r="AI340" s="61"/>
      <c r="AJ340" s="61"/>
      <c r="AK340" s="61"/>
      <c r="AL340" s="164">
        <v>3.5</v>
      </c>
      <c r="AM340" s="62"/>
      <c r="AN340" s="62">
        <v>2</v>
      </c>
      <c r="AO340" s="59">
        <f t="shared" si="61"/>
        <v>2800</v>
      </c>
      <c r="AP340" s="59">
        <f t="shared" si="61"/>
        <v>1400</v>
      </c>
      <c r="AQ340" s="59">
        <f t="shared" si="61"/>
        <v>1100</v>
      </c>
      <c r="AR340" s="59">
        <f t="shared" si="60"/>
        <v>800</v>
      </c>
      <c r="AS340" s="59">
        <f t="shared" si="66"/>
        <v>2800</v>
      </c>
      <c r="AT340" s="59">
        <f t="shared" si="66"/>
        <v>1400</v>
      </c>
      <c r="AU340" s="59">
        <f t="shared" si="66"/>
        <v>1100</v>
      </c>
      <c r="AV340" s="59">
        <f t="shared" si="66"/>
        <v>800</v>
      </c>
      <c r="AW340" s="64"/>
      <c r="AX340" s="89" t="s">
        <v>94</v>
      </c>
      <c r="AY340" s="65"/>
      <c r="AZ340" s="66"/>
    </row>
    <row r="341" spans="1:52" s="32" customFormat="1" ht="31.5" x14ac:dyDescent="0.25">
      <c r="A341" s="53" t="str">
        <f t="shared" si="62"/>
        <v>XL6NT2_D2+1</v>
      </c>
      <c r="B341" s="53" t="str">
        <f t="shared" si="63"/>
        <v>XL6NT2_D2+2</v>
      </c>
      <c r="C341" s="53" t="str">
        <f t="shared" si="64"/>
        <v>XL6NT2_D2+3</v>
      </c>
      <c r="D341" s="53" t="str">
        <f t="shared" si="65"/>
        <v>XL6NT2_D2+4</v>
      </c>
      <c r="F341" s="89" t="s">
        <v>94</v>
      </c>
      <c r="G341" s="41"/>
      <c r="H341" s="56" t="s">
        <v>1398</v>
      </c>
      <c r="I341" s="56" t="s">
        <v>1399</v>
      </c>
      <c r="J341" s="56" t="s">
        <v>1400</v>
      </c>
      <c r="K341" s="56"/>
      <c r="L341" s="56" t="s">
        <v>1309</v>
      </c>
      <c r="M341" s="57">
        <v>1000</v>
      </c>
      <c r="N341" s="55">
        <v>500</v>
      </c>
      <c r="O341" s="55">
        <v>400</v>
      </c>
      <c r="P341" s="55">
        <v>300</v>
      </c>
      <c r="Q341" s="57"/>
      <c r="R341" s="57"/>
      <c r="S341" s="57"/>
      <c r="T341" s="57"/>
      <c r="U341" s="58" t="str">
        <f>H341</f>
        <v>XL6NT2_D2</v>
      </c>
      <c r="V341" s="59"/>
      <c r="W341" s="59"/>
      <c r="X341" s="59"/>
      <c r="Y341" s="59"/>
      <c r="Z341" s="60"/>
      <c r="AA341" s="60"/>
      <c r="AB341" s="60"/>
      <c r="AC341" s="60"/>
      <c r="AD341" s="59"/>
      <c r="AE341" s="59"/>
      <c r="AF341" s="59"/>
      <c r="AG341" s="59"/>
      <c r="AH341" s="61"/>
      <c r="AI341" s="61"/>
      <c r="AJ341" s="61"/>
      <c r="AK341" s="61"/>
      <c r="AL341" s="164">
        <v>5.95</v>
      </c>
      <c r="AM341" s="62"/>
      <c r="AN341" s="63">
        <f>ROUNDDOWN(AL341*$AN$10/$AL$10,1)</f>
        <v>3.4</v>
      </c>
      <c r="AO341" s="59">
        <f t="shared" si="61"/>
        <v>3400</v>
      </c>
      <c r="AP341" s="59">
        <f t="shared" si="61"/>
        <v>1700</v>
      </c>
      <c r="AQ341" s="59">
        <f t="shared" si="61"/>
        <v>1360</v>
      </c>
      <c r="AR341" s="59">
        <f t="shared" si="60"/>
        <v>1020</v>
      </c>
      <c r="AS341" s="59">
        <f t="shared" si="66"/>
        <v>3400</v>
      </c>
      <c r="AT341" s="59">
        <f t="shared" si="66"/>
        <v>1700</v>
      </c>
      <c r="AU341" s="59">
        <f t="shared" si="66"/>
        <v>1400</v>
      </c>
      <c r="AV341" s="59">
        <f t="shared" si="66"/>
        <v>1000</v>
      </c>
      <c r="AW341" s="64"/>
      <c r="AX341" s="89" t="s">
        <v>94</v>
      </c>
      <c r="AY341" s="65"/>
      <c r="AZ341" s="66"/>
    </row>
    <row r="342" spans="1:52" s="32" customFormat="1" ht="31.5" x14ac:dyDescent="0.25">
      <c r="A342" s="53" t="str">
        <f t="shared" si="62"/>
        <v>XL6NT2_D3+1</v>
      </c>
      <c r="B342" s="53" t="str">
        <f t="shared" si="63"/>
        <v>XL6NT2_D3+2</v>
      </c>
      <c r="C342" s="53" t="str">
        <f t="shared" si="64"/>
        <v>XL6NT2_D3+3</v>
      </c>
      <c r="D342" s="53" t="str">
        <f t="shared" si="65"/>
        <v>XL6NT2_D3+4</v>
      </c>
      <c r="F342" s="89" t="s">
        <v>94</v>
      </c>
      <c r="G342" s="41"/>
      <c r="H342" s="56" t="s">
        <v>1401</v>
      </c>
      <c r="I342" s="56" t="s">
        <v>1402</v>
      </c>
      <c r="J342" s="56" t="s">
        <v>144</v>
      </c>
      <c r="K342" s="56"/>
      <c r="L342" s="56" t="s">
        <v>1403</v>
      </c>
      <c r="M342" s="90">
        <v>1200</v>
      </c>
      <c r="N342" s="90">
        <v>600</v>
      </c>
      <c r="O342" s="90">
        <v>500</v>
      </c>
      <c r="P342" s="90">
        <v>400</v>
      </c>
      <c r="Q342" s="57"/>
      <c r="R342" s="57"/>
      <c r="S342" s="57"/>
      <c r="T342" s="57"/>
      <c r="U342" s="58" t="str">
        <f>H342</f>
        <v>XL6NT2_D3</v>
      </c>
      <c r="V342" s="59"/>
      <c r="W342" s="59"/>
      <c r="X342" s="59"/>
      <c r="Y342" s="59"/>
      <c r="Z342" s="60"/>
      <c r="AA342" s="60"/>
      <c r="AB342" s="60"/>
      <c r="AC342" s="60"/>
      <c r="AD342" s="59"/>
      <c r="AE342" s="59"/>
      <c r="AF342" s="59"/>
      <c r="AG342" s="59"/>
      <c r="AH342" s="61"/>
      <c r="AI342" s="61"/>
      <c r="AJ342" s="61"/>
      <c r="AK342" s="61"/>
      <c r="AL342" s="164">
        <v>3.86</v>
      </c>
      <c r="AM342" s="62"/>
      <c r="AN342" s="63">
        <f>ROUNDDOWN(AL342*$AN$10/$AL$10,1)</f>
        <v>2.2000000000000002</v>
      </c>
      <c r="AO342" s="59">
        <f t="shared" si="61"/>
        <v>2640</v>
      </c>
      <c r="AP342" s="59">
        <f t="shared" si="61"/>
        <v>1320</v>
      </c>
      <c r="AQ342" s="59">
        <f t="shared" si="61"/>
        <v>1100</v>
      </c>
      <c r="AR342" s="59">
        <f t="shared" si="60"/>
        <v>880.00000000000011</v>
      </c>
      <c r="AS342" s="59">
        <f t="shared" si="66"/>
        <v>2600</v>
      </c>
      <c r="AT342" s="59">
        <f t="shared" si="66"/>
        <v>1300</v>
      </c>
      <c r="AU342" s="59">
        <f t="shared" si="66"/>
        <v>1100</v>
      </c>
      <c r="AV342" s="59">
        <f t="shared" si="66"/>
        <v>880</v>
      </c>
      <c r="AW342" s="64"/>
      <c r="AX342" s="89" t="s">
        <v>94</v>
      </c>
      <c r="AY342" s="65"/>
      <c r="AZ342" s="66">
        <v>270</v>
      </c>
    </row>
    <row r="343" spans="1:52" s="32" customFormat="1" ht="54" customHeight="1" x14ac:dyDescent="0.25">
      <c r="A343" s="53" t="str">
        <f t="shared" si="62"/>
        <v>XL7NT+1</v>
      </c>
      <c r="B343" s="53" t="str">
        <f t="shared" si="63"/>
        <v>XL7NT+2</v>
      </c>
      <c r="C343" s="53" t="str">
        <f t="shared" si="64"/>
        <v>XL7NT+3</v>
      </c>
      <c r="D343" s="53" t="str">
        <f t="shared" si="65"/>
        <v>XL7NT+4</v>
      </c>
      <c r="F343" s="89" t="s">
        <v>94</v>
      </c>
      <c r="G343" s="55">
        <v>7</v>
      </c>
      <c r="H343" s="56" t="s">
        <v>1404</v>
      </c>
      <c r="I343" s="56" t="s">
        <v>1405</v>
      </c>
      <c r="J343" s="56" t="s">
        <v>144</v>
      </c>
      <c r="K343" s="56"/>
      <c r="L343" s="56" t="s">
        <v>1314</v>
      </c>
      <c r="M343" s="91"/>
      <c r="N343" s="90"/>
      <c r="O343" s="90"/>
      <c r="P343" s="90"/>
      <c r="Q343" s="57"/>
      <c r="R343" s="57"/>
      <c r="S343" s="57"/>
      <c r="T343" s="57"/>
      <c r="U343" s="58"/>
      <c r="V343" s="59"/>
      <c r="W343" s="59"/>
      <c r="X343" s="59"/>
      <c r="Y343" s="59"/>
      <c r="Z343" s="60" t="e">
        <f>V343/M343</f>
        <v>#DIV/0!</v>
      </c>
      <c r="AA343" s="60"/>
      <c r="AB343" s="60"/>
      <c r="AC343" s="60"/>
      <c r="AD343" s="59"/>
      <c r="AE343" s="59"/>
      <c r="AF343" s="59"/>
      <c r="AG343" s="59"/>
      <c r="AH343" s="61"/>
      <c r="AI343" s="61"/>
      <c r="AJ343" s="61"/>
      <c r="AK343" s="61"/>
      <c r="AL343" s="164"/>
      <c r="AM343" s="62"/>
      <c r="AN343" s="62"/>
      <c r="AO343" s="59">
        <f t="shared" si="61"/>
        <v>0</v>
      </c>
      <c r="AP343" s="59">
        <f t="shared" si="61"/>
        <v>0</v>
      </c>
      <c r="AQ343" s="59">
        <f t="shared" si="61"/>
        <v>0</v>
      </c>
      <c r="AR343" s="59">
        <f t="shared" si="60"/>
        <v>0</v>
      </c>
      <c r="AS343" s="59"/>
      <c r="AT343" s="59"/>
      <c r="AU343" s="59"/>
      <c r="AV343" s="59"/>
      <c r="AW343" s="64"/>
      <c r="AX343" s="89" t="s">
        <v>94</v>
      </c>
      <c r="AY343" s="65"/>
      <c r="AZ343" s="66">
        <v>270</v>
      </c>
    </row>
    <row r="344" spans="1:52" s="32" customFormat="1" x14ac:dyDescent="0.25">
      <c r="A344" s="53" t="str">
        <f t="shared" si="62"/>
        <v>XL7NT_D1+1</v>
      </c>
      <c r="B344" s="53" t="str">
        <f t="shared" si="63"/>
        <v>XL7NT_D1+2</v>
      </c>
      <c r="C344" s="53" t="str">
        <f t="shared" si="64"/>
        <v>XL7NT_D1+3</v>
      </c>
      <c r="D344" s="53" t="str">
        <f t="shared" si="65"/>
        <v>XL7NT_D1+4</v>
      </c>
      <c r="F344" s="89" t="s">
        <v>94</v>
      </c>
      <c r="G344" s="55"/>
      <c r="H344" s="56" t="s">
        <v>1406</v>
      </c>
      <c r="I344" s="56" t="s">
        <v>1407</v>
      </c>
      <c r="J344" s="56" t="s">
        <v>1314</v>
      </c>
      <c r="K344" s="56"/>
      <c r="L344" s="56" t="s">
        <v>1403</v>
      </c>
      <c r="M344" s="91">
        <v>1400</v>
      </c>
      <c r="N344" s="90">
        <v>700</v>
      </c>
      <c r="O344" s="90">
        <v>550</v>
      </c>
      <c r="P344" s="90">
        <v>400</v>
      </c>
      <c r="Q344" s="57"/>
      <c r="R344" s="57"/>
      <c r="S344" s="57"/>
      <c r="T344" s="57"/>
      <c r="U344" s="58" t="str">
        <f>H344</f>
        <v>XL7NT_D1</v>
      </c>
      <c r="V344" s="59"/>
      <c r="W344" s="59"/>
      <c r="X344" s="59"/>
      <c r="Y344" s="59"/>
      <c r="Z344" s="60"/>
      <c r="AA344" s="60"/>
      <c r="AB344" s="60"/>
      <c r="AC344" s="60"/>
      <c r="AD344" s="59"/>
      <c r="AE344" s="59"/>
      <c r="AF344" s="59"/>
      <c r="AG344" s="59"/>
      <c r="AH344" s="61"/>
      <c r="AI344" s="61"/>
      <c r="AJ344" s="61"/>
      <c r="AK344" s="61"/>
      <c r="AL344" s="164">
        <v>7.2142857142857144</v>
      </c>
      <c r="AM344" s="62"/>
      <c r="AN344" s="63">
        <f>ROUNDDOWN(AL344*$AN$10/$AL$10,1)</f>
        <v>4.0999999999999996</v>
      </c>
      <c r="AO344" s="59">
        <f t="shared" si="61"/>
        <v>5739.9999999999991</v>
      </c>
      <c r="AP344" s="59">
        <f t="shared" si="61"/>
        <v>2869.9999999999995</v>
      </c>
      <c r="AQ344" s="59">
        <f t="shared" si="61"/>
        <v>2255</v>
      </c>
      <c r="AR344" s="59">
        <f t="shared" si="60"/>
        <v>1639.9999999999998</v>
      </c>
      <c r="AS344" s="59">
        <f t="shared" si="66"/>
        <v>5700</v>
      </c>
      <c r="AT344" s="59">
        <f t="shared" si="66"/>
        <v>2900</v>
      </c>
      <c r="AU344" s="59">
        <f t="shared" si="66"/>
        <v>2300</v>
      </c>
      <c r="AV344" s="59">
        <f t="shared" si="66"/>
        <v>1600</v>
      </c>
      <c r="AW344" s="64"/>
      <c r="AX344" s="89" t="s">
        <v>94</v>
      </c>
      <c r="AY344" s="65"/>
      <c r="AZ344" s="66"/>
    </row>
    <row r="345" spans="1:52" s="32" customFormat="1" x14ac:dyDescent="0.25">
      <c r="A345" s="53" t="str">
        <f t="shared" si="62"/>
        <v>XL7NT_D2+1</v>
      </c>
      <c r="B345" s="53" t="str">
        <f t="shared" si="63"/>
        <v>XL7NT_D2+2</v>
      </c>
      <c r="C345" s="53" t="str">
        <f t="shared" si="64"/>
        <v>XL7NT_D2+3</v>
      </c>
      <c r="D345" s="53" t="str">
        <f t="shared" si="65"/>
        <v>XL7NT_D2+4</v>
      </c>
      <c r="F345" s="89" t="s">
        <v>94</v>
      </c>
      <c r="G345" s="55"/>
      <c r="H345" s="56" t="s">
        <v>1408</v>
      </c>
      <c r="I345" s="56" t="s">
        <v>1409</v>
      </c>
      <c r="J345" s="56" t="s">
        <v>1410</v>
      </c>
      <c r="K345" s="56"/>
      <c r="L345" s="56" t="s">
        <v>1411</v>
      </c>
      <c r="M345" s="90">
        <v>1200</v>
      </c>
      <c r="N345" s="90">
        <v>600</v>
      </c>
      <c r="O345" s="90">
        <v>500</v>
      </c>
      <c r="P345" s="90">
        <v>400</v>
      </c>
      <c r="Q345" s="57"/>
      <c r="R345" s="57"/>
      <c r="S345" s="57"/>
      <c r="T345" s="57"/>
      <c r="U345" s="58" t="str">
        <f>H345</f>
        <v>XL7NT_D2</v>
      </c>
      <c r="V345" s="59"/>
      <c r="W345" s="59"/>
      <c r="X345" s="59"/>
      <c r="Y345" s="59"/>
      <c r="Z345" s="60"/>
      <c r="AA345" s="60"/>
      <c r="AB345" s="60"/>
      <c r="AC345" s="60"/>
      <c r="AD345" s="59"/>
      <c r="AE345" s="59"/>
      <c r="AF345" s="59"/>
      <c r="AG345" s="59"/>
      <c r="AH345" s="61"/>
      <c r="AI345" s="61"/>
      <c r="AJ345" s="61"/>
      <c r="AK345" s="61"/>
      <c r="AL345" s="164">
        <v>3.86</v>
      </c>
      <c r="AM345" s="62"/>
      <c r="AN345" s="63">
        <f>ROUNDDOWN(AL345*$AN$10/$AL$10,1)</f>
        <v>2.2000000000000002</v>
      </c>
      <c r="AO345" s="59">
        <f t="shared" si="61"/>
        <v>2640</v>
      </c>
      <c r="AP345" s="59">
        <f t="shared" si="61"/>
        <v>1320</v>
      </c>
      <c r="AQ345" s="59">
        <f t="shared" si="61"/>
        <v>1100</v>
      </c>
      <c r="AR345" s="59">
        <f t="shared" si="60"/>
        <v>880.00000000000011</v>
      </c>
      <c r="AS345" s="59">
        <f t="shared" si="66"/>
        <v>2600</v>
      </c>
      <c r="AT345" s="59">
        <f t="shared" si="66"/>
        <v>1300</v>
      </c>
      <c r="AU345" s="59">
        <f t="shared" si="66"/>
        <v>1100</v>
      </c>
      <c r="AV345" s="59">
        <f t="shared" si="66"/>
        <v>880</v>
      </c>
      <c r="AW345" s="64"/>
      <c r="AX345" s="89" t="s">
        <v>94</v>
      </c>
      <c r="AY345" s="65"/>
      <c r="AZ345" s="66">
        <v>270</v>
      </c>
    </row>
    <row r="346" spans="1:52" s="32" customFormat="1" x14ac:dyDescent="0.25">
      <c r="A346" s="53" t="str">
        <f t="shared" si="62"/>
        <v>XL8NT1+1</v>
      </c>
      <c r="B346" s="53" t="str">
        <f t="shared" si="63"/>
        <v>XL8NT1+2</v>
      </c>
      <c r="C346" s="53" t="str">
        <f t="shared" si="64"/>
        <v>XL8NT1+3</v>
      </c>
      <c r="D346" s="53" t="str">
        <f t="shared" si="65"/>
        <v>XL8NT1+4</v>
      </c>
      <c r="F346" s="89" t="s">
        <v>94</v>
      </c>
      <c r="G346" s="55">
        <v>8</v>
      </c>
      <c r="H346" s="56" t="s">
        <v>1412</v>
      </c>
      <c r="I346" s="56" t="s">
        <v>103</v>
      </c>
      <c r="J346" s="56" t="s">
        <v>1410</v>
      </c>
      <c r="K346" s="56"/>
      <c r="L346" s="56" t="s">
        <v>1413</v>
      </c>
      <c r="M346" s="90"/>
      <c r="N346" s="90"/>
      <c r="O346" s="90"/>
      <c r="P346" s="90"/>
      <c r="Q346" s="57"/>
      <c r="R346" s="57"/>
      <c r="S346" s="57"/>
      <c r="T346" s="57"/>
      <c r="U346" s="58"/>
      <c r="V346" s="59"/>
      <c r="W346" s="59"/>
      <c r="X346" s="59"/>
      <c r="Y346" s="59"/>
      <c r="Z346" s="60"/>
      <c r="AA346" s="60"/>
      <c r="AB346" s="60"/>
      <c r="AC346" s="60"/>
      <c r="AD346" s="59"/>
      <c r="AE346" s="59"/>
      <c r="AF346" s="59"/>
      <c r="AG346" s="59"/>
      <c r="AH346" s="61"/>
      <c r="AI346" s="61"/>
      <c r="AJ346" s="61"/>
      <c r="AK346" s="61"/>
      <c r="AL346" s="164"/>
      <c r="AM346" s="62"/>
      <c r="AN346" s="62"/>
      <c r="AO346" s="59">
        <f t="shared" si="61"/>
        <v>0</v>
      </c>
      <c r="AP346" s="59">
        <f t="shared" si="61"/>
        <v>0</v>
      </c>
      <c r="AQ346" s="59">
        <f t="shared" si="61"/>
        <v>0</v>
      </c>
      <c r="AR346" s="59">
        <f t="shared" si="60"/>
        <v>0</v>
      </c>
      <c r="AS346" s="59"/>
      <c r="AT346" s="59"/>
      <c r="AU346" s="59"/>
      <c r="AV346" s="59"/>
      <c r="AW346" s="64"/>
      <c r="AX346" s="89" t="s">
        <v>94</v>
      </c>
      <c r="AY346" s="65"/>
      <c r="AZ346" s="66">
        <v>270</v>
      </c>
    </row>
    <row r="347" spans="1:52" s="32" customFormat="1" ht="31.5" x14ac:dyDescent="0.25">
      <c r="A347" s="53" t="str">
        <f t="shared" si="62"/>
        <v>XL8NT1_xuantruong+1</v>
      </c>
      <c r="B347" s="53" t="str">
        <f t="shared" si="63"/>
        <v>XL8NT1_xuantruong+2</v>
      </c>
      <c r="C347" s="53" t="str">
        <f t="shared" si="64"/>
        <v>XL8NT1_xuantruong+3</v>
      </c>
      <c r="D347" s="53" t="str">
        <f t="shared" si="65"/>
        <v>XL8NT1_xuantruong+4</v>
      </c>
      <c r="F347" s="89" t="s">
        <v>94</v>
      </c>
      <c r="G347" s="55" t="s">
        <v>1414</v>
      </c>
      <c r="H347" s="56" t="s">
        <v>1415</v>
      </c>
      <c r="I347" s="56" t="s">
        <v>1284</v>
      </c>
      <c r="J347" s="56" t="s">
        <v>1410</v>
      </c>
      <c r="K347" s="56"/>
      <c r="L347" s="56" t="s">
        <v>1416</v>
      </c>
      <c r="M347" s="91"/>
      <c r="N347" s="90"/>
      <c r="O347" s="90"/>
      <c r="P347" s="90"/>
      <c r="Q347" s="57"/>
      <c r="R347" s="57"/>
      <c r="S347" s="57"/>
      <c r="T347" s="57"/>
      <c r="U347" s="58"/>
      <c r="V347" s="59"/>
      <c r="W347" s="59"/>
      <c r="X347" s="59"/>
      <c r="Y347" s="59"/>
      <c r="Z347" s="60"/>
      <c r="AA347" s="60"/>
      <c r="AB347" s="60"/>
      <c r="AC347" s="60"/>
      <c r="AD347" s="59"/>
      <c r="AE347" s="59"/>
      <c r="AF347" s="59"/>
      <c r="AG347" s="59"/>
      <c r="AH347" s="61"/>
      <c r="AI347" s="61"/>
      <c r="AJ347" s="61"/>
      <c r="AK347" s="61"/>
      <c r="AL347" s="164"/>
      <c r="AM347" s="62"/>
      <c r="AN347" s="62"/>
      <c r="AO347" s="59">
        <f t="shared" si="61"/>
        <v>0</v>
      </c>
      <c r="AP347" s="59">
        <f t="shared" si="61"/>
        <v>0</v>
      </c>
      <c r="AQ347" s="59">
        <f t="shared" si="61"/>
        <v>0</v>
      </c>
      <c r="AR347" s="59">
        <f t="shared" si="60"/>
        <v>0</v>
      </c>
      <c r="AS347" s="59"/>
      <c r="AT347" s="59"/>
      <c r="AU347" s="59"/>
      <c r="AV347" s="59"/>
      <c r="AW347" s="64"/>
      <c r="AX347" s="89" t="s">
        <v>94</v>
      </c>
      <c r="AY347" s="65"/>
      <c r="AZ347" s="66">
        <v>240</v>
      </c>
    </row>
    <row r="348" spans="1:52" s="32" customFormat="1" ht="54" customHeight="1" x14ac:dyDescent="0.25">
      <c r="A348" s="53" t="str">
        <f t="shared" si="62"/>
        <v>XL8NT1_D1+1</v>
      </c>
      <c r="B348" s="53" t="str">
        <f t="shared" si="63"/>
        <v>XL8NT1_D1+2</v>
      </c>
      <c r="C348" s="53" t="str">
        <f t="shared" si="64"/>
        <v>XL8NT1_D1+3</v>
      </c>
      <c r="D348" s="53" t="str">
        <f t="shared" si="65"/>
        <v>XL8NT1_D1+4</v>
      </c>
      <c r="F348" s="89" t="s">
        <v>94</v>
      </c>
      <c r="G348" s="55"/>
      <c r="H348" s="56" t="s">
        <v>1417</v>
      </c>
      <c r="I348" s="56" t="s">
        <v>1418</v>
      </c>
      <c r="J348" s="56" t="s">
        <v>1419</v>
      </c>
      <c r="K348" s="56"/>
      <c r="L348" s="56" t="s">
        <v>1413</v>
      </c>
      <c r="M348" s="91">
        <v>1800</v>
      </c>
      <c r="N348" s="90">
        <v>900</v>
      </c>
      <c r="O348" s="90">
        <v>600</v>
      </c>
      <c r="P348" s="90">
        <v>450</v>
      </c>
      <c r="Q348" s="57"/>
      <c r="R348" s="57"/>
      <c r="S348" s="57"/>
      <c r="T348" s="57"/>
      <c r="U348" s="58" t="str">
        <f>H348</f>
        <v>XL8NT1_D1</v>
      </c>
      <c r="V348" s="59"/>
      <c r="W348" s="59"/>
      <c r="X348" s="59"/>
      <c r="Y348" s="59"/>
      <c r="Z348" s="60">
        <f>V348/M348</f>
        <v>0</v>
      </c>
      <c r="AA348" s="60"/>
      <c r="AB348" s="60"/>
      <c r="AC348" s="60"/>
      <c r="AD348" s="59"/>
      <c r="AE348" s="59"/>
      <c r="AF348" s="59"/>
      <c r="AG348" s="59"/>
      <c r="AH348" s="61"/>
      <c r="AI348" s="61"/>
      <c r="AJ348" s="61"/>
      <c r="AK348" s="61"/>
      <c r="AL348" s="164">
        <v>5.3111111111111109</v>
      </c>
      <c r="AM348" s="62"/>
      <c r="AN348" s="63">
        <f>ROUNDDOWN(AL348*$AN$10/$AL$10,1)</f>
        <v>3</v>
      </c>
      <c r="AO348" s="59">
        <f t="shared" si="61"/>
        <v>5400</v>
      </c>
      <c r="AP348" s="59">
        <f t="shared" si="61"/>
        <v>2700</v>
      </c>
      <c r="AQ348" s="59">
        <f t="shared" si="61"/>
        <v>1800</v>
      </c>
      <c r="AR348" s="59">
        <f t="shared" si="60"/>
        <v>1350</v>
      </c>
      <c r="AS348" s="59">
        <f t="shared" si="66"/>
        <v>5400</v>
      </c>
      <c r="AT348" s="59">
        <f t="shared" si="66"/>
        <v>2700</v>
      </c>
      <c r="AU348" s="59">
        <f t="shared" si="66"/>
        <v>1800</v>
      </c>
      <c r="AV348" s="59">
        <f t="shared" si="66"/>
        <v>1400</v>
      </c>
      <c r="AW348" s="64"/>
      <c r="AX348" s="89" t="s">
        <v>94</v>
      </c>
      <c r="AY348" s="65"/>
      <c r="AZ348" s="66">
        <v>240</v>
      </c>
    </row>
    <row r="349" spans="1:52" s="32" customFormat="1" ht="31.5" x14ac:dyDescent="0.25">
      <c r="A349" s="53" t="str">
        <f t="shared" si="62"/>
        <v>XL8NT1_D2+1</v>
      </c>
      <c r="B349" s="53" t="str">
        <f t="shared" si="63"/>
        <v>XL8NT1_D2+2</v>
      </c>
      <c r="C349" s="53" t="str">
        <f t="shared" si="64"/>
        <v>XL8NT1_D2+3</v>
      </c>
      <c r="D349" s="53" t="str">
        <f t="shared" si="65"/>
        <v>XL8NT1_D2+4</v>
      </c>
      <c r="F349" s="89" t="s">
        <v>94</v>
      </c>
      <c r="G349" s="55"/>
      <c r="H349" s="56" t="s">
        <v>1420</v>
      </c>
      <c r="I349" s="56" t="s">
        <v>1421</v>
      </c>
      <c r="J349" s="56" t="s">
        <v>1422</v>
      </c>
      <c r="K349" s="56"/>
      <c r="L349" s="56" t="s">
        <v>1411</v>
      </c>
      <c r="M349" s="90">
        <v>1600</v>
      </c>
      <c r="N349" s="90">
        <v>800</v>
      </c>
      <c r="O349" s="90">
        <v>600</v>
      </c>
      <c r="P349" s="90">
        <v>450</v>
      </c>
      <c r="Q349" s="57"/>
      <c r="R349" s="57"/>
      <c r="S349" s="57"/>
      <c r="T349" s="57"/>
      <c r="U349" s="58" t="str">
        <f>H349</f>
        <v>XL8NT1_D2</v>
      </c>
      <c r="V349" s="59"/>
      <c r="W349" s="59"/>
      <c r="X349" s="59"/>
      <c r="Y349" s="59"/>
      <c r="Z349" s="60">
        <f>V349/M349</f>
        <v>0</v>
      </c>
      <c r="AA349" s="60">
        <f>W349/N349</f>
        <v>0</v>
      </c>
      <c r="AB349" s="60"/>
      <c r="AC349" s="60"/>
      <c r="AD349" s="59"/>
      <c r="AE349" s="59"/>
      <c r="AF349" s="59"/>
      <c r="AG349" s="59"/>
      <c r="AH349" s="61"/>
      <c r="AI349" s="61"/>
      <c r="AJ349" s="61"/>
      <c r="AK349" s="61"/>
      <c r="AL349" s="164">
        <v>4.22</v>
      </c>
      <c r="AM349" s="62"/>
      <c r="AN349" s="63">
        <f>ROUNDDOWN(AL349*$AN$10/$AL$10,1)</f>
        <v>2.4</v>
      </c>
      <c r="AO349" s="59">
        <f t="shared" si="61"/>
        <v>3840</v>
      </c>
      <c r="AP349" s="59">
        <f t="shared" si="61"/>
        <v>1920</v>
      </c>
      <c r="AQ349" s="59">
        <f t="shared" si="61"/>
        <v>1440</v>
      </c>
      <c r="AR349" s="59">
        <f t="shared" si="60"/>
        <v>1080</v>
      </c>
      <c r="AS349" s="59">
        <f t="shared" si="66"/>
        <v>3800</v>
      </c>
      <c r="AT349" s="59">
        <f t="shared" si="66"/>
        <v>1900</v>
      </c>
      <c r="AU349" s="59">
        <f t="shared" si="66"/>
        <v>1400</v>
      </c>
      <c r="AV349" s="59">
        <f t="shared" si="66"/>
        <v>1100</v>
      </c>
      <c r="AW349" s="64"/>
      <c r="AX349" s="89" t="s">
        <v>94</v>
      </c>
      <c r="AY349" s="65"/>
      <c r="AZ349" s="66"/>
    </row>
    <row r="350" spans="1:52" s="32" customFormat="1" ht="47.25" x14ac:dyDescent="0.25">
      <c r="A350" s="53" t="str">
        <f t="shared" si="62"/>
        <v>XL8NT1_xuantho+1</v>
      </c>
      <c r="B350" s="53" t="str">
        <f t="shared" si="63"/>
        <v>XL8NT1_xuantho+2</v>
      </c>
      <c r="C350" s="53" t="str">
        <f t="shared" si="64"/>
        <v>XL8NT1_xuantho+3</v>
      </c>
      <c r="D350" s="53" t="str">
        <f t="shared" si="65"/>
        <v>XL8NT1_xuantho+4</v>
      </c>
      <c r="F350" s="89" t="s">
        <v>94</v>
      </c>
      <c r="G350" s="55" t="s">
        <v>1423</v>
      </c>
      <c r="H350" s="56" t="s">
        <v>1424</v>
      </c>
      <c r="I350" s="56" t="s">
        <v>1351</v>
      </c>
      <c r="J350" s="56" t="s">
        <v>1425</v>
      </c>
      <c r="K350" s="56"/>
      <c r="L350" s="56" t="s">
        <v>1426</v>
      </c>
      <c r="M350" s="91"/>
      <c r="N350" s="90"/>
      <c r="O350" s="90"/>
      <c r="P350" s="90"/>
      <c r="Q350" s="57"/>
      <c r="R350" s="57"/>
      <c r="S350" s="57"/>
      <c r="T350" s="57"/>
      <c r="U350" s="58"/>
      <c r="V350" s="59"/>
      <c r="W350" s="59"/>
      <c r="X350" s="59"/>
      <c r="Y350" s="59"/>
      <c r="Z350" s="60"/>
      <c r="AA350" s="60"/>
      <c r="AB350" s="60"/>
      <c r="AC350" s="60"/>
      <c r="AD350" s="59"/>
      <c r="AE350" s="59"/>
      <c r="AF350" s="59"/>
      <c r="AG350" s="59"/>
      <c r="AH350" s="61"/>
      <c r="AI350" s="61"/>
      <c r="AJ350" s="61"/>
      <c r="AK350" s="61"/>
      <c r="AL350" s="164"/>
      <c r="AM350" s="62"/>
      <c r="AN350" s="62"/>
      <c r="AO350" s="59">
        <f t="shared" si="61"/>
        <v>0</v>
      </c>
      <c r="AP350" s="59">
        <f t="shared" si="61"/>
        <v>0</v>
      </c>
      <c r="AQ350" s="59">
        <f t="shared" si="61"/>
        <v>0</v>
      </c>
      <c r="AR350" s="59">
        <f t="shared" si="60"/>
        <v>0</v>
      </c>
      <c r="AS350" s="59"/>
      <c r="AT350" s="59"/>
      <c r="AU350" s="59"/>
      <c r="AV350" s="59"/>
      <c r="AW350" s="64"/>
      <c r="AX350" s="89" t="s">
        <v>94</v>
      </c>
      <c r="AY350" s="65"/>
      <c r="AZ350" s="66">
        <v>240</v>
      </c>
    </row>
    <row r="351" spans="1:52" s="32" customFormat="1" ht="31.5" x14ac:dyDescent="0.25">
      <c r="A351" s="53" t="str">
        <f t="shared" si="62"/>
        <v>XL8NT1_D3+1</v>
      </c>
      <c r="B351" s="53" t="str">
        <f t="shared" si="63"/>
        <v>XL8NT1_D3+2</v>
      </c>
      <c r="C351" s="53" t="str">
        <f t="shared" si="64"/>
        <v>XL8NT1_D3+3</v>
      </c>
      <c r="D351" s="53" t="str">
        <f t="shared" si="65"/>
        <v>XL8NT1_D3+4</v>
      </c>
      <c r="F351" s="89" t="s">
        <v>94</v>
      </c>
      <c r="G351" s="55"/>
      <c r="H351" s="56" t="s">
        <v>1427</v>
      </c>
      <c r="I351" s="56" t="s">
        <v>1428</v>
      </c>
      <c r="J351" s="56" t="s">
        <v>1429</v>
      </c>
      <c r="K351" s="56"/>
      <c r="L351" s="56" t="s">
        <v>1430</v>
      </c>
      <c r="M351" s="91">
        <v>1800</v>
      </c>
      <c r="N351" s="90">
        <v>900</v>
      </c>
      <c r="O351" s="90">
        <v>600</v>
      </c>
      <c r="P351" s="90">
        <v>450</v>
      </c>
      <c r="Q351" s="57"/>
      <c r="R351" s="57"/>
      <c r="S351" s="57"/>
      <c r="T351" s="57"/>
      <c r="U351" s="58" t="str">
        <f>H351</f>
        <v>XL8NT1_D3</v>
      </c>
      <c r="V351" s="59"/>
      <c r="W351" s="59"/>
      <c r="X351" s="59"/>
      <c r="Y351" s="59"/>
      <c r="Z351" s="60"/>
      <c r="AA351" s="60"/>
      <c r="AB351" s="60"/>
      <c r="AC351" s="60"/>
      <c r="AD351" s="59"/>
      <c r="AE351" s="59"/>
      <c r="AF351" s="59"/>
      <c r="AG351" s="59"/>
      <c r="AH351" s="61"/>
      <c r="AI351" s="61"/>
      <c r="AJ351" s="61"/>
      <c r="AK351" s="61"/>
      <c r="AL351" s="164">
        <v>5.3111111111111109</v>
      </c>
      <c r="AM351" s="62"/>
      <c r="AN351" s="63">
        <f>ROUNDDOWN(AL351*$AN$10/$AL$10,1)</f>
        <v>3</v>
      </c>
      <c r="AO351" s="59">
        <f t="shared" si="61"/>
        <v>5400</v>
      </c>
      <c r="AP351" s="59">
        <f t="shared" si="61"/>
        <v>2700</v>
      </c>
      <c r="AQ351" s="59">
        <f t="shared" si="61"/>
        <v>1800</v>
      </c>
      <c r="AR351" s="59">
        <f t="shared" si="60"/>
        <v>1350</v>
      </c>
      <c r="AS351" s="59">
        <f t="shared" si="66"/>
        <v>5400</v>
      </c>
      <c r="AT351" s="59">
        <f t="shared" si="66"/>
        <v>2700</v>
      </c>
      <c r="AU351" s="59">
        <f t="shared" si="66"/>
        <v>1800</v>
      </c>
      <c r="AV351" s="59">
        <f t="shared" si="66"/>
        <v>1400</v>
      </c>
      <c r="AW351" s="64"/>
      <c r="AX351" s="89" t="s">
        <v>94</v>
      </c>
      <c r="AY351" s="65"/>
      <c r="AZ351" s="66">
        <v>240</v>
      </c>
    </row>
    <row r="352" spans="1:52" s="32" customFormat="1" ht="47.25" x14ac:dyDescent="0.25">
      <c r="A352" s="53" t="str">
        <f t="shared" si="62"/>
        <v>XL8NT1_D4+1</v>
      </c>
      <c r="B352" s="53" t="str">
        <f t="shared" si="63"/>
        <v>XL8NT1_D4+2</v>
      </c>
      <c r="C352" s="53" t="str">
        <f t="shared" si="64"/>
        <v>XL8NT1_D4+3</v>
      </c>
      <c r="D352" s="53" t="str">
        <f t="shared" si="65"/>
        <v>XL8NT1_D4+4</v>
      </c>
      <c r="F352" s="89" t="s">
        <v>94</v>
      </c>
      <c r="G352" s="55"/>
      <c r="H352" s="56" t="s">
        <v>1431</v>
      </c>
      <c r="I352" s="56" t="s">
        <v>1432</v>
      </c>
      <c r="J352" s="56" t="s">
        <v>1433</v>
      </c>
      <c r="K352" s="56"/>
      <c r="L352" s="56" t="s">
        <v>1434</v>
      </c>
      <c r="M352" s="91">
        <v>2000</v>
      </c>
      <c r="N352" s="90">
        <v>900</v>
      </c>
      <c r="O352" s="90">
        <v>600</v>
      </c>
      <c r="P352" s="90">
        <v>450</v>
      </c>
      <c r="Q352" s="57"/>
      <c r="R352" s="57"/>
      <c r="S352" s="57"/>
      <c r="T352" s="57"/>
      <c r="U352" s="58" t="str">
        <f>H352</f>
        <v>XL8NT1_D4</v>
      </c>
      <c r="V352" s="59"/>
      <c r="W352" s="59"/>
      <c r="X352" s="59"/>
      <c r="Y352" s="59"/>
      <c r="Z352" s="60"/>
      <c r="AA352" s="60"/>
      <c r="AB352" s="60"/>
      <c r="AC352" s="60"/>
      <c r="AD352" s="59"/>
      <c r="AE352" s="59"/>
      <c r="AF352" s="59"/>
      <c r="AG352" s="59"/>
      <c r="AH352" s="61"/>
      <c r="AI352" s="61"/>
      <c r="AJ352" s="61"/>
      <c r="AK352" s="61"/>
      <c r="AL352" s="164">
        <v>2.54</v>
      </c>
      <c r="AM352" s="62"/>
      <c r="AN352" s="63">
        <f>ROUNDDOWN(AL352*$AN$10/$AL$10,1)</f>
        <v>1.4</v>
      </c>
      <c r="AO352" s="59">
        <f t="shared" si="61"/>
        <v>2800</v>
      </c>
      <c r="AP352" s="59">
        <f t="shared" si="61"/>
        <v>1260</v>
      </c>
      <c r="AQ352" s="59">
        <f t="shared" si="61"/>
        <v>840</v>
      </c>
      <c r="AR352" s="59">
        <f t="shared" si="60"/>
        <v>630</v>
      </c>
      <c r="AS352" s="59">
        <f t="shared" si="66"/>
        <v>2800</v>
      </c>
      <c r="AT352" s="59">
        <f t="shared" si="66"/>
        <v>1300</v>
      </c>
      <c r="AU352" s="59">
        <f t="shared" si="66"/>
        <v>840</v>
      </c>
      <c r="AV352" s="59">
        <f t="shared" si="66"/>
        <v>630</v>
      </c>
      <c r="AW352" s="64"/>
      <c r="AX352" s="89" t="s">
        <v>94</v>
      </c>
      <c r="AY352" s="65"/>
      <c r="AZ352" s="66">
        <v>240</v>
      </c>
    </row>
    <row r="353" spans="1:52" s="32" customFormat="1" ht="63" x14ac:dyDescent="0.25">
      <c r="A353" s="53" t="str">
        <f t="shared" si="62"/>
        <v>XL8NT1_D5+1</v>
      </c>
      <c r="B353" s="53" t="str">
        <f t="shared" si="63"/>
        <v>XL8NT1_D5+2</v>
      </c>
      <c r="C353" s="53" t="str">
        <f t="shared" si="64"/>
        <v>XL8NT1_D5+3</v>
      </c>
      <c r="D353" s="53" t="str">
        <f t="shared" si="65"/>
        <v>XL8NT1_D5+4</v>
      </c>
      <c r="F353" s="89" t="s">
        <v>94</v>
      </c>
      <c r="G353" s="41"/>
      <c r="H353" s="56" t="s">
        <v>104</v>
      </c>
      <c r="I353" s="56" t="s">
        <v>1435</v>
      </c>
      <c r="J353" s="56" t="s">
        <v>1436</v>
      </c>
      <c r="K353" s="56"/>
      <c r="L353" s="56" t="s">
        <v>1437</v>
      </c>
      <c r="M353" s="91">
        <v>1400</v>
      </c>
      <c r="N353" s="90">
        <v>700</v>
      </c>
      <c r="O353" s="90">
        <v>550</v>
      </c>
      <c r="P353" s="90">
        <v>400</v>
      </c>
      <c r="Q353" s="57"/>
      <c r="R353" s="57"/>
      <c r="S353" s="57"/>
      <c r="T353" s="57"/>
      <c r="U353" s="58" t="str">
        <f>H353</f>
        <v>XL8NT1_D5</v>
      </c>
      <c r="V353" s="59"/>
      <c r="W353" s="59"/>
      <c r="X353" s="59"/>
      <c r="Y353" s="59"/>
      <c r="Z353" s="60"/>
      <c r="AA353" s="60"/>
      <c r="AB353" s="60"/>
      <c r="AC353" s="60"/>
      <c r="AD353" s="59"/>
      <c r="AE353" s="59"/>
      <c r="AF353" s="59"/>
      <c r="AG353" s="59"/>
      <c r="AH353" s="61"/>
      <c r="AI353" s="61"/>
      <c r="AJ353" s="61"/>
      <c r="AK353" s="61"/>
      <c r="AL353" s="164">
        <v>4.2857142857142856</v>
      </c>
      <c r="AM353" s="62"/>
      <c r="AN353" s="63">
        <f>ROUNDDOWN(AL353*$AN$10/$AL$10,1)</f>
        <v>2.4</v>
      </c>
      <c r="AO353" s="59">
        <f t="shared" si="61"/>
        <v>3360</v>
      </c>
      <c r="AP353" s="59">
        <f t="shared" si="61"/>
        <v>1680</v>
      </c>
      <c r="AQ353" s="59">
        <f t="shared" si="61"/>
        <v>1320</v>
      </c>
      <c r="AR353" s="59">
        <f t="shared" si="60"/>
        <v>960</v>
      </c>
      <c r="AS353" s="59">
        <f t="shared" si="66"/>
        <v>3400</v>
      </c>
      <c r="AT353" s="59">
        <f t="shared" si="66"/>
        <v>1700</v>
      </c>
      <c r="AU353" s="59">
        <f t="shared" si="66"/>
        <v>1300</v>
      </c>
      <c r="AV353" s="59">
        <f t="shared" si="66"/>
        <v>960</v>
      </c>
      <c r="AW353" s="64"/>
      <c r="AX353" s="89" t="s">
        <v>94</v>
      </c>
      <c r="AY353" s="65"/>
      <c r="AZ353" s="66">
        <v>240</v>
      </c>
    </row>
    <row r="354" spans="1:52" s="32" customFormat="1" ht="31.5" x14ac:dyDescent="0.25">
      <c r="A354" s="53" t="str">
        <f t="shared" si="62"/>
        <v>XL8NT1_D6+1</v>
      </c>
      <c r="B354" s="53" t="str">
        <f t="shared" si="63"/>
        <v>XL8NT1_D6+2</v>
      </c>
      <c r="C354" s="53" t="str">
        <f t="shared" si="64"/>
        <v>XL8NT1_D6+3</v>
      </c>
      <c r="D354" s="53" t="str">
        <f t="shared" si="65"/>
        <v>XL8NT1_D6+4</v>
      </c>
      <c r="F354" s="89" t="s">
        <v>94</v>
      </c>
      <c r="G354" s="55" t="s">
        <v>101</v>
      </c>
      <c r="H354" s="56" t="s">
        <v>102</v>
      </c>
      <c r="I354" s="56" t="s">
        <v>1438</v>
      </c>
      <c r="J354" s="56" t="s">
        <v>144</v>
      </c>
      <c r="K354" s="56"/>
      <c r="L354" s="56" t="s">
        <v>1439</v>
      </c>
      <c r="M354" s="90">
        <v>1400</v>
      </c>
      <c r="N354" s="90">
        <v>700</v>
      </c>
      <c r="O354" s="90">
        <v>550</v>
      </c>
      <c r="P354" s="90">
        <v>400</v>
      </c>
      <c r="Q354" s="57"/>
      <c r="R354" s="57"/>
      <c r="S354" s="57"/>
      <c r="T354" s="57"/>
      <c r="U354" s="58" t="str">
        <f>H354</f>
        <v>XL8NT1_D6</v>
      </c>
      <c r="V354" s="59"/>
      <c r="W354" s="59"/>
      <c r="X354" s="59"/>
      <c r="Y354" s="59"/>
      <c r="Z354" s="60"/>
      <c r="AA354" s="60"/>
      <c r="AB354" s="60"/>
      <c r="AC354" s="60"/>
      <c r="AD354" s="59"/>
      <c r="AE354" s="59"/>
      <c r="AF354" s="59"/>
      <c r="AG354" s="59"/>
      <c r="AH354" s="61"/>
      <c r="AI354" s="61"/>
      <c r="AJ354" s="61"/>
      <c r="AK354" s="61"/>
      <c r="AL354" s="164">
        <v>6.2142857142857144</v>
      </c>
      <c r="AM354" s="62"/>
      <c r="AN354" s="63">
        <f>ROUNDDOWN(AL354*$AN$10/$AL$10,1)</f>
        <v>3.6</v>
      </c>
      <c r="AO354" s="59">
        <f t="shared" si="61"/>
        <v>5040</v>
      </c>
      <c r="AP354" s="59">
        <f t="shared" si="61"/>
        <v>2520</v>
      </c>
      <c r="AQ354" s="59">
        <f t="shared" si="61"/>
        <v>1980</v>
      </c>
      <c r="AR354" s="59">
        <f t="shared" si="60"/>
        <v>1440</v>
      </c>
      <c r="AS354" s="59">
        <f t="shared" si="66"/>
        <v>5000</v>
      </c>
      <c r="AT354" s="59">
        <f t="shared" si="66"/>
        <v>2500</v>
      </c>
      <c r="AU354" s="59">
        <f t="shared" si="66"/>
        <v>2000</v>
      </c>
      <c r="AV354" s="59">
        <f t="shared" si="66"/>
        <v>1400</v>
      </c>
      <c r="AW354" s="64"/>
      <c r="AX354" s="89" t="s">
        <v>94</v>
      </c>
      <c r="AY354" s="65"/>
      <c r="AZ354" s="66"/>
    </row>
    <row r="355" spans="1:52" s="32" customFormat="1" x14ac:dyDescent="0.25">
      <c r="A355" s="53" t="str">
        <f t="shared" si="62"/>
        <v>XL9NT2+1</v>
      </c>
      <c r="B355" s="53" t="str">
        <f t="shared" si="63"/>
        <v>XL9NT2+2</v>
      </c>
      <c r="C355" s="53" t="str">
        <f t="shared" si="64"/>
        <v>XL9NT2+3</v>
      </c>
      <c r="D355" s="53" t="str">
        <f t="shared" si="65"/>
        <v>XL9NT2+4</v>
      </c>
      <c r="F355" s="89" t="s">
        <v>94</v>
      </c>
      <c r="G355" s="55">
        <v>9</v>
      </c>
      <c r="H355" s="56" t="s">
        <v>1440</v>
      </c>
      <c r="I355" s="56" t="s">
        <v>1441</v>
      </c>
      <c r="J355" s="56" t="s">
        <v>144</v>
      </c>
      <c r="K355" s="56"/>
      <c r="L355" s="56" t="s">
        <v>1442</v>
      </c>
      <c r="M355" s="91"/>
      <c r="N355" s="90"/>
      <c r="O355" s="90"/>
      <c r="P355" s="90"/>
      <c r="Q355" s="57"/>
      <c r="R355" s="57"/>
      <c r="S355" s="57"/>
      <c r="T355" s="57"/>
      <c r="U355" s="58"/>
      <c r="V355" s="59"/>
      <c r="W355" s="59"/>
      <c r="X355" s="59"/>
      <c r="Y355" s="59"/>
      <c r="Z355" s="60"/>
      <c r="AA355" s="60"/>
      <c r="AB355" s="60"/>
      <c r="AC355" s="60"/>
      <c r="AD355" s="59"/>
      <c r="AE355" s="59"/>
      <c r="AF355" s="59"/>
      <c r="AG355" s="59"/>
      <c r="AH355" s="61"/>
      <c r="AI355" s="61"/>
      <c r="AJ355" s="61"/>
      <c r="AK355" s="61"/>
      <c r="AL355" s="164"/>
      <c r="AM355" s="62"/>
      <c r="AN355" s="62"/>
      <c r="AO355" s="59">
        <f t="shared" si="61"/>
        <v>0</v>
      </c>
      <c r="AP355" s="59">
        <f t="shared" si="61"/>
        <v>0</v>
      </c>
      <c r="AQ355" s="59">
        <f t="shared" si="61"/>
        <v>0</v>
      </c>
      <c r="AR355" s="59">
        <f t="shared" si="60"/>
        <v>0</v>
      </c>
      <c r="AS355" s="59"/>
      <c r="AT355" s="59"/>
      <c r="AU355" s="59"/>
      <c r="AV355" s="59"/>
      <c r="AW355" s="64"/>
      <c r="AX355" s="89" t="s">
        <v>94</v>
      </c>
      <c r="AY355" s="65"/>
      <c r="AZ355" s="66">
        <v>240</v>
      </c>
    </row>
    <row r="356" spans="1:52" s="32" customFormat="1" ht="31.5" x14ac:dyDescent="0.25">
      <c r="A356" s="53" t="str">
        <f t="shared" si="62"/>
        <v>XL9NT2_D1+1</v>
      </c>
      <c r="B356" s="53" t="str">
        <f t="shared" si="63"/>
        <v>XL9NT2_D1+2</v>
      </c>
      <c r="C356" s="53" t="str">
        <f t="shared" si="64"/>
        <v>XL9NT2_D1+3</v>
      </c>
      <c r="D356" s="53" t="str">
        <f t="shared" si="65"/>
        <v>XL9NT2_D1+4</v>
      </c>
      <c r="F356" s="89" t="s">
        <v>94</v>
      </c>
      <c r="G356" s="55"/>
      <c r="H356" s="56" t="s">
        <v>1443</v>
      </c>
      <c r="I356" s="56" t="s">
        <v>1444</v>
      </c>
      <c r="J356" s="56" t="s">
        <v>1442</v>
      </c>
      <c r="K356" s="56"/>
      <c r="L356" s="56" t="s">
        <v>1445</v>
      </c>
      <c r="M356" s="57">
        <v>1600</v>
      </c>
      <c r="N356" s="55">
        <v>800</v>
      </c>
      <c r="O356" s="55">
        <v>550</v>
      </c>
      <c r="P356" s="55">
        <v>400</v>
      </c>
      <c r="Q356" s="57"/>
      <c r="R356" s="57"/>
      <c r="S356" s="57"/>
      <c r="T356" s="57"/>
      <c r="U356" s="58" t="str">
        <f>H356</f>
        <v>XL9NT2_D1</v>
      </c>
      <c r="V356" s="59"/>
      <c r="W356" s="59"/>
      <c r="X356" s="59"/>
      <c r="Y356" s="59"/>
      <c r="Z356" s="60"/>
      <c r="AA356" s="60"/>
      <c r="AB356" s="60"/>
      <c r="AC356" s="60"/>
      <c r="AD356" s="59"/>
      <c r="AE356" s="59"/>
      <c r="AF356" s="59"/>
      <c r="AG356" s="59"/>
      <c r="AH356" s="61"/>
      <c r="AI356" s="61"/>
      <c r="AJ356" s="61"/>
      <c r="AK356" s="61"/>
      <c r="AL356" s="164">
        <v>4.22</v>
      </c>
      <c r="AM356" s="62"/>
      <c r="AN356" s="63">
        <f>ROUNDDOWN(AL356*$AN$10/$AL$10,1)</f>
        <v>2.4</v>
      </c>
      <c r="AO356" s="59">
        <f t="shared" si="61"/>
        <v>3840</v>
      </c>
      <c r="AP356" s="59">
        <f t="shared" si="61"/>
        <v>1920</v>
      </c>
      <c r="AQ356" s="59">
        <f t="shared" si="61"/>
        <v>1320</v>
      </c>
      <c r="AR356" s="59">
        <f t="shared" si="60"/>
        <v>960</v>
      </c>
      <c r="AS356" s="59">
        <f t="shared" si="66"/>
        <v>3800</v>
      </c>
      <c r="AT356" s="59">
        <f t="shared" si="66"/>
        <v>1900</v>
      </c>
      <c r="AU356" s="59">
        <f t="shared" si="66"/>
        <v>1300</v>
      </c>
      <c r="AV356" s="59">
        <f t="shared" si="66"/>
        <v>960</v>
      </c>
      <c r="AW356" s="64"/>
      <c r="AX356" s="89" t="s">
        <v>94</v>
      </c>
      <c r="AY356" s="65"/>
      <c r="AZ356" s="66">
        <v>240</v>
      </c>
    </row>
    <row r="357" spans="1:52" s="32" customFormat="1" ht="31.5" x14ac:dyDescent="0.25">
      <c r="A357" s="53" t="str">
        <f t="shared" si="62"/>
        <v>XL9NT2_D2+1</v>
      </c>
      <c r="B357" s="53" t="str">
        <f t="shared" si="63"/>
        <v>XL9NT2_D2+2</v>
      </c>
      <c r="C357" s="53" t="str">
        <f t="shared" si="64"/>
        <v>XL9NT2_D2+3</v>
      </c>
      <c r="D357" s="53" t="str">
        <f t="shared" si="65"/>
        <v>XL9NT2_D2+4</v>
      </c>
      <c r="F357" s="89" t="s">
        <v>94</v>
      </c>
      <c r="G357" s="55"/>
      <c r="H357" s="56" t="s">
        <v>1446</v>
      </c>
      <c r="I357" s="56" t="s">
        <v>1447</v>
      </c>
      <c r="J357" s="56" t="s">
        <v>1445</v>
      </c>
      <c r="K357" s="56"/>
      <c r="L357" s="56" t="s">
        <v>1448</v>
      </c>
      <c r="M357" s="57">
        <v>1400</v>
      </c>
      <c r="N357" s="55">
        <v>700</v>
      </c>
      <c r="O357" s="55">
        <v>550</v>
      </c>
      <c r="P357" s="55">
        <v>400</v>
      </c>
      <c r="Q357" s="57"/>
      <c r="R357" s="57"/>
      <c r="S357" s="57"/>
      <c r="T357" s="57"/>
      <c r="U357" s="58" t="str">
        <f>H357</f>
        <v>XL9NT2_D2</v>
      </c>
      <c r="V357" s="59"/>
      <c r="W357" s="59"/>
      <c r="X357" s="59"/>
      <c r="Y357" s="59"/>
      <c r="Z357" s="60"/>
      <c r="AA357" s="60">
        <f>W357/N357</f>
        <v>0</v>
      </c>
      <c r="AB357" s="60"/>
      <c r="AC357" s="60"/>
      <c r="AD357" s="59"/>
      <c r="AE357" s="59"/>
      <c r="AF357" s="59"/>
      <c r="AG357" s="59"/>
      <c r="AH357" s="61"/>
      <c r="AI357" s="61"/>
      <c r="AJ357" s="61"/>
      <c r="AK357" s="61"/>
      <c r="AL357" s="164">
        <v>6.2142857142857144</v>
      </c>
      <c r="AM357" s="62"/>
      <c r="AN357" s="63">
        <f>ROUNDDOWN(AL357*$AN$10/$AL$10,1)</f>
        <v>3.6</v>
      </c>
      <c r="AO357" s="59">
        <f t="shared" si="61"/>
        <v>5040</v>
      </c>
      <c r="AP357" s="59">
        <f t="shared" si="61"/>
        <v>2520</v>
      </c>
      <c r="AQ357" s="59">
        <f t="shared" si="61"/>
        <v>1980</v>
      </c>
      <c r="AR357" s="59">
        <f t="shared" si="60"/>
        <v>1440</v>
      </c>
      <c r="AS357" s="59">
        <f t="shared" si="66"/>
        <v>5000</v>
      </c>
      <c r="AT357" s="59">
        <f t="shared" si="66"/>
        <v>2500</v>
      </c>
      <c r="AU357" s="59">
        <f t="shared" si="66"/>
        <v>2000</v>
      </c>
      <c r="AV357" s="59">
        <f t="shared" si="66"/>
        <v>1400</v>
      </c>
      <c r="AW357" s="64"/>
      <c r="AX357" s="89" t="s">
        <v>94</v>
      </c>
      <c r="AY357" s="65"/>
      <c r="AZ357" s="66">
        <v>240</v>
      </c>
    </row>
    <row r="358" spans="1:52" s="32" customFormat="1" ht="31.5" x14ac:dyDescent="0.25">
      <c r="A358" s="53" t="str">
        <f t="shared" si="62"/>
        <v>XL9NT2_D3+1</v>
      </c>
      <c r="B358" s="53" t="str">
        <f t="shared" si="63"/>
        <v>XL9NT2_D3+2</v>
      </c>
      <c r="C358" s="53" t="str">
        <f t="shared" si="64"/>
        <v>XL9NT2_D3+3</v>
      </c>
      <c r="D358" s="53" t="str">
        <f t="shared" si="65"/>
        <v>XL9NT2_D3+4</v>
      </c>
      <c r="F358" s="89" t="s">
        <v>94</v>
      </c>
      <c r="G358" s="55"/>
      <c r="H358" s="56" t="s">
        <v>1449</v>
      </c>
      <c r="I358" s="56" t="s">
        <v>1450</v>
      </c>
      <c r="J358" s="56" t="s">
        <v>1448</v>
      </c>
      <c r="K358" s="56"/>
      <c r="L358" s="56" t="s">
        <v>1439</v>
      </c>
      <c r="M358" s="57">
        <v>1200</v>
      </c>
      <c r="N358" s="55">
        <v>600</v>
      </c>
      <c r="O358" s="55">
        <v>500</v>
      </c>
      <c r="P358" s="55">
        <v>400</v>
      </c>
      <c r="Q358" s="57"/>
      <c r="R358" s="57"/>
      <c r="S358" s="57"/>
      <c r="T358" s="57"/>
      <c r="U358" s="58" t="str">
        <f>H358</f>
        <v>XL9NT2_D3</v>
      </c>
      <c r="V358" s="59"/>
      <c r="W358" s="59"/>
      <c r="X358" s="59"/>
      <c r="Y358" s="59"/>
      <c r="Z358" s="60"/>
      <c r="AA358" s="60"/>
      <c r="AB358" s="60"/>
      <c r="AC358" s="60"/>
      <c r="AD358" s="59"/>
      <c r="AE358" s="59"/>
      <c r="AF358" s="59"/>
      <c r="AG358" s="59"/>
      <c r="AH358" s="61"/>
      <c r="AI358" s="61"/>
      <c r="AJ358" s="61"/>
      <c r="AK358" s="61"/>
      <c r="AL358" s="164">
        <v>3.86</v>
      </c>
      <c r="AM358" s="62"/>
      <c r="AN358" s="63">
        <f>ROUNDDOWN(AL358*$AN$10/$AL$10,1)</f>
        <v>2.2000000000000002</v>
      </c>
      <c r="AO358" s="59">
        <f t="shared" si="61"/>
        <v>2640</v>
      </c>
      <c r="AP358" s="59">
        <f t="shared" si="61"/>
        <v>1320</v>
      </c>
      <c r="AQ358" s="59">
        <f t="shared" si="61"/>
        <v>1100</v>
      </c>
      <c r="AR358" s="59">
        <f t="shared" si="60"/>
        <v>880.00000000000011</v>
      </c>
      <c r="AS358" s="59">
        <f t="shared" si="66"/>
        <v>2600</v>
      </c>
      <c r="AT358" s="59">
        <f t="shared" si="66"/>
        <v>1300</v>
      </c>
      <c r="AU358" s="59">
        <f t="shared" si="66"/>
        <v>1100</v>
      </c>
      <c r="AV358" s="59">
        <f t="shared" si="66"/>
        <v>880</v>
      </c>
      <c r="AW358" s="64"/>
      <c r="AX358" s="89" t="s">
        <v>94</v>
      </c>
      <c r="AY358" s="65"/>
      <c r="AZ358" s="66"/>
    </row>
    <row r="359" spans="1:52" s="32" customFormat="1" ht="31.5" x14ac:dyDescent="0.25">
      <c r="A359" s="53" t="str">
        <f t="shared" si="62"/>
        <v>XL9NT2_D4+1</v>
      </c>
      <c r="B359" s="53" t="str">
        <f t="shared" si="63"/>
        <v>XL9NT2_D4+2</v>
      </c>
      <c r="C359" s="53" t="str">
        <f t="shared" si="64"/>
        <v>XL9NT2_D4+3</v>
      </c>
      <c r="D359" s="53" t="str">
        <f t="shared" si="65"/>
        <v>XL9NT2_D4+4</v>
      </c>
      <c r="F359" s="89" t="s">
        <v>94</v>
      </c>
      <c r="G359" s="55"/>
      <c r="H359" s="56" t="s">
        <v>1451</v>
      </c>
      <c r="I359" s="56" t="s">
        <v>1452</v>
      </c>
      <c r="J359" s="56" t="s">
        <v>144</v>
      </c>
      <c r="K359" s="56"/>
      <c r="L359" s="56" t="s">
        <v>1309</v>
      </c>
      <c r="M359" s="90">
        <v>1300</v>
      </c>
      <c r="N359" s="90">
        <v>650</v>
      </c>
      <c r="O359" s="90">
        <v>500</v>
      </c>
      <c r="P359" s="90">
        <v>400</v>
      </c>
      <c r="Q359" s="57"/>
      <c r="R359" s="57"/>
      <c r="S359" s="57"/>
      <c r="T359" s="57"/>
      <c r="U359" s="58" t="str">
        <f>H359</f>
        <v>XL9NT2_D4</v>
      </c>
      <c r="V359" s="59"/>
      <c r="W359" s="59"/>
      <c r="X359" s="59"/>
      <c r="Y359" s="59"/>
      <c r="Z359" s="60"/>
      <c r="AA359" s="60"/>
      <c r="AB359" s="60"/>
      <c r="AC359" s="60"/>
      <c r="AD359" s="59"/>
      <c r="AE359" s="59"/>
      <c r="AF359" s="59"/>
      <c r="AG359" s="59"/>
      <c r="AH359" s="61"/>
      <c r="AI359" s="61"/>
      <c r="AJ359" s="61"/>
      <c r="AK359" s="61"/>
      <c r="AL359" s="164">
        <v>4.29</v>
      </c>
      <c r="AM359" s="62"/>
      <c r="AN359" s="63">
        <f>ROUNDDOWN(AL359*$AN$10/$AL$10,1)</f>
        <v>2.4</v>
      </c>
      <c r="AO359" s="59">
        <f t="shared" si="61"/>
        <v>3120</v>
      </c>
      <c r="AP359" s="59">
        <f t="shared" si="61"/>
        <v>1560</v>
      </c>
      <c r="AQ359" s="59">
        <f t="shared" si="61"/>
        <v>1200</v>
      </c>
      <c r="AR359" s="59">
        <f t="shared" si="60"/>
        <v>960</v>
      </c>
      <c r="AS359" s="59">
        <f t="shared" si="66"/>
        <v>3100</v>
      </c>
      <c r="AT359" s="59">
        <f t="shared" si="66"/>
        <v>1600</v>
      </c>
      <c r="AU359" s="59">
        <f t="shared" si="66"/>
        <v>1200</v>
      </c>
      <c r="AV359" s="59">
        <f t="shared" si="66"/>
        <v>960</v>
      </c>
      <c r="AW359" s="64"/>
      <c r="AX359" s="89" t="s">
        <v>94</v>
      </c>
      <c r="AY359" s="65"/>
      <c r="AZ359" s="66"/>
    </row>
    <row r="360" spans="1:52" s="32" customFormat="1" ht="31.5" x14ac:dyDescent="0.25">
      <c r="A360" s="53" t="str">
        <f t="shared" si="62"/>
        <v>XL10NT1+1</v>
      </c>
      <c r="B360" s="53" t="str">
        <f t="shared" si="63"/>
        <v>XL10NT1+2</v>
      </c>
      <c r="C360" s="53" t="str">
        <f t="shared" si="64"/>
        <v>XL10NT1+3</v>
      </c>
      <c r="D360" s="53" t="str">
        <f t="shared" si="65"/>
        <v>XL10NT1+4</v>
      </c>
      <c r="F360" s="89" t="s">
        <v>94</v>
      </c>
      <c r="G360" s="55">
        <v>10</v>
      </c>
      <c r="H360" s="56" t="s">
        <v>1453</v>
      </c>
      <c r="I360" s="56" t="s">
        <v>1454</v>
      </c>
      <c r="J360" s="56" t="s">
        <v>144</v>
      </c>
      <c r="K360" s="56"/>
      <c r="L360" s="56" t="s">
        <v>1455</v>
      </c>
      <c r="M360" s="91"/>
      <c r="N360" s="90"/>
      <c r="O360" s="90"/>
      <c r="P360" s="90"/>
      <c r="Q360" s="57"/>
      <c r="R360" s="57"/>
      <c r="S360" s="57"/>
      <c r="T360" s="57"/>
      <c r="U360" s="58"/>
      <c r="V360" s="59"/>
      <c r="W360" s="59"/>
      <c r="X360" s="59"/>
      <c r="Y360" s="59"/>
      <c r="Z360" s="60"/>
      <c r="AA360" s="60"/>
      <c r="AB360" s="60"/>
      <c r="AC360" s="60"/>
      <c r="AD360" s="59"/>
      <c r="AE360" s="59"/>
      <c r="AF360" s="59"/>
      <c r="AG360" s="59"/>
      <c r="AH360" s="61"/>
      <c r="AI360" s="61"/>
      <c r="AJ360" s="61"/>
      <c r="AK360" s="61"/>
      <c r="AL360" s="164"/>
      <c r="AM360" s="62"/>
      <c r="AN360" s="62"/>
      <c r="AO360" s="59">
        <f t="shared" si="61"/>
        <v>0</v>
      </c>
      <c r="AP360" s="59">
        <f t="shared" si="61"/>
        <v>0</v>
      </c>
      <c r="AQ360" s="59">
        <f t="shared" si="61"/>
        <v>0</v>
      </c>
      <c r="AR360" s="59">
        <f t="shared" si="60"/>
        <v>0</v>
      </c>
      <c r="AS360" s="59"/>
      <c r="AT360" s="59"/>
      <c r="AU360" s="59"/>
      <c r="AV360" s="59"/>
      <c r="AW360" s="64"/>
      <c r="AX360" s="89" t="s">
        <v>94</v>
      </c>
      <c r="AY360" s="65"/>
      <c r="AZ360" s="66">
        <v>240</v>
      </c>
    </row>
    <row r="361" spans="1:52" s="32" customFormat="1" ht="54" customHeight="1" x14ac:dyDescent="0.25">
      <c r="A361" s="53" t="str">
        <f t="shared" si="62"/>
        <v>XL10NT1_D1+1</v>
      </c>
      <c r="B361" s="53" t="str">
        <f t="shared" si="63"/>
        <v>XL10NT1_D1+2</v>
      </c>
      <c r="C361" s="53" t="str">
        <f t="shared" si="64"/>
        <v>XL10NT1_D1+3</v>
      </c>
      <c r="D361" s="53" t="str">
        <f t="shared" si="65"/>
        <v>XL10NT1_D1+4</v>
      </c>
      <c r="F361" s="89" t="s">
        <v>94</v>
      </c>
      <c r="G361" s="55"/>
      <c r="H361" s="56" t="s">
        <v>1456</v>
      </c>
      <c r="I361" s="56" t="s">
        <v>1457</v>
      </c>
      <c r="J361" s="56" t="s">
        <v>1458</v>
      </c>
      <c r="K361" s="56"/>
      <c r="L361" s="56" t="s">
        <v>1459</v>
      </c>
      <c r="M361" s="91">
        <v>1600</v>
      </c>
      <c r="N361" s="90">
        <v>800</v>
      </c>
      <c r="O361" s="90">
        <v>550</v>
      </c>
      <c r="P361" s="90">
        <v>400</v>
      </c>
      <c r="Q361" s="57"/>
      <c r="R361" s="57"/>
      <c r="S361" s="57"/>
      <c r="T361" s="57"/>
      <c r="U361" s="58" t="str">
        <f>H361</f>
        <v>XL10NT1_D1</v>
      </c>
      <c r="V361" s="59"/>
      <c r="W361" s="59"/>
      <c r="X361" s="59"/>
      <c r="Y361" s="59"/>
      <c r="Z361" s="60"/>
      <c r="AA361" s="60"/>
      <c r="AB361" s="60"/>
      <c r="AC361" s="60"/>
      <c r="AD361" s="59"/>
      <c r="AE361" s="59"/>
      <c r="AF361" s="59"/>
      <c r="AG361" s="59"/>
      <c r="AH361" s="61"/>
      <c r="AI361" s="61"/>
      <c r="AJ361" s="61"/>
      <c r="AK361" s="61"/>
      <c r="AL361" s="164">
        <v>4.22</v>
      </c>
      <c r="AM361" s="62"/>
      <c r="AN361" s="63">
        <f>ROUNDDOWN(AL361*$AN$10/$AL$10,1)</f>
        <v>2.4</v>
      </c>
      <c r="AO361" s="59">
        <f t="shared" si="61"/>
        <v>3840</v>
      </c>
      <c r="AP361" s="59">
        <f t="shared" si="61"/>
        <v>1920</v>
      </c>
      <c r="AQ361" s="59">
        <f t="shared" si="61"/>
        <v>1320</v>
      </c>
      <c r="AR361" s="59">
        <f t="shared" si="60"/>
        <v>960</v>
      </c>
      <c r="AS361" s="59">
        <f t="shared" si="66"/>
        <v>3800</v>
      </c>
      <c r="AT361" s="59">
        <f t="shared" si="66"/>
        <v>1900</v>
      </c>
      <c r="AU361" s="59">
        <f t="shared" si="66"/>
        <v>1300</v>
      </c>
      <c r="AV361" s="59">
        <f t="shared" si="66"/>
        <v>960</v>
      </c>
      <c r="AW361" s="64"/>
      <c r="AX361" s="89" t="s">
        <v>94</v>
      </c>
      <c r="AY361" s="65"/>
      <c r="AZ361" s="66">
        <v>240</v>
      </c>
    </row>
    <row r="362" spans="1:52" s="32" customFormat="1" ht="47.25" x14ac:dyDescent="0.25">
      <c r="A362" s="53" t="str">
        <f t="shared" si="62"/>
        <v>XL10NT1_D2+1</v>
      </c>
      <c r="B362" s="53" t="str">
        <f t="shared" si="63"/>
        <v>XL10NT1_D2+2</v>
      </c>
      <c r="C362" s="53" t="str">
        <f t="shared" si="64"/>
        <v>XL10NT1_D2+3</v>
      </c>
      <c r="D362" s="53" t="str">
        <f t="shared" si="65"/>
        <v>XL10NT1_D2+4</v>
      </c>
      <c r="F362" s="89" t="s">
        <v>94</v>
      </c>
      <c r="G362" s="55"/>
      <c r="H362" s="56" t="s">
        <v>1460</v>
      </c>
      <c r="I362" s="56" t="s">
        <v>1461</v>
      </c>
      <c r="J362" s="56" t="s">
        <v>1462</v>
      </c>
      <c r="K362" s="56"/>
      <c r="L362" s="56" t="s">
        <v>1309</v>
      </c>
      <c r="M362" s="91">
        <v>1400</v>
      </c>
      <c r="N362" s="90">
        <v>700</v>
      </c>
      <c r="O362" s="90">
        <v>550</v>
      </c>
      <c r="P362" s="90">
        <v>400</v>
      </c>
      <c r="Q362" s="57"/>
      <c r="R362" s="57"/>
      <c r="S362" s="57"/>
      <c r="T362" s="57"/>
      <c r="U362" s="58" t="str">
        <f>H362</f>
        <v>XL10NT1_D2</v>
      </c>
      <c r="V362" s="59"/>
      <c r="W362" s="59"/>
      <c r="X362" s="59"/>
      <c r="Y362" s="59"/>
      <c r="Z362" s="60"/>
      <c r="AA362" s="60"/>
      <c r="AB362" s="60"/>
      <c r="AC362" s="60"/>
      <c r="AD362" s="59"/>
      <c r="AE362" s="59"/>
      <c r="AF362" s="59"/>
      <c r="AG362" s="59"/>
      <c r="AH362" s="61"/>
      <c r="AI362" s="61"/>
      <c r="AJ362" s="61"/>
      <c r="AK362" s="61"/>
      <c r="AL362" s="164">
        <v>6.5857142857142854</v>
      </c>
      <c r="AM362" s="62"/>
      <c r="AN362" s="63">
        <f>ROUNDDOWN(AL362*$AN$10/$AL$10,1)</f>
        <v>3.8</v>
      </c>
      <c r="AO362" s="59">
        <f t="shared" si="61"/>
        <v>5320</v>
      </c>
      <c r="AP362" s="59">
        <f t="shared" si="61"/>
        <v>2660</v>
      </c>
      <c r="AQ362" s="59">
        <f t="shared" si="61"/>
        <v>2090</v>
      </c>
      <c r="AR362" s="59">
        <f t="shared" si="60"/>
        <v>1520</v>
      </c>
      <c r="AS362" s="59">
        <f t="shared" si="66"/>
        <v>5300</v>
      </c>
      <c r="AT362" s="59">
        <f t="shared" si="66"/>
        <v>2700</v>
      </c>
      <c r="AU362" s="59">
        <f t="shared" si="66"/>
        <v>2100</v>
      </c>
      <c r="AV362" s="59">
        <f t="shared" si="66"/>
        <v>1500</v>
      </c>
      <c r="AW362" s="64"/>
      <c r="AX362" s="89" t="s">
        <v>94</v>
      </c>
      <c r="AY362" s="65"/>
      <c r="AZ362" s="66"/>
    </row>
    <row r="363" spans="1:52" s="32" customFormat="1" ht="47.25" x14ac:dyDescent="0.25">
      <c r="A363" s="53" t="str">
        <f t="shared" si="62"/>
        <v>XL10NT1_D3+1</v>
      </c>
      <c r="B363" s="53" t="str">
        <f t="shared" si="63"/>
        <v>XL10NT1_D3+2</v>
      </c>
      <c r="C363" s="53" t="str">
        <f t="shared" si="64"/>
        <v>XL10NT1_D3+3</v>
      </c>
      <c r="D363" s="53" t="str">
        <f t="shared" si="65"/>
        <v>XL10NT1_D3+4</v>
      </c>
      <c r="F363" s="89" t="s">
        <v>94</v>
      </c>
      <c r="G363" s="55"/>
      <c r="H363" s="56" t="s">
        <v>1463</v>
      </c>
      <c r="I363" s="56" t="s">
        <v>1464</v>
      </c>
      <c r="J363" s="56" t="s">
        <v>96</v>
      </c>
      <c r="K363" s="56"/>
      <c r="L363" s="56" t="s">
        <v>100</v>
      </c>
      <c r="M363" s="90">
        <v>1200</v>
      </c>
      <c r="N363" s="90">
        <v>600</v>
      </c>
      <c r="O363" s="90">
        <v>500</v>
      </c>
      <c r="P363" s="90">
        <v>400</v>
      </c>
      <c r="Q363" s="57"/>
      <c r="R363" s="57"/>
      <c r="S363" s="57"/>
      <c r="T363" s="57"/>
      <c r="U363" s="58" t="str">
        <f>H363</f>
        <v>XL10NT1_D3</v>
      </c>
      <c r="V363" s="59"/>
      <c r="W363" s="59"/>
      <c r="X363" s="59"/>
      <c r="Y363" s="59"/>
      <c r="Z363" s="60"/>
      <c r="AA363" s="60"/>
      <c r="AB363" s="60"/>
      <c r="AC363" s="60"/>
      <c r="AD363" s="59"/>
      <c r="AE363" s="59"/>
      <c r="AF363" s="59"/>
      <c r="AG363" s="59"/>
      <c r="AH363" s="61"/>
      <c r="AI363" s="61"/>
      <c r="AJ363" s="61"/>
      <c r="AK363" s="61"/>
      <c r="AL363" s="164">
        <v>3.86</v>
      </c>
      <c r="AM363" s="62"/>
      <c r="AN363" s="63">
        <f>ROUNDDOWN(AL363*$AN$10/$AL$10,1)</f>
        <v>2.2000000000000002</v>
      </c>
      <c r="AO363" s="59">
        <f t="shared" si="61"/>
        <v>2640</v>
      </c>
      <c r="AP363" s="59">
        <f t="shared" si="61"/>
        <v>1320</v>
      </c>
      <c r="AQ363" s="59">
        <f t="shared" si="61"/>
        <v>1100</v>
      </c>
      <c r="AR363" s="59">
        <f t="shared" si="60"/>
        <v>880.00000000000011</v>
      </c>
      <c r="AS363" s="59">
        <f t="shared" si="66"/>
        <v>2600</v>
      </c>
      <c r="AT363" s="59">
        <f t="shared" si="66"/>
        <v>1300</v>
      </c>
      <c r="AU363" s="59">
        <f t="shared" si="66"/>
        <v>1100</v>
      </c>
      <c r="AV363" s="59">
        <f t="shared" si="66"/>
        <v>880</v>
      </c>
      <c r="AW363" s="64"/>
      <c r="AX363" s="89" t="s">
        <v>94</v>
      </c>
      <c r="AY363" s="65"/>
      <c r="AZ363" s="66">
        <v>210</v>
      </c>
    </row>
    <row r="364" spans="1:52" s="32" customFormat="1" x14ac:dyDescent="0.25">
      <c r="A364" s="53" t="str">
        <f t="shared" si="62"/>
        <v>XL11NT2+1</v>
      </c>
      <c r="B364" s="53" t="str">
        <f t="shared" si="63"/>
        <v>XL11NT2+2</v>
      </c>
      <c r="C364" s="53" t="str">
        <f t="shared" si="64"/>
        <v>XL11NT2+3</v>
      </c>
      <c r="D364" s="53" t="str">
        <f t="shared" si="65"/>
        <v>XL11NT2+4</v>
      </c>
      <c r="F364" s="89" t="s">
        <v>94</v>
      </c>
      <c r="G364" s="55">
        <v>11</v>
      </c>
      <c r="H364" s="56" t="s">
        <v>1465</v>
      </c>
      <c r="I364" s="56" t="s">
        <v>99</v>
      </c>
      <c r="J364" s="56" t="s">
        <v>96</v>
      </c>
      <c r="K364" s="56"/>
      <c r="L364" s="56" t="s">
        <v>1466</v>
      </c>
      <c r="M364" s="90"/>
      <c r="N364" s="90"/>
      <c r="O364" s="90"/>
      <c r="P364" s="90"/>
      <c r="Q364" s="57"/>
      <c r="R364" s="57"/>
      <c r="S364" s="57"/>
      <c r="T364" s="57"/>
      <c r="U364" s="58"/>
      <c r="V364" s="59"/>
      <c r="W364" s="59"/>
      <c r="X364" s="59"/>
      <c r="Y364" s="59"/>
      <c r="Z364" s="60"/>
      <c r="AA364" s="60"/>
      <c r="AB364" s="60"/>
      <c r="AC364" s="60"/>
      <c r="AD364" s="59"/>
      <c r="AE364" s="59"/>
      <c r="AF364" s="59"/>
      <c r="AG364" s="59"/>
      <c r="AH364" s="61"/>
      <c r="AI364" s="61"/>
      <c r="AJ364" s="61"/>
      <c r="AK364" s="61"/>
      <c r="AL364" s="164"/>
      <c r="AM364" s="62"/>
      <c r="AN364" s="62"/>
      <c r="AO364" s="59">
        <f t="shared" si="61"/>
        <v>0</v>
      </c>
      <c r="AP364" s="59">
        <f t="shared" si="61"/>
        <v>0</v>
      </c>
      <c r="AQ364" s="59">
        <f t="shared" si="61"/>
        <v>0</v>
      </c>
      <c r="AR364" s="59">
        <f t="shared" si="60"/>
        <v>0</v>
      </c>
      <c r="AS364" s="59"/>
      <c r="AT364" s="59"/>
      <c r="AU364" s="59"/>
      <c r="AV364" s="59"/>
      <c r="AW364" s="64"/>
      <c r="AX364" s="89" t="s">
        <v>94</v>
      </c>
      <c r="AY364" s="65"/>
      <c r="AZ364" s="66">
        <v>240</v>
      </c>
    </row>
    <row r="365" spans="1:52" s="32" customFormat="1" ht="54" customHeight="1" x14ac:dyDescent="0.25">
      <c r="A365" s="53" t="str">
        <f t="shared" si="62"/>
        <v>XL11NT2_xuantruong+1</v>
      </c>
      <c r="B365" s="53" t="str">
        <f t="shared" si="63"/>
        <v>XL11NT2_xuantruong+2</v>
      </c>
      <c r="C365" s="53" t="str">
        <f t="shared" si="64"/>
        <v>XL11NT2_xuantruong+3</v>
      </c>
      <c r="D365" s="53" t="str">
        <f t="shared" si="65"/>
        <v>XL11NT2_xuantruong+4</v>
      </c>
      <c r="F365" s="89" t="s">
        <v>94</v>
      </c>
      <c r="G365" s="55" t="s">
        <v>1467</v>
      </c>
      <c r="H365" s="56" t="s">
        <v>1468</v>
      </c>
      <c r="I365" s="56" t="s">
        <v>1284</v>
      </c>
      <c r="J365" s="56" t="s">
        <v>96</v>
      </c>
      <c r="K365" s="56"/>
      <c r="L365" s="56" t="s">
        <v>1469</v>
      </c>
      <c r="M365" s="91"/>
      <c r="N365" s="90"/>
      <c r="O365" s="90"/>
      <c r="P365" s="90"/>
      <c r="Q365" s="57"/>
      <c r="R365" s="57"/>
      <c r="S365" s="57"/>
      <c r="T365" s="57"/>
      <c r="U365" s="58"/>
      <c r="V365" s="59"/>
      <c r="W365" s="59"/>
      <c r="X365" s="59"/>
      <c r="Y365" s="59"/>
      <c r="Z365" s="60"/>
      <c r="AA365" s="60"/>
      <c r="AB365" s="60"/>
      <c r="AC365" s="60"/>
      <c r="AD365" s="59"/>
      <c r="AE365" s="59"/>
      <c r="AF365" s="59"/>
      <c r="AG365" s="59"/>
      <c r="AH365" s="61"/>
      <c r="AI365" s="61"/>
      <c r="AJ365" s="61"/>
      <c r="AK365" s="61"/>
      <c r="AL365" s="164"/>
      <c r="AM365" s="62"/>
      <c r="AN365" s="62"/>
      <c r="AO365" s="59">
        <f t="shared" si="61"/>
        <v>0</v>
      </c>
      <c r="AP365" s="59">
        <f t="shared" si="61"/>
        <v>0</v>
      </c>
      <c r="AQ365" s="59">
        <f t="shared" si="61"/>
        <v>0</v>
      </c>
      <c r="AR365" s="59">
        <f t="shared" si="60"/>
        <v>0</v>
      </c>
      <c r="AS365" s="59"/>
      <c r="AT365" s="59"/>
      <c r="AU365" s="59"/>
      <c r="AV365" s="59"/>
      <c r="AW365" s="64"/>
      <c r="AX365" s="89" t="s">
        <v>94</v>
      </c>
      <c r="AY365" s="65"/>
      <c r="AZ365" s="66">
        <v>210</v>
      </c>
    </row>
    <row r="366" spans="1:52" s="32" customFormat="1" ht="54" customHeight="1" x14ac:dyDescent="0.25">
      <c r="A366" s="53" t="str">
        <f t="shared" si="62"/>
        <v>XL11NT2_D1+1</v>
      </c>
      <c r="B366" s="53" t="str">
        <f t="shared" si="63"/>
        <v>XL11NT2_D1+2</v>
      </c>
      <c r="C366" s="53" t="str">
        <f t="shared" si="64"/>
        <v>XL11NT2_D1+3</v>
      </c>
      <c r="D366" s="53" t="str">
        <f t="shared" si="65"/>
        <v>XL11NT2_D1+4</v>
      </c>
      <c r="F366" s="89" t="s">
        <v>94</v>
      </c>
      <c r="G366" s="41"/>
      <c r="H366" s="56" t="s">
        <v>138</v>
      </c>
      <c r="I366" s="56" t="s">
        <v>1470</v>
      </c>
      <c r="J366" s="56" t="s">
        <v>1471</v>
      </c>
      <c r="K366" s="56"/>
      <c r="L366" s="56" t="s">
        <v>1466</v>
      </c>
      <c r="M366" s="91">
        <v>1200</v>
      </c>
      <c r="N366" s="90">
        <v>600</v>
      </c>
      <c r="O366" s="90">
        <v>500</v>
      </c>
      <c r="P366" s="90">
        <v>400</v>
      </c>
      <c r="Q366" s="57"/>
      <c r="R366" s="57"/>
      <c r="S366" s="57"/>
      <c r="T366" s="57"/>
      <c r="U366" s="58" t="str">
        <f>H366</f>
        <v>XL11NT2_D1</v>
      </c>
      <c r="V366" s="59"/>
      <c r="W366" s="59"/>
      <c r="X366" s="59"/>
      <c r="Y366" s="59"/>
      <c r="Z366" s="60">
        <f>V366/M366</f>
        <v>0</v>
      </c>
      <c r="AA366" s="60"/>
      <c r="AB366" s="60"/>
      <c r="AC366" s="60"/>
      <c r="AD366" s="59"/>
      <c r="AE366" s="59"/>
      <c r="AF366" s="59"/>
      <c r="AG366" s="59"/>
      <c r="AH366" s="61"/>
      <c r="AI366" s="61"/>
      <c r="AJ366" s="61"/>
      <c r="AK366" s="61"/>
      <c r="AL366" s="164">
        <v>3.86</v>
      </c>
      <c r="AM366" s="62"/>
      <c r="AN366" s="63">
        <f>ROUNDDOWN(AL366*$AN$10/$AL$10,1)</f>
        <v>2.2000000000000002</v>
      </c>
      <c r="AO366" s="59">
        <f t="shared" si="61"/>
        <v>2640</v>
      </c>
      <c r="AP366" s="59">
        <f t="shared" si="61"/>
        <v>1320</v>
      </c>
      <c r="AQ366" s="59">
        <f t="shared" si="61"/>
        <v>1100</v>
      </c>
      <c r="AR366" s="59">
        <f t="shared" si="60"/>
        <v>880.00000000000011</v>
      </c>
      <c r="AS366" s="59">
        <f t="shared" si="66"/>
        <v>2600</v>
      </c>
      <c r="AT366" s="59">
        <f t="shared" si="66"/>
        <v>1300</v>
      </c>
      <c r="AU366" s="59">
        <f t="shared" si="66"/>
        <v>1100</v>
      </c>
      <c r="AV366" s="59">
        <f t="shared" si="66"/>
        <v>880</v>
      </c>
      <c r="AW366" s="64"/>
      <c r="AX366" s="89" t="s">
        <v>94</v>
      </c>
      <c r="AY366" s="65"/>
      <c r="AZ366" s="66">
        <v>240</v>
      </c>
    </row>
    <row r="367" spans="1:52" s="32" customFormat="1" ht="54" customHeight="1" x14ac:dyDescent="0.25">
      <c r="A367" s="53" t="str">
        <f t="shared" si="62"/>
        <v>XL11NT2_D2+1</v>
      </c>
      <c r="B367" s="53" t="str">
        <f t="shared" si="63"/>
        <v>XL11NT2_D2+2</v>
      </c>
      <c r="C367" s="53" t="str">
        <f t="shared" si="64"/>
        <v>XL11NT2_D2+3</v>
      </c>
      <c r="D367" s="53" t="str">
        <f t="shared" si="65"/>
        <v>XL11NT2_D2+4</v>
      </c>
      <c r="F367" s="89" t="s">
        <v>94</v>
      </c>
      <c r="G367" s="41"/>
      <c r="H367" s="56" t="s">
        <v>98</v>
      </c>
      <c r="I367" s="56" t="s">
        <v>1472</v>
      </c>
      <c r="J367" s="56" t="s">
        <v>1422</v>
      </c>
      <c r="K367" s="56"/>
      <c r="L367" s="56" t="s">
        <v>100</v>
      </c>
      <c r="M367" s="90">
        <v>1300</v>
      </c>
      <c r="N367" s="90">
        <v>650</v>
      </c>
      <c r="O367" s="90">
        <v>500</v>
      </c>
      <c r="P367" s="90">
        <v>400</v>
      </c>
      <c r="Q367" s="57"/>
      <c r="R367" s="57"/>
      <c r="S367" s="57"/>
      <c r="T367" s="57"/>
      <c r="U367" s="58" t="str">
        <f>H367</f>
        <v>XL11NT2_D2</v>
      </c>
      <c r="V367" s="59"/>
      <c r="W367" s="59"/>
      <c r="X367" s="59"/>
      <c r="Y367" s="59"/>
      <c r="Z367" s="60"/>
      <c r="AA367" s="60"/>
      <c r="AB367" s="60"/>
      <c r="AC367" s="60"/>
      <c r="AD367" s="59"/>
      <c r="AE367" s="59"/>
      <c r="AF367" s="59"/>
      <c r="AG367" s="59"/>
      <c r="AH367" s="61"/>
      <c r="AI367" s="61"/>
      <c r="AJ367" s="61"/>
      <c r="AK367" s="61"/>
      <c r="AL367" s="164">
        <v>4.29</v>
      </c>
      <c r="AM367" s="62"/>
      <c r="AN367" s="63">
        <f>ROUNDDOWN(AL367*$AN$10/$AL$10,1)</f>
        <v>2.4</v>
      </c>
      <c r="AO367" s="59">
        <f t="shared" si="61"/>
        <v>3120</v>
      </c>
      <c r="AP367" s="59">
        <f t="shared" si="61"/>
        <v>1560</v>
      </c>
      <c r="AQ367" s="59">
        <f t="shared" si="61"/>
        <v>1200</v>
      </c>
      <c r="AR367" s="59">
        <f t="shared" si="60"/>
        <v>960</v>
      </c>
      <c r="AS367" s="59">
        <f t="shared" si="66"/>
        <v>3100</v>
      </c>
      <c r="AT367" s="59">
        <f t="shared" si="66"/>
        <v>1600</v>
      </c>
      <c r="AU367" s="59">
        <f t="shared" si="66"/>
        <v>1200</v>
      </c>
      <c r="AV367" s="59">
        <f t="shared" si="66"/>
        <v>960</v>
      </c>
      <c r="AW367" s="64"/>
      <c r="AX367" s="89" t="s">
        <v>94</v>
      </c>
      <c r="AY367" s="65"/>
      <c r="AZ367" s="66">
        <v>0</v>
      </c>
    </row>
    <row r="368" spans="1:52" s="32" customFormat="1" ht="54" customHeight="1" x14ac:dyDescent="0.25">
      <c r="A368" s="53" t="str">
        <f t="shared" si="62"/>
        <v>XL11NT2_suoicao+1</v>
      </c>
      <c r="B368" s="53" t="str">
        <f t="shared" si="63"/>
        <v>XL11NT2_suoicao+2</v>
      </c>
      <c r="C368" s="53" t="str">
        <f t="shared" si="64"/>
        <v>XL11NT2_suoicao+3</v>
      </c>
      <c r="D368" s="53" t="str">
        <f t="shared" si="65"/>
        <v>XL11NT2_suoicao+4</v>
      </c>
      <c r="F368" s="89" t="s">
        <v>94</v>
      </c>
      <c r="G368" s="55" t="s">
        <v>1473</v>
      </c>
      <c r="H368" s="56" t="s">
        <v>1474</v>
      </c>
      <c r="I368" s="56" t="s">
        <v>1475</v>
      </c>
      <c r="J368" s="56" t="s">
        <v>1422</v>
      </c>
      <c r="K368" s="56"/>
      <c r="L368" s="56" t="s">
        <v>1476</v>
      </c>
      <c r="M368" s="90"/>
      <c r="N368" s="90"/>
      <c r="O368" s="90"/>
      <c r="P368" s="90"/>
      <c r="Q368" s="57"/>
      <c r="R368" s="57"/>
      <c r="S368" s="57"/>
      <c r="T368" s="57"/>
      <c r="U368" s="58"/>
      <c r="V368" s="59"/>
      <c r="W368" s="59"/>
      <c r="X368" s="59"/>
      <c r="Y368" s="59"/>
      <c r="Z368" s="60" t="e">
        <f>V368/M368</f>
        <v>#DIV/0!</v>
      </c>
      <c r="AA368" s="60"/>
      <c r="AB368" s="60"/>
      <c r="AC368" s="60"/>
      <c r="AD368" s="59"/>
      <c r="AE368" s="59"/>
      <c r="AF368" s="59"/>
      <c r="AG368" s="59"/>
      <c r="AH368" s="61"/>
      <c r="AI368" s="61"/>
      <c r="AJ368" s="61"/>
      <c r="AK368" s="61"/>
      <c r="AL368" s="164"/>
      <c r="AM368" s="62"/>
      <c r="AN368" s="62"/>
      <c r="AO368" s="59">
        <f t="shared" si="61"/>
        <v>0</v>
      </c>
      <c r="AP368" s="59">
        <f t="shared" si="61"/>
        <v>0</v>
      </c>
      <c r="AQ368" s="59">
        <f t="shared" si="61"/>
        <v>0</v>
      </c>
      <c r="AR368" s="59">
        <f t="shared" si="60"/>
        <v>0</v>
      </c>
      <c r="AS368" s="59"/>
      <c r="AT368" s="59"/>
      <c r="AU368" s="59"/>
      <c r="AV368" s="59"/>
      <c r="AW368" s="64"/>
      <c r="AX368" s="89" t="s">
        <v>94</v>
      </c>
      <c r="AY368" s="65"/>
      <c r="AZ368" s="66"/>
    </row>
    <row r="369" spans="1:52" s="32" customFormat="1" ht="47.25" x14ac:dyDescent="0.25">
      <c r="A369" s="53" t="str">
        <f t="shared" si="62"/>
        <v>XL11NT2_D3+1</v>
      </c>
      <c r="B369" s="53" t="str">
        <f t="shared" si="63"/>
        <v>XL11NT2_D3+2</v>
      </c>
      <c r="C369" s="53" t="str">
        <f t="shared" si="64"/>
        <v>XL11NT2_D3+3</v>
      </c>
      <c r="D369" s="53" t="str">
        <f t="shared" si="65"/>
        <v>XL11NT2_D3+4</v>
      </c>
      <c r="F369" s="89" t="s">
        <v>94</v>
      </c>
      <c r="G369" s="41"/>
      <c r="H369" s="56" t="s">
        <v>1477</v>
      </c>
      <c r="I369" s="56" t="s">
        <v>1478</v>
      </c>
      <c r="J369" s="56" t="s">
        <v>1476</v>
      </c>
      <c r="K369" s="56"/>
      <c r="L369" s="56" t="s">
        <v>1479</v>
      </c>
      <c r="M369" s="91">
        <v>900</v>
      </c>
      <c r="N369" s="90">
        <v>450</v>
      </c>
      <c r="O369" s="90">
        <v>400</v>
      </c>
      <c r="P369" s="90">
        <v>350</v>
      </c>
      <c r="Q369" s="57"/>
      <c r="R369" s="57"/>
      <c r="S369" s="57"/>
      <c r="T369" s="57"/>
      <c r="U369" s="58" t="str">
        <f>H369</f>
        <v>XL11NT2_D3</v>
      </c>
      <c r="V369" s="59"/>
      <c r="W369" s="59"/>
      <c r="X369" s="59"/>
      <c r="Y369" s="59"/>
      <c r="Z369" s="60"/>
      <c r="AA369" s="60"/>
      <c r="AB369" s="60"/>
      <c r="AC369" s="60"/>
      <c r="AD369" s="59"/>
      <c r="AE369" s="59"/>
      <c r="AF369" s="59"/>
      <c r="AG369" s="59"/>
      <c r="AH369" s="61"/>
      <c r="AI369" s="61"/>
      <c r="AJ369" s="61"/>
      <c r="AK369" s="61"/>
      <c r="AL369" s="164">
        <v>5.95</v>
      </c>
      <c r="AM369" s="62"/>
      <c r="AN369" s="63">
        <f>ROUNDDOWN(AL369*$AN$10/$AL$10,1)</f>
        <v>3.4</v>
      </c>
      <c r="AO369" s="59">
        <f t="shared" si="61"/>
        <v>3060</v>
      </c>
      <c r="AP369" s="59">
        <f t="shared" si="61"/>
        <v>1530</v>
      </c>
      <c r="AQ369" s="59">
        <f t="shared" si="61"/>
        <v>1360</v>
      </c>
      <c r="AR369" s="59">
        <f t="shared" si="60"/>
        <v>1190</v>
      </c>
      <c r="AS369" s="59">
        <f t="shared" si="66"/>
        <v>3100</v>
      </c>
      <c r="AT369" s="59">
        <f t="shared" si="66"/>
        <v>1500</v>
      </c>
      <c r="AU369" s="59">
        <f t="shared" si="66"/>
        <v>1400</v>
      </c>
      <c r="AV369" s="59">
        <f t="shared" si="66"/>
        <v>1200</v>
      </c>
      <c r="AW369" s="64"/>
      <c r="AX369" s="89" t="s">
        <v>94</v>
      </c>
      <c r="AY369" s="65"/>
      <c r="AZ369" s="66">
        <v>240</v>
      </c>
    </row>
    <row r="370" spans="1:52" s="32" customFormat="1" ht="54" customHeight="1" x14ac:dyDescent="0.25">
      <c r="A370" s="53" t="str">
        <f t="shared" si="62"/>
        <v>XL11NT2_D4+1</v>
      </c>
      <c r="B370" s="53" t="str">
        <f t="shared" si="63"/>
        <v>XL11NT2_D4+2</v>
      </c>
      <c r="C370" s="53" t="str">
        <f t="shared" si="64"/>
        <v>XL11NT2_D4+3</v>
      </c>
      <c r="D370" s="53" t="str">
        <f t="shared" si="65"/>
        <v>XL11NT2_D4+4</v>
      </c>
      <c r="F370" s="89" t="s">
        <v>94</v>
      </c>
      <c r="G370" s="41"/>
      <c r="H370" s="56" t="s">
        <v>1480</v>
      </c>
      <c r="I370" s="56" t="s">
        <v>1481</v>
      </c>
      <c r="J370" s="56" t="s">
        <v>1479</v>
      </c>
      <c r="K370" s="56"/>
      <c r="L370" s="56" t="s">
        <v>1482</v>
      </c>
      <c r="M370" s="90">
        <v>1200</v>
      </c>
      <c r="N370" s="90">
        <v>600</v>
      </c>
      <c r="O370" s="90">
        <v>500</v>
      </c>
      <c r="P370" s="90">
        <v>400</v>
      </c>
      <c r="Q370" s="57"/>
      <c r="R370" s="57"/>
      <c r="S370" s="57"/>
      <c r="T370" s="57"/>
      <c r="U370" s="58" t="str">
        <f>H370</f>
        <v>XL11NT2_D4</v>
      </c>
      <c r="V370" s="59"/>
      <c r="W370" s="59"/>
      <c r="X370" s="59"/>
      <c r="Y370" s="59"/>
      <c r="Z370" s="60"/>
      <c r="AA370" s="60"/>
      <c r="AB370" s="60"/>
      <c r="AC370" s="60"/>
      <c r="AD370" s="59"/>
      <c r="AE370" s="59"/>
      <c r="AF370" s="59"/>
      <c r="AG370" s="59"/>
      <c r="AH370" s="61"/>
      <c r="AI370" s="61"/>
      <c r="AJ370" s="61"/>
      <c r="AK370" s="61"/>
      <c r="AL370" s="164">
        <v>3.86</v>
      </c>
      <c r="AM370" s="62"/>
      <c r="AN370" s="63">
        <f>ROUNDDOWN(AL370*$AN$10/$AL$10,1)</f>
        <v>2.2000000000000002</v>
      </c>
      <c r="AO370" s="59">
        <f t="shared" si="61"/>
        <v>2640</v>
      </c>
      <c r="AP370" s="59">
        <f t="shared" si="61"/>
        <v>1320</v>
      </c>
      <c r="AQ370" s="59">
        <f t="shared" si="61"/>
        <v>1100</v>
      </c>
      <c r="AR370" s="59">
        <f t="shared" si="60"/>
        <v>880.00000000000011</v>
      </c>
      <c r="AS370" s="59">
        <f t="shared" si="66"/>
        <v>2600</v>
      </c>
      <c r="AT370" s="59">
        <f t="shared" si="66"/>
        <v>1300</v>
      </c>
      <c r="AU370" s="59">
        <f t="shared" si="66"/>
        <v>1100</v>
      </c>
      <c r="AV370" s="59">
        <f t="shared" si="66"/>
        <v>880</v>
      </c>
      <c r="AW370" s="64"/>
      <c r="AX370" s="89" t="s">
        <v>94</v>
      </c>
      <c r="AY370" s="65"/>
      <c r="AZ370" s="66">
        <v>180</v>
      </c>
    </row>
    <row r="371" spans="1:52" s="32" customFormat="1" ht="70.5" customHeight="1" x14ac:dyDescent="0.25">
      <c r="A371" s="53" t="str">
        <f t="shared" si="62"/>
        <v>XL11NT2_D5+1</v>
      </c>
      <c r="B371" s="53" t="str">
        <f t="shared" si="63"/>
        <v>XL11NT2_D5+2</v>
      </c>
      <c r="C371" s="53" t="str">
        <f t="shared" si="64"/>
        <v>XL11NT2_D5+3</v>
      </c>
      <c r="D371" s="53" t="str">
        <f t="shared" si="65"/>
        <v>XL11NT2_D5+4</v>
      </c>
      <c r="F371" s="89" t="s">
        <v>94</v>
      </c>
      <c r="G371" s="41"/>
      <c r="H371" s="56" t="s">
        <v>1483</v>
      </c>
      <c r="I371" s="56" t="s">
        <v>1484</v>
      </c>
      <c r="J371" s="56" t="s">
        <v>1482</v>
      </c>
      <c r="K371" s="56"/>
      <c r="L371" s="56" t="s">
        <v>100</v>
      </c>
      <c r="M371" s="91">
        <v>900</v>
      </c>
      <c r="N371" s="90">
        <v>450</v>
      </c>
      <c r="O371" s="90">
        <v>400</v>
      </c>
      <c r="P371" s="90">
        <v>350</v>
      </c>
      <c r="Q371" s="57"/>
      <c r="R371" s="57"/>
      <c r="S371" s="57"/>
      <c r="T371" s="57"/>
      <c r="U371" s="58" t="str">
        <f>H371</f>
        <v>XL11NT2_D5</v>
      </c>
      <c r="V371" s="59"/>
      <c r="W371" s="59"/>
      <c r="X371" s="59"/>
      <c r="Y371" s="59"/>
      <c r="Z371" s="60">
        <f>V371/M371</f>
        <v>0</v>
      </c>
      <c r="AA371" s="60"/>
      <c r="AB371" s="60"/>
      <c r="AC371" s="60"/>
      <c r="AD371" s="59"/>
      <c r="AE371" s="59"/>
      <c r="AF371" s="59"/>
      <c r="AG371" s="59"/>
      <c r="AH371" s="61"/>
      <c r="AI371" s="61"/>
      <c r="AJ371" s="61"/>
      <c r="AK371" s="61"/>
      <c r="AL371" s="164">
        <v>5.2222222222222223</v>
      </c>
      <c r="AM371" s="62"/>
      <c r="AN371" s="63">
        <f>ROUNDDOWN(AL371*$AN$10/$AL$10,1)</f>
        <v>3</v>
      </c>
      <c r="AO371" s="59">
        <f t="shared" si="61"/>
        <v>2700</v>
      </c>
      <c r="AP371" s="59">
        <f t="shared" si="61"/>
        <v>1350</v>
      </c>
      <c r="AQ371" s="59">
        <f t="shared" si="61"/>
        <v>1200</v>
      </c>
      <c r="AR371" s="59">
        <f t="shared" si="60"/>
        <v>1050</v>
      </c>
      <c r="AS371" s="59">
        <f t="shared" si="66"/>
        <v>2700</v>
      </c>
      <c r="AT371" s="59">
        <f t="shared" si="66"/>
        <v>1400</v>
      </c>
      <c r="AU371" s="59">
        <f t="shared" si="66"/>
        <v>1200</v>
      </c>
      <c r="AV371" s="59">
        <f t="shared" si="66"/>
        <v>1100</v>
      </c>
      <c r="AW371" s="64"/>
      <c r="AX371" s="89" t="s">
        <v>94</v>
      </c>
      <c r="AY371" s="65"/>
      <c r="AZ371" s="66">
        <v>240</v>
      </c>
    </row>
    <row r="372" spans="1:52" s="32" customFormat="1" ht="54" customHeight="1" x14ac:dyDescent="0.25">
      <c r="A372" s="53" t="str">
        <f t="shared" si="62"/>
        <v>XL11NT2_D6+1</v>
      </c>
      <c r="B372" s="53" t="str">
        <f t="shared" si="63"/>
        <v>XL11NT2_D6+2</v>
      </c>
      <c r="C372" s="53" t="str">
        <f t="shared" si="64"/>
        <v>XL11NT2_D6+3</v>
      </c>
      <c r="D372" s="53" t="str">
        <f t="shared" si="65"/>
        <v>XL11NT2_D6+4</v>
      </c>
      <c r="F372" s="89" t="s">
        <v>94</v>
      </c>
      <c r="G372" s="41"/>
      <c r="H372" s="56" t="s">
        <v>1485</v>
      </c>
      <c r="I372" s="56" t="s">
        <v>1486</v>
      </c>
      <c r="J372" s="56" t="s">
        <v>103</v>
      </c>
      <c r="K372" s="56"/>
      <c r="L372" s="56" t="s">
        <v>99</v>
      </c>
      <c r="M372" s="91">
        <v>1300</v>
      </c>
      <c r="N372" s="90">
        <v>650</v>
      </c>
      <c r="O372" s="90">
        <v>500</v>
      </c>
      <c r="P372" s="90">
        <v>400</v>
      </c>
      <c r="Q372" s="57"/>
      <c r="R372" s="57"/>
      <c r="S372" s="57"/>
      <c r="T372" s="57"/>
      <c r="U372" s="58" t="str">
        <f>H372</f>
        <v>XL11NT2_D6</v>
      </c>
      <c r="V372" s="59"/>
      <c r="W372" s="59"/>
      <c r="X372" s="59"/>
      <c r="Y372" s="59"/>
      <c r="Z372" s="60">
        <f>V372/M372</f>
        <v>0</v>
      </c>
      <c r="AA372" s="60">
        <f>W372/N372</f>
        <v>0</v>
      </c>
      <c r="AB372" s="60">
        <f>X372/O372</f>
        <v>0</v>
      </c>
      <c r="AC372" s="60"/>
      <c r="AD372" s="59"/>
      <c r="AE372" s="59"/>
      <c r="AF372" s="59"/>
      <c r="AG372" s="59"/>
      <c r="AH372" s="61"/>
      <c r="AI372" s="61"/>
      <c r="AJ372" s="61"/>
      <c r="AK372" s="61"/>
      <c r="AL372" s="164">
        <v>4.29</v>
      </c>
      <c r="AM372" s="62"/>
      <c r="AN372" s="63">
        <f>ROUNDDOWN(AL372*$AN$10/$AL$10,1)</f>
        <v>2.4</v>
      </c>
      <c r="AO372" s="59">
        <f t="shared" si="61"/>
        <v>3120</v>
      </c>
      <c r="AP372" s="59">
        <f t="shared" si="61"/>
        <v>1560</v>
      </c>
      <c r="AQ372" s="59">
        <f t="shared" si="61"/>
        <v>1200</v>
      </c>
      <c r="AR372" s="59">
        <f t="shared" si="60"/>
        <v>960</v>
      </c>
      <c r="AS372" s="59">
        <f t="shared" si="66"/>
        <v>3100</v>
      </c>
      <c r="AT372" s="59">
        <f t="shared" si="66"/>
        <v>1600</v>
      </c>
      <c r="AU372" s="59">
        <f t="shared" si="66"/>
        <v>1200</v>
      </c>
      <c r="AV372" s="59">
        <f t="shared" si="66"/>
        <v>960</v>
      </c>
      <c r="AW372" s="64"/>
      <c r="AX372" s="89" t="s">
        <v>94</v>
      </c>
      <c r="AY372" s="65"/>
      <c r="AZ372" s="66">
        <v>240</v>
      </c>
    </row>
    <row r="373" spans="1:52" s="32" customFormat="1" ht="54" customHeight="1" x14ac:dyDescent="0.25">
      <c r="A373" s="53" t="str">
        <f t="shared" si="62"/>
        <v>XL12NT+1</v>
      </c>
      <c r="B373" s="53" t="str">
        <f t="shared" si="63"/>
        <v>XL12NT+2</v>
      </c>
      <c r="C373" s="53" t="str">
        <f t="shared" si="64"/>
        <v>XL12NT+3</v>
      </c>
      <c r="D373" s="53" t="str">
        <f t="shared" si="65"/>
        <v>XL12NT+4</v>
      </c>
      <c r="F373" s="89" t="s">
        <v>94</v>
      </c>
      <c r="G373" s="55">
        <v>12</v>
      </c>
      <c r="H373" s="56" t="s">
        <v>1487</v>
      </c>
      <c r="I373" s="56" t="s">
        <v>1488</v>
      </c>
      <c r="J373" s="56" t="s">
        <v>99</v>
      </c>
      <c r="K373" s="56"/>
      <c r="L373" s="56" t="s">
        <v>1489</v>
      </c>
      <c r="M373" s="90">
        <v>1300</v>
      </c>
      <c r="N373" s="90">
        <v>650</v>
      </c>
      <c r="O373" s="90">
        <v>500</v>
      </c>
      <c r="P373" s="90">
        <v>400</v>
      </c>
      <c r="Q373" s="57"/>
      <c r="R373" s="57"/>
      <c r="S373" s="57"/>
      <c r="T373" s="57"/>
      <c r="U373" s="58" t="str">
        <f>H373</f>
        <v>XL12NT</v>
      </c>
      <c r="V373" s="59"/>
      <c r="W373" s="59"/>
      <c r="X373" s="59"/>
      <c r="Y373" s="59"/>
      <c r="Z373" s="60">
        <f>V373/M373</f>
        <v>0</v>
      </c>
      <c r="AA373" s="60">
        <f>W373/N373</f>
        <v>0</v>
      </c>
      <c r="AB373" s="60"/>
      <c r="AC373" s="60"/>
      <c r="AD373" s="59"/>
      <c r="AE373" s="59"/>
      <c r="AF373" s="59"/>
      <c r="AG373" s="59"/>
      <c r="AH373" s="61"/>
      <c r="AI373" s="61"/>
      <c r="AJ373" s="61"/>
      <c r="AK373" s="61"/>
      <c r="AL373" s="164">
        <v>3.6153846153846154</v>
      </c>
      <c r="AM373" s="62"/>
      <c r="AN373" s="63">
        <f>ROUNDDOWN(AL373*$AN$10/$AL$10,1)</f>
        <v>2</v>
      </c>
      <c r="AO373" s="59">
        <f t="shared" si="61"/>
        <v>2600</v>
      </c>
      <c r="AP373" s="59">
        <f t="shared" si="61"/>
        <v>1300</v>
      </c>
      <c r="AQ373" s="59">
        <f t="shared" si="61"/>
        <v>1000</v>
      </c>
      <c r="AR373" s="59">
        <f t="shared" si="60"/>
        <v>800</v>
      </c>
      <c r="AS373" s="59">
        <f t="shared" si="66"/>
        <v>2600</v>
      </c>
      <c r="AT373" s="59">
        <f t="shared" si="66"/>
        <v>1300</v>
      </c>
      <c r="AU373" s="59">
        <f t="shared" si="66"/>
        <v>1000</v>
      </c>
      <c r="AV373" s="59">
        <f t="shared" si="66"/>
        <v>800</v>
      </c>
      <c r="AW373" s="64"/>
      <c r="AX373" s="89" t="s">
        <v>94</v>
      </c>
      <c r="AY373" s="65"/>
      <c r="AZ373" s="66">
        <v>240</v>
      </c>
    </row>
    <row r="374" spans="1:52" s="32" customFormat="1" ht="54" customHeight="1" x14ac:dyDescent="0.25">
      <c r="A374" s="53" t="str">
        <f t="shared" si="62"/>
        <v>XL13NT+1</v>
      </c>
      <c r="B374" s="53" t="str">
        <f t="shared" si="63"/>
        <v>XL13NT+2</v>
      </c>
      <c r="C374" s="53" t="str">
        <f t="shared" si="64"/>
        <v>XL13NT+3</v>
      </c>
      <c r="D374" s="53" t="str">
        <f t="shared" si="65"/>
        <v>XL13NT+4</v>
      </c>
      <c r="F374" s="89" t="s">
        <v>94</v>
      </c>
      <c r="G374" s="55">
        <v>13</v>
      </c>
      <c r="H374" s="56" t="s">
        <v>1490</v>
      </c>
      <c r="I374" s="56" t="s">
        <v>1491</v>
      </c>
      <c r="J374" s="56" t="s">
        <v>1492</v>
      </c>
      <c r="K374" s="56"/>
      <c r="L374" s="56" t="s">
        <v>1493</v>
      </c>
      <c r="M374" s="91"/>
      <c r="N374" s="90"/>
      <c r="O374" s="90"/>
      <c r="P374" s="90"/>
      <c r="Q374" s="57"/>
      <c r="R374" s="57"/>
      <c r="S374" s="57"/>
      <c r="T374" s="57"/>
      <c r="U374" s="58"/>
      <c r="V374" s="59"/>
      <c r="W374" s="59"/>
      <c r="X374" s="59"/>
      <c r="Y374" s="59"/>
      <c r="Z374" s="60"/>
      <c r="AA374" s="60"/>
      <c r="AB374" s="60"/>
      <c r="AC374" s="60"/>
      <c r="AD374" s="59"/>
      <c r="AE374" s="59"/>
      <c r="AF374" s="59"/>
      <c r="AG374" s="59"/>
      <c r="AH374" s="61"/>
      <c r="AI374" s="61"/>
      <c r="AJ374" s="61"/>
      <c r="AK374" s="61"/>
      <c r="AL374" s="164"/>
      <c r="AM374" s="62"/>
      <c r="AN374" s="62"/>
      <c r="AO374" s="59">
        <f t="shared" si="61"/>
        <v>0</v>
      </c>
      <c r="AP374" s="59">
        <f t="shared" si="61"/>
        <v>0</v>
      </c>
      <c r="AQ374" s="59">
        <f t="shared" si="61"/>
        <v>0</v>
      </c>
      <c r="AR374" s="59">
        <f t="shared" si="60"/>
        <v>0</v>
      </c>
      <c r="AS374" s="59"/>
      <c r="AT374" s="59"/>
      <c r="AU374" s="59"/>
      <c r="AV374" s="59"/>
      <c r="AW374" s="64"/>
      <c r="AX374" s="89" t="s">
        <v>94</v>
      </c>
      <c r="AY374" s="65"/>
      <c r="AZ374" s="66">
        <v>240</v>
      </c>
    </row>
    <row r="375" spans="1:52" s="32" customFormat="1" ht="54" customHeight="1" x14ac:dyDescent="0.25">
      <c r="A375" s="53" t="str">
        <f t="shared" si="62"/>
        <v>XL13NT_D1+1</v>
      </c>
      <c r="B375" s="53" t="str">
        <f t="shared" si="63"/>
        <v>XL13NT_D1+2</v>
      </c>
      <c r="C375" s="53" t="str">
        <f t="shared" si="64"/>
        <v>XL13NT_D1+3</v>
      </c>
      <c r="D375" s="53" t="str">
        <f t="shared" si="65"/>
        <v>XL13NT_D1+4</v>
      </c>
      <c r="F375" s="89" t="s">
        <v>94</v>
      </c>
      <c r="G375" s="41"/>
      <c r="H375" s="56" t="s">
        <v>1494</v>
      </c>
      <c r="I375" s="56" t="s">
        <v>1495</v>
      </c>
      <c r="J375" s="56" t="s">
        <v>1496</v>
      </c>
      <c r="K375" s="56"/>
      <c r="L375" s="56" t="s">
        <v>1497</v>
      </c>
      <c r="M375" s="90">
        <v>1300</v>
      </c>
      <c r="N375" s="90">
        <v>650</v>
      </c>
      <c r="O375" s="90">
        <v>500</v>
      </c>
      <c r="P375" s="90">
        <v>400</v>
      </c>
      <c r="Q375" s="57"/>
      <c r="R375" s="57"/>
      <c r="S375" s="57"/>
      <c r="T375" s="57"/>
      <c r="U375" s="58" t="str">
        <f t="shared" ref="U375:U384" si="67">H375</f>
        <v>XL13NT_D1</v>
      </c>
      <c r="V375" s="59"/>
      <c r="W375" s="59"/>
      <c r="X375" s="59"/>
      <c r="Y375" s="59"/>
      <c r="Z375" s="60">
        <f>V375/M375</f>
        <v>0</v>
      </c>
      <c r="AA375" s="60">
        <f>W375/N375</f>
        <v>0</v>
      </c>
      <c r="AB375" s="60"/>
      <c r="AC375" s="60"/>
      <c r="AD375" s="59"/>
      <c r="AE375" s="59"/>
      <c r="AF375" s="59"/>
      <c r="AG375" s="59"/>
      <c r="AH375" s="61"/>
      <c r="AI375" s="61"/>
      <c r="AJ375" s="61"/>
      <c r="AK375" s="61"/>
      <c r="AL375" s="164">
        <v>4.29</v>
      </c>
      <c r="AM375" s="62"/>
      <c r="AN375" s="63">
        <f>ROUNDDOWN(AL375*$AN$10/$AL$10,1)</f>
        <v>2.4</v>
      </c>
      <c r="AO375" s="59">
        <f t="shared" si="61"/>
        <v>3120</v>
      </c>
      <c r="AP375" s="59">
        <f t="shared" si="61"/>
        <v>1560</v>
      </c>
      <c r="AQ375" s="59">
        <f t="shared" si="61"/>
        <v>1200</v>
      </c>
      <c r="AR375" s="59">
        <f t="shared" si="60"/>
        <v>960</v>
      </c>
      <c r="AS375" s="59">
        <f t="shared" si="66"/>
        <v>3100</v>
      </c>
      <c r="AT375" s="59">
        <f t="shared" si="66"/>
        <v>1600</v>
      </c>
      <c r="AU375" s="59">
        <f t="shared" si="66"/>
        <v>1200</v>
      </c>
      <c r="AV375" s="59">
        <f t="shared" si="66"/>
        <v>960</v>
      </c>
      <c r="AW375" s="64"/>
      <c r="AX375" s="89" t="s">
        <v>94</v>
      </c>
      <c r="AY375" s="65"/>
      <c r="AZ375" s="66">
        <v>240</v>
      </c>
    </row>
    <row r="376" spans="1:52" s="32" customFormat="1" ht="54" customHeight="1" x14ac:dyDescent="0.25">
      <c r="A376" s="53" t="str">
        <f t="shared" si="62"/>
        <v>XL13NT_D2+1</v>
      </c>
      <c r="B376" s="53" t="str">
        <f t="shared" si="63"/>
        <v>XL13NT_D2+2</v>
      </c>
      <c r="C376" s="53" t="str">
        <f t="shared" si="64"/>
        <v>XL13NT_D2+3</v>
      </c>
      <c r="D376" s="53" t="str">
        <f t="shared" si="65"/>
        <v>XL13NT_D2+4</v>
      </c>
      <c r="F376" s="89" t="s">
        <v>94</v>
      </c>
      <c r="G376" s="41"/>
      <c r="H376" s="56" t="s">
        <v>1498</v>
      </c>
      <c r="I376" s="56" t="s">
        <v>1499</v>
      </c>
      <c r="J376" s="56" t="s">
        <v>1500</v>
      </c>
      <c r="K376" s="56"/>
      <c r="L376" s="56" t="s">
        <v>1309</v>
      </c>
      <c r="M376" s="91">
        <v>800</v>
      </c>
      <c r="N376" s="90">
        <v>400</v>
      </c>
      <c r="O376" s="90">
        <v>350</v>
      </c>
      <c r="P376" s="90">
        <v>300</v>
      </c>
      <c r="Q376" s="57"/>
      <c r="R376" s="57"/>
      <c r="S376" s="57"/>
      <c r="T376" s="57"/>
      <c r="U376" s="58" t="str">
        <f t="shared" si="67"/>
        <v>XL13NT_D2</v>
      </c>
      <c r="V376" s="59"/>
      <c r="W376" s="59"/>
      <c r="X376" s="59"/>
      <c r="Y376" s="59"/>
      <c r="Z376" s="60">
        <f>V376/M376</f>
        <v>0</v>
      </c>
      <c r="AA376" s="60"/>
      <c r="AB376" s="60"/>
      <c r="AC376" s="60"/>
      <c r="AD376" s="59"/>
      <c r="AE376" s="59"/>
      <c r="AF376" s="59"/>
      <c r="AG376" s="59"/>
      <c r="AH376" s="61"/>
      <c r="AI376" s="61"/>
      <c r="AJ376" s="61"/>
      <c r="AK376" s="61"/>
      <c r="AL376" s="164">
        <v>5.9937500000000004</v>
      </c>
      <c r="AM376" s="62"/>
      <c r="AN376" s="63">
        <f>ROUNDDOWN(AL376*$AN$10/$AL$10,1)</f>
        <v>3.4</v>
      </c>
      <c r="AO376" s="59">
        <f t="shared" si="61"/>
        <v>2720</v>
      </c>
      <c r="AP376" s="59">
        <f t="shared" si="61"/>
        <v>1360</v>
      </c>
      <c r="AQ376" s="59">
        <f t="shared" si="61"/>
        <v>1190</v>
      </c>
      <c r="AR376" s="59">
        <f t="shared" si="60"/>
        <v>1020</v>
      </c>
      <c r="AS376" s="59">
        <f t="shared" si="66"/>
        <v>2700</v>
      </c>
      <c r="AT376" s="59">
        <f t="shared" si="66"/>
        <v>1400</v>
      </c>
      <c r="AU376" s="59">
        <f t="shared" si="66"/>
        <v>1200</v>
      </c>
      <c r="AV376" s="59">
        <f t="shared" si="66"/>
        <v>1000</v>
      </c>
      <c r="AW376" s="64"/>
      <c r="AX376" s="89" t="s">
        <v>94</v>
      </c>
      <c r="AY376" s="65"/>
      <c r="AZ376" s="66">
        <v>240</v>
      </c>
    </row>
    <row r="377" spans="1:52" s="32" customFormat="1" ht="54" customHeight="1" x14ac:dyDescent="0.25">
      <c r="A377" s="53" t="str">
        <f t="shared" si="62"/>
        <v>XL14NT2+1</v>
      </c>
      <c r="B377" s="53" t="str">
        <f t="shared" si="63"/>
        <v>XL14NT2+2</v>
      </c>
      <c r="C377" s="53" t="str">
        <f t="shared" si="64"/>
        <v>XL14NT2+3</v>
      </c>
      <c r="D377" s="53" t="str">
        <f t="shared" si="65"/>
        <v>XL14NT2+4</v>
      </c>
      <c r="F377" s="89" t="s">
        <v>94</v>
      </c>
      <c r="G377" s="55">
        <v>14</v>
      </c>
      <c r="H377" s="56" t="s">
        <v>1501</v>
      </c>
      <c r="I377" s="56" t="s">
        <v>1502</v>
      </c>
      <c r="J377" s="56" t="s">
        <v>1503</v>
      </c>
      <c r="K377" s="56"/>
      <c r="L377" s="56" t="s">
        <v>1309</v>
      </c>
      <c r="M377" s="91">
        <v>1300</v>
      </c>
      <c r="N377" s="90">
        <v>650</v>
      </c>
      <c r="O377" s="90">
        <v>500</v>
      </c>
      <c r="P377" s="90">
        <v>400</v>
      </c>
      <c r="Q377" s="57"/>
      <c r="R377" s="57"/>
      <c r="S377" s="57"/>
      <c r="T377" s="57"/>
      <c r="U377" s="58" t="str">
        <f t="shared" si="67"/>
        <v>XL14NT2</v>
      </c>
      <c r="V377" s="59"/>
      <c r="W377" s="59"/>
      <c r="X377" s="59"/>
      <c r="Y377" s="59"/>
      <c r="Z377" s="60">
        <f>V377/M377</f>
        <v>0</v>
      </c>
      <c r="AA377" s="60"/>
      <c r="AB377" s="60"/>
      <c r="AC377" s="60"/>
      <c r="AD377" s="59"/>
      <c r="AE377" s="59"/>
      <c r="AF377" s="59"/>
      <c r="AG377" s="59"/>
      <c r="AH377" s="61"/>
      <c r="AI377" s="61"/>
      <c r="AJ377" s="61"/>
      <c r="AK377" s="61"/>
      <c r="AL377" s="164">
        <v>3.4794871794871796</v>
      </c>
      <c r="AM377" s="62"/>
      <c r="AN377" s="62">
        <v>2</v>
      </c>
      <c r="AO377" s="59">
        <f t="shared" si="61"/>
        <v>2600</v>
      </c>
      <c r="AP377" s="59">
        <f t="shared" si="61"/>
        <v>1300</v>
      </c>
      <c r="AQ377" s="59">
        <f t="shared" si="61"/>
        <v>1000</v>
      </c>
      <c r="AR377" s="59">
        <f t="shared" si="60"/>
        <v>800</v>
      </c>
      <c r="AS377" s="59">
        <f t="shared" si="66"/>
        <v>2600</v>
      </c>
      <c r="AT377" s="59">
        <f t="shared" si="66"/>
        <v>1300</v>
      </c>
      <c r="AU377" s="59">
        <f t="shared" si="66"/>
        <v>1000</v>
      </c>
      <c r="AV377" s="59">
        <f t="shared" si="66"/>
        <v>800</v>
      </c>
      <c r="AW377" s="64"/>
      <c r="AX377" s="89" t="s">
        <v>94</v>
      </c>
      <c r="AY377" s="65"/>
      <c r="AZ377" s="66">
        <v>270</v>
      </c>
    </row>
    <row r="378" spans="1:52" s="32" customFormat="1" ht="54" customHeight="1" x14ac:dyDescent="0.25">
      <c r="A378" s="53" t="str">
        <f t="shared" si="62"/>
        <v>XL15NT2+1</v>
      </c>
      <c r="B378" s="53" t="str">
        <f t="shared" si="63"/>
        <v>XL15NT2+2</v>
      </c>
      <c r="C378" s="53" t="str">
        <f t="shared" si="64"/>
        <v>XL15NT2+3</v>
      </c>
      <c r="D378" s="53" t="str">
        <f t="shared" si="65"/>
        <v>XL15NT2+4</v>
      </c>
      <c r="F378" s="89" t="s">
        <v>94</v>
      </c>
      <c r="G378" s="55">
        <v>15</v>
      </c>
      <c r="H378" s="56" t="s">
        <v>1503</v>
      </c>
      <c r="I378" s="56" t="s">
        <v>1504</v>
      </c>
      <c r="J378" s="56" t="s">
        <v>1505</v>
      </c>
      <c r="K378" s="56"/>
      <c r="L378" s="56" t="s">
        <v>1506</v>
      </c>
      <c r="M378" s="91">
        <v>1300</v>
      </c>
      <c r="N378" s="90">
        <v>650</v>
      </c>
      <c r="O378" s="90">
        <v>500</v>
      </c>
      <c r="P378" s="90">
        <v>400</v>
      </c>
      <c r="Q378" s="57"/>
      <c r="R378" s="57"/>
      <c r="S378" s="57"/>
      <c r="T378" s="57"/>
      <c r="U378" s="58" t="str">
        <f t="shared" si="67"/>
        <v>XL15NT2</v>
      </c>
      <c r="V378" s="59"/>
      <c r="W378" s="59"/>
      <c r="X378" s="59"/>
      <c r="Y378" s="59"/>
      <c r="Z378" s="60"/>
      <c r="AA378" s="60"/>
      <c r="AB378" s="60"/>
      <c r="AC378" s="60"/>
      <c r="AD378" s="59"/>
      <c r="AE378" s="59"/>
      <c r="AF378" s="59"/>
      <c r="AG378" s="59"/>
      <c r="AH378" s="61"/>
      <c r="AI378" s="61"/>
      <c r="AJ378" s="61"/>
      <c r="AK378" s="61"/>
      <c r="AL378" s="164">
        <v>3.3461538461538463</v>
      </c>
      <c r="AM378" s="62"/>
      <c r="AN378" s="62">
        <v>1.9</v>
      </c>
      <c r="AO378" s="59">
        <f t="shared" si="61"/>
        <v>2470</v>
      </c>
      <c r="AP378" s="59">
        <f t="shared" si="61"/>
        <v>1235</v>
      </c>
      <c r="AQ378" s="59">
        <f t="shared" si="61"/>
        <v>950</v>
      </c>
      <c r="AR378" s="59">
        <f t="shared" si="60"/>
        <v>760</v>
      </c>
      <c r="AS378" s="59">
        <f t="shared" si="66"/>
        <v>2500</v>
      </c>
      <c r="AT378" s="59">
        <f t="shared" si="66"/>
        <v>1200</v>
      </c>
      <c r="AU378" s="59">
        <f t="shared" si="66"/>
        <v>950</v>
      </c>
      <c r="AV378" s="59">
        <f t="shared" si="66"/>
        <v>760</v>
      </c>
      <c r="AW378" s="64"/>
      <c r="AX378" s="89" t="s">
        <v>94</v>
      </c>
      <c r="AY378" s="65"/>
      <c r="AZ378" s="66">
        <v>240</v>
      </c>
    </row>
    <row r="379" spans="1:52" s="32" customFormat="1" ht="54" customHeight="1" x14ac:dyDescent="0.25">
      <c r="A379" s="53" t="str">
        <f t="shared" si="62"/>
        <v>XL16NT+1</v>
      </c>
      <c r="B379" s="53" t="str">
        <f t="shared" si="63"/>
        <v>XL16NT+2</v>
      </c>
      <c r="C379" s="53" t="str">
        <f t="shared" si="64"/>
        <v>XL16NT+3</v>
      </c>
      <c r="D379" s="53" t="str">
        <f t="shared" si="65"/>
        <v>XL16NT+4</v>
      </c>
      <c r="F379" s="89" t="s">
        <v>94</v>
      </c>
      <c r="G379" s="55">
        <v>16</v>
      </c>
      <c r="H379" s="56" t="s">
        <v>1507</v>
      </c>
      <c r="I379" s="56" t="s">
        <v>1508</v>
      </c>
      <c r="J379" s="56" t="s">
        <v>1509</v>
      </c>
      <c r="K379" s="56"/>
      <c r="L379" s="56" t="s">
        <v>103</v>
      </c>
      <c r="M379" s="91">
        <v>1300</v>
      </c>
      <c r="N379" s="90">
        <v>650</v>
      </c>
      <c r="O379" s="90">
        <v>500</v>
      </c>
      <c r="P379" s="90">
        <v>400</v>
      </c>
      <c r="Q379" s="57"/>
      <c r="R379" s="57"/>
      <c r="S379" s="57"/>
      <c r="T379" s="57"/>
      <c r="U379" s="58" t="str">
        <f t="shared" si="67"/>
        <v>XL16NT</v>
      </c>
      <c r="V379" s="59"/>
      <c r="W379" s="59"/>
      <c r="X379" s="59"/>
      <c r="Y379" s="59"/>
      <c r="Z379" s="60"/>
      <c r="AA379" s="60"/>
      <c r="AB379" s="60"/>
      <c r="AC379" s="60"/>
      <c r="AD379" s="59"/>
      <c r="AE379" s="59"/>
      <c r="AF379" s="59"/>
      <c r="AG379" s="59"/>
      <c r="AH379" s="61"/>
      <c r="AI379" s="61"/>
      <c r="AJ379" s="61"/>
      <c r="AK379" s="61"/>
      <c r="AL379" s="164">
        <v>4.29</v>
      </c>
      <c r="AM379" s="62"/>
      <c r="AN379" s="63">
        <f t="shared" ref="AN379:AN384" si="68">ROUNDDOWN(AL379*$AN$10/$AL$10,1)</f>
        <v>2.4</v>
      </c>
      <c r="AO379" s="59">
        <f t="shared" si="61"/>
        <v>3120</v>
      </c>
      <c r="AP379" s="59">
        <f t="shared" si="61"/>
        <v>1560</v>
      </c>
      <c r="AQ379" s="59">
        <f t="shared" si="61"/>
        <v>1200</v>
      </c>
      <c r="AR379" s="59">
        <f t="shared" si="60"/>
        <v>960</v>
      </c>
      <c r="AS379" s="59">
        <f t="shared" si="66"/>
        <v>3100</v>
      </c>
      <c r="AT379" s="59">
        <f t="shared" si="66"/>
        <v>1600</v>
      </c>
      <c r="AU379" s="59">
        <f t="shared" si="66"/>
        <v>1200</v>
      </c>
      <c r="AV379" s="59">
        <f t="shared" si="66"/>
        <v>960</v>
      </c>
      <c r="AW379" s="64"/>
      <c r="AX379" s="89" t="s">
        <v>94</v>
      </c>
      <c r="AY379" s="65"/>
      <c r="AZ379" s="66"/>
    </row>
    <row r="380" spans="1:52" s="32" customFormat="1" ht="47.25" x14ac:dyDescent="0.25">
      <c r="A380" s="53" t="str">
        <f t="shared" si="62"/>
        <v>XL17NT2+1</v>
      </c>
      <c r="B380" s="53" t="str">
        <f t="shared" si="63"/>
        <v>XL17NT2+2</v>
      </c>
      <c r="C380" s="53" t="str">
        <f t="shared" si="64"/>
        <v>XL17NT2+3</v>
      </c>
      <c r="D380" s="53" t="str">
        <f t="shared" si="65"/>
        <v>XL17NT2+4</v>
      </c>
      <c r="F380" s="89" t="s">
        <v>94</v>
      </c>
      <c r="G380" s="55">
        <v>17</v>
      </c>
      <c r="H380" s="56" t="s">
        <v>118</v>
      </c>
      <c r="I380" s="56" t="s">
        <v>1510</v>
      </c>
      <c r="J380" s="56" t="s">
        <v>103</v>
      </c>
      <c r="K380" s="56"/>
      <c r="L380" s="56" t="s">
        <v>1511</v>
      </c>
      <c r="M380" s="91">
        <v>1300</v>
      </c>
      <c r="N380" s="90">
        <v>650</v>
      </c>
      <c r="O380" s="90">
        <v>500</v>
      </c>
      <c r="P380" s="90">
        <v>400</v>
      </c>
      <c r="Q380" s="57"/>
      <c r="R380" s="57"/>
      <c r="S380" s="57"/>
      <c r="T380" s="57"/>
      <c r="U380" s="58" t="str">
        <f t="shared" si="67"/>
        <v>XL17NT2</v>
      </c>
      <c r="V380" s="59"/>
      <c r="W380" s="59"/>
      <c r="X380" s="59"/>
      <c r="Y380" s="59"/>
      <c r="Z380" s="60"/>
      <c r="AA380" s="60"/>
      <c r="AB380" s="60"/>
      <c r="AC380" s="60"/>
      <c r="AD380" s="59"/>
      <c r="AE380" s="59"/>
      <c r="AF380" s="59"/>
      <c r="AG380" s="59"/>
      <c r="AH380" s="61"/>
      <c r="AI380" s="61"/>
      <c r="AJ380" s="61"/>
      <c r="AK380" s="61"/>
      <c r="AL380" s="164">
        <v>3.8230769230769233</v>
      </c>
      <c r="AM380" s="62"/>
      <c r="AN380" s="63">
        <f t="shared" si="68"/>
        <v>2.2000000000000002</v>
      </c>
      <c r="AO380" s="59">
        <f t="shared" si="61"/>
        <v>2860.0000000000005</v>
      </c>
      <c r="AP380" s="59">
        <f t="shared" si="61"/>
        <v>1430.0000000000002</v>
      </c>
      <c r="AQ380" s="59">
        <f t="shared" si="61"/>
        <v>1100</v>
      </c>
      <c r="AR380" s="59">
        <f t="shared" si="60"/>
        <v>880.00000000000011</v>
      </c>
      <c r="AS380" s="59">
        <f t="shared" si="66"/>
        <v>2900</v>
      </c>
      <c r="AT380" s="59">
        <f t="shared" si="66"/>
        <v>1400</v>
      </c>
      <c r="AU380" s="59">
        <f t="shared" si="66"/>
        <v>1100</v>
      </c>
      <c r="AV380" s="59">
        <f t="shared" si="66"/>
        <v>880</v>
      </c>
      <c r="AW380" s="64"/>
      <c r="AX380" s="89" t="s">
        <v>94</v>
      </c>
      <c r="AY380" s="65"/>
      <c r="AZ380" s="66">
        <v>240</v>
      </c>
    </row>
    <row r="381" spans="1:52" s="32" customFormat="1" ht="54" customHeight="1" x14ac:dyDescent="0.25">
      <c r="A381" s="53" t="str">
        <f t="shared" si="62"/>
        <v>XL18NT+1</v>
      </c>
      <c r="B381" s="53" t="str">
        <f t="shared" si="63"/>
        <v>XL18NT+2</v>
      </c>
      <c r="C381" s="53" t="str">
        <f t="shared" si="64"/>
        <v>XL18NT+3</v>
      </c>
      <c r="D381" s="53" t="str">
        <f t="shared" si="65"/>
        <v>XL18NT+4</v>
      </c>
      <c r="F381" s="89" t="s">
        <v>94</v>
      </c>
      <c r="G381" s="55">
        <v>18</v>
      </c>
      <c r="H381" s="56" t="s">
        <v>113</v>
      </c>
      <c r="I381" s="56" t="s">
        <v>1512</v>
      </c>
      <c r="J381" s="56" t="s">
        <v>1509</v>
      </c>
      <c r="K381" s="56"/>
      <c r="L381" s="56" t="s">
        <v>1513</v>
      </c>
      <c r="M381" s="91">
        <v>1300</v>
      </c>
      <c r="N381" s="90">
        <v>650</v>
      </c>
      <c r="O381" s="90">
        <v>500</v>
      </c>
      <c r="P381" s="90">
        <v>400</v>
      </c>
      <c r="Q381" s="57"/>
      <c r="R381" s="57"/>
      <c r="S381" s="57"/>
      <c r="T381" s="57"/>
      <c r="U381" s="58" t="str">
        <f t="shared" si="67"/>
        <v>XL18NT</v>
      </c>
      <c r="V381" s="59"/>
      <c r="W381" s="59"/>
      <c r="X381" s="59"/>
      <c r="Y381" s="59"/>
      <c r="Z381" s="60"/>
      <c r="AA381" s="60"/>
      <c r="AB381" s="60"/>
      <c r="AC381" s="60"/>
      <c r="AD381" s="59"/>
      <c r="AE381" s="59"/>
      <c r="AF381" s="59"/>
      <c r="AG381" s="59"/>
      <c r="AH381" s="61"/>
      <c r="AI381" s="61"/>
      <c r="AJ381" s="61"/>
      <c r="AK381" s="61"/>
      <c r="AL381" s="164">
        <v>7.4615384615384617</v>
      </c>
      <c r="AM381" s="62"/>
      <c r="AN381" s="63">
        <f t="shared" si="68"/>
        <v>4.3</v>
      </c>
      <c r="AO381" s="59">
        <f t="shared" si="61"/>
        <v>5590</v>
      </c>
      <c r="AP381" s="59">
        <f t="shared" si="61"/>
        <v>2795</v>
      </c>
      <c r="AQ381" s="59">
        <f t="shared" si="61"/>
        <v>2150</v>
      </c>
      <c r="AR381" s="59">
        <f t="shared" si="60"/>
        <v>1720</v>
      </c>
      <c r="AS381" s="59">
        <f t="shared" si="66"/>
        <v>5600</v>
      </c>
      <c r="AT381" s="59">
        <f t="shared" si="66"/>
        <v>2800</v>
      </c>
      <c r="AU381" s="59">
        <f t="shared" si="66"/>
        <v>2200</v>
      </c>
      <c r="AV381" s="59">
        <f t="shared" si="66"/>
        <v>1700</v>
      </c>
      <c r="AW381" s="64"/>
      <c r="AX381" s="89" t="s">
        <v>94</v>
      </c>
      <c r="AY381" s="65"/>
      <c r="AZ381" s="66">
        <v>180</v>
      </c>
    </row>
    <row r="382" spans="1:52" s="32" customFormat="1" ht="54" customHeight="1" x14ac:dyDescent="0.25">
      <c r="A382" s="53" t="str">
        <f t="shared" si="62"/>
        <v>XL19NT2+1</v>
      </c>
      <c r="B382" s="53" t="str">
        <f t="shared" si="63"/>
        <v>XL19NT2+2</v>
      </c>
      <c r="C382" s="53" t="str">
        <f t="shared" si="64"/>
        <v>XL19NT2+3</v>
      </c>
      <c r="D382" s="53" t="str">
        <f t="shared" si="65"/>
        <v>XL19NT2+4</v>
      </c>
      <c r="F382" s="89" t="s">
        <v>94</v>
      </c>
      <c r="G382" s="55">
        <v>19</v>
      </c>
      <c r="H382" s="56" t="s">
        <v>115</v>
      </c>
      <c r="I382" s="56" t="s">
        <v>1514</v>
      </c>
      <c r="J382" s="56" t="s">
        <v>144</v>
      </c>
      <c r="K382" s="56"/>
      <c r="L382" s="56" t="s">
        <v>1515</v>
      </c>
      <c r="M382" s="91">
        <v>1300</v>
      </c>
      <c r="N382" s="90">
        <v>650</v>
      </c>
      <c r="O382" s="90">
        <v>500</v>
      </c>
      <c r="P382" s="90">
        <v>400</v>
      </c>
      <c r="Q382" s="57"/>
      <c r="R382" s="57"/>
      <c r="S382" s="57"/>
      <c r="T382" s="57"/>
      <c r="U382" s="58" t="str">
        <f t="shared" si="67"/>
        <v>XL19NT2</v>
      </c>
      <c r="V382" s="59"/>
      <c r="W382" s="59"/>
      <c r="X382" s="59"/>
      <c r="Y382" s="59"/>
      <c r="Z382" s="60">
        <f>V382/M382</f>
        <v>0</v>
      </c>
      <c r="AA382" s="60"/>
      <c r="AB382" s="60"/>
      <c r="AC382" s="60"/>
      <c r="AD382" s="59"/>
      <c r="AE382" s="59"/>
      <c r="AF382" s="59"/>
      <c r="AG382" s="59"/>
      <c r="AH382" s="61"/>
      <c r="AI382" s="61"/>
      <c r="AJ382" s="61"/>
      <c r="AK382" s="61"/>
      <c r="AL382" s="164">
        <v>5.1538461538461542</v>
      </c>
      <c r="AM382" s="62"/>
      <c r="AN382" s="63">
        <f t="shared" si="68"/>
        <v>2.9</v>
      </c>
      <c r="AO382" s="59">
        <f t="shared" si="61"/>
        <v>3770</v>
      </c>
      <c r="AP382" s="59">
        <f t="shared" si="61"/>
        <v>1885</v>
      </c>
      <c r="AQ382" s="59">
        <f t="shared" si="61"/>
        <v>1450</v>
      </c>
      <c r="AR382" s="59">
        <f t="shared" si="60"/>
        <v>1160</v>
      </c>
      <c r="AS382" s="59">
        <f t="shared" si="66"/>
        <v>3800</v>
      </c>
      <c r="AT382" s="59">
        <f t="shared" si="66"/>
        <v>1900</v>
      </c>
      <c r="AU382" s="59">
        <f t="shared" si="66"/>
        <v>1500</v>
      </c>
      <c r="AV382" s="59">
        <f t="shared" si="66"/>
        <v>1200</v>
      </c>
      <c r="AW382" s="64"/>
      <c r="AX382" s="89" t="s">
        <v>94</v>
      </c>
      <c r="AY382" s="65"/>
      <c r="AZ382" s="66"/>
    </row>
    <row r="383" spans="1:52" s="32" customFormat="1" ht="31.5" x14ac:dyDescent="0.25">
      <c r="A383" s="53" t="str">
        <f t="shared" si="62"/>
        <v>XL20NT1+1</v>
      </c>
      <c r="B383" s="53" t="str">
        <f t="shared" si="63"/>
        <v>XL20NT1+2</v>
      </c>
      <c r="C383" s="53" t="str">
        <f t="shared" si="64"/>
        <v>XL20NT1+3</v>
      </c>
      <c r="D383" s="53" t="str">
        <f t="shared" si="65"/>
        <v>XL20NT1+4</v>
      </c>
      <c r="F383" s="89" t="s">
        <v>94</v>
      </c>
      <c r="G383" s="55">
        <v>20</v>
      </c>
      <c r="H383" s="56" t="s">
        <v>1516</v>
      </c>
      <c r="I383" s="56" t="s">
        <v>1517</v>
      </c>
      <c r="J383" s="56" t="s">
        <v>144</v>
      </c>
      <c r="K383" s="56"/>
      <c r="L383" s="56" t="s">
        <v>1518</v>
      </c>
      <c r="M383" s="91">
        <v>2000</v>
      </c>
      <c r="N383" s="90">
        <v>900</v>
      </c>
      <c r="O383" s="90">
        <v>600</v>
      </c>
      <c r="P383" s="90">
        <v>450</v>
      </c>
      <c r="Q383" s="57"/>
      <c r="R383" s="57"/>
      <c r="S383" s="57"/>
      <c r="T383" s="57"/>
      <c r="U383" s="58" t="str">
        <f t="shared" si="67"/>
        <v>XL20NT1</v>
      </c>
      <c r="V383" s="59"/>
      <c r="W383" s="59"/>
      <c r="X383" s="59"/>
      <c r="Y383" s="59"/>
      <c r="Z383" s="60"/>
      <c r="AA383" s="60"/>
      <c r="AB383" s="60"/>
      <c r="AC383" s="60"/>
      <c r="AD383" s="59"/>
      <c r="AE383" s="59"/>
      <c r="AF383" s="59"/>
      <c r="AG383" s="59"/>
      <c r="AH383" s="61"/>
      <c r="AI383" s="61"/>
      <c r="AJ383" s="61"/>
      <c r="AK383" s="61"/>
      <c r="AL383" s="164">
        <v>2.54</v>
      </c>
      <c r="AM383" s="62"/>
      <c r="AN383" s="63">
        <f t="shared" si="68"/>
        <v>1.4</v>
      </c>
      <c r="AO383" s="59">
        <f t="shared" si="61"/>
        <v>2800</v>
      </c>
      <c r="AP383" s="59">
        <f t="shared" si="61"/>
        <v>1260</v>
      </c>
      <c r="AQ383" s="59">
        <f t="shared" si="61"/>
        <v>840</v>
      </c>
      <c r="AR383" s="59">
        <f t="shared" si="60"/>
        <v>630</v>
      </c>
      <c r="AS383" s="59">
        <f t="shared" si="66"/>
        <v>2800</v>
      </c>
      <c r="AT383" s="59">
        <f t="shared" si="66"/>
        <v>1300</v>
      </c>
      <c r="AU383" s="59">
        <f t="shared" si="66"/>
        <v>840</v>
      </c>
      <c r="AV383" s="59">
        <f t="shared" si="66"/>
        <v>630</v>
      </c>
      <c r="AW383" s="64"/>
      <c r="AX383" s="89" t="s">
        <v>94</v>
      </c>
      <c r="AY383" s="65"/>
      <c r="AZ383" s="66"/>
    </row>
    <row r="384" spans="1:52" s="32" customFormat="1" ht="47.25" x14ac:dyDescent="0.25">
      <c r="A384" s="53" t="str">
        <f t="shared" si="62"/>
        <v>XL21NT+1</v>
      </c>
      <c r="B384" s="53" t="str">
        <f t="shared" si="63"/>
        <v>XL21NT+2</v>
      </c>
      <c r="C384" s="53" t="str">
        <f t="shared" si="64"/>
        <v>XL21NT+3</v>
      </c>
      <c r="D384" s="53" t="str">
        <f t="shared" si="65"/>
        <v>XL21NT+4</v>
      </c>
      <c r="F384" s="89" t="s">
        <v>94</v>
      </c>
      <c r="G384" s="55">
        <v>21</v>
      </c>
      <c r="H384" s="56" t="s">
        <v>1519</v>
      </c>
      <c r="I384" s="56" t="s">
        <v>1520</v>
      </c>
      <c r="J384" s="56" t="s">
        <v>144</v>
      </c>
      <c r="K384" s="56"/>
      <c r="L384" s="56" t="s">
        <v>1521</v>
      </c>
      <c r="M384" s="90">
        <v>1300</v>
      </c>
      <c r="N384" s="90">
        <v>650</v>
      </c>
      <c r="O384" s="90">
        <v>500</v>
      </c>
      <c r="P384" s="90">
        <v>400</v>
      </c>
      <c r="Q384" s="57"/>
      <c r="R384" s="57"/>
      <c r="S384" s="57"/>
      <c r="T384" s="57"/>
      <c r="U384" s="58" t="str">
        <f t="shared" si="67"/>
        <v>XL21NT</v>
      </c>
      <c r="V384" s="59"/>
      <c r="W384" s="59"/>
      <c r="X384" s="59"/>
      <c r="Y384" s="59"/>
      <c r="Z384" s="60"/>
      <c r="AA384" s="60"/>
      <c r="AB384" s="60"/>
      <c r="AC384" s="60"/>
      <c r="AD384" s="59"/>
      <c r="AE384" s="59"/>
      <c r="AF384" s="59"/>
      <c r="AG384" s="59"/>
      <c r="AH384" s="61"/>
      <c r="AI384" s="61"/>
      <c r="AJ384" s="61"/>
      <c r="AK384" s="61"/>
      <c r="AL384" s="164">
        <v>4.29</v>
      </c>
      <c r="AM384" s="62"/>
      <c r="AN384" s="63">
        <f t="shared" si="68"/>
        <v>2.4</v>
      </c>
      <c r="AO384" s="59">
        <f t="shared" si="61"/>
        <v>3120</v>
      </c>
      <c r="AP384" s="59">
        <f t="shared" si="61"/>
        <v>1560</v>
      </c>
      <c r="AQ384" s="59">
        <f t="shared" si="61"/>
        <v>1200</v>
      </c>
      <c r="AR384" s="59">
        <f t="shared" si="60"/>
        <v>960</v>
      </c>
      <c r="AS384" s="59">
        <f t="shared" si="66"/>
        <v>3100</v>
      </c>
      <c r="AT384" s="59">
        <f t="shared" si="66"/>
        <v>1600</v>
      </c>
      <c r="AU384" s="59">
        <f t="shared" si="66"/>
        <v>1200</v>
      </c>
      <c r="AV384" s="59">
        <f t="shared" si="66"/>
        <v>960</v>
      </c>
      <c r="AW384" s="64"/>
      <c r="AX384" s="89" t="s">
        <v>94</v>
      </c>
      <c r="AY384" s="65"/>
      <c r="AZ384" s="66">
        <v>240</v>
      </c>
    </row>
    <row r="385" spans="1:52" s="32" customFormat="1" x14ac:dyDescent="0.25">
      <c r="A385" s="53" t="str">
        <f t="shared" si="62"/>
        <v>XL22NT+1</v>
      </c>
      <c r="B385" s="53" t="str">
        <f t="shared" si="63"/>
        <v>XL22NT+2</v>
      </c>
      <c r="C385" s="53" t="str">
        <f t="shared" si="64"/>
        <v>XL22NT+3</v>
      </c>
      <c r="D385" s="53" t="str">
        <f t="shared" si="65"/>
        <v>XL22NT+4</v>
      </c>
      <c r="F385" s="89" t="s">
        <v>94</v>
      </c>
      <c r="G385" s="55">
        <v>22</v>
      </c>
      <c r="H385" s="56" t="s">
        <v>1522</v>
      </c>
      <c r="I385" s="56" t="s">
        <v>1523</v>
      </c>
      <c r="J385" s="56" t="s">
        <v>144</v>
      </c>
      <c r="K385" s="56"/>
      <c r="L385" s="56" t="s">
        <v>1524</v>
      </c>
      <c r="M385" s="91"/>
      <c r="N385" s="90"/>
      <c r="O385" s="90"/>
      <c r="P385" s="90"/>
      <c r="Q385" s="57"/>
      <c r="R385" s="57"/>
      <c r="S385" s="57"/>
      <c r="T385" s="57"/>
      <c r="U385" s="58"/>
      <c r="V385" s="59"/>
      <c r="W385" s="59"/>
      <c r="X385" s="59"/>
      <c r="Y385" s="59"/>
      <c r="Z385" s="60"/>
      <c r="AA385" s="60"/>
      <c r="AB385" s="60"/>
      <c r="AC385" s="60"/>
      <c r="AD385" s="59"/>
      <c r="AE385" s="59"/>
      <c r="AF385" s="59"/>
      <c r="AG385" s="59"/>
      <c r="AH385" s="61"/>
      <c r="AI385" s="61"/>
      <c r="AJ385" s="61"/>
      <c r="AK385" s="61"/>
      <c r="AL385" s="164"/>
      <c r="AM385" s="62"/>
      <c r="AN385" s="62"/>
      <c r="AO385" s="59">
        <f t="shared" si="61"/>
        <v>0</v>
      </c>
      <c r="AP385" s="59">
        <f t="shared" si="61"/>
        <v>0</v>
      </c>
      <c r="AQ385" s="59">
        <f t="shared" si="61"/>
        <v>0</v>
      </c>
      <c r="AR385" s="59">
        <f t="shared" si="60"/>
        <v>0</v>
      </c>
      <c r="AS385" s="59"/>
      <c r="AT385" s="59"/>
      <c r="AU385" s="59"/>
      <c r="AV385" s="59"/>
      <c r="AW385" s="64"/>
      <c r="AX385" s="89" t="s">
        <v>94</v>
      </c>
      <c r="AY385" s="65"/>
      <c r="AZ385" s="66">
        <v>180</v>
      </c>
    </row>
    <row r="386" spans="1:52" s="32" customFormat="1" ht="47.25" x14ac:dyDescent="0.25">
      <c r="A386" s="53" t="str">
        <f t="shared" si="62"/>
        <v>XL22NT_D1+1</v>
      </c>
      <c r="B386" s="53" t="str">
        <f t="shared" si="63"/>
        <v>XL22NT_D1+2</v>
      </c>
      <c r="C386" s="53" t="str">
        <f t="shared" si="64"/>
        <v>XL22NT_D1+3</v>
      </c>
      <c r="D386" s="53" t="str">
        <f t="shared" si="65"/>
        <v>XL22NT_D1+4</v>
      </c>
      <c r="F386" s="89" t="s">
        <v>94</v>
      </c>
      <c r="G386" s="41"/>
      <c r="H386" s="56" t="s">
        <v>1525</v>
      </c>
      <c r="I386" s="56" t="s">
        <v>1526</v>
      </c>
      <c r="J386" s="56" t="s">
        <v>1524</v>
      </c>
      <c r="K386" s="56"/>
      <c r="L386" s="56" t="s">
        <v>1521</v>
      </c>
      <c r="M386" s="90">
        <v>1300</v>
      </c>
      <c r="N386" s="90">
        <v>650</v>
      </c>
      <c r="O386" s="90">
        <v>500</v>
      </c>
      <c r="P386" s="90">
        <v>400</v>
      </c>
      <c r="Q386" s="57"/>
      <c r="R386" s="57"/>
      <c r="S386" s="57"/>
      <c r="T386" s="57"/>
      <c r="U386" s="58" t="str">
        <f>H386</f>
        <v>XL22NT_D1</v>
      </c>
      <c r="V386" s="59"/>
      <c r="W386" s="59"/>
      <c r="X386" s="59"/>
      <c r="Y386" s="59"/>
      <c r="Z386" s="60"/>
      <c r="AA386" s="60"/>
      <c r="AB386" s="60"/>
      <c r="AC386" s="60"/>
      <c r="AD386" s="59"/>
      <c r="AE386" s="59"/>
      <c r="AF386" s="59"/>
      <c r="AG386" s="59"/>
      <c r="AH386" s="61"/>
      <c r="AI386" s="61"/>
      <c r="AJ386" s="61"/>
      <c r="AK386" s="61"/>
      <c r="AL386" s="164">
        <v>4.29</v>
      </c>
      <c r="AM386" s="62"/>
      <c r="AN386" s="63">
        <f>ROUNDDOWN(AL386*$AN$10/$AL$10,1)</f>
        <v>2.4</v>
      </c>
      <c r="AO386" s="59">
        <f t="shared" si="61"/>
        <v>3120</v>
      </c>
      <c r="AP386" s="59">
        <f t="shared" si="61"/>
        <v>1560</v>
      </c>
      <c r="AQ386" s="59">
        <f t="shared" si="61"/>
        <v>1200</v>
      </c>
      <c r="AR386" s="59">
        <f t="shared" si="60"/>
        <v>960</v>
      </c>
      <c r="AS386" s="59">
        <f t="shared" si="66"/>
        <v>3100</v>
      </c>
      <c r="AT386" s="59">
        <f t="shared" si="66"/>
        <v>1600</v>
      </c>
      <c r="AU386" s="59">
        <f t="shared" si="66"/>
        <v>1200</v>
      </c>
      <c r="AV386" s="59">
        <f t="shared" si="66"/>
        <v>960</v>
      </c>
      <c r="AW386" s="64"/>
      <c r="AX386" s="89" t="s">
        <v>94</v>
      </c>
      <c r="AY386" s="65"/>
      <c r="AZ386" s="66"/>
    </row>
    <row r="387" spans="1:52" s="32" customFormat="1" ht="54" customHeight="1" x14ac:dyDescent="0.25">
      <c r="A387" s="53" t="str">
        <f t="shared" si="62"/>
        <v>XL22NT_D2+1</v>
      </c>
      <c r="B387" s="53" t="str">
        <f t="shared" si="63"/>
        <v>XL22NT_D2+2</v>
      </c>
      <c r="C387" s="53" t="str">
        <f t="shared" si="64"/>
        <v>XL22NT_D2+3</v>
      </c>
      <c r="D387" s="53" t="str">
        <f t="shared" si="65"/>
        <v>XL22NT_D2+4</v>
      </c>
      <c r="F387" s="89" t="s">
        <v>94</v>
      </c>
      <c r="G387" s="41"/>
      <c r="H387" s="56" t="s">
        <v>1527</v>
      </c>
      <c r="I387" s="56" t="s">
        <v>1528</v>
      </c>
      <c r="J387" s="56" t="s">
        <v>96</v>
      </c>
      <c r="K387" s="56"/>
      <c r="L387" s="56" t="s">
        <v>106</v>
      </c>
      <c r="M387" s="90">
        <v>800</v>
      </c>
      <c r="N387" s="90">
        <v>400</v>
      </c>
      <c r="O387" s="90">
        <v>350</v>
      </c>
      <c r="P387" s="90">
        <v>300</v>
      </c>
      <c r="Q387" s="57"/>
      <c r="R387" s="57"/>
      <c r="S387" s="57"/>
      <c r="T387" s="57"/>
      <c r="U387" s="58" t="str">
        <f>H387</f>
        <v>XL22NT_D2</v>
      </c>
      <c r="V387" s="59"/>
      <c r="W387" s="59"/>
      <c r="X387" s="59"/>
      <c r="Y387" s="59"/>
      <c r="Z387" s="60"/>
      <c r="AA387" s="60"/>
      <c r="AB387" s="60"/>
      <c r="AC387" s="60"/>
      <c r="AD387" s="59"/>
      <c r="AE387" s="59"/>
      <c r="AF387" s="59"/>
      <c r="AG387" s="59"/>
      <c r="AH387" s="61"/>
      <c r="AI387" s="61"/>
      <c r="AJ387" s="61"/>
      <c r="AK387" s="61"/>
      <c r="AL387" s="164">
        <v>4.5</v>
      </c>
      <c r="AM387" s="62"/>
      <c r="AN387" s="63">
        <f>ROUNDDOWN(AL387*$AN$10/$AL$10,1)</f>
        <v>2.6</v>
      </c>
      <c r="AO387" s="59">
        <f t="shared" si="61"/>
        <v>2080</v>
      </c>
      <c r="AP387" s="59">
        <f t="shared" si="61"/>
        <v>1040</v>
      </c>
      <c r="AQ387" s="59">
        <f t="shared" si="61"/>
        <v>910</v>
      </c>
      <c r="AR387" s="59">
        <f t="shared" si="60"/>
        <v>780</v>
      </c>
      <c r="AS387" s="59">
        <f t="shared" si="66"/>
        <v>2100</v>
      </c>
      <c r="AT387" s="59">
        <f t="shared" si="66"/>
        <v>1000</v>
      </c>
      <c r="AU387" s="59">
        <f t="shared" si="66"/>
        <v>910</v>
      </c>
      <c r="AV387" s="59">
        <f t="shared" si="66"/>
        <v>780</v>
      </c>
      <c r="AW387" s="64"/>
      <c r="AX387" s="89" t="s">
        <v>94</v>
      </c>
      <c r="AY387" s="65"/>
      <c r="AZ387" s="66">
        <v>240</v>
      </c>
    </row>
    <row r="388" spans="1:52" s="32" customFormat="1" ht="54" customHeight="1" x14ac:dyDescent="0.25">
      <c r="A388" s="53" t="str">
        <f t="shared" si="62"/>
        <v>XL23NT+1</v>
      </c>
      <c r="B388" s="53" t="str">
        <f t="shared" si="63"/>
        <v>XL23NT+2</v>
      </c>
      <c r="C388" s="53" t="str">
        <f t="shared" si="64"/>
        <v>XL23NT+3</v>
      </c>
      <c r="D388" s="53" t="str">
        <f t="shared" si="65"/>
        <v>XL23NT+4</v>
      </c>
      <c r="F388" s="89" t="s">
        <v>94</v>
      </c>
      <c r="G388" s="55">
        <v>23</v>
      </c>
      <c r="H388" s="56" t="s">
        <v>1529</v>
      </c>
      <c r="I388" s="56" t="s">
        <v>100</v>
      </c>
      <c r="J388" s="56" t="s">
        <v>96</v>
      </c>
      <c r="K388" s="56"/>
      <c r="L388" s="56" t="s">
        <v>1530</v>
      </c>
      <c r="M388" s="90"/>
      <c r="N388" s="90"/>
      <c r="O388" s="90"/>
      <c r="P388" s="90"/>
      <c r="Q388" s="57"/>
      <c r="R388" s="57"/>
      <c r="S388" s="57"/>
      <c r="T388" s="57"/>
      <c r="U388" s="58"/>
      <c r="V388" s="59"/>
      <c r="W388" s="59"/>
      <c r="X388" s="59"/>
      <c r="Y388" s="59"/>
      <c r="Z388" s="60"/>
      <c r="AA388" s="60"/>
      <c r="AB388" s="60"/>
      <c r="AC388" s="60"/>
      <c r="AD388" s="59"/>
      <c r="AE388" s="59"/>
      <c r="AF388" s="59"/>
      <c r="AG388" s="59"/>
      <c r="AH388" s="61"/>
      <c r="AI388" s="61"/>
      <c r="AJ388" s="61"/>
      <c r="AK388" s="61"/>
      <c r="AL388" s="164"/>
      <c r="AM388" s="62"/>
      <c r="AN388" s="62"/>
      <c r="AO388" s="59">
        <f t="shared" si="61"/>
        <v>0</v>
      </c>
      <c r="AP388" s="59">
        <f t="shared" si="61"/>
        <v>0</v>
      </c>
      <c r="AQ388" s="59">
        <f t="shared" si="61"/>
        <v>0</v>
      </c>
      <c r="AR388" s="59">
        <f t="shared" si="60"/>
        <v>0</v>
      </c>
      <c r="AS388" s="59"/>
      <c r="AT388" s="59"/>
      <c r="AU388" s="59"/>
      <c r="AV388" s="59"/>
      <c r="AW388" s="64"/>
      <c r="AX388" s="89" t="s">
        <v>94</v>
      </c>
      <c r="AY388" s="65"/>
      <c r="AZ388" s="66">
        <v>180</v>
      </c>
    </row>
    <row r="389" spans="1:52" s="32" customFormat="1" ht="69.75" customHeight="1" x14ac:dyDescent="0.25">
      <c r="A389" s="53" t="str">
        <f t="shared" si="62"/>
        <v>XL23NT_xuanthanh+1</v>
      </c>
      <c r="B389" s="53" t="str">
        <f t="shared" si="63"/>
        <v>XL23NT_xuanthanh+2</v>
      </c>
      <c r="C389" s="53" t="str">
        <f t="shared" si="64"/>
        <v>XL23NT_xuanthanh+3</v>
      </c>
      <c r="D389" s="53" t="str">
        <f t="shared" si="65"/>
        <v>XL23NT_xuanthanh+4</v>
      </c>
      <c r="F389" s="89" t="s">
        <v>94</v>
      </c>
      <c r="G389" s="55" t="s">
        <v>1531</v>
      </c>
      <c r="H389" s="56" t="s">
        <v>1532</v>
      </c>
      <c r="I389" s="56" t="s">
        <v>1297</v>
      </c>
      <c r="J389" s="56" t="s">
        <v>96</v>
      </c>
      <c r="K389" s="56"/>
      <c r="L389" s="56" t="s">
        <v>1533</v>
      </c>
      <c r="M389" s="91"/>
      <c r="N389" s="90"/>
      <c r="O389" s="90"/>
      <c r="P389" s="90"/>
      <c r="Q389" s="57"/>
      <c r="R389" s="57"/>
      <c r="S389" s="57"/>
      <c r="T389" s="57"/>
      <c r="U389" s="58"/>
      <c r="V389" s="59"/>
      <c r="W389" s="59"/>
      <c r="X389" s="59"/>
      <c r="Y389" s="59"/>
      <c r="Z389" s="60" t="e">
        <f>V389/M389</f>
        <v>#DIV/0!</v>
      </c>
      <c r="AA389" s="60"/>
      <c r="AB389" s="60"/>
      <c r="AC389" s="60"/>
      <c r="AD389" s="59"/>
      <c r="AE389" s="59"/>
      <c r="AF389" s="59"/>
      <c r="AG389" s="59"/>
      <c r="AH389" s="61"/>
      <c r="AI389" s="61"/>
      <c r="AJ389" s="61"/>
      <c r="AK389" s="61"/>
      <c r="AL389" s="164"/>
      <c r="AM389" s="62"/>
      <c r="AN389" s="62"/>
      <c r="AO389" s="59">
        <f t="shared" si="61"/>
        <v>0</v>
      </c>
      <c r="AP389" s="59">
        <f t="shared" si="61"/>
        <v>0</v>
      </c>
      <c r="AQ389" s="59">
        <f t="shared" si="61"/>
        <v>0</v>
      </c>
      <c r="AR389" s="59">
        <f t="shared" si="60"/>
        <v>0</v>
      </c>
      <c r="AS389" s="59"/>
      <c r="AT389" s="59"/>
      <c r="AU389" s="59"/>
      <c r="AV389" s="59"/>
      <c r="AW389" s="64"/>
      <c r="AX389" s="89" t="s">
        <v>94</v>
      </c>
      <c r="AY389" s="65"/>
      <c r="AZ389" s="66"/>
    </row>
    <row r="390" spans="1:52" s="32" customFormat="1" ht="47.25" x14ac:dyDescent="0.25">
      <c r="A390" s="53" t="str">
        <f t="shared" si="62"/>
        <v>XL23NT2_D1+1</v>
      </c>
      <c r="B390" s="53" t="str">
        <f t="shared" si="63"/>
        <v>XL23NT2_D1+2</v>
      </c>
      <c r="C390" s="53" t="str">
        <f t="shared" si="64"/>
        <v>XL23NT2_D1+3</v>
      </c>
      <c r="D390" s="53" t="str">
        <f t="shared" si="65"/>
        <v>XL23NT2_D1+4</v>
      </c>
      <c r="F390" s="89" t="s">
        <v>94</v>
      </c>
      <c r="G390" s="41"/>
      <c r="H390" s="56" t="s">
        <v>1534</v>
      </c>
      <c r="I390" s="56" t="s">
        <v>1535</v>
      </c>
      <c r="J390" s="56" t="s">
        <v>1536</v>
      </c>
      <c r="K390" s="56"/>
      <c r="L390" s="56" t="s">
        <v>1530</v>
      </c>
      <c r="M390" s="90">
        <v>1300</v>
      </c>
      <c r="N390" s="90">
        <v>650</v>
      </c>
      <c r="O390" s="90">
        <v>500</v>
      </c>
      <c r="P390" s="90">
        <v>400</v>
      </c>
      <c r="Q390" s="57"/>
      <c r="R390" s="57"/>
      <c r="S390" s="57"/>
      <c r="T390" s="57"/>
      <c r="U390" s="58" t="str">
        <f>H390</f>
        <v>XL23NT2_D1</v>
      </c>
      <c r="V390" s="59"/>
      <c r="W390" s="59"/>
      <c r="X390" s="59"/>
      <c r="Y390" s="59"/>
      <c r="Z390" s="60"/>
      <c r="AA390" s="60"/>
      <c r="AB390" s="60"/>
      <c r="AC390" s="60"/>
      <c r="AD390" s="59"/>
      <c r="AE390" s="59"/>
      <c r="AF390" s="59"/>
      <c r="AG390" s="59"/>
      <c r="AH390" s="61"/>
      <c r="AI390" s="61"/>
      <c r="AJ390" s="61"/>
      <c r="AK390" s="61"/>
      <c r="AL390" s="164">
        <v>4.29</v>
      </c>
      <c r="AM390" s="62"/>
      <c r="AN390" s="63">
        <f>ROUNDDOWN(AL390*$AN$10/$AL$10,1)</f>
        <v>2.4</v>
      </c>
      <c r="AO390" s="59">
        <f t="shared" si="61"/>
        <v>3120</v>
      </c>
      <c r="AP390" s="59">
        <f t="shared" si="61"/>
        <v>1560</v>
      </c>
      <c r="AQ390" s="59">
        <f t="shared" si="61"/>
        <v>1200</v>
      </c>
      <c r="AR390" s="59">
        <f t="shared" si="60"/>
        <v>960</v>
      </c>
      <c r="AS390" s="59">
        <f t="shared" si="66"/>
        <v>3100</v>
      </c>
      <c r="AT390" s="59">
        <f t="shared" si="66"/>
        <v>1600</v>
      </c>
      <c r="AU390" s="59">
        <f t="shared" si="66"/>
        <v>1200</v>
      </c>
      <c r="AV390" s="59">
        <f t="shared" si="66"/>
        <v>960</v>
      </c>
      <c r="AW390" s="64"/>
      <c r="AX390" s="89" t="s">
        <v>94</v>
      </c>
      <c r="AY390" s="65"/>
      <c r="AZ390" s="66">
        <v>240</v>
      </c>
    </row>
    <row r="391" spans="1:52" s="32" customFormat="1" ht="47.25" x14ac:dyDescent="0.25">
      <c r="A391" s="53" t="str">
        <f t="shared" si="62"/>
        <v>XL23NT2_D2+1</v>
      </c>
      <c r="B391" s="53" t="str">
        <f t="shared" si="63"/>
        <v>XL23NT2_D2+2</v>
      </c>
      <c r="C391" s="53" t="str">
        <f t="shared" si="64"/>
        <v>XL23NT2_D2+3</v>
      </c>
      <c r="D391" s="53" t="str">
        <f t="shared" si="65"/>
        <v>XL23NT2_D2+4</v>
      </c>
      <c r="F391" s="89" t="s">
        <v>94</v>
      </c>
      <c r="G391" s="41"/>
      <c r="H391" s="56" t="s">
        <v>1537</v>
      </c>
      <c r="I391" s="56" t="s">
        <v>1538</v>
      </c>
      <c r="J391" s="56" t="s">
        <v>1539</v>
      </c>
      <c r="K391" s="56"/>
      <c r="L391" s="56" t="s">
        <v>1540</v>
      </c>
      <c r="M391" s="90">
        <v>800</v>
      </c>
      <c r="N391" s="90">
        <v>400</v>
      </c>
      <c r="O391" s="90">
        <v>350</v>
      </c>
      <c r="P391" s="90">
        <v>300</v>
      </c>
      <c r="Q391" s="57"/>
      <c r="R391" s="57"/>
      <c r="S391" s="57"/>
      <c r="T391" s="57"/>
      <c r="U391" s="58" t="str">
        <f>H391</f>
        <v>XL23NT2_D2</v>
      </c>
      <c r="V391" s="59"/>
      <c r="W391" s="59"/>
      <c r="X391" s="59"/>
      <c r="Y391" s="59"/>
      <c r="Z391" s="60">
        <f>V391/M391</f>
        <v>0</v>
      </c>
      <c r="AA391" s="60">
        <f>W391/N391</f>
        <v>0</v>
      </c>
      <c r="AB391" s="60"/>
      <c r="AC391" s="60"/>
      <c r="AD391" s="59"/>
      <c r="AE391" s="59"/>
      <c r="AF391" s="59"/>
      <c r="AG391" s="59"/>
      <c r="AH391" s="61"/>
      <c r="AI391" s="61"/>
      <c r="AJ391" s="61"/>
      <c r="AK391" s="61"/>
      <c r="AL391" s="164">
        <v>5.95</v>
      </c>
      <c r="AM391" s="62"/>
      <c r="AN391" s="63">
        <f>ROUNDDOWN(AL391*$AN$10/$AL$10,1)</f>
        <v>3.4</v>
      </c>
      <c r="AO391" s="59">
        <f t="shared" si="61"/>
        <v>2720</v>
      </c>
      <c r="AP391" s="59">
        <f t="shared" si="61"/>
        <v>1360</v>
      </c>
      <c r="AQ391" s="59">
        <f t="shared" si="61"/>
        <v>1190</v>
      </c>
      <c r="AR391" s="59">
        <f t="shared" si="60"/>
        <v>1020</v>
      </c>
      <c r="AS391" s="59">
        <f t="shared" si="66"/>
        <v>2700</v>
      </c>
      <c r="AT391" s="59">
        <f t="shared" si="66"/>
        <v>1400</v>
      </c>
      <c r="AU391" s="59">
        <f t="shared" si="66"/>
        <v>1200</v>
      </c>
      <c r="AV391" s="59">
        <f t="shared" si="66"/>
        <v>1000</v>
      </c>
      <c r="AW391" s="64"/>
      <c r="AX391" s="89" t="s">
        <v>94</v>
      </c>
      <c r="AY391" s="65"/>
      <c r="AZ391" s="66">
        <v>180</v>
      </c>
    </row>
    <row r="392" spans="1:52" s="32" customFormat="1" ht="78.75" x14ac:dyDescent="0.25">
      <c r="A392" s="53" t="str">
        <f t="shared" si="62"/>
        <v>XL23NT_suoicao+1</v>
      </c>
      <c r="B392" s="53" t="str">
        <f t="shared" si="63"/>
        <v>XL23NT_suoicao+2</v>
      </c>
      <c r="C392" s="53" t="str">
        <f t="shared" si="64"/>
        <v>XL23NT_suoicao+3</v>
      </c>
      <c r="D392" s="53" t="str">
        <f t="shared" si="65"/>
        <v>XL23NT_suoicao+4</v>
      </c>
      <c r="F392" s="89" t="s">
        <v>94</v>
      </c>
      <c r="G392" s="55" t="s">
        <v>1541</v>
      </c>
      <c r="H392" s="56" t="s">
        <v>1542</v>
      </c>
      <c r="I392" s="56" t="s">
        <v>1438</v>
      </c>
      <c r="J392" s="56" t="s">
        <v>1543</v>
      </c>
      <c r="K392" s="56"/>
      <c r="L392" s="56" t="s">
        <v>1544</v>
      </c>
      <c r="M392" s="91"/>
      <c r="N392" s="90"/>
      <c r="O392" s="90"/>
      <c r="P392" s="90"/>
      <c r="Q392" s="57"/>
      <c r="R392" s="57"/>
      <c r="S392" s="57"/>
      <c r="T392" s="57"/>
      <c r="U392" s="58"/>
      <c r="V392" s="59"/>
      <c r="W392" s="59"/>
      <c r="X392" s="59"/>
      <c r="Y392" s="59"/>
      <c r="Z392" s="60"/>
      <c r="AA392" s="60"/>
      <c r="AB392" s="60"/>
      <c r="AC392" s="60"/>
      <c r="AD392" s="59"/>
      <c r="AE392" s="59"/>
      <c r="AF392" s="59"/>
      <c r="AG392" s="59"/>
      <c r="AH392" s="61"/>
      <c r="AI392" s="61"/>
      <c r="AJ392" s="61"/>
      <c r="AK392" s="61"/>
      <c r="AL392" s="164"/>
      <c r="AM392" s="62"/>
      <c r="AN392" s="62"/>
      <c r="AO392" s="59">
        <f t="shared" si="61"/>
        <v>0</v>
      </c>
      <c r="AP392" s="59">
        <f t="shared" si="61"/>
        <v>0</v>
      </c>
      <c r="AQ392" s="59">
        <f t="shared" si="61"/>
        <v>0</v>
      </c>
      <c r="AR392" s="59">
        <f t="shared" si="60"/>
        <v>0</v>
      </c>
      <c r="AS392" s="59"/>
      <c r="AT392" s="59"/>
      <c r="AU392" s="59"/>
      <c r="AV392" s="59"/>
      <c r="AW392" s="64"/>
      <c r="AX392" s="89" t="s">
        <v>94</v>
      </c>
      <c r="AY392" s="65"/>
      <c r="AZ392" s="66">
        <v>180</v>
      </c>
    </row>
    <row r="393" spans="1:52" s="32" customFormat="1" ht="94.5" x14ac:dyDescent="0.25">
      <c r="A393" s="53" t="str">
        <f t="shared" si="62"/>
        <v>XL23NT2_D3+1</v>
      </c>
      <c r="B393" s="53" t="str">
        <f t="shared" si="63"/>
        <v>XL23NT2_D3+2</v>
      </c>
      <c r="C393" s="53" t="str">
        <f t="shared" si="64"/>
        <v>XL23NT2_D3+3</v>
      </c>
      <c r="D393" s="53" t="str">
        <f t="shared" si="65"/>
        <v>XL23NT2_D3+4</v>
      </c>
      <c r="F393" s="89" t="s">
        <v>94</v>
      </c>
      <c r="G393" s="41"/>
      <c r="H393" s="56" t="s">
        <v>1545</v>
      </c>
      <c r="I393" s="56" t="s">
        <v>1546</v>
      </c>
      <c r="J393" s="56" t="s">
        <v>1547</v>
      </c>
      <c r="K393" s="56"/>
      <c r="L393" s="56" t="s">
        <v>1548</v>
      </c>
      <c r="M393" s="90">
        <v>1300</v>
      </c>
      <c r="N393" s="90">
        <v>650</v>
      </c>
      <c r="O393" s="90">
        <v>500</v>
      </c>
      <c r="P393" s="90">
        <v>400</v>
      </c>
      <c r="Q393" s="57"/>
      <c r="R393" s="57"/>
      <c r="S393" s="57"/>
      <c r="T393" s="57"/>
      <c r="U393" s="58" t="str">
        <f>H393</f>
        <v>XL23NT2_D3</v>
      </c>
      <c r="V393" s="59"/>
      <c r="W393" s="59"/>
      <c r="X393" s="59"/>
      <c r="Y393" s="59"/>
      <c r="Z393" s="60"/>
      <c r="AA393" s="60"/>
      <c r="AB393" s="60"/>
      <c r="AC393" s="60"/>
      <c r="AD393" s="59"/>
      <c r="AE393" s="59"/>
      <c r="AF393" s="59"/>
      <c r="AG393" s="59"/>
      <c r="AH393" s="61"/>
      <c r="AI393" s="61"/>
      <c r="AJ393" s="61"/>
      <c r="AK393" s="61"/>
      <c r="AL393" s="164">
        <v>4.29</v>
      </c>
      <c r="AM393" s="62"/>
      <c r="AN393" s="63">
        <f>ROUNDDOWN(AL393*$AN$10/$AL$10,1)</f>
        <v>2.4</v>
      </c>
      <c r="AO393" s="59">
        <f t="shared" si="61"/>
        <v>3120</v>
      </c>
      <c r="AP393" s="59">
        <f t="shared" si="61"/>
        <v>1560</v>
      </c>
      <c r="AQ393" s="59">
        <f t="shared" si="61"/>
        <v>1200</v>
      </c>
      <c r="AR393" s="59">
        <f t="shared" si="60"/>
        <v>960</v>
      </c>
      <c r="AS393" s="59">
        <f t="shared" si="66"/>
        <v>3100</v>
      </c>
      <c r="AT393" s="59">
        <f t="shared" si="66"/>
        <v>1600</v>
      </c>
      <c r="AU393" s="59">
        <f t="shared" si="66"/>
        <v>1200</v>
      </c>
      <c r="AV393" s="59">
        <f t="shared" si="66"/>
        <v>960</v>
      </c>
      <c r="AW393" s="64"/>
      <c r="AX393" s="89" t="s">
        <v>94</v>
      </c>
      <c r="AY393" s="65"/>
      <c r="AZ393" s="66">
        <v>300</v>
      </c>
    </row>
    <row r="394" spans="1:52" s="32" customFormat="1" ht="54" customHeight="1" x14ac:dyDescent="0.25">
      <c r="A394" s="53" t="str">
        <f t="shared" si="62"/>
        <v>XL23NT2_D4+1</v>
      </c>
      <c r="B394" s="53" t="str">
        <f t="shared" si="63"/>
        <v>XL23NT2_D4+2</v>
      </c>
      <c r="C394" s="53" t="str">
        <f t="shared" si="64"/>
        <v>XL23NT2_D4+3</v>
      </c>
      <c r="D394" s="53" t="str">
        <f t="shared" si="65"/>
        <v>XL23NT2_D4+4</v>
      </c>
      <c r="F394" s="89" t="s">
        <v>94</v>
      </c>
      <c r="G394" s="41"/>
      <c r="H394" s="56" t="s">
        <v>1549</v>
      </c>
      <c r="I394" s="56" t="s">
        <v>1550</v>
      </c>
      <c r="J394" s="56" t="s">
        <v>106</v>
      </c>
      <c r="K394" s="56"/>
      <c r="L394" s="56" t="s">
        <v>1466</v>
      </c>
      <c r="M394" s="90">
        <v>800</v>
      </c>
      <c r="N394" s="90">
        <v>400</v>
      </c>
      <c r="O394" s="90">
        <v>350</v>
      </c>
      <c r="P394" s="90">
        <v>300</v>
      </c>
      <c r="Q394" s="57"/>
      <c r="R394" s="57"/>
      <c r="S394" s="57"/>
      <c r="T394" s="57"/>
      <c r="U394" s="58" t="str">
        <f>H394</f>
        <v>XL23NT2_D4</v>
      </c>
      <c r="V394" s="59"/>
      <c r="W394" s="59"/>
      <c r="X394" s="59"/>
      <c r="Y394" s="59"/>
      <c r="Z394" s="60">
        <f>V394/M394</f>
        <v>0</v>
      </c>
      <c r="AA394" s="60">
        <f>W394/N394</f>
        <v>0</v>
      </c>
      <c r="AB394" s="60"/>
      <c r="AC394" s="60"/>
      <c r="AD394" s="59"/>
      <c r="AE394" s="59"/>
      <c r="AF394" s="59"/>
      <c r="AG394" s="59"/>
      <c r="AH394" s="61"/>
      <c r="AI394" s="61"/>
      <c r="AJ394" s="61"/>
      <c r="AK394" s="61"/>
      <c r="AL394" s="164">
        <v>5.8125</v>
      </c>
      <c r="AM394" s="62"/>
      <c r="AN394" s="63">
        <f>ROUNDDOWN(AL394*$AN$10/$AL$10,1)</f>
        <v>3.3</v>
      </c>
      <c r="AO394" s="59">
        <f t="shared" si="61"/>
        <v>2640</v>
      </c>
      <c r="AP394" s="59">
        <f t="shared" si="61"/>
        <v>1320</v>
      </c>
      <c r="AQ394" s="59">
        <f t="shared" si="61"/>
        <v>1155</v>
      </c>
      <c r="AR394" s="59">
        <f t="shared" si="61"/>
        <v>990</v>
      </c>
      <c r="AS394" s="59">
        <f t="shared" si="66"/>
        <v>2600</v>
      </c>
      <c r="AT394" s="59">
        <f t="shared" si="66"/>
        <v>1300</v>
      </c>
      <c r="AU394" s="59">
        <f t="shared" si="66"/>
        <v>1200</v>
      </c>
      <c r="AV394" s="59">
        <f t="shared" si="66"/>
        <v>990</v>
      </c>
      <c r="AW394" s="64"/>
      <c r="AX394" s="89" t="s">
        <v>94</v>
      </c>
      <c r="AY394" s="65"/>
      <c r="AZ394" s="66"/>
    </row>
    <row r="395" spans="1:52" s="32" customFormat="1" ht="31.5" x14ac:dyDescent="0.25">
      <c r="A395" s="53" t="str">
        <f t="shared" si="62"/>
        <v>XL23NT_xuanbac+1</v>
      </c>
      <c r="B395" s="53" t="str">
        <f t="shared" si="63"/>
        <v>XL23NT_xuanbac+2</v>
      </c>
      <c r="C395" s="53" t="str">
        <f t="shared" si="64"/>
        <v>XL23NT_xuanbac+3</v>
      </c>
      <c r="D395" s="53" t="str">
        <f t="shared" si="65"/>
        <v>XL23NT_xuanbac+4</v>
      </c>
      <c r="F395" s="89" t="s">
        <v>94</v>
      </c>
      <c r="G395" s="55" t="s">
        <v>1551</v>
      </c>
      <c r="H395" s="56" t="s">
        <v>1552</v>
      </c>
      <c r="I395" s="56" t="s">
        <v>1366</v>
      </c>
      <c r="J395" s="56" t="s">
        <v>106</v>
      </c>
      <c r="K395" s="56"/>
      <c r="L395" s="56" t="s">
        <v>1553</v>
      </c>
      <c r="M395" s="91"/>
      <c r="N395" s="90"/>
      <c r="O395" s="90"/>
      <c r="P395" s="90"/>
      <c r="Q395" s="57"/>
      <c r="R395" s="57"/>
      <c r="S395" s="57"/>
      <c r="T395" s="57"/>
      <c r="U395" s="58"/>
      <c r="V395" s="59"/>
      <c r="W395" s="59"/>
      <c r="X395" s="59"/>
      <c r="Y395" s="59"/>
      <c r="Z395" s="60"/>
      <c r="AA395" s="60"/>
      <c r="AB395" s="60"/>
      <c r="AC395" s="60"/>
      <c r="AD395" s="59"/>
      <c r="AE395" s="59"/>
      <c r="AF395" s="59"/>
      <c r="AG395" s="59"/>
      <c r="AH395" s="61"/>
      <c r="AI395" s="61"/>
      <c r="AJ395" s="61"/>
      <c r="AK395" s="61"/>
      <c r="AL395" s="164"/>
      <c r="AM395" s="62"/>
      <c r="AN395" s="62"/>
      <c r="AO395" s="59">
        <f t="shared" ref="AO395:AR458" si="69">M395*$AN395</f>
        <v>0</v>
      </c>
      <c r="AP395" s="59">
        <f t="shared" si="69"/>
        <v>0</v>
      </c>
      <c r="AQ395" s="59">
        <f t="shared" si="69"/>
        <v>0</v>
      </c>
      <c r="AR395" s="59">
        <f t="shared" si="69"/>
        <v>0</v>
      </c>
      <c r="AS395" s="59"/>
      <c r="AT395" s="59"/>
      <c r="AU395" s="59"/>
      <c r="AV395" s="59"/>
      <c r="AW395" s="64"/>
      <c r="AX395" s="89" t="s">
        <v>94</v>
      </c>
      <c r="AY395" s="65"/>
      <c r="AZ395" s="66">
        <v>240</v>
      </c>
    </row>
    <row r="396" spans="1:52" s="32" customFormat="1" ht="47.25" x14ac:dyDescent="0.25">
      <c r="A396" s="53" t="str">
        <f t="shared" ref="A396:A459" si="70">H396&amp;"+1"</f>
        <v>XL23NT2_D5+1</v>
      </c>
      <c r="B396" s="53" t="str">
        <f t="shared" ref="B396:B459" si="71">H396&amp;"+2"</f>
        <v>XL23NT2_D5+2</v>
      </c>
      <c r="C396" s="53" t="str">
        <f t="shared" ref="C396:C459" si="72">H396&amp;"+3"</f>
        <v>XL23NT2_D5+3</v>
      </c>
      <c r="D396" s="53" t="str">
        <f t="shared" ref="D396:D459" si="73">H396&amp;"+4"</f>
        <v>XL23NT2_D5+4</v>
      </c>
      <c r="F396" s="89" t="s">
        <v>94</v>
      </c>
      <c r="G396" s="41"/>
      <c r="H396" s="56" t="s">
        <v>1554</v>
      </c>
      <c r="I396" s="56" t="s">
        <v>1555</v>
      </c>
      <c r="J396" s="56" t="s">
        <v>1556</v>
      </c>
      <c r="K396" s="56"/>
      <c r="L396" s="56" t="s">
        <v>1557</v>
      </c>
      <c r="M396" s="90">
        <v>1200</v>
      </c>
      <c r="N396" s="90">
        <v>600</v>
      </c>
      <c r="O396" s="90">
        <v>500</v>
      </c>
      <c r="P396" s="90">
        <v>400</v>
      </c>
      <c r="Q396" s="57"/>
      <c r="R396" s="57"/>
      <c r="S396" s="57"/>
      <c r="T396" s="57"/>
      <c r="U396" s="58" t="str">
        <f>H396</f>
        <v>XL23NT2_D5</v>
      </c>
      <c r="V396" s="59"/>
      <c r="W396" s="59"/>
      <c r="X396" s="59"/>
      <c r="Y396" s="59"/>
      <c r="Z396" s="60"/>
      <c r="AA396" s="60"/>
      <c r="AB396" s="60"/>
      <c r="AC396" s="60"/>
      <c r="AD396" s="59"/>
      <c r="AE396" s="59"/>
      <c r="AF396" s="59"/>
      <c r="AG396" s="59"/>
      <c r="AH396" s="61"/>
      <c r="AI396" s="61"/>
      <c r="AJ396" s="61"/>
      <c r="AK396" s="61"/>
      <c r="AL396" s="164">
        <v>3.9083333333333332</v>
      </c>
      <c r="AM396" s="62"/>
      <c r="AN396" s="63">
        <f>ROUNDDOWN(AL396*$AN$10/$AL$10,1)</f>
        <v>2.2000000000000002</v>
      </c>
      <c r="AO396" s="59">
        <f t="shared" si="69"/>
        <v>2640</v>
      </c>
      <c r="AP396" s="59">
        <f t="shared" si="69"/>
        <v>1320</v>
      </c>
      <c r="AQ396" s="59">
        <f t="shared" si="69"/>
        <v>1100</v>
      </c>
      <c r="AR396" s="59">
        <f t="shared" si="69"/>
        <v>880.00000000000011</v>
      </c>
      <c r="AS396" s="59">
        <f t="shared" ref="AS396:AV459" si="74">IF(AO396&lt;1000,ROUND(AO396,-1),ROUND(AO396,-2))</f>
        <v>2600</v>
      </c>
      <c r="AT396" s="59">
        <f t="shared" si="74"/>
        <v>1300</v>
      </c>
      <c r="AU396" s="59">
        <f t="shared" si="74"/>
        <v>1100</v>
      </c>
      <c r="AV396" s="59">
        <f t="shared" si="74"/>
        <v>880</v>
      </c>
      <c r="AW396" s="64"/>
      <c r="AX396" s="89" t="s">
        <v>94</v>
      </c>
      <c r="AY396" s="65"/>
      <c r="AZ396" s="66">
        <v>180</v>
      </c>
    </row>
    <row r="397" spans="1:52" s="32" customFormat="1" ht="47.25" x14ac:dyDescent="0.25">
      <c r="A397" s="53" t="str">
        <f t="shared" si="70"/>
        <v>XL23NT2_D6+1</v>
      </c>
      <c r="B397" s="53" t="str">
        <f t="shared" si="71"/>
        <v>XL23NT2_D6+2</v>
      </c>
      <c r="C397" s="53" t="str">
        <f t="shared" si="72"/>
        <v>XL23NT2_D6+3</v>
      </c>
      <c r="D397" s="53" t="str">
        <f t="shared" si="73"/>
        <v>XL23NT2_D6+4</v>
      </c>
      <c r="F397" s="89" t="s">
        <v>94</v>
      </c>
      <c r="G397" s="41"/>
      <c r="H397" s="56" t="s">
        <v>1558</v>
      </c>
      <c r="I397" s="56" t="s">
        <v>1559</v>
      </c>
      <c r="J397" s="56" t="s">
        <v>1560</v>
      </c>
      <c r="K397" s="56"/>
      <c r="L397" s="56" t="s">
        <v>1466</v>
      </c>
      <c r="M397" s="90">
        <v>900</v>
      </c>
      <c r="N397" s="90">
        <v>450</v>
      </c>
      <c r="O397" s="90">
        <v>400</v>
      </c>
      <c r="P397" s="90">
        <v>300</v>
      </c>
      <c r="Q397" s="57"/>
      <c r="R397" s="57"/>
      <c r="S397" s="57"/>
      <c r="T397" s="57"/>
      <c r="U397" s="58" t="str">
        <f>H397</f>
        <v>XL23NT2_D6</v>
      </c>
      <c r="V397" s="59"/>
      <c r="W397" s="59"/>
      <c r="X397" s="59"/>
      <c r="Y397" s="59"/>
      <c r="Z397" s="60"/>
      <c r="AA397" s="60"/>
      <c r="AB397" s="60"/>
      <c r="AC397" s="60"/>
      <c r="AD397" s="59"/>
      <c r="AE397" s="59"/>
      <c r="AF397" s="59"/>
      <c r="AG397" s="59"/>
      <c r="AH397" s="61"/>
      <c r="AI397" s="61"/>
      <c r="AJ397" s="61"/>
      <c r="AK397" s="61"/>
      <c r="AL397" s="164">
        <v>5.95</v>
      </c>
      <c r="AM397" s="62"/>
      <c r="AN397" s="63">
        <f>ROUNDDOWN(AL397*$AN$10/$AL$10,1)</f>
        <v>3.4</v>
      </c>
      <c r="AO397" s="59">
        <f t="shared" si="69"/>
        <v>3060</v>
      </c>
      <c r="AP397" s="59">
        <f t="shared" si="69"/>
        <v>1530</v>
      </c>
      <c r="AQ397" s="59">
        <f t="shared" si="69"/>
        <v>1360</v>
      </c>
      <c r="AR397" s="59">
        <f t="shared" si="69"/>
        <v>1020</v>
      </c>
      <c r="AS397" s="59">
        <f t="shared" si="74"/>
        <v>3100</v>
      </c>
      <c r="AT397" s="59">
        <f t="shared" si="74"/>
        <v>1500</v>
      </c>
      <c r="AU397" s="59">
        <f t="shared" si="74"/>
        <v>1400</v>
      </c>
      <c r="AV397" s="59">
        <f t="shared" si="74"/>
        <v>1000</v>
      </c>
      <c r="AW397" s="64"/>
      <c r="AX397" s="89" t="s">
        <v>94</v>
      </c>
      <c r="AY397" s="65"/>
      <c r="AZ397" s="66"/>
    </row>
    <row r="398" spans="1:52" s="32" customFormat="1" ht="47.25" x14ac:dyDescent="0.25">
      <c r="A398" s="53" t="str">
        <f t="shared" si="70"/>
        <v>XL23NT2_D7+1</v>
      </c>
      <c r="B398" s="53" t="str">
        <f t="shared" si="71"/>
        <v>XL23NT2_D7+2</v>
      </c>
      <c r="C398" s="53" t="str">
        <f t="shared" si="72"/>
        <v>XL23NT2_D7+3</v>
      </c>
      <c r="D398" s="53" t="str">
        <f t="shared" si="73"/>
        <v>XL23NT2_D7+4</v>
      </c>
      <c r="F398" s="89" t="s">
        <v>94</v>
      </c>
      <c r="G398" s="41"/>
      <c r="H398" s="56" t="s">
        <v>1561</v>
      </c>
      <c r="I398" s="56" t="s">
        <v>1562</v>
      </c>
      <c r="J398" s="56" t="s">
        <v>144</v>
      </c>
      <c r="K398" s="56"/>
      <c r="L398" s="56" t="s">
        <v>1513</v>
      </c>
      <c r="M398" s="91">
        <v>800</v>
      </c>
      <c r="N398" s="91">
        <v>400</v>
      </c>
      <c r="O398" s="90">
        <v>350</v>
      </c>
      <c r="P398" s="90">
        <v>300</v>
      </c>
      <c r="Q398" s="57"/>
      <c r="R398" s="57"/>
      <c r="S398" s="57"/>
      <c r="T398" s="57"/>
      <c r="U398" s="58" t="str">
        <f>H398</f>
        <v>XL23NT2_D7</v>
      </c>
      <c r="V398" s="59"/>
      <c r="W398" s="59"/>
      <c r="X398" s="59"/>
      <c r="Y398" s="59"/>
      <c r="Z398" s="60"/>
      <c r="AA398" s="60"/>
      <c r="AB398" s="60"/>
      <c r="AC398" s="60"/>
      <c r="AD398" s="59"/>
      <c r="AE398" s="59"/>
      <c r="AF398" s="59"/>
      <c r="AG398" s="59"/>
      <c r="AH398" s="61"/>
      <c r="AI398" s="61"/>
      <c r="AJ398" s="61"/>
      <c r="AK398" s="61"/>
      <c r="AL398" s="164">
        <v>5.95</v>
      </c>
      <c r="AM398" s="62"/>
      <c r="AN398" s="63">
        <f>ROUNDDOWN(AL398*$AN$10/$AL$10,1)</f>
        <v>3.4</v>
      </c>
      <c r="AO398" s="59">
        <f t="shared" si="69"/>
        <v>2720</v>
      </c>
      <c r="AP398" s="59">
        <f t="shared" si="69"/>
        <v>1360</v>
      </c>
      <c r="AQ398" s="59">
        <f t="shared" si="69"/>
        <v>1190</v>
      </c>
      <c r="AR398" s="59">
        <f t="shared" si="69"/>
        <v>1020</v>
      </c>
      <c r="AS398" s="59">
        <f t="shared" si="74"/>
        <v>2700</v>
      </c>
      <c r="AT398" s="59">
        <f t="shared" si="74"/>
        <v>1400</v>
      </c>
      <c r="AU398" s="59">
        <f t="shared" si="74"/>
        <v>1200</v>
      </c>
      <c r="AV398" s="59">
        <f t="shared" si="74"/>
        <v>1000</v>
      </c>
      <c r="AW398" s="64"/>
      <c r="AX398" s="89" t="s">
        <v>94</v>
      </c>
      <c r="AY398" s="65"/>
      <c r="AZ398" s="66">
        <v>240</v>
      </c>
    </row>
    <row r="399" spans="1:52" s="32" customFormat="1" ht="47.25" x14ac:dyDescent="0.25">
      <c r="A399" s="53" t="str">
        <f t="shared" si="70"/>
        <v>XL24NT+1</v>
      </c>
      <c r="B399" s="53" t="str">
        <f t="shared" si="71"/>
        <v>XL24NT+2</v>
      </c>
      <c r="C399" s="53" t="str">
        <f t="shared" si="72"/>
        <v>XL24NT+3</v>
      </c>
      <c r="D399" s="53" t="str">
        <f t="shared" si="73"/>
        <v>XL24NT+4</v>
      </c>
      <c r="F399" s="89" t="s">
        <v>94</v>
      </c>
      <c r="G399" s="55">
        <v>24</v>
      </c>
      <c r="H399" s="56" t="s">
        <v>1563</v>
      </c>
      <c r="I399" s="56" t="s">
        <v>1564</v>
      </c>
      <c r="J399" s="56" t="s">
        <v>144</v>
      </c>
      <c r="K399" s="56"/>
      <c r="L399" s="56" t="s">
        <v>1565</v>
      </c>
      <c r="M399" s="90">
        <v>2400</v>
      </c>
      <c r="N399" s="90">
        <v>1000</v>
      </c>
      <c r="O399" s="90">
        <v>650</v>
      </c>
      <c r="P399" s="90">
        <v>500</v>
      </c>
      <c r="Q399" s="57"/>
      <c r="R399" s="57"/>
      <c r="S399" s="57"/>
      <c r="T399" s="57"/>
      <c r="U399" s="58" t="str">
        <f>H399</f>
        <v>XL24NT</v>
      </c>
      <c r="V399" s="59"/>
      <c r="W399" s="59"/>
      <c r="X399" s="59"/>
      <c r="Y399" s="59"/>
      <c r="Z399" s="60"/>
      <c r="AA399" s="60"/>
      <c r="AB399" s="60"/>
      <c r="AC399" s="60"/>
      <c r="AD399" s="59"/>
      <c r="AE399" s="59"/>
      <c r="AF399" s="59"/>
      <c r="AG399" s="59"/>
      <c r="AH399" s="61"/>
      <c r="AI399" s="61"/>
      <c r="AJ399" s="61"/>
      <c r="AK399" s="61"/>
      <c r="AL399" s="164">
        <v>4.8666666666666671</v>
      </c>
      <c r="AM399" s="62"/>
      <c r="AN399" s="63">
        <f>ROUNDDOWN(AL399*$AN$10/$AL$10,1)</f>
        <v>2.8</v>
      </c>
      <c r="AO399" s="59">
        <f t="shared" si="69"/>
        <v>6720</v>
      </c>
      <c r="AP399" s="59">
        <f t="shared" si="69"/>
        <v>2800</v>
      </c>
      <c r="AQ399" s="59">
        <f t="shared" si="69"/>
        <v>1819.9999999999998</v>
      </c>
      <c r="AR399" s="59">
        <f t="shared" si="69"/>
        <v>1400</v>
      </c>
      <c r="AS399" s="59">
        <f t="shared" si="74"/>
        <v>6700</v>
      </c>
      <c r="AT399" s="59">
        <f t="shared" si="74"/>
        <v>2800</v>
      </c>
      <c r="AU399" s="59">
        <f t="shared" si="74"/>
        <v>1800</v>
      </c>
      <c r="AV399" s="59">
        <f t="shared" si="74"/>
        <v>1400</v>
      </c>
      <c r="AW399" s="64"/>
      <c r="AX399" s="89" t="s">
        <v>94</v>
      </c>
      <c r="AY399" s="65"/>
      <c r="AZ399" s="66">
        <v>180</v>
      </c>
    </row>
    <row r="400" spans="1:52" s="32" customFormat="1" ht="31.5" x14ac:dyDescent="0.25">
      <c r="A400" s="53" t="str">
        <f t="shared" si="70"/>
        <v>XL25NT2+1</v>
      </c>
      <c r="B400" s="53" t="str">
        <f t="shared" si="71"/>
        <v>XL25NT2+2</v>
      </c>
      <c r="C400" s="53" t="str">
        <f t="shared" si="72"/>
        <v>XL25NT2+3</v>
      </c>
      <c r="D400" s="53" t="str">
        <f t="shared" si="73"/>
        <v>XL25NT2+4</v>
      </c>
      <c r="F400" s="89" t="s">
        <v>94</v>
      </c>
      <c r="G400" s="55">
        <v>25</v>
      </c>
      <c r="H400" s="56" t="s">
        <v>1566</v>
      </c>
      <c r="I400" s="56" t="s">
        <v>1567</v>
      </c>
      <c r="J400" s="56" t="s">
        <v>144</v>
      </c>
      <c r="K400" s="56"/>
      <c r="L400" s="56" t="s">
        <v>1568</v>
      </c>
      <c r="M400" s="91"/>
      <c r="N400" s="90"/>
      <c r="O400" s="90"/>
      <c r="P400" s="90"/>
      <c r="Q400" s="57"/>
      <c r="R400" s="57"/>
      <c r="S400" s="57"/>
      <c r="T400" s="57"/>
      <c r="U400" s="58"/>
      <c r="V400" s="59"/>
      <c r="W400" s="59"/>
      <c r="X400" s="59"/>
      <c r="Y400" s="59"/>
      <c r="Z400" s="60"/>
      <c r="AA400" s="60" t="e">
        <f>W400/N400</f>
        <v>#DIV/0!</v>
      </c>
      <c r="AB400" s="60"/>
      <c r="AC400" s="60"/>
      <c r="AD400" s="59"/>
      <c r="AE400" s="59"/>
      <c r="AF400" s="59"/>
      <c r="AG400" s="59"/>
      <c r="AH400" s="61"/>
      <c r="AI400" s="61"/>
      <c r="AJ400" s="61"/>
      <c r="AK400" s="61"/>
      <c r="AL400" s="164"/>
      <c r="AM400" s="62"/>
      <c r="AN400" s="62"/>
      <c r="AO400" s="59">
        <f t="shared" si="69"/>
        <v>0</v>
      </c>
      <c r="AP400" s="59">
        <f t="shared" si="69"/>
        <v>0</v>
      </c>
      <c r="AQ400" s="59">
        <f t="shared" si="69"/>
        <v>0</v>
      </c>
      <c r="AR400" s="59">
        <f t="shared" si="69"/>
        <v>0</v>
      </c>
      <c r="AS400" s="59"/>
      <c r="AT400" s="59"/>
      <c r="AU400" s="59"/>
      <c r="AV400" s="59"/>
      <c r="AW400" s="64"/>
      <c r="AX400" s="89" t="s">
        <v>94</v>
      </c>
      <c r="AY400" s="65"/>
      <c r="AZ400" s="66"/>
    </row>
    <row r="401" spans="1:52" s="32" customFormat="1" ht="47.25" x14ac:dyDescent="0.25">
      <c r="A401" s="53" t="str">
        <f t="shared" si="70"/>
        <v>XL25NT2_D1+1</v>
      </c>
      <c r="B401" s="53" t="str">
        <f t="shared" si="71"/>
        <v>XL25NT2_D1+2</v>
      </c>
      <c r="C401" s="53" t="str">
        <f t="shared" si="72"/>
        <v>XL25NT2_D1+3</v>
      </c>
      <c r="D401" s="53" t="str">
        <f t="shared" si="73"/>
        <v>XL25NT2_D1+4</v>
      </c>
      <c r="F401" s="89" t="s">
        <v>94</v>
      </c>
      <c r="G401" s="41"/>
      <c r="H401" s="56" t="s">
        <v>1569</v>
      </c>
      <c r="I401" s="56" t="s">
        <v>1570</v>
      </c>
      <c r="J401" s="56" t="s">
        <v>1568</v>
      </c>
      <c r="K401" s="56"/>
      <c r="L401" s="56" t="s">
        <v>1565</v>
      </c>
      <c r="M401" s="90">
        <v>1300</v>
      </c>
      <c r="N401" s="90">
        <v>650</v>
      </c>
      <c r="O401" s="90">
        <v>500</v>
      </c>
      <c r="P401" s="90">
        <v>400</v>
      </c>
      <c r="Q401" s="57"/>
      <c r="R401" s="57"/>
      <c r="S401" s="57"/>
      <c r="T401" s="57"/>
      <c r="U401" s="58" t="str">
        <f>H401</f>
        <v>XL25NT2_D1</v>
      </c>
      <c r="V401" s="59"/>
      <c r="W401" s="59"/>
      <c r="X401" s="59"/>
      <c r="Y401" s="59"/>
      <c r="Z401" s="60"/>
      <c r="AA401" s="60"/>
      <c r="AB401" s="60"/>
      <c r="AC401" s="60"/>
      <c r="AD401" s="59"/>
      <c r="AE401" s="59"/>
      <c r="AF401" s="59"/>
      <c r="AG401" s="59"/>
      <c r="AH401" s="61"/>
      <c r="AI401" s="61"/>
      <c r="AJ401" s="61"/>
      <c r="AK401" s="61"/>
      <c r="AL401" s="164">
        <v>4.29</v>
      </c>
      <c r="AM401" s="62"/>
      <c r="AN401" s="63">
        <f>ROUNDDOWN(AL401*$AN$10/$AL$10,1)</f>
        <v>2.4</v>
      </c>
      <c r="AO401" s="59">
        <f t="shared" si="69"/>
        <v>3120</v>
      </c>
      <c r="AP401" s="59">
        <f t="shared" si="69"/>
        <v>1560</v>
      </c>
      <c r="AQ401" s="59">
        <f t="shared" si="69"/>
        <v>1200</v>
      </c>
      <c r="AR401" s="59">
        <f t="shared" si="69"/>
        <v>960</v>
      </c>
      <c r="AS401" s="59">
        <f t="shared" si="74"/>
        <v>3100</v>
      </c>
      <c r="AT401" s="59">
        <f t="shared" si="74"/>
        <v>1600</v>
      </c>
      <c r="AU401" s="59">
        <f t="shared" si="74"/>
        <v>1200</v>
      </c>
      <c r="AV401" s="59">
        <f t="shared" si="74"/>
        <v>960</v>
      </c>
      <c r="AW401" s="64"/>
      <c r="AX401" s="89" t="s">
        <v>94</v>
      </c>
      <c r="AY401" s="65"/>
      <c r="AZ401" s="66">
        <v>240</v>
      </c>
    </row>
    <row r="402" spans="1:52" s="32" customFormat="1" ht="47.25" x14ac:dyDescent="0.25">
      <c r="A402" s="53" t="str">
        <f t="shared" si="70"/>
        <v>XL25NT2_D2+1</v>
      </c>
      <c r="B402" s="53" t="str">
        <f t="shared" si="71"/>
        <v>XL25NT2_D2+2</v>
      </c>
      <c r="C402" s="53" t="str">
        <f t="shared" si="72"/>
        <v>XL25NT2_D2+3</v>
      </c>
      <c r="D402" s="53" t="str">
        <f t="shared" si="73"/>
        <v>XL25NT2_D2+4</v>
      </c>
      <c r="F402" s="89" t="s">
        <v>94</v>
      </c>
      <c r="G402" s="41"/>
      <c r="H402" s="56" t="s">
        <v>1571</v>
      </c>
      <c r="I402" s="56" t="s">
        <v>1572</v>
      </c>
      <c r="J402" s="56" t="s">
        <v>144</v>
      </c>
      <c r="K402" s="56"/>
      <c r="L402" s="56" t="s">
        <v>1513</v>
      </c>
      <c r="M402" s="90">
        <v>800</v>
      </c>
      <c r="N402" s="90">
        <v>400</v>
      </c>
      <c r="O402" s="90">
        <v>350</v>
      </c>
      <c r="P402" s="90">
        <v>300</v>
      </c>
      <c r="Q402" s="57"/>
      <c r="R402" s="57"/>
      <c r="S402" s="57"/>
      <c r="T402" s="57"/>
      <c r="U402" s="58" t="str">
        <f>H402</f>
        <v>XL25NT2_D2</v>
      </c>
      <c r="V402" s="59"/>
      <c r="W402" s="59"/>
      <c r="X402" s="59"/>
      <c r="Y402" s="59"/>
      <c r="Z402" s="60"/>
      <c r="AA402" s="60"/>
      <c r="AB402" s="60"/>
      <c r="AC402" s="60"/>
      <c r="AD402" s="59"/>
      <c r="AE402" s="59"/>
      <c r="AF402" s="59"/>
      <c r="AG402" s="59"/>
      <c r="AH402" s="61"/>
      <c r="AI402" s="61"/>
      <c r="AJ402" s="61"/>
      <c r="AK402" s="61"/>
      <c r="AL402" s="164">
        <v>5.95</v>
      </c>
      <c r="AM402" s="62"/>
      <c r="AN402" s="63">
        <f>ROUNDDOWN(AL402*$AN$10/$AL$10,1)</f>
        <v>3.4</v>
      </c>
      <c r="AO402" s="59">
        <f t="shared" si="69"/>
        <v>2720</v>
      </c>
      <c r="AP402" s="59">
        <f t="shared" si="69"/>
        <v>1360</v>
      </c>
      <c r="AQ402" s="59">
        <f t="shared" si="69"/>
        <v>1190</v>
      </c>
      <c r="AR402" s="59">
        <f t="shared" si="69"/>
        <v>1020</v>
      </c>
      <c r="AS402" s="59">
        <f t="shared" si="74"/>
        <v>2700</v>
      </c>
      <c r="AT402" s="59">
        <f t="shared" si="74"/>
        <v>1400</v>
      </c>
      <c r="AU402" s="59">
        <f t="shared" si="74"/>
        <v>1200</v>
      </c>
      <c r="AV402" s="59">
        <f t="shared" si="74"/>
        <v>1000</v>
      </c>
      <c r="AW402" s="64"/>
      <c r="AX402" s="89" t="s">
        <v>94</v>
      </c>
      <c r="AY402" s="65"/>
      <c r="AZ402" s="66">
        <v>180</v>
      </c>
    </row>
    <row r="403" spans="1:52" s="32" customFormat="1" ht="31.5" x14ac:dyDescent="0.25">
      <c r="A403" s="53" t="str">
        <f t="shared" si="70"/>
        <v>XL26NT2+1</v>
      </c>
      <c r="B403" s="53" t="str">
        <f t="shared" si="71"/>
        <v>XL26NT2+2</v>
      </c>
      <c r="C403" s="53" t="str">
        <f t="shared" si="72"/>
        <v>XL26NT2+3</v>
      </c>
      <c r="D403" s="53" t="str">
        <f t="shared" si="73"/>
        <v>XL26NT2+4</v>
      </c>
      <c r="F403" s="89" t="s">
        <v>94</v>
      </c>
      <c r="G403" s="55">
        <v>26</v>
      </c>
      <c r="H403" s="56" t="s">
        <v>1573</v>
      </c>
      <c r="I403" s="56" t="s">
        <v>1574</v>
      </c>
      <c r="J403" s="56" t="s">
        <v>144</v>
      </c>
      <c r="K403" s="56"/>
      <c r="L403" s="56" t="s">
        <v>1575</v>
      </c>
      <c r="M403" s="91"/>
      <c r="N403" s="90"/>
      <c r="O403" s="90"/>
      <c r="P403" s="90"/>
      <c r="Q403" s="57"/>
      <c r="R403" s="57"/>
      <c r="S403" s="57"/>
      <c r="T403" s="57"/>
      <c r="U403" s="58"/>
      <c r="V403" s="59"/>
      <c r="W403" s="59"/>
      <c r="X403" s="59"/>
      <c r="Y403" s="59"/>
      <c r="Z403" s="60"/>
      <c r="AA403" s="60"/>
      <c r="AB403" s="60"/>
      <c r="AC403" s="60"/>
      <c r="AD403" s="59"/>
      <c r="AE403" s="59"/>
      <c r="AF403" s="59"/>
      <c r="AG403" s="59"/>
      <c r="AH403" s="61"/>
      <c r="AI403" s="61"/>
      <c r="AJ403" s="61"/>
      <c r="AK403" s="61"/>
      <c r="AL403" s="164"/>
      <c r="AM403" s="62"/>
      <c r="AN403" s="62"/>
      <c r="AO403" s="59">
        <f t="shared" si="69"/>
        <v>0</v>
      </c>
      <c r="AP403" s="59">
        <f t="shared" si="69"/>
        <v>0</v>
      </c>
      <c r="AQ403" s="59">
        <f t="shared" si="69"/>
        <v>0</v>
      </c>
      <c r="AR403" s="59">
        <f t="shared" si="69"/>
        <v>0</v>
      </c>
      <c r="AS403" s="59"/>
      <c r="AT403" s="59"/>
      <c r="AU403" s="59"/>
      <c r="AV403" s="59"/>
      <c r="AW403" s="64"/>
      <c r="AX403" s="89" t="s">
        <v>94</v>
      </c>
      <c r="AY403" s="65"/>
      <c r="AZ403" s="66">
        <v>240</v>
      </c>
    </row>
    <row r="404" spans="1:52" s="32" customFormat="1" ht="47.25" x14ac:dyDescent="0.25">
      <c r="A404" s="53" t="str">
        <f t="shared" si="70"/>
        <v>XL26NT2_D1+1</v>
      </c>
      <c r="B404" s="53" t="str">
        <f t="shared" si="71"/>
        <v>XL26NT2_D1+2</v>
      </c>
      <c r="C404" s="53" t="str">
        <f t="shared" si="72"/>
        <v>XL26NT2_D1+3</v>
      </c>
      <c r="D404" s="53" t="str">
        <f t="shared" si="73"/>
        <v>XL26NT2_D1+4</v>
      </c>
      <c r="F404" s="89" t="s">
        <v>94</v>
      </c>
      <c r="G404" s="41"/>
      <c r="H404" s="56" t="s">
        <v>1576</v>
      </c>
      <c r="I404" s="56" t="s">
        <v>1577</v>
      </c>
      <c r="J404" s="56" t="s">
        <v>1575</v>
      </c>
      <c r="K404" s="56"/>
      <c r="L404" s="56" t="s">
        <v>1513</v>
      </c>
      <c r="M404" s="90">
        <v>1200</v>
      </c>
      <c r="N404" s="90">
        <v>600</v>
      </c>
      <c r="O404" s="90">
        <v>500</v>
      </c>
      <c r="P404" s="90">
        <v>400</v>
      </c>
      <c r="Q404" s="57"/>
      <c r="R404" s="57"/>
      <c r="S404" s="57"/>
      <c r="T404" s="57"/>
      <c r="U404" s="58" t="str">
        <f>H404</f>
        <v>XL26NT2_D1</v>
      </c>
      <c r="V404" s="59"/>
      <c r="W404" s="59"/>
      <c r="X404" s="59"/>
      <c r="Y404" s="59"/>
      <c r="Z404" s="60"/>
      <c r="AA404" s="60"/>
      <c r="AB404" s="60"/>
      <c r="AC404" s="60"/>
      <c r="AD404" s="59"/>
      <c r="AE404" s="59"/>
      <c r="AF404" s="59"/>
      <c r="AG404" s="59"/>
      <c r="AH404" s="61"/>
      <c r="AI404" s="61"/>
      <c r="AJ404" s="61"/>
      <c r="AK404" s="61"/>
      <c r="AL404" s="164">
        <v>3.86</v>
      </c>
      <c r="AM404" s="62"/>
      <c r="AN404" s="63">
        <f>ROUNDDOWN(AL404*$AN$10/$AL$10,1)</f>
        <v>2.2000000000000002</v>
      </c>
      <c r="AO404" s="59">
        <f t="shared" si="69"/>
        <v>2640</v>
      </c>
      <c r="AP404" s="59">
        <f t="shared" si="69"/>
        <v>1320</v>
      </c>
      <c r="AQ404" s="59">
        <f t="shared" si="69"/>
        <v>1100</v>
      </c>
      <c r="AR404" s="59">
        <f t="shared" si="69"/>
        <v>880.00000000000011</v>
      </c>
      <c r="AS404" s="59">
        <f t="shared" si="74"/>
        <v>2600</v>
      </c>
      <c r="AT404" s="59">
        <f t="shared" si="74"/>
        <v>1300</v>
      </c>
      <c r="AU404" s="59">
        <f t="shared" si="74"/>
        <v>1100</v>
      </c>
      <c r="AV404" s="59">
        <f t="shared" si="74"/>
        <v>880</v>
      </c>
      <c r="AW404" s="64"/>
      <c r="AX404" s="89" t="s">
        <v>94</v>
      </c>
      <c r="AY404" s="65"/>
      <c r="AZ404" s="66">
        <v>240</v>
      </c>
    </row>
    <row r="405" spans="1:52" s="32" customFormat="1" ht="47.25" x14ac:dyDescent="0.25">
      <c r="A405" s="53" t="str">
        <f t="shared" si="70"/>
        <v>XL26NT2_D2+1</v>
      </c>
      <c r="B405" s="53" t="str">
        <f t="shared" si="71"/>
        <v>XL26NT2_D2+2</v>
      </c>
      <c r="C405" s="53" t="str">
        <f t="shared" si="72"/>
        <v>XL26NT2_D2+3</v>
      </c>
      <c r="D405" s="53" t="str">
        <f t="shared" si="73"/>
        <v>XL26NT2_D2+4</v>
      </c>
      <c r="F405" s="89" t="s">
        <v>94</v>
      </c>
      <c r="G405" s="41"/>
      <c r="H405" s="56" t="s">
        <v>1578</v>
      </c>
      <c r="I405" s="56" t="s">
        <v>1579</v>
      </c>
      <c r="J405" s="56" t="s">
        <v>144</v>
      </c>
      <c r="K405" s="56"/>
      <c r="L405" s="56" t="s">
        <v>1580</v>
      </c>
      <c r="M405" s="90">
        <v>900</v>
      </c>
      <c r="N405" s="90">
        <v>450</v>
      </c>
      <c r="O405" s="90">
        <v>400</v>
      </c>
      <c r="P405" s="90">
        <v>300</v>
      </c>
      <c r="Q405" s="57"/>
      <c r="R405" s="57"/>
      <c r="S405" s="57"/>
      <c r="T405" s="57"/>
      <c r="U405" s="58" t="str">
        <f>H405</f>
        <v>XL26NT2_D2</v>
      </c>
      <c r="V405" s="59"/>
      <c r="W405" s="59"/>
      <c r="X405" s="59"/>
      <c r="Y405" s="59"/>
      <c r="Z405" s="60"/>
      <c r="AA405" s="60"/>
      <c r="AB405" s="60"/>
      <c r="AC405" s="60"/>
      <c r="AD405" s="59"/>
      <c r="AE405" s="59"/>
      <c r="AF405" s="59"/>
      <c r="AG405" s="59"/>
      <c r="AH405" s="61"/>
      <c r="AI405" s="61"/>
      <c r="AJ405" s="61"/>
      <c r="AK405" s="61"/>
      <c r="AL405" s="164">
        <v>12.666666666666666</v>
      </c>
      <c r="AM405" s="62"/>
      <c r="AN405" s="63">
        <f>ROUNDDOWN(AL405*$AN$10/$AL$10,1)</f>
        <v>7.3</v>
      </c>
      <c r="AO405" s="59">
        <f t="shared" si="69"/>
        <v>6570</v>
      </c>
      <c r="AP405" s="59">
        <f t="shared" si="69"/>
        <v>3285</v>
      </c>
      <c r="AQ405" s="59">
        <f t="shared" si="69"/>
        <v>2920</v>
      </c>
      <c r="AR405" s="59">
        <f t="shared" si="69"/>
        <v>2190</v>
      </c>
      <c r="AS405" s="59">
        <f t="shared" si="74"/>
        <v>6600</v>
      </c>
      <c r="AT405" s="59">
        <f t="shared" si="74"/>
        <v>3300</v>
      </c>
      <c r="AU405" s="59">
        <f t="shared" si="74"/>
        <v>2900</v>
      </c>
      <c r="AV405" s="59">
        <f t="shared" si="74"/>
        <v>2200</v>
      </c>
      <c r="AW405" s="64"/>
      <c r="AX405" s="89" t="s">
        <v>94</v>
      </c>
      <c r="AY405" s="65"/>
      <c r="AZ405" s="66">
        <v>240</v>
      </c>
    </row>
    <row r="406" spans="1:52" s="32" customFormat="1" ht="54" customHeight="1" x14ac:dyDescent="0.25">
      <c r="A406" s="53" t="str">
        <f t="shared" si="70"/>
        <v>XL27NT2+1</v>
      </c>
      <c r="B406" s="53" t="str">
        <f t="shared" si="71"/>
        <v>XL27NT2+2</v>
      </c>
      <c r="C406" s="53" t="str">
        <f t="shared" si="72"/>
        <v>XL27NT2+3</v>
      </c>
      <c r="D406" s="53" t="str">
        <f t="shared" si="73"/>
        <v>XL27NT2+4</v>
      </c>
      <c r="F406" s="89" t="s">
        <v>94</v>
      </c>
      <c r="G406" s="55">
        <v>27</v>
      </c>
      <c r="H406" s="56" t="s">
        <v>1581</v>
      </c>
      <c r="I406" s="56" t="s">
        <v>1582</v>
      </c>
      <c r="J406" s="56" t="s">
        <v>144</v>
      </c>
      <c r="K406" s="56"/>
      <c r="L406" s="56" t="s">
        <v>1583</v>
      </c>
      <c r="M406" s="91"/>
      <c r="N406" s="90"/>
      <c r="O406" s="90"/>
      <c r="P406" s="90"/>
      <c r="Q406" s="57"/>
      <c r="R406" s="57"/>
      <c r="S406" s="57"/>
      <c r="T406" s="57"/>
      <c r="U406" s="58"/>
      <c r="V406" s="59"/>
      <c r="W406" s="59"/>
      <c r="X406" s="59"/>
      <c r="Y406" s="59"/>
      <c r="Z406" s="60"/>
      <c r="AA406" s="60"/>
      <c r="AB406" s="60"/>
      <c r="AC406" s="60"/>
      <c r="AD406" s="59"/>
      <c r="AE406" s="59"/>
      <c r="AF406" s="59"/>
      <c r="AG406" s="59"/>
      <c r="AH406" s="61"/>
      <c r="AI406" s="61"/>
      <c r="AJ406" s="61"/>
      <c r="AK406" s="61"/>
      <c r="AL406" s="164"/>
      <c r="AM406" s="62"/>
      <c r="AN406" s="62"/>
      <c r="AO406" s="59">
        <f t="shared" si="69"/>
        <v>0</v>
      </c>
      <c r="AP406" s="59">
        <f t="shared" si="69"/>
        <v>0</v>
      </c>
      <c r="AQ406" s="59">
        <f t="shared" si="69"/>
        <v>0</v>
      </c>
      <c r="AR406" s="59">
        <f t="shared" si="69"/>
        <v>0</v>
      </c>
      <c r="AS406" s="59"/>
      <c r="AT406" s="59"/>
      <c r="AU406" s="59"/>
      <c r="AV406" s="59"/>
      <c r="AW406" s="64"/>
      <c r="AX406" s="89" t="s">
        <v>94</v>
      </c>
      <c r="AY406" s="65"/>
      <c r="AZ406" s="66">
        <v>240</v>
      </c>
    </row>
    <row r="407" spans="1:52" s="32" customFormat="1" ht="54" customHeight="1" x14ac:dyDescent="0.25">
      <c r="A407" s="53" t="str">
        <f t="shared" si="70"/>
        <v>XL27NT2_D1+1</v>
      </c>
      <c r="B407" s="53" t="str">
        <f t="shared" si="71"/>
        <v>XL27NT2_D1+2</v>
      </c>
      <c r="C407" s="53" t="str">
        <f t="shared" si="72"/>
        <v>XL27NT2_D1+3</v>
      </c>
      <c r="D407" s="53" t="str">
        <f t="shared" si="73"/>
        <v>XL27NT2_D1+4</v>
      </c>
      <c r="F407" s="89" t="s">
        <v>94</v>
      </c>
      <c r="G407" s="41"/>
      <c r="H407" s="56" t="s">
        <v>1584</v>
      </c>
      <c r="I407" s="56" t="s">
        <v>1585</v>
      </c>
      <c r="J407" s="56" t="s">
        <v>1583</v>
      </c>
      <c r="K407" s="56"/>
      <c r="L407" s="56" t="s">
        <v>1580</v>
      </c>
      <c r="M407" s="90">
        <v>1200</v>
      </c>
      <c r="N407" s="90">
        <v>600</v>
      </c>
      <c r="O407" s="90">
        <v>500</v>
      </c>
      <c r="P407" s="90">
        <v>400</v>
      </c>
      <c r="Q407" s="57"/>
      <c r="R407" s="57"/>
      <c r="S407" s="57"/>
      <c r="T407" s="57"/>
      <c r="U407" s="58" t="str">
        <f t="shared" ref="U407:U420" si="75">H407</f>
        <v>XL27NT2_D1</v>
      </c>
      <c r="V407" s="59"/>
      <c r="W407" s="59"/>
      <c r="X407" s="59"/>
      <c r="Y407" s="59"/>
      <c r="Z407" s="60"/>
      <c r="AA407" s="60"/>
      <c r="AB407" s="60"/>
      <c r="AC407" s="60"/>
      <c r="AD407" s="59"/>
      <c r="AE407" s="59"/>
      <c r="AF407" s="59"/>
      <c r="AG407" s="59"/>
      <c r="AH407" s="61"/>
      <c r="AI407" s="61"/>
      <c r="AJ407" s="61"/>
      <c r="AK407" s="61"/>
      <c r="AL407" s="164">
        <v>3.86</v>
      </c>
      <c r="AM407" s="62"/>
      <c r="AN407" s="63">
        <f t="shared" ref="AN407:AN420" si="76">ROUNDDOWN(AL407*$AN$10/$AL$10,1)</f>
        <v>2.2000000000000002</v>
      </c>
      <c r="AO407" s="59">
        <f t="shared" si="69"/>
        <v>2640</v>
      </c>
      <c r="AP407" s="59">
        <f t="shared" si="69"/>
        <v>1320</v>
      </c>
      <c r="AQ407" s="59">
        <f t="shared" si="69"/>
        <v>1100</v>
      </c>
      <c r="AR407" s="59">
        <f t="shared" si="69"/>
        <v>880.00000000000011</v>
      </c>
      <c r="AS407" s="59">
        <f t="shared" si="74"/>
        <v>2600</v>
      </c>
      <c r="AT407" s="59">
        <f t="shared" si="74"/>
        <v>1300</v>
      </c>
      <c r="AU407" s="59">
        <f t="shared" si="74"/>
        <v>1100</v>
      </c>
      <c r="AV407" s="59">
        <f t="shared" si="74"/>
        <v>880</v>
      </c>
      <c r="AW407" s="64"/>
      <c r="AX407" s="89" t="s">
        <v>94</v>
      </c>
      <c r="AY407" s="65"/>
      <c r="AZ407" s="66">
        <v>240</v>
      </c>
    </row>
    <row r="408" spans="1:52" s="32" customFormat="1" ht="54" customHeight="1" x14ac:dyDescent="0.25">
      <c r="A408" s="53" t="str">
        <f t="shared" si="70"/>
        <v>XL27NT2_D2+1</v>
      </c>
      <c r="B408" s="53" t="str">
        <f t="shared" si="71"/>
        <v>XL27NT2_D2+2</v>
      </c>
      <c r="C408" s="53" t="str">
        <f t="shared" si="72"/>
        <v>XL27NT2_D2+3</v>
      </c>
      <c r="D408" s="53" t="str">
        <f t="shared" si="73"/>
        <v>XL27NT2_D2+4</v>
      </c>
      <c r="F408" s="89" t="s">
        <v>94</v>
      </c>
      <c r="G408" s="41"/>
      <c r="H408" s="56" t="s">
        <v>1586</v>
      </c>
      <c r="I408" s="56" t="s">
        <v>1587</v>
      </c>
      <c r="J408" s="56" t="s">
        <v>106</v>
      </c>
      <c r="K408" s="56"/>
      <c r="L408" s="56" t="s">
        <v>1340</v>
      </c>
      <c r="M408" s="91">
        <v>900</v>
      </c>
      <c r="N408" s="90">
        <v>450</v>
      </c>
      <c r="O408" s="90">
        <v>400</v>
      </c>
      <c r="P408" s="90">
        <v>300</v>
      </c>
      <c r="Q408" s="57"/>
      <c r="R408" s="57"/>
      <c r="S408" s="57"/>
      <c r="T408" s="57"/>
      <c r="U408" s="58" t="str">
        <f t="shared" si="75"/>
        <v>XL27NT2_D2</v>
      </c>
      <c r="V408" s="59"/>
      <c r="W408" s="59"/>
      <c r="X408" s="59"/>
      <c r="Y408" s="59"/>
      <c r="Z408" s="60"/>
      <c r="AA408" s="60"/>
      <c r="AB408" s="60"/>
      <c r="AC408" s="60"/>
      <c r="AD408" s="59"/>
      <c r="AE408" s="59"/>
      <c r="AF408" s="59"/>
      <c r="AG408" s="59"/>
      <c r="AH408" s="61"/>
      <c r="AI408" s="61"/>
      <c r="AJ408" s="61"/>
      <c r="AK408" s="61"/>
      <c r="AL408" s="164">
        <v>5.95</v>
      </c>
      <c r="AM408" s="62"/>
      <c r="AN408" s="63">
        <f t="shared" si="76"/>
        <v>3.4</v>
      </c>
      <c r="AO408" s="59">
        <f t="shared" si="69"/>
        <v>3060</v>
      </c>
      <c r="AP408" s="59">
        <f t="shared" si="69"/>
        <v>1530</v>
      </c>
      <c r="AQ408" s="59">
        <f t="shared" si="69"/>
        <v>1360</v>
      </c>
      <c r="AR408" s="59">
        <f t="shared" si="69"/>
        <v>1020</v>
      </c>
      <c r="AS408" s="59">
        <f t="shared" si="74"/>
        <v>3100</v>
      </c>
      <c r="AT408" s="59">
        <f t="shared" si="74"/>
        <v>1500</v>
      </c>
      <c r="AU408" s="59">
        <f t="shared" si="74"/>
        <v>1400</v>
      </c>
      <c r="AV408" s="59">
        <f t="shared" si="74"/>
        <v>1000</v>
      </c>
      <c r="AW408" s="64"/>
      <c r="AX408" s="89" t="s">
        <v>94</v>
      </c>
      <c r="AY408" s="65"/>
      <c r="AZ408" s="66">
        <v>240</v>
      </c>
    </row>
    <row r="409" spans="1:52" s="32" customFormat="1" ht="54" customHeight="1" x14ac:dyDescent="0.25">
      <c r="A409" s="53" t="str">
        <f t="shared" si="70"/>
        <v>XL28NT+1</v>
      </c>
      <c r="B409" s="53" t="str">
        <f t="shared" si="71"/>
        <v>XL28NT+2</v>
      </c>
      <c r="C409" s="53" t="str">
        <f t="shared" si="72"/>
        <v>XL28NT+3</v>
      </c>
      <c r="D409" s="53" t="str">
        <f t="shared" si="73"/>
        <v>XL28NT+4</v>
      </c>
      <c r="F409" s="89" t="s">
        <v>94</v>
      </c>
      <c r="G409" s="55">
        <v>28</v>
      </c>
      <c r="H409" s="56" t="s">
        <v>112</v>
      </c>
      <c r="I409" s="56" t="s">
        <v>1588</v>
      </c>
      <c r="J409" s="56" t="s">
        <v>106</v>
      </c>
      <c r="K409" s="56"/>
      <c r="L409" s="56" t="s">
        <v>1589</v>
      </c>
      <c r="M409" s="91">
        <v>1300</v>
      </c>
      <c r="N409" s="90">
        <v>650</v>
      </c>
      <c r="O409" s="90">
        <v>500</v>
      </c>
      <c r="P409" s="90">
        <v>400</v>
      </c>
      <c r="Q409" s="57"/>
      <c r="R409" s="57"/>
      <c r="S409" s="57"/>
      <c r="T409" s="57"/>
      <c r="U409" s="58" t="str">
        <f t="shared" si="75"/>
        <v>XL28NT</v>
      </c>
      <c r="V409" s="59"/>
      <c r="W409" s="59"/>
      <c r="X409" s="59"/>
      <c r="Y409" s="59"/>
      <c r="Z409" s="60"/>
      <c r="AA409" s="60"/>
      <c r="AB409" s="60"/>
      <c r="AC409" s="60"/>
      <c r="AD409" s="59"/>
      <c r="AE409" s="59"/>
      <c r="AF409" s="59"/>
      <c r="AG409" s="59"/>
      <c r="AH409" s="61"/>
      <c r="AI409" s="61"/>
      <c r="AJ409" s="61"/>
      <c r="AK409" s="61"/>
      <c r="AL409" s="164">
        <v>4.29</v>
      </c>
      <c r="AM409" s="62"/>
      <c r="AN409" s="63">
        <f t="shared" si="76"/>
        <v>2.4</v>
      </c>
      <c r="AO409" s="59">
        <f t="shared" si="69"/>
        <v>3120</v>
      </c>
      <c r="AP409" s="59">
        <f t="shared" si="69"/>
        <v>1560</v>
      </c>
      <c r="AQ409" s="59">
        <f t="shared" si="69"/>
        <v>1200</v>
      </c>
      <c r="AR409" s="59">
        <f t="shared" si="69"/>
        <v>960</v>
      </c>
      <c r="AS409" s="59">
        <f t="shared" si="74"/>
        <v>3100</v>
      </c>
      <c r="AT409" s="59">
        <f t="shared" si="74"/>
        <v>1600</v>
      </c>
      <c r="AU409" s="59">
        <f t="shared" si="74"/>
        <v>1200</v>
      </c>
      <c r="AV409" s="59">
        <f t="shared" si="74"/>
        <v>960</v>
      </c>
      <c r="AW409" s="64"/>
      <c r="AX409" s="89" t="s">
        <v>94</v>
      </c>
      <c r="AY409" s="65"/>
      <c r="AZ409" s="66">
        <v>240</v>
      </c>
    </row>
    <row r="410" spans="1:52" s="32" customFormat="1" ht="54" customHeight="1" x14ac:dyDescent="0.25">
      <c r="A410" s="53" t="str">
        <f t="shared" si="70"/>
        <v>XL29NT+1</v>
      </c>
      <c r="B410" s="53" t="str">
        <f t="shared" si="71"/>
        <v>XL29NT+2</v>
      </c>
      <c r="C410" s="53" t="str">
        <f t="shared" si="72"/>
        <v>XL29NT+3</v>
      </c>
      <c r="D410" s="53" t="str">
        <f t="shared" si="73"/>
        <v>XL29NT+4</v>
      </c>
      <c r="F410" s="89" t="s">
        <v>94</v>
      </c>
      <c r="G410" s="55">
        <v>29</v>
      </c>
      <c r="H410" s="56" t="s">
        <v>117</v>
      </c>
      <c r="I410" s="56" t="s">
        <v>1590</v>
      </c>
      <c r="J410" s="56" t="s">
        <v>106</v>
      </c>
      <c r="K410" s="56"/>
      <c r="L410" s="56" t="s">
        <v>1591</v>
      </c>
      <c r="M410" s="91">
        <v>1300</v>
      </c>
      <c r="N410" s="90">
        <v>650</v>
      </c>
      <c r="O410" s="90">
        <v>500</v>
      </c>
      <c r="P410" s="90">
        <v>400</v>
      </c>
      <c r="Q410" s="57"/>
      <c r="R410" s="57"/>
      <c r="S410" s="57"/>
      <c r="T410" s="57"/>
      <c r="U410" s="58" t="str">
        <f t="shared" si="75"/>
        <v>XL29NT</v>
      </c>
      <c r="V410" s="59"/>
      <c r="W410" s="59"/>
      <c r="X410" s="59"/>
      <c r="Y410" s="59"/>
      <c r="Z410" s="60">
        <f>V410/M410</f>
        <v>0</v>
      </c>
      <c r="AA410" s="60"/>
      <c r="AB410" s="60"/>
      <c r="AC410" s="60"/>
      <c r="AD410" s="59"/>
      <c r="AE410" s="59"/>
      <c r="AF410" s="59"/>
      <c r="AG410" s="59"/>
      <c r="AH410" s="61"/>
      <c r="AI410" s="61"/>
      <c r="AJ410" s="61"/>
      <c r="AK410" s="61"/>
      <c r="AL410" s="164">
        <v>4.29</v>
      </c>
      <c r="AM410" s="62"/>
      <c r="AN410" s="63">
        <f t="shared" si="76"/>
        <v>2.4</v>
      </c>
      <c r="AO410" s="59">
        <f t="shared" si="69"/>
        <v>3120</v>
      </c>
      <c r="AP410" s="59">
        <f t="shared" si="69"/>
        <v>1560</v>
      </c>
      <c r="AQ410" s="59">
        <f t="shared" si="69"/>
        <v>1200</v>
      </c>
      <c r="AR410" s="59">
        <f t="shared" si="69"/>
        <v>960</v>
      </c>
      <c r="AS410" s="59">
        <f t="shared" si="74"/>
        <v>3100</v>
      </c>
      <c r="AT410" s="59">
        <f t="shared" si="74"/>
        <v>1600</v>
      </c>
      <c r="AU410" s="59">
        <f t="shared" si="74"/>
        <v>1200</v>
      </c>
      <c r="AV410" s="59">
        <f t="shared" si="74"/>
        <v>960</v>
      </c>
      <c r="AW410" s="64"/>
      <c r="AX410" s="89" t="s">
        <v>94</v>
      </c>
      <c r="AY410" s="65"/>
      <c r="AZ410" s="66">
        <v>240</v>
      </c>
    </row>
    <row r="411" spans="1:52" s="32" customFormat="1" ht="54" customHeight="1" x14ac:dyDescent="0.25">
      <c r="A411" s="53" t="str">
        <f t="shared" si="70"/>
        <v>XL30NT+1</v>
      </c>
      <c r="B411" s="53" t="str">
        <f t="shared" si="71"/>
        <v>XL30NT+2</v>
      </c>
      <c r="C411" s="53" t="str">
        <f t="shared" si="72"/>
        <v>XL30NT+3</v>
      </c>
      <c r="D411" s="53" t="str">
        <f t="shared" si="73"/>
        <v>XL30NT+4</v>
      </c>
      <c r="F411" s="89" t="s">
        <v>94</v>
      </c>
      <c r="G411" s="55">
        <v>30</v>
      </c>
      <c r="H411" s="56" t="s">
        <v>116</v>
      </c>
      <c r="I411" s="56" t="s">
        <v>1592</v>
      </c>
      <c r="J411" s="56" t="s">
        <v>103</v>
      </c>
      <c r="K411" s="56"/>
      <c r="L411" s="56" t="s">
        <v>1593</v>
      </c>
      <c r="M411" s="91">
        <v>1300</v>
      </c>
      <c r="N411" s="90">
        <v>650</v>
      </c>
      <c r="O411" s="90">
        <v>500</v>
      </c>
      <c r="P411" s="90">
        <v>400</v>
      </c>
      <c r="Q411" s="57"/>
      <c r="R411" s="57"/>
      <c r="S411" s="57"/>
      <c r="T411" s="57"/>
      <c r="U411" s="58" t="str">
        <f t="shared" si="75"/>
        <v>XL30NT</v>
      </c>
      <c r="V411" s="59"/>
      <c r="W411" s="59"/>
      <c r="X411" s="59"/>
      <c r="Y411" s="59"/>
      <c r="Z411" s="60"/>
      <c r="AA411" s="60"/>
      <c r="AB411" s="60"/>
      <c r="AC411" s="60"/>
      <c r="AD411" s="59"/>
      <c r="AE411" s="59"/>
      <c r="AF411" s="59"/>
      <c r="AG411" s="59"/>
      <c r="AH411" s="61"/>
      <c r="AI411" s="61"/>
      <c r="AJ411" s="61"/>
      <c r="AK411" s="61"/>
      <c r="AL411" s="164">
        <v>4.29</v>
      </c>
      <c r="AM411" s="62"/>
      <c r="AN411" s="63">
        <f t="shared" si="76"/>
        <v>2.4</v>
      </c>
      <c r="AO411" s="59">
        <f t="shared" si="69"/>
        <v>3120</v>
      </c>
      <c r="AP411" s="59">
        <f t="shared" si="69"/>
        <v>1560</v>
      </c>
      <c r="AQ411" s="59">
        <f t="shared" si="69"/>
        <v>1200</v>
      </c>
      <c r="AR411" s="59">
        <f t="shared" si="69"/>
        <v>960</v>
      </c>
      <c r="AS411" s="59">
        <f t="shared" si="74"/>
        <v>3100</v>
      </c>
      <c r="AT411" s="59">
        <f t="shared" si="74"/>
        <v>1600</v>
      </c>
      <c r="AU411" s="59">
        <f t="shared" si="74"/>
        <v>1200</v>
      </c>
      <c r="AV411" s="59">
        <f t="shared" si="74"/>
        <v>960</v>
      </c>
      <c r="AW411" s="64"/>
      <c r="AX411" s="89" t="s">
        <v>94</v>
      </c>
      <c r="AY411" s="65"/>
      <c r="AZ411" s="66">
        <v>240</v>
      </c>
    </row>
    <row r="412" spans="1:52" s="32" customFormat="1" ht="54" customHeight="1" x14ac:dyDescent="0.25">
      <c r="A412" s="53" t="str">
        <f t="shared" si="70"/>
        <v>XL31NT+1</v>
      </c>
      <c r="B412" s="53" t="str">
        <f t="shared" si="71"/>
        <v>XL31NT+2</v>
      </c>
      <c r="C412" s="53" t="str">
        <f t="shared" si="72"/>
        <v>XL31NT+3</v>
      </c>
      <c r="D412" s="53" t="str">
        <f t="shared" si="73"/>
        <v>XL31NT+4</v>
      </c>
      <c r="F412" s="89" t="s">
        <v>94</v>
      </c>
      <c r="G412" s="55">
        <v>31</v>
      </c>
      <c r="H412" s="56" t="s">
        <v>114</v>
      </c>
      <c r="I412" s="56" t="s">
        <v>1594</v>
      </c>
      <c r="J412" s="56" t="s">
        <v>106</v>
      </c>
      <c r="K412" s="56"/>
      <c r="L412" s="56" t="s">
        <v>1595</v>
      </c>
      <c r="M412" s="91">
        <v>1300</v>
      </c>
      <c r="N412" s="90">
        <v>650</v>
      </c>
      <c r="O412" s="90">
        <v>500</v>
      </c>
      <c r="P412" s="90">
        <v>400</v>
      </c>
      <c r="Q412" s="57"/>
      <c r="R412" s="57"/>
      <c r="S412" s="57"/>
      <c r="T412" s="57"/>
      <c r="U412" s="58" t="str">
        <f t="shared" si="75"/>
        <v>XL31NT</v>
      </c>
      <c r="V412" s="59"/>
      <c r="W412" s="59"/>
      <c r="X412" s="59"/>
      <c r="Y412" s="59"/>
      <c r="Z412" s="60"/>
      <c r="AA412" s="60">
        <f>W412/N412</f>
        <v>0</v>
      </c>
      <c r="AB412" s="60"/>
      <c r="AC412" s="60"/>
      <c r="AD412" s="59"/>
      <c r="AE412" s="59"/>
      <c r="AF412" s="59"/>
      <c r="AG412" s="59"/>
      <c r="AH412" s="61"/>
      <c r="AI412" s="61"/>
      <c r="AJ412" s="61"/>
      <c r="AK412" s="61"/>
      <c r="AL412" s="164">
        <v>4.29</v>
      </c>
      <c r="AM412" s="62"/>
      <c r="AN412" s="63">
        <f t="shared" si="76"/>
        <v>2.4</v>
      </c>
      <c r="AO412" s="59">
        <f t="shared" si="69"/>
        <v>3120</v>
      </c>
      <c r="AP412" s="59">
        <f t="shared" si="69"/>
        <v>1560</v>
      </c>
      <c r="AQ412" s="59">
        <f t="shared" si="69"/>
        <v>1200</v>
      </c>
      <c r="AR412" s="59">
        <f t="shared" si="69"/>
        <v>960</v>
      </c>
      <c r="AS412" s="59">
        <f t="shared" si="74"/>
        <v>3100</v>
      </c>
      <c r="AT412" s="59">
        <f t="shared" si="74"/>
        <v>1600</v>
      </c>
      <c r="AU412" s="59">
        <f t="shared" si="74"/>
        <v>1200</v>
      </c>
      <c r="AV412" s="59">
        <f t="shared" si="74"/>
        <v>960</v>
      </c>
      <c r="AW412" s="64"/>
      <c r="AX412" s="89" t="s">
        <v>94</v>
      </c>
      <c r="AY412" s="65"/>
      <c r="AZ412" s="66">
        <v>240</v>
      </c>
    </row>
    <row r="413" spans="1:52" s="32" customFormat="1" ht="54" customHeight="1" x14ac:dyDescent="0.25">
      <c r="A413" s="53" t="str">
        <f t="shared" si="70"/>
        <v>XL32NT+1</v>
      </c>
      <c r="B413" s="53" t="str">
        <f t="shared" si="71"/>
        <v>XL32NT+2</v>
      </c>
      <c r="C413" s="53" t="str">
        <f t="shared" si="72"/>
        <v>XL32NT+3</v>
      </c>
      <c r="D413" s="53" t="str">
        <f t="shared" si="73"/>
        <v>XL32NT+4</v>
      </c>
      <c r="F413" s="89" t="s">
        <v>94</v>
      </c>
      <c r="G413" s="55">
        <v>32</v>
      </c>
      <c r="H413" s="56" t="s">
        <v>119</v>
      </c>
      <c r="I413" s="56" t="s">
        <v>1596</v>
      </c>
      <c r="J413" s="56" t="s">
        <v>96</v>
      </c>
      <c r="K413" s="56"/>
      <c r="L413" s="56" t="s">
        <v>1597</v>
      </c>
      <c r="M413" s="91">
        <v>1300</v>
      </c>
      <c r="N413" s="90">
        <v>650</v>
      </c>
      <c r="O413" s="90">
        <v>500</v>
      </c>
      <c r="P413" s="90">
        <v>400</v>
      </c>
      <c r="Q413" s="57"/>
      <c r="R413" s="57"/>
      <c r="S413" s="57"/>
      <c r="T413" s="57"/>
      <c r="U413" s="58" t="str">
        <f t="shared" si="75"/>
        <v>XL32NT</v>
      </c>
      <c r="V413" s="59"/>
      <c r="W413" s="59"/>
      <c r="X413" s="59"/>
      <c r="Y413" s="59"/>
      <c r="Z413" s="60"/>
      <c r="AA413" s="60"/>
      <c r="AB413" s="60"/>
      <c r="AC413" s="60"/>
      <c r="AD413" s="59"/>
      <c r="AE413" s="59"/>
      <c r="AF413" s="59"/>
      <c r="AG413" s="59"/>
      <c r="AH413" s="61"/>
      <c r="AI413" s="61"/>
      <c r="AJ413" s="61"/>
      <c r="AK413" s="61"/>
      <c r="AL413" s="164">
        <v>4.29</v>
      </c>
      <c r="AM413" s="62"/>
      <c r="AN413" s="63">
        <f t="shared" si="76"/>
        <v>2.4</v>
      </c>
      <c r="AO413" s="59">
        <f t="shared" si="69"/>
        <v>3120</v>
      </c>
      <c r="AP413" s="59">
        <f t="shared" si="69"/>
        <v>1560</v>
      </c>
      <c r="AQ413" s="59">
        <f t="shared" si="69"/>
        <v>1200</v>
      </c>
      <c r="AR413" s="59">
        <f t="shared" si="69"/>
        <v>960</v>
      </c>
      <c r="AS413" s="59">
        <f t="shared" si="74"/>
        <v>3100</v>
      </c>
      <c r="AT413" s="59">
        <f t="shared" si="74"/>
        <v>1600</v>
      </c>
      <c r="AU413" s="59">
        <f t="shared" si="74"/>
        <v>1200</v>
      </c>
      <c r="AV413" s="59">
        <f t="shared" si="74"/>
        <v>960</v>
      </c>
      <c r="AW413" s="64"/>
      <c r="AX413" s="89" t="s">
        <v>94</v>
      </c>
      <c r="AY413" s="65"/>
      <c r="AZ413" s="66">
        <v>240</v>
      </c>
    </row>
    <row r="414" spans="1:52" s="32" customFormat="1" ht="54" customHeight="1" x14ac:dyDescent="0.25">
      <c r="A414" s="53" t="str">
        <f t="shared" si="70"/>
        <v>XL33NT+1</v>
      </c>
      <c r="B414" s="53" t="str">
        <f t="shared" si="71"/>
        <v>XL33NT+2</v>
      </c>
      <c r="C414" s="53" t="str">
        <f t="shared" si="72"/>
        <v>XL33NT+3</v>
      </c>
      <c r="D414" s="53" t="str">
        <f t="shared" si="73"/>
        <v>XL33NT+4</v>
      </c>
      <c r="F414" s="89" t="s">
        <v>94</v>
      </c>
      <c r="G414" s="55">
        <v>33</v>
      </c>
      <c r="H414" s="56" t="s">
        <v>139</v>
      </c>
      <c r="I414" s="56" t="s">
        <v>1598</v>
      </c>
      <c r="J414" s="56" t="s">
        <v>96</v>
      </c>
      <c r="K414" s="56"/>
      <c r="L414" s="56" t="s">
        <v>1599</v>
      </c>
      <c r="M414" s="91">
        <v>1300</v>
      </c>
      <c r="N414" s="90">
        <v>650</v>
      </c>
      <c r="O414" s="90">
        <v>500</v>
      </c>
      <c r="P414" s="90">
        <v>400</v>
      </c>
      <c r="Q414" s="57"/>
      <c r="R414" s="57"/>
      <c r="S414" s="57"/>
      <c r="T414" s="57"/>
      <c r="U414" s="58" t="str">
        <f t="shared" si="75"/>
        <v>XL33NT</v>
      </c>
      <c r="V414" s="59"/>
      <c r="W414" s="59"/>
      <c r="X414" s="59"/>
      <c r="Y414" s="59"/>
      <c r="Z414" s="60">
        <f>V414/M414</f>
        <v>0</v>
      </c>
      <c r="AA414" s="60"/>
      <c r="AB414" s="60"/>
      <c r="AC414" s="60"/>
      <c r="AD414" s="59"/>
      <c r="AE414" s="59"/>
      <c r="AF414" s="59"/>
      <c r="AG414" s="59"/>
      <c r="AH414" s="61"/>
      <c r="AI414" s="61"/>
      <c r="AJ414" s="61"/>
      <c r="AK414" s="61"/>
      <c r="AL414" s="164">
        <v>4.29</v>
      </c>
      <c r="AM414" s="62"/>
      <c r="AN414" s="63">
        <f t="shared" si="76"/>
        <v>2.4</v>
      </c>
      <c r="AO414" s="59">
        <f t="shared" si="69"/>
        <v>3120</v>
      </c>
      <c r="AP414" s="59">
        <f t="shared" si="69"/>
        <v>1560</v>
      </c>
      <c r="AQ414" s="59">
        <f t="shared" si="69"/>
        <v>1200</v>
      </c>
      <c r="AR414" s="59">
        <f t="shared" si="69"/>
        <v>960</v>
      </c>
      <c r="AS414" s="59">
        <f t="shared" si="74"/>
        <v>3100</v>
      </c>
      <c r="AT414" s="59">
        <f t="shared" si="74"/>
        <v>1600</v>
      </c>
      <c r="AU414" s="59">
        <f t="shared" si="74"/>
        <v>1200</v>
      </c>
      <c r="AV414" s="59">
        <f t="shared" si="74"/>
        <v>960</v>
      </c>
      <c r="AW414" s="64"/>
      <c r="AX414" s="89" t="s">
        <v>94</v>
      </c>
      <c r="AY414" s="65"/>
      <c r="AZ414" s="66">
        <v>240</v>
      </c>
    </row>
    <row r="415" spans="1:52" s="32" customFormat="1" ht="54" customHeight="1" x14ac:dyDescent="0.25">
      <c r="A415" s="53" t="str">
        <f t="shared" si="70"/>
        <v>XL34NT+1</v>
      </c>
      <c r="B415" s="53" t="str">
        <f t="shared" si="71"/>
        <v>XL34NT+2</v>
      </c>
      <c r="C415" s="53" t="str">
        <f t="shared" si="72"/>
        <v>XL34NT+3</v>
      </c>
      <c r="D415" s="53" t="str">
        <f t="shared" si="73"/>
        <v>XL34NT+4</v>
      </c>
      <c r="F415" s="89" t="s">
        <v>94</v>
      </c>
      <c r="G415" s="55">
        <v>34</v>
      </c>
      <c r="H415" s="56" t="s">
        <v>140</v>
      </c>
      <c r="I415" s="56" t="s">
        <v>1600</v>
      </c>
      <c r="J415" s="56" t="s">
        <v>96</v>
      </c>
      <c r="K415" s="56"/>
      <c r="L415" s="56" t="s">
        <v>1601</v>
      </c>
      <c r="M415" s="91">
        <v>1300</v>
      </c>
      <c r="N415" s="90">
        <v>650</v>
      </c>
      <c r="O415" s="90">
        <v>500</v>
      </c>
      <c r="P415" s="90">
        <v>400</v>
      </c>
      <c r="Q415" s="57"/>
      <c r="R415" s="57"/>
      <c r="S415" s="57"/>
      <c r="T415" s="57"/>
      <c r="U415" s="58" t="str">
        <f t="shared" si="75"/>
        <v>XL34NT</v>
      </c>
      <c r="V415" s="59"/>
      <c r="W415" s="59"/>
      <c r="X415" s="59"/>
      <c r="Y415" s="59"/>
      <c r="Z415" s="60"/>
      <c r="AA415" s="60"/>
      <c r="AB415" s="60"/>
      <c r="AC415" s="60"/>
      <c r="AD415" s="59"/>
      <c r="AE415" s="59"/>
      <c r="AF415" s="59"/>
      <c r="AG415" s="59"/>
      <c r="AH415" s="61"/>
      <c r="AI415" s="61"/>
      <c r="AJ415" s="61"/>
      <c r="AK415" s="61"/>
      <c r="AL415" s="164">
        <v>3.9615384615384617</v>
      </c>
      <c r="AM415" s="62"/>
      <c r="AN415" s="63">
        <f t="shared" si="76"/>
        <v>2.2000000000000002</v>
      </c>
      <c r="AO415" s="59">
        <f t="shared" si="69"/>
        <v>2860.0000000000005</v>
      </c>
      <c r="AP415" s="59">
        <f t="shared" si="69"/>
        <v>1430.0000000000002</v>
      </c>
      <c r="AQ415" s="59">
        <f t="shared" si="69"/>
        <v>1100</v>
      </c>
      <c r="AR415" s="59">
        <f t="shared" si="69"/>
        <v>880.00000000000011</v>
      </c>
      <c r="AS415" s="59">
        <f t="shared" si="74"/>
        <v>2900</v>
      </c>
      <c r="AT415" s="59">
        <f t="shared" si="74"/>
        <v>1400</v>
      </c>
      <c r="AU415" s="59">
        <f t="shared" si="74"/>
        <v>1100</v>
      </c>
      <c r="AV415" s="59">
        <f t="shared" si="74"/>
        <v>880</v>
      </c>
      <c r="AW415" s="64"/>
      <c r="AX415" s="89" t="s">
        <v>94</v>
      </c>
      <c r="AY415" s="65"/>
      <c r="AZ415" s="66"/>
    </row>
    <row r="416" spans="1:52" s="32" customFormat="1" ht="63" x14ac:dyDescent="0.25">
      <c r="A416" s="53" t="str">
        <f t="shared" si="70"/>
        <v>XL35NT+1</v>
      </c>
      <c r="B416" s="53" t="str">
        <f t="shared" si="71"/>
        <v>XL35NT+2</v>
      </c>
      <c r="C416" s="53" t="str">
        <f t="shared" si="72"/>
        <v>XL35NT+3</v>
      </c>
      <c r="D416" s="53" t="str">
        <f t="shared" si="73"/>
        <v>XL35NT+4</v>
      </c>
      <c r="F416" s="89" t="s">
        <v>94</v>
      </c>
      <c r="G416" s="55">
        <v>35</v>
      </c>
      <c r="H416" s="56" t="s">
        <v>124</v>
      </c>
      <c r="I416" s="56" t="s">
        <v>1602</v>
      </c>
      <c r="J416" s="56" t="s">
        <v>96</v>
      </c>
      <c r="K416" s="56"/>
      <c r="L416" s="56" t="s">
        <v>1603</v>
      </c>
      <c r="M416" s="91">
        <v>1300</v>
      </c>
      <c r="N416" s="90">
        <v>650</v>
      </c>
      <c r="O416" s="90">
        <v>500</v>
      </c>
      <c r="P416" s="90">
        <v>400</v>
      </c>
      <c r="Q416" s="57"/>
      <c r="R416" s="57"/>
      <c r="S416" s="57"/>
      <c r="T416" s="57"/>
      <c r="U416" s="58" t="str">
        <f t="shared" si="75"/>
        <v>XL35NT</v>
      </c>
      <c r="V416" s="59"/>
      <c r="W416" s="59"/>
      <c r="X416" s="59"/>
      <c r="Y416" s="59"/>
      <c r="Z416" s="60"/>
      <c r="AA416" s="60"/>
      <c r="AB416" s="60"/>
      <c r="AC416" s="60"/>
      <c r="AD416" s="59"/>
      <c r="AE416" s="59"/>
      <c r="AF416" s="59"/>
      <c r="AG416" s="59"/>
      <c r="AH416" s="61"/>
      <c r="AI416" s="61"/>
      <c r="AJ416" s="61"/>
      <c r="AK416" s="61"/>
      <c r="AL416" s="164">
        <v>4.29</v>
      </c>
      <c r="AM416" s="62"/>
      <c r="AN416" s="63">
        <f t="shared" si="76"/>
        <v>2.4</v>
      </c>
      <c r="AO416" s="59">
        <f t="shared" si="69"/>
        <v>3120</v>
      </c>
      <c r="AP416" s="59">
        <f t="shared" si="69"/>
        <v>1560</v>
      </c>
      <c r="AQ416" s="59">
        <f t="shared" si="69"/>
        <v>1200</v>
      </c>
      <c r="AR416" s="59">
        <f t="shared" si="69"/>
        <v>960</v>
      </c>
      <c r="AS416" s="59">
        <f t="shared" si="74"/>
        <v>3100</v>
      </c>
      <c r="AT416" s="59">
        <f t="shared" si="74"/>
        <v>1600</v>
      </c>
      <c r="AU416" s="59">
        <f t="shared" si="74"/>
        <v>1200</v>
      </c>
      <c r="AV416" s="59">
        <f t="shared" si="74"/>
        <v>960</v>
      </c>
      <c r="AW416" s="64"/>
      <c r="AX416" s="89" t="s">
        <v>94</v>
      </c>
      <c r="AY416" s="65"/>
      <c r="AZ416" s="66">
        <v>240</v>
      </c>
    </row>
    <row r="417" spans="1:52" s="32" customFormat="1" ht="63" x14ac:dyDescent="0.25">
      <c r="A417" s="53" t="str">
        <f t="shared" si="70"/>
        <v>XL36NT+1</v>
      </c>
      <c r="B417" s="53" t="str">
        <f t="shared" si="71"/>
        <v>XL36NT+2</v>
      </c>
      <c r="C417" s="53" t="str">
        <f t="shared" si="72"/>
        <v>XL36NT+3</v>
      </c>
      <c r="D417" s="53" t="str">
        <f t="shared" si="73"/>
        <v>XL36NT+4</v>
      </c>
      <c r="F417" s="89" t="s">
        <v>94</v>
      </c>
      <c r="G417" s="55">
        <v>36</v>
      </c>
      <c r="H417" s="56" t="s">
        <v>125</v>
      </c>
      <c r="I417" s="56" t="s">
        <v>1604</v>
      </c>
      <c r="J417" s="56" t="s">
        <v>96</v>
      </c>
      <c r="K417" s="56"/>
      <c r="L417" s="56" t="s">
        <v>1605</v>
      </c>
      <c r="M417" s="91">
        <v>1300</v>
      </c>
      <c r="N417" s="90">
        <v>650</v>
      </c>
      <c r="O417" s="90">
        <v>500</v>
      </c>
      <c r="P417" s="90">
        <v>400</v>
      </c>
      <c r="Q417" s="57"/>
      <c r="R417" s="57"/>
      <c r="S417" s="57"/>
      <c r="T417" s="57"/>
      <c r="U417" s="58" t="str">
        <f t="shared" si="75"/>
        <v>XL36NT</v>
      </c>
      <c r="V417" s="59"/>
      <c r="W417" s="59"/>
      <c r="X417" s="59"/>
      <c r="Y417" s="59"/>
      <c r="Z417" s="60"/>
      <c r="AA417" s="60"/>
      <c r="AB417" s="60"/>
      <c r="AC417" s="60"/>
      <c r="AD417" s="59"/>
      <c r="AE417" s="59"/>
      <c r="AF417" s="59"/>
      <c r="AG417" s="59"/>
      <c r="AH417" s="61"/>
      <c r="AI417" s="61"/>
      <c r="AJ417" s="61"/>
      <c r="AK417" s="61"/>
      <c r="AL417" s="164">
        <v>3.8292307692307692</v>
      </c>
      <c r="AM417" s="62"/>
      <c r="AN417" s="63">
        <f t="shared" si="76"/>
        <v>2.2000000000000002</v>
      </c>
      <c r="AO417" s="59">
        <f t="shared" si="69"/>
        <v>2860.0000000000005</v>
      </c>
      <c r="AP417" s="59">
        <f t="shared" si="69"/>
        <v>1430.0000000000002</v>
      </c>
      <c r="AQ417" s="59">
        <f t="shared" si="69"/>
        <v>1100</v>
      </c>
      <c r="AR417" s="59">
        <f t="shared" si="69"/>
        <v>880.00000000000011</v>
      </c>
      <c r="AS417" s="59">
        <f t="shared" si="74"/>
        <v>2900</v>
      </c>
      <c r="AT417" s="59">
        <f t="shared" si="74"/>
        <v>1400</v>
      </c>
      <c r="AU417" s="59">
        <f t="shared" si="74"/>
        <v>1100</v>
      </c>
      <c r="AV417" s="59">
        <f t="shared" si="74"/>
        <v>880</v>
      </c>
      <c r="AW417" s="64"/>
      <c r="AX417" s="89" t="s">
        <v>94</v>
      </c>
      <c r="AY417" s="65"/>
      <c r="AZ417" s="66">
        <v>180</v>
      </c>
    </row>
    <row r="418" spans="1:52" s="32" customFormat="1" ht="47.25" x14ac:dyDescent="0.25">
      <c r="A418" s="53" t="str">
        <f t="shared" si="70"/>
        <v>XL37NT+1</v>
      </c>
      <c r="B418" s="53" t="str">
        <f t="shared" si="71"/>
        <v>XL37NT+2</v>
      </c>
      <c r="C418" s="53" t="str">
        <f t="shared" si="72"/>
        <v>XL37NT+3</v>
      </c>
      <c r="D418" s="53" t="str">
        <f t="shared" si="73"/>
        <v>XL37NT+4</v>
      </c>
      <c r="F418" s="89" t="s">
        <v>94</v>
      </c>
      <c r="G418" s="55">
        <v>37</v>
      </c>
      <c r="H418" s="56" t="s">
        <v>127</v>
      </c>
      <c r="I418" s="56" t="s">
        <v>1606</v>
      </c>
      <c r="J418" s="56" t="s">
        <v>96</v>
      </c>
      <c r="K418" s="56"/>
      <c r="L418" s="56" t="s">
        <v>1530</v>
      </c>
      <c r="M418" s="91">
        <v>1300</v>
      </c>
      <c r="N418" s="90">
        <v>650</v>
      </c>
      <c r="O418" s="90">
        <v>500</v>
      </c>
      <c r="P418" s="90">
        <v>400</v>
      </c>
      <c r="Q418" s="57"/>
      <c r="R418" s="57"/>
      <c r="S418" s="57"/>
      <c r="T418" s="57"/>
      <c r="U418" s="58" t="str">
        <f t="shared" si="75"/>
        <v>XL37NT</v>
      </c>
      <c r="V418" s="59"/>
      <c r="W418" s="59"/>
      <c r="X418" s="59"/>
      <c r="Y418" s="59"/>
      <c r="Z418" s="60"/>
      <c r="AA418" s="60"/>
      <c r="AB418" s="60"/>
      <c r="AC418" s="60"/>
      <c r="AD418" s="59"/>
      <c r="AE418" s="59"/>
      <c r="AF418" s="59"/>
      <c r="AG418" s="59"/>
      <c r="AH418" s="61"/>
      <c r="AI418" s="61"/>
      <c r="AJ418" s="61"/>
      <c r="AK418" s="61"/>
      <c r="AL418" s="164">
        <v>4.29</v>
      </c>
      <c r="AM418" s="62"/>
      <c r="AN418" s="63">
        <f t="shared" si="76"/>
        <v>2.4</v>
      </c>
      <c r="AO418" s="59">
        <f t="shared" si="69"/>
        <v>3120</v>
      </c>
      <c r="AP418" s="59">
        <f t="shared" si="69"/>
        <v>1560</v>
      </c>
      <c r="AQ418" s="59">
        <f t="shared" si="69"/>
        <v>1200</v>
      </c>
      <c r="AR418" s="59">
        <f t="shared" si="69"/>
        <v>960</v>
      </c>
      <c r="AS418" s="59">
        <f t="shared" si="74"/>
        <v>3100</v>
      </c>
      <c r="AT418" s="59">
        <f t="shared" si="74"/>
        <v>1600</v>
      </c>
      <c r="AU418" s="59">
        <f t="shared" si="74"/>
        <v>1200</v>
      </c>
      <c r="AV418" s="59">
        <f t="shared" si="74"/>
        <v>960</v>
      </c>
      <c r="AW418" s="64"/>
      <c r="AX418" s="89" t="s">
        <v>94</v>
      </c>
      <c r="AY418" s="65"/>
      <c r="AZ418" s="66"/>
    </row>
    <row r="419" spans="1:52" s="32" customFormat="1" ht="31.5" x14ac:dyDescent="0.25">
      <c r="A419" s="53" t="str">
        <f t="shared" si="70"/>
        <v>XL38NT+1</v>
      </c>
      <c r="B419" s="53" t="str">
        <f t="shared" si="71"/>
        <v>XL38NT+2</v>
      </c>
      <c r="C419" s="53" t="str">
        <f t="shared" si="72"/>
        <v>XL38NT+3</v>
      </c>
      <c r="D419" s="53" t="str">
        <f t="shared" si="73"/>
        <v>XL38NT+4</v>
      </c>
      <c r="F419" s="89" t="s">
        <v>94</v>
      </c>
      <c r="G419" s="55">
        <v>38</v>
      </c>
      <c r="H419" s="56" t="s">
        <v>135</v>
      </c>
      <c r="I419" s="56" t="s">
        <v>1607</v>
      </c>
      <c r="J419" s="56" t="s">
        <v>96</v>
      </c>
      <c r="K419" s="56"/>
      <c r="L419" s="56" t="s">
        <v>103</v>
      </c>
      <c r="M419" s="91">
        <v>1300</v>
      </c>
      <c r="N419" s="90">
        <v>650</v>
      </c>
      <c r="O419" s="90">
        <v>500</v>
      </c>
      <c r="P419" s="90">
        <v>400</v>
      </c>
      <c r="Q419" s="57"/>
      <c r="R419" s="57"/>
      <c r="S419" s="57"/>
      <c r="T419" s="57"/>
      <c r="U419" s="58" t="str">
        <f t="shared" si="75"/>
        <v>XL38NT</v>
      </c>
      <c r="V419" s="59"/>
      <c r="W419" s="59"/>
      <c r="X419" s="59"/>
      <c r="Y419" s="59"/>
      <c r="Z419" s="60"/>
      <c r="AA419" s="60"/>
      <c r="AB419" s="60"/>
      <c r="AC419" s="60"/>
      <c r="AD419" s="59"/>
      <c r="AE419" s="59"/>
      <c r="AF419" s="59"/>
      <c r="AG419" s="59"/>
      <c r="AH419" s="61"/>
      <c r="AI419" s="61"/>
      <c r="AJ419" s="61"/>
      <c r="AK419" s="61"/>
      <c r="AL419" s="164">
        <v>3.9230769230769229</v>
      </c>
      <c r="AM419" s="62"/>
      <c r="AN419" s="63">
        <f t="shared" si="76"/>
        <v>2.2000000000000002</v>
      </c>
      <c r="AO419" s="59">
        <f t="shared" si="69"/>
        <v>2860.0000000000005</v>
      </c>
      <c r="AP419" s="59">
        <f t="shared" si="69"/>
        <v>1430.0000000000002</v>
      </c>
      <c r="AQ419" s="59">
        <f t="shared" si="69"/>
        <v>1100</v>
      </c>
      <c r="AR419" s="59">
        <f t="shared" si="69"/>
        <v>880.00000000000011</v>
      </c>
      <c r="AS419" s="59">
        <f t="shared" si="74"/>
        <v>2900</v>
      </c>
      <c r="AT419" s="59">
        <f t="shared" si="74"/>
        <v>1400</v>
      </c>
      <c r="AU419" s="59">
        <f t="shared" si="74"/>
        <v>1100</v>
      </c>
      <c r="AV419" s="59">
        <f t="shared" si="74"/>
        <v>880</v>
      </c>
      <c r="AW419" s="64"/>
      <c r="AX419" s="89" t="s">
        <v>94</v>
      </c>
      <c r="AY419" s="65"/>
      <c r="AZ419" s="66">
        <v>240</v>
      </c>
    </row>
    <row r="420" spans="1:52" s="32" customFormat="1" ht="47.25" x14ac:dyDescent="0.25">
      <c r="A420" s="53" t="str">
        <f t="shared" si="70"/>
        <v>XL39NT+1</v>
      </c>
      <c r="B420" s="53" t="str">
        <f t="shared" si="71"/>
        <v>XL39NT+2</v>
      </c>
      <c r="C420" s="53" t="str">
        <f t="shared" si="72"/>
        <v>XL39NT+3</v>
      </c>
      <c r="D420" s="53" t="str">
        <f t="shared" si="73"/>
        <v>XL39NT+4</v>
      </c>
      <c r="F420" s="89" t="s">
        <v>94</v>
      </c>
      <c r="G420" s="55">
        <v>39</v>
      </c>
      <c r="H420" s="56" t="s">
        <v>132</v>
      </c>
      <c r="I420" s="56" t="s">
        <v>1608</v>
      </c>
      <c r="J420" s="56" t="s">
        <v>144</v>
      </c>
      <c r="K420" s="56"/>
      <c r="L420" s="56" t="s">
        <v>1609</v>
      </c>
      <c r="M420" s="90">
        <v>1300</v>
      </c>
      <c r="N420" s="90">
        <v>650</v>
      </c>
      <c r="O420" s="90">
        <v>500</v>
      </c>
      <c r="P420" s="90">
        <v>400</v>
      </c>
      <c r="Q420" s="57"/>
      <c r="R420" s="57"/>
      <c r="S420" s="57"/>
      <c r="T420" s="57"/>
      <c r="U420" s="58" t="str">
        <f t="shared" si="75"/>
        <v>XL39NT</v>
      </c>
      <c r="V420" s="59"/>
      <c r="W420" s="59"/>
      <c r="X420" s="59"/>
      <c r="Y420" s="59"/>
      <c r="Z420" s="60"/>
      <c r="AA420" s="60"/>
      <c r="AB420" s="60"/>
      <c r="AC420" s="60"/>
      <c r="AD420" s="59"/>
      <c r="AE420" s="59"/>
      <c r="AF420" s="59"/>
      <c r="AG420" s="59"/>
      <c r="AH420" s="61"/>
      <c r="AI420" s="61"/>
      <c r="AJ420" s="61"/>
      <c r="AK420" s="61"/>
      <c r="AL420" s="164">
        <v>4.29</v>
      </c>
      <c r="AM420" s="62"/>
      <c r="AN420" s="63">
        <f t="shared" si="76"/>
        <v>2.4</v>
      </c>
      <c r="AO420" s="59">
        <f t="shared" si="69"/>
        <v>3120</v>
      </c>
      <c r="AP420" s="59">
        <f t="shared" si="69"/>
        <v>1560</v>
      </c>
      <c r="AQ420" s="59">
        <f t="shared" si="69"/>
        <v>1200</v>
      </c>
      <c r="AR420" s="59">
        <f t="shared" si="69"/>
        <v>960</v>
      </c>
      <c r="AS420" s="59">
        <f t="shared" si="74"/>
        <v>3100</v>
      </c>
      <c r="AT420" s="59">
        <f t="shared" si="74"/>
        <v>1600</v>
      </c>
      <c r="AU420" s="59">
        <f t="shared" si="74"/>
        <v>1200</v>
      </c>
      <c r="AV420" s="59">
        <f t="shared" si="74"/>
        <v>960</v>
      </c>
      <c r="AW420" s="64"/>
      <c r="AX420" s="89" t="s">
        <v>94</v>
      </c>
      <c r="AY420" s="65"/>
      <c r="AZ420" s="66">
        <v>180</v>
      </c>
    </row>
    <row r="421" spans="1:52" s="32" customFormat="1" x14ac:dyDescent="0.25">
      <c r="A421" s="53" t="str">
        <f t="shared" si="70"/>
        <v>XL40NT2+1</v>
      </c>
      <c r="B421" s="53" t="str">
        <f t="shared" si="71"/>
        <v>XL40NT2+2</v>
      </c>
      <c r="C421" s="53" t="str">
        <f t="shared" si="72"/>
        <v>XL40NT2+3</v>
      </c>
      <c r="D421" s="53" t="str">
        <f t="shared" si="73"/>
        <v>XL40NT2+4</v>
      </c>
      <c r="F421" s="89" t="s">
        <v>94</v>
      </c>
      <c r="G421" s="55">
        <v>40</v>
      </c>
      <c r="H421" s="56" t="s">
        <v>1610</v>
      </c>
      <c r="I421" s="56" t="s">
        <v>1611</v>
      </c>
      <c r="J421" s="56" t="s">
        <v>144</v>
      </c>
      <c r="K421" s="56"/>
      <c r="L421" s="56" t="s">
        <v>1612</v>
      </c>
      <c r="M421" s="91"/>
      <c r="N421" s="90"/>
      <c r="O421" s="90"/>
      <c r="P421" s="90"/>
      <c r="Q421" s="57"/>
      <c r="R421" s="57"/>
      <c r="S421" s="57"/>
      <c r="T421" s="57"/>
      <c r="U421" s="58"/>
      <c r="V421" s="59"/>
      <c r="W421" s="59"/>
      <c r="X421" s="59"/>
      <c r="Y421" s="59"/>
      <c r="Z421" s="60"/>
      <c r="AA421" s="60"/>
      <c r="AB421" s="60"/>
      <c r="AC421" s="60"/>
      <c r="AD421" s="59"/>
      <c r="AE421" s="59"/>
      <c r="AF421" s="59"/>
      <c r="AG421" s="59"/>
      <c r="AH421" s="61"/>
      <c r="AI421" s="61"/>
      <c r="AJ421" s="61"/>
      <c r="AK421" s="61"/>
      <c r="AL421" s="164"/>
      <c r="AM421" s="62"/>
      <c r="AN421" s="62"/>
      <c r="AO421" s="59">
        <f t="shared" si="69"/>
        <v>0</v>
      </c>
      <c r="AP421" s="59">
        <f t="shared" si="69"/>
        <v>0</v>
      </c>
      <c r="AQ421" s="59">
        <f t="shared" si="69"/>
        <v>0</v>
      </c>
      <c r="AR421" s="59">
        <f t="shared" si="69"/>
        <v>0</v>
      </c>
      <c r="AS421" s="59"/>
      <c r="AT421" s="59"/>
      <c r="AU421" s="59"/>
      <c r="AV421" s="59"/>
      <c r="AW421" s="64"/>
      <c r="AX421" s="89" t="s">
        <v>94</v>
      </c>
      <c r="AY421" s="65"/>
      <c r="AZ421" s="66">
        <v>240</v>
      </c>
    </row>
    <row r="422" spans="1:52" s="32" customFormat="1" ht="47.25" x14ac:dyDescent="0.25">
      <c r="A422" s="53" t="str">
        <f t="shared" si="70"/>
        <v>XL40NT2_D1+1</v>
      </c>
      <c r="B422" s="53" t="str">
        <f t="shared" si="71"/>
        <v>XL40NT2_D1+2</v>
      </c>
      <c r="C422" s="53" t="str">
        <f t="shared" si="72"/>
        <v>XL40NT2_D1+3</v>
      </c>
      <c r="D422" s="53" t="str">
        <f t="shared" si="73"/>
        <v>XL40NT2_D1+4</v>
      </c>
      <c r="F422" s="89" t="s">
        <v>94</v>
      </c>
      <c r="G422" s="41"/>
      <c r="H422" s="56" t="s">
        <v>1613</v>
      </c>
      <c r="I422" s="56" t="s">
        <v>1614</v>
      </c>
      <c r="J422" s="56" t="s">
        <v>1612</v>
      </c>
      <c r="K422" s="56"/>
      <c r="L422" s="56" t="s">
        <v>1309</v>
      </c>
      <c r="M422" s="90">
        <v>1300</v>
      </c>
      <c r="N422" s="90">
        <v>650</v>
      </c>
      <c r="O422" s="90">
        <v>500</v>
      </c>
      <c r="P422" s="90">
        <v>400</v>
      </c>
      <c r="Q422" s="57"/>
      <c r="R422" s="57"/>
      <c r="S422" s="57"/>
      <c r="T422" s="57"/>
      <c r="U422" s="58" t="str">
        <f>H422</f>
        <v>XL40NT2_D1</v>
      </c>
      <c r="V422" s="59"/>
      <c r="W422" s="59"/>
      <c r="X422" s="59"/>
      <c r="Y422" s="59"/>
      <c r="Z422" s="60"/>
      <c r="AA422" s="60"/>
      <c r="AB422" s="60"/>
      <c r="AC422" s="60"/>
      <c r="AD422" s="59"/>
      <c r="AE422" s="59"/>
      <c r="AF422" s="59"/>
      <c r="AG422" s="59"/>
      <c r="AH422" s="61"/>
      <c r="AI422" s="61"/>
      <c r="AJ422" s="61"/>
      <c r="AK422" s="61"/>
      <c r="AL422" s="164">
        <v>4.29</v>
      </c>
      <c r="AM422" s="62"/>
      <c r="AN422" s="63">
        <f>ROUNDDOWN(AL422*$AN$10/$AL$10,1)</f>
        <v>2.4</v>
      </c>
      <c r="AO422" s="59">
        <f t="shared" si="69"/>
        <v>3120</v>
      </c>
      <c r="AP422" s="59">
        <f t="shared" si="69"/>
        <v>1560</v>
      </c>
      <c r="AQ422" s="59">
        <f t="shared" si="69"/>
        <v>1200</v>
      </c>
      <c r="AR422" s="59">
        <f t="shared" si="69"/>
        <v>960</v>
      </c>
      <c r="AS422" s="59">
        <f t="shared" si="74"/>
        <v>3100</v>
      </c>
      <c r="AT422" s="59">
        <f t="shared" si="74"/>
        <v>1600</v>
      </c>
      <c r="AU422" s="59">
        <f t="shared" si="74"/>
        <v>1200</v>
      </c>
      <c r="AV422" s="59">
        <f t="shared" si="74"/>
        <v>960</v>
      </c>
      <c r="AW422" s="64"/>
      <c r="AX422" s="89" t="s">
        <v>94</v>
      </c>
      <c r="AY422" s="65"/>
      <c r="AZ422" s="66">
        <v>240</v>
      </c>
    </row>
    <row r="423" spans="1:52" s="32" customFormat="1" ht="47.25" x14ac:dyDescent="0.25">
      <c r="A423" s="53" t="str">
        <f t="shared" si="70"/>
        <v>XL40NT2_D2+1</v>
      </c>
      <c r="B423" s="53" t="str">
        <f t="shared" si="71"/>
        <v>XL40NT2_D2+2</v>
      </c>
      <c r="C423" s="53" t="str">
        <f t="shared" si="72"/>
        <v>XL40NT2_D2+3</v>
      </c>
      <c r="D423" s="53" t="str">
        <f t="shared" si="73"/>
        <v>XL40NT2_D2+4</v>
      </c>
      <c r="F423" s="89" t="s">
        <v>94</v>
      </c>
      <c r="G423" s="41"/>
      <c r="H423" s="56" t="s">
        <v>1615</v>
      </c>
      <c r="I423" s="56" t="s">
        <v>1616</v>
      </c>
      <c r="J423" s="56" t="s">
        <v>144</v>
      </c>
      <c r="K423" s="56"/>
      <c r="L423" s="56" t="s">
        <v>1309</v>
      </c>
      <c r="M423" s="90">
        <v>800</v>
      </c>
      <c r="N423" s="90">
        <v>400</v>
      </c>
      <c r="O423" s="90">
        <v>350</v>
      </c>
      <c r="P423" s="90">
        <v>300</v>
      </c>
      <c r="Q423" s="57"/>
      <c r="R423" s="57"/>
      <c r="S423" s="57"/>
      <c r="T423" s="57"/>
      <c r="U423" s="58" t="str">
        <f>H423</f>
        <v>XL40NT2_D2</v>
      </c>
      <c r="V423" s="59"/>
      <c r="W423" s="59"/>
      <c r="X423" s="59"/>
      <c r="Y423" s="59"/>
      <c r="Z423" s="60"/>
      <c r="AA423" s="60"/>
      <c r="AB423" s="60"/>
      <c r="AC423" s="60"/>
      <c r="AD423" s="59"/>
      <c r="AE423" s="59"/>
      <c r="AF423" s="59"/>
      <c r="AG423" s="59"/>
      <c r="AH423" s="61"/>
      <c r="AI423" s="61"/>
      <c r="AJ423" s="61"/>
      <c r="AK423" s="61"/>
      <c r="AL423" s="164">
        <v>5.95</v>
      </c>
      <c r="AM423" s="62"/>
      <c r="AN423" s="63">
        <f>ROUNDDOWN(AL423*$AN$10/$AL$10,1)</f>
        <v>3.4</v>
      </c>
      <c r="AO423" s="59">
        <f t="shared" si="69"/>
        <v>2720</v>
      </c>
      <c r="AP423" s="59">
        <f t="shared" si="69"/>
        <v>1360</v>
      </c>
      <c r="AQ423" s="59">
        <f t="shared" si="69"/>
        <v>1190</v>
      </c>
      <c r="AR423" s="59">
        <f t="shared" si="69"/>
        <v>1020</v>
      </c>
      <c r="AS423" s="59">
        <f t="shared" si="74"/>
        <v>2700</v>
      </c>
      <c r="AT423" s="59">
        <f t="shared" si="74"/>
        <v>1400</v>
      </c>
      <c r="AU423" s="59">
        <f t="shared" si="74"/>
        <v>1200</v>
      </c>
      <c r="AV423" s="59">
        <f t="shared" si="74"/>
        <v>1000</v>
      </c>
      <c r="AW423" s="64"/>
      <c r="AX423" s="89" t="s">
        <v>94</v>
      </c>
      <c r="AY423" s="65"/>
      <c r="AZ423" s="66">
        <v>240</v>
      </c>
    </row>
    <row r="424" spans="1:52" s="32" customFormat="1" x14ac:dyDescent="0.25">
      <c r="A424" s="53" t="str">
        <f t="shared" si="70"/>
        <v>XL41NT2+1</v>
      </c>
      <c r="B424" s="53" t="str">
        <f t="shared" si="71"/>
        <v>XL41NT2+2</v>
      </c>
      <c r="C424" s="53" t="str">
        <f t="shared" si="72"/>
        <v>XL41NT2+3</v>
      </c>
      <c r="D424" s="53" t="str">
        <f t="shared" si="73"/>
        <v>XL41NT2+4</v>
      </c>
      <c r="F424" s="89" t="s">
        <v>94</v>
      </c>
      <c r="G424" s="55">
        <v>41</v>
      </c>
      <c r="H424" s="56" t="s">
        <v>1617</v>
      </c>
      <c r="I424" s="56" t="s">
        <v>1618</v>
      </c>
      <c r="J424" s="56" t="s">
        <v>144</v>
      </c>
      <c r="K424" s="56"/>
      <c r="L424" s="56" t="s">
        <v>1619</v>
      </c>
      <c r="M424" s="91"/>
      <c r="N424" s="90"/>
      <c r="O424" s="90"/>
      <c r="P424" s="90"/>
      <c r="Q424" s="57"/>
      <c r="R424" s="57"/>
      <c r="S424" s="57"/>
      <c r="T424" s="57"/>
      <c r="U424" s="58"/>
      <c r="V424" s="59"/>
      <c r="W424" s="59"/>
      <c r="X424" s="59"/>
      <c r="Y424" s="59"/>
      <c r="Z424" s="60"/>
      <c r="AA424" s="60"/>
      <c r="AB424" s="60"/>
      <c r="AC424" s="60"/>
      <c r="AD424" s="59"/>
      <c r="AE424" s="59"/>
      <c r="AF424" s="59"/>
      <c r="AG424" s="59"/>
      <c r="AH424" s="61"/>
      <c r="AI424" s="61"/>
      <c r="AJ424" s="61"/>
      <c r="AK424" s="61"/>
      <c r="AL424" s="164"/>
      <c r="AM424" s="62"/>
      <c r="AN424" s="62"/>
      <c r="AO424" s="59">
        <f t="shared" si="69"/>
        <v>0</v>
      </c>
      <c r="AP424" s="59">
        <f t="shared" si="69"/>
        <v>0</v>
      </c>
      <c r="AQ424" s="59">
        <f t="shared" si="69"/>
        <v>0</v>
      </c>
      <c r="AR424" s="59">
        <f t="shared" si="69"/>
        <v>0</v>
      </c>
      <c r="AS424" s="59"/>
      <c r="AT424" s="59"/>
      <c r="AU424" s="59"/>
      <c r="AV424" s="59"/>
      <c r="AW424" s="64"/>
      <c r="AX424" s="89" t="s">
        <v>94</v>
      </c>
      <c r="AY424" s="65"/>
      <c r="AZ424" s="66">
        <v>240</v>
      </c>
    </row>
    <row r="425" spans="1:52" s="32" customFormat="1" ht="54" customHeight="1" x14ac:dyDescent="0.25">
      <c r="A425" s="53" t="str">
        <f t="shared" si="70"/>
        <v>XL41NT2_D1+1</v>
      </c>
      <c r="B425" s="53" t="str">
        <f t="shared" si="71"/>
        <v>XL41NT2_D1+2</v>
      </c>
      <c r="C425" s="53" t="str">
        <f t="shared" si="72"/>
        <v>XL41NT2_D1+3</v>
      </c>
      <c r="D425" s="53" t="str">
        <f t="shared" si="73"/>
        <v>XL41NT2_D1+4</v>
      </c>
      <c r="F425" s="89" t="s">
        <v>94</v>
      </c>
      <c r="G425" s="41"/>
      <c r="H425" s="56" t="s">
        <v>1620</v>
      </c>
      <c r="I425" s="56" t="s">
        <v>1621</v>
      </c>
      <c r="J425" s="56" t="s">
        <v>1622</v>
      </c>
      <c r="K425" s="56"/>
      <c r="L425" s="56" t="s">
        <v>1309</v>
      </c>
      <c r="M425" s="90">
        <v>1300</v>
      </c>
      <c r="N425" s="90">
        <v>650</v>
      </c>
      <c r="O425" s="90">
        <v>500</v>
      </c>
      <c r="P425" s="90">
        <v>400</v>
      </c>
      <c r="Q425" s="57"/>
      <c r="R425" s="57"/>
      <c r="S425" s="57"/>
      <c r="T425" s="57"/>
      <c r="U425" s="58" t="str">
        <f t="shared" ref="U425:U436" si="77">H425</f>
        <v>XL41NT2_D1</v>
      </c>
      <c r="V425" s="59"/>
      <c r="W425" s="59"/>
      <c r="X425" s="59"/>
      <c r="Y425" s="59"/>
      <c r="Z425" s="60"/>
      <c r="AA425" s="60"/>
      <c r="AB425" s="60"/>
      <c r="AC425" s="60"/>
      <c r="AD425" s="59"/>
      <c r="AE425" s="59"/>
      <c r="AF425" s="59"/>
      <c r="AG425" s="59"/>
      <c r="AH425" s="61"/>
      <c r="AI425" s="61"/>
      <c r="AJ425" s="61"/>
      <c r="AK425" s="61"/>
      <c r="AL425" s="164">
        <v>4.29</v>
      </c>
      <c r="AM425" s="62"/>
      <c r="AN425" s="63">
        <f t="shared" ref="AN425:AN436" si="78">ROUNDDOWN(AL425*$AN$10/$AL$10,1)</f>
        <v>2.4</v>
      </c>
      <c r="AO425" s="59">
        <f t="shared" si="69"/>
        <v>3120</v>
      </c>
      <c r="AP425" s="59">
        <f t="shared" si="69"/>
        <v>1560</v>
      </c>
      <c r="AQ425" s="59">
        <f t="shared" si="69"/>
        <v>1200</v>
      </c>
      <c r="AR425" s="59">
        <f t="shared" si="69"/>
        <v>960</v>
      </c>
      <c r="AS425" s="59">
        <f t="shared" si="74"/>
        <v>3100</v>
      </c>
      <c r="AT425" s="59">
        <f t="shared" si="74"/>
        <v>1600</v>
      </c>
      <c r="AU425" s="59">
        <f t="shared" si="74"/>
        <v>1200</v>
      </c>
      <c r="AV425" s="59">
        <f t="shared" si="74"/>
        <v>960</v>
      </c>
      <c r="AW425" s="64"/>
      <c r="AX425" s="89" t="s">
        <v>94</v>
      </c>
      <c r="AY425" s="65"/>
      <c r="AZ425" s="66">
        <v>240</v>
      </c>
    </row>
    <row r="426" spans="1:52" s="32" customFormat="1" ht="54" customHeight="1" x14ac:dyDescent="0.25">
      <c r="A426" s="53" t="str">
        <f t="shared" si="70"/>
        <v>XL41NT2_D2+1</v>
      </c>
      <c r="B426" s="53" t="str">
        <f t="shared" si="71"/>
        <v>XL41NT2_D2+2</v>
      </c>
      <c r="C426" s="53" t="str">
        <f t="shared" si="72"/>
        <v>XL41NT2_D2+3</v>
      </c>
      <c r="D426" s="53" t="str">
        <f t="shared" si="73"/>
        <v>XL41NT2_D2+4</v>
      </c>
      <c r="F426" s="89" t="s">
        <v>94</v>
      </c>
      <c r="G426" s="41"/>
      <c r="H426" s="56" t="s">
        <v>1623</v>
      </c>
      <c r="I426" s="56" t="s">
        <v>1624</v>
      </c>
      <c r="J426" s="56" t="s">
        <v>144</v>
      </c>
      <c r="K426" s="56"/>
      <c r="L426" s="56" t="s">
        <v>166</v>
      </c>
      <c r="M426" s="91">
        <v>800</v>
      </c>
      <c r="N426" s="90">
        <v>400</v>
      </c>
      <c r="O426" s="90">
        <v>350</v>
      </c>
      <c r="P426" s="90">
        <v>300</v>
      </c>
      <c r="Q426" s="57"/>
      <c r="R426" s="57"/>
      <c r="S426" s="57"/>
      <c r="T426" s="57"/>
      <c r="U426" s="58" t="str">
        <f t="shared" si="77"/>
        <v>XL41NT2_D2</v>
      </c>
      <c r="V426" s="59"/>
      <c r="W426" s="59"/>
      <c r="X426" s="59"/>
      <c r="Y426" s="59"/>
      <c r="Z426" s="60"/>
      <c r="AA426" s="60">
        <f>W426/N426</f>
        <v>0</v>
      </c>
      <c r="AB426" s="60"/>
      <c r="AC426" s="60"/>
      <c r="AD426" s="59"/>
      <c r="AE426" s="59"/>
      <c r="AF426" s="59"/>
      <c r="AG426" s="59"/>
      <c r="AH426" s="61"/>
      <c r="AI426" s="61"/>
      <c r="AJ426" s="61"/>
      <c r="AK426" s="61"/>
      <c r="AL426" s="164">
        <v>5.95</v>
      </c>
      <c r="AM426" s="62"/>
      <c r="AN426" s="63">
        <f t="shared" si="78"/>
        <v>3.4</v>
      </c>
      <c r="AO426" s="59">
        <f t="shared" si="69"/>
        <v>2720</v>
      </c>
      <c r="AP426" s="59">
        <f t="shared" si="69"/>
        <v>1360</v>
      </c>
      <c r="AQ426" s="59">
        <f t="shared" si="69"/>
        <v>1190</v>
      </c>
      <c r="AR426" s="59">
        <f t="shared" si="69"/>
        <v>1020</v>
      </c>
      <c r="AS426" s="59">
        <f t="shared" si="74"/>
        <v>2700</v>
      </c>
      <c r="AT426" s="59">
        <f t="shared" si="74"/>
        <v>1400</v>
      </c>
      <c r="AU426" s="59">
        <f t="shared" si="74"/>
        <v>1200</v>
      </c>
      <c r="AV426" s="59">
        <f t="shared" si="74"/>
        <v>1000</v>
      </c>
      <c r="AW426" s="64"/>
      <c r="AX426" s="89" t="s">
        <v>94</v>
      </c>
      <c r="AY426" s="65"/>
      <c r="AZ426" s="66">
        <v>240</v>
      </c>
    </row>
    <row r="427" spans="1:52" s="32" customFormat="1" ht="54" customHeight="1" x14ac:dyDescent="0.25">
      <c r="A427" s="53" t="str">
        <f t="shared" si="70"/>
        <v>XL42NT+1</v>
      </c>
      <c r="B427" s="53" t="str">
        <f t="shared" si="71"/>
        <v>XL42NT+2</v>
      </c>
      <c r="C427" s="53" t="str">
        <f t="shared" si="72"/>
        <v>XL42NT+3</v>
      </c>
      <c r="D427" s="53" t="str">
        <f t="shared" si="73"/>
        <v>XL42NT+4</v>
      </c>
      <c r="F427" s="89" t="s">
        <v>94</v>
      </c>
      <c r="G427" s="55">
        <v>42</v>
      </c>
      <c r="H427" s="56" t="s">
        <v>164</v>
      </c>
      <c r="I427" s="56" t="s">
        <v>1625</v>
      </c>
      <c r="J427" s="56" t="s">
        <v>144</v>
      </c>
      <c r="K427" s="56"/>
      <c r="L427" s="56" t="s">
        <v>1626</v>
      </c>
      <c r="M427" s="91">
        <v>1200</v>
      </c>
      <c r="N427" s="90">
        <v>600</v>
      </c>
      <c r="O427" s="90">
        <v>500</v>
      </c>
      <c r="P427" s="90">
        <v>400</v>
      </c>
      <c r="Q427" s="57"/>
      <c r="R427" s="57"/>
      <c r="S427" s="57"/>
      <c r="T427" s="57"/>
      <c r="U427" s="58" t="str">
        <f t="shared" si="77"/>
        <v>XL42NT</v>
      </c>
      <c r="V427" s="59"/>
      <c r="W427" s="59"/>
      <c r="X427" s="59"/>
      <c r="Y427" s="59"/>
      <c r="Z427" s="60"/>
      <c r="AA427" s="60"/>
      <c r="AB427" s="60"/>
      <c r="AC427" s="60"/>
      <c r="AD427" s="59"/>
      <c r="AE427" s="59"/>
      <c r="AF427" s="59"/>
      <c r="AG427" s="59"/>
      <c r="AH427" s="61"/>
      <c r="AI427" s="61"/>
      <c r="AJ427" s="61"/>
      <c r="AK427" s="61"/>
      <c r="AL427" s="164">
        <v>3.86</v>
      </c>
      <c r="AM427" s="62"/>
      <c r="AN427" s="63">
        <f t="shared" si="78"/>
        <v>2.2000000000000002</v>
      </c>
      <c r="AO427" s="59">
        <f t="shared" si="69"/>
        <v>2640</v>
      </c>
      <c r="AP427" s="59">
        <f t="shared" si="69"/>
        <v>1320</v>
      </c>
      <c r="AQ427" s="59">
        <f t="shared" si="69"/>
        <v>1100</v>
      </c>
      <c r="AR427" s="59">
        <f t="shared" si="69"/>
        <v>880.00000000000011</v>
      </c>
      <c r="AS427" s="59">
        <f t="shared" si="74"/>
        <v>2600</v>
      </c>
      <c r="AT427" s="59">
        <f t="shared" si="74"/>
        <v>1300</v>
      </c>
      <c r="AU427" s="59">
        <f t="shared" si="74"/>
        <v>1100</v>
      </c>
      <c r="AV427" s="59">
        <f t="shared" si="74"/>
        <v>880</v>
      </c>
      <c r="AW427" s="64"/>
      <c r="AX427" s="89" t="s">
        <v>94</v>
      </c>
      <c r="AY427" s="65"/>
      <c r="AZ427" s="66">
        <v>240</v>
      </c>
    </row>
    <row r="428" spans="1:52" s="32" customFormat="1" ht="54" customHeight="1" x14ac:dyDescent="0.25">
      <c r="A428" s="53" t="str">
        <f t="shared" si="70"/>
        <v>XL43NT+1</v>
      </c>
      <c r="B428" s="53" t="str">
        <f t="shared" si="71"/>
        <v>XL43NT+2</v>
      </c>
      <c r="C428" s="53" t="str">
        <f t="shared" si="72"/>
        <v>XL43NT+3</v>
      </c>
      <c r="D428" s="53" t="str">
        <f t="shared" si="73"/>
        <v>XL43NT+4</v>
      </c>
      <c r="F428" s="89" t="s">
        <v>94</v>
      </c>
      <c r="G428" s="55">
        <v>43</v>
      </c>
      <c r="H428" s="56" t="s">
        <v>191</v>
      </c>
      <c r="I428" s="56" t="s">
        <v>1627</v>
      </c>
      <c r="J428" s="56" t="s">
        <v>1628</v>
      </c>
      <c r="K428" s="56"/>
      <c r="L428" s="56" t="s">
        <v>1629</v>
      </c>
      <c r="M428" s="91">
        <v>1200</v>
      </c>
      <c r="N428" s="90">
        <v>600</v>
      </c>
      <c r="O428" s="90">
        <v>500</v>
      </c>
      <c r="P428" s="90">
        <v>400</v>
      </c>
      <c r="Q428" s="57"/>
      <c r="R428" s="57"/>
      <c r="S428" s="57"/>
      <c r="T428" s="57"/>
      <c r="U428" s="58" t="str">
        <f t="shared" si="77"/>
        <v>XL43NT</v>
      </c>
      <c r="V428" s="59"/>
      <c r="W428" s="59"/>
      <c r="X428" s="59"/>
      <c r="Y428" s="59"/>
      <c r="Z428" s="60"/>
      <c r="AA428" s="60"/>
      <c r="AB428" s="60"/>
      <c r="AC428" s="60"/>
      <c r="AD428" s="59"/>
      <c r="AE428" s="59"/>
      <c r="AF428" s="59"/>
      <c r="AG428" s="59"/>
      <c r="AH428" s="61"/>
      <c r="AI428" s="61"/>
      <c r="AJ428" s="61"/>
      <c r="AK428" s="61"/>
      <c r="AL428" s="164">
        <v>3.86</v>
      </c>
      <c r="AM428" s="62"/>
      <c r="AN428" s="63">
        <f t="shared" si="78"/>
        <v>2.2000000000000002</v>
      </c>
      <c r="AO428" s="59">
        <f t="shared" si="69"/>
        <v>2640</v>
      </c>
      <c r="AP428" s="59">
        <f t="shared" si="69"/>
        <v>1320</v>
      </c>
      <c r="AQ428" s="59">
        <f t="shared" si="69"/>
        <v>1100</v>
      </c>
      <c r="AR428" s="59">
        <f t="shared" si="69"/>
        <v>880.00000000000011</v>
      </c>
      <c r="AS428" s="59">
        <f t="shared" si="74"/>
        <v>2600</v>
      </c>
      <c r="AT428" s="59">
        <f t="shared" si="74"/>
        <v>1300</v>
      </c>
      <c r="AU428" s="59">
        <f t="shared" si="74"/>
        <v>1100</v>
      </c>
      <c r="AV428" s="59">
        <f t="shared" si="74"/>
        <v>880</v>
      </c>
      <c r="AW428" s="64"/>
      <c r="AX428" s="89" t="s">
        <v>94</v>
      </c>
      <c r="AY428" s="65"/>
      <c r="AZ428" s="66">
        <v>240</v>
      </c>
    </row>
    <row r="429" spans="1:52" s="32" customFormat="1" ht="54" customHeight="1" x14ac:dyDescent="0.25">
      <c r="A429" s="53" t="str">
        <f t="shared" si="70"/>
        <v>XL44NT+1</v>
      </c>
      <c r="B429" s="53" t="str">
        <f t="shared" si="71"/>
        <v>XL44NT+2</v>
      </c>
      <c r="C429" s="53" t="str">
        <f t="shared" si="72"/>
        <v>XL44NT+3</v>
      </c>
      <c r="D429" s="53" t="str">
        <f t="shared" si="73"/>
        <v>XL44NT+4</v>
      </c>
      <c r="F429" s="89" t="s">
        <v>94</v>
      </c>
      <c r="G429" s="55">
        <v>44</v>
      </c>
      <c r="H429" s="56" t="s">
        <v>1630</v>
      </c>
      <c r="I429" s="56" t="s">
        <v>1631</v>
      </c>
      <c r="J429" s="56" t="s">
        <v>1221</v>
      </c>
      <c r="K429" s="56"/>
      <c r="L429" s="56" t="s">
        <v>1632</v>
      </c>
      <c r="M429" s="91">
        <v>1200</v>
      </c>
      <c r="N429" s="90">
        <v>600</v>
      </c>
      <c r="O429" s="90">
        <v>500</v>
      </c>
      <c r="P429" s="90">
        <v>400</v>
      </c>
      <c r="Q429" s="57"/>
      <c r="R429" s="57"/>
      <c r="S429" s="57"/>
      <c r="T429" s="57"/>
      <c r="U429" s="58" t="str">
        <f t="shared" si="77"/>
        <v>XL44NT</v>
      </c>
      <c r="V429" s="59"/>
      <c r="W429" s="59"/>
      <c r="X429" s="59"/>
      <c r="Y429" s="59"/>
      <c r="Z429" s="60"/>
      <c r="AA429" s="60"/>
      <c r="AB429" s="60"/>
      <c r="AC429" s="60"/>
      <c r="AD429" s="59"/>
      <c r="AE429" s="59"/>
      <c r="AF429" s="59"/>
      <c r="AG429" s="59"/>
      <c r="AH429" s="61"/>
      <c r="AI429" s="61"/>
      <c r="AJ429" s="61"/>
      <c r="AK429" s="61"/>
      <c r="AL429" s="164">
        <v>3.86</v>
      </c>
      <c r="AM429" s="62"/>
      <c r="AN429" s="63">
        <f t="shared" si="78"/>
        <v>2.2000000000000002</v>
      </c>
      <c r="AO429" s="59">
        <f t="shared" si="69"/>
        <v>2640</v>
      </c>
      <c r="AP429" s="59">
        <f t="shared" si="69"/>
        <v>1320</v>
      </c>
      <c r="AQ429" s="59">
        <f t="shared" si="69"/>
        <v>1100</v>
      </c>
      <c r="AR429" s="59">
        <f t="shared" si="69"/>
        <v>880.00000000000011</v>
      </c>
      <c r="AS429" s="59">
        <f t="shared" si="74"/>
        <v>2600</v>
      </c>
      <c r="AT429" s="59">
        <f t="shared" si="74"/>
        <v>1300</v>
      </c>
      <c r="AU429" s="59">
        <f t="shared" si="74"/>
        <v>1100</v>
      </c>
      <c r="AV429" s="59">
        <f t="shared" si="74"/>
        <v>880</v>
      </c>
      <c r="AW429" s="64"/>
      <c r="AX429" s="89" t="s">
        <v>94</v>
      </c>
      <c r="AY429" s="65"/>
      <c r="AZ429" s="66">
        <v>240</v>
      </c>
    </row>
    <row r="430" spans="1:52" s="32" customFormat="1" ht="54" customHeight="1" x14ac:dyDescent="0.25">
      <c r="A430" s="53" t="str">
        <f t="shared" si="70"/>
        <v>XL45NT+1</v>
      </c>
      <c r="B430" s="53" t="str">
        <f t="shared" si="71"/>
        <v>XL45NT+2</v>
      </c>
      <c r="C430" s="53" t="str">
        <f t="shared" si="72"/>
        <v>XL45NT+3</v>
      </c>
      <c r="D430" s="53" t="str">
        <f t="shared" si="73"/>
        <v>XL45NT+4</v>
      </c>
      <c r="F430" s="89" t="s">
        <v>94</v>
      </c>
      <c r="G430" s="55">
        <v>45</v>
      </c>
      <c r="H430" s="56" t="s">
        <v>193</v>
      </c>
      <c r="I430" s="56" t="s">
        <v>1633</v>
      </c>
      <c r="J430" s="56" t="s">
        <v>144</v>
      </c>
      <c r="K430" s="56"/>
      <c r="L430" s="56" t="s">
        <v>1634</v>
      </c>
      <c r="M430" s="91">
        <v>1200</v>
      </c>
      <c r="N430" s="90">
        <v>600</v>
      </c>
      <c r="O430" s="90">
        <v>500</v>
      </c>
      <c r="P430" s="90">
        <v>400</v>
      </c>
      <c r="Q430" s="57"/>
      <c r="R430" s="57"/>
      <c r="S430" s="57"/>
      <c r="T430" s="57"/>
      <c r="U430" s="58" t="str">
        <f t="shared" si="77"/>
        <v>XL45NT</v>
      </c>
      <c r="V430" s="59"/>
      <c r="W430" s="59"/>
      <c r="X430" s="59"/>
      <c r="Y430" s="59"/>
      <c r="Z430" s="60"/>
      <c r="AA430" s="60"/>
      <c r="AB430" s="60"/>
      <c r="AC430" s="60"/>
      <c r="AD430" s="59"/>
      <c r="AE430" s="59"/>
      <c r="AF430" s="59"/>
      <c r="AG430" s="59"/>
      <c r="AH430" s="61"/>
      <c r="AI430" s="61"/>
      <c r="AJ430" s="61"/>
      <c r="AK430" s="61"/>
      <c r="AL430" s="164">
        <v>3.86</v>
      </c>
      <c r="AM430" s="62"/>
      <c r="AN430" s="63">
        <f t="shared" si="78"/>
        <v>2.2000000000000002</v>
      </c>
      <c r="AO430" s="59">
        <f t="shared" si="69"/>
        <v>2640</v>
      </c>
      <c r="AP430" s="59">
        <f t="shared" si="69"/>
        <v>1320</v>
      </c>
      <c r="AQ430" s="59">
        <f t="shared" si="69"/>
        <v>1100</v>
      </c>
      <c r="AR430" s="59">
        <f t="shared" si="69"/>
        <v>880.00000000000011</v>
      </c>
      <c r="AS430" s="59">
        <f t="shared" si="74"/>
        <v>2600</v>
      </c>
      <c r="AT430" s="59">
        <f t="shared" si="74"/>
        <v>1300</v>
      </c>
      <c r="AU430" s="59">
        <f t="shared" si="74"/>
        <v>1100</v>
      </c>
      <c r="AV430" s="59">
        <f t="shared" si="74"/>
        <v>880</v>
      </c>
      <c r="AW430" s="64"/>
      <c r="AX430" s="89" t="s">
        <v>94</v>
      </c>
      <c r="AY430" s="65"/>
      <c r="AZ430" s="66">
        <v>240</v>
      </c>
    </row>
    <row r="431" spans="1:52" s="32" customFormat="1" ht="54" customHeight="1" x14ac:dyDescent="0.25">
      <c r="A431" s="53" t="str">
        <f t="shared" si="70"/>
        <v>XL46NT+1</v>
      </c>
      <c r="B431" s="53" t="str">
        <f t="shared" si="71"/>
        <v>XL46NT+2</v>
      </c>
      <c r="C431" s="53" t="str">
        <f t="shared" si="72"/>
        <v>XL46NT+3</v>
      </c>
      <c r="D431" s="53" t="str">
        <f t="shared" si="73"/>
        <v>XL46NT+4</v>
      </c>
      <c r="F431" s="89" t="s">
        <v>94</v>
      </c>
      <c r="G431" s="55">
        <v>46</v>
      </c>
      <c r="H431" s="56" t="s">
        <v>162</v>
      </c>
      <c r="I431" s="56" t="s">
        <v>1635</v>
      </c>
      <c r="J431" s="56" t="s">
        <v>144</v>
      </c>
      <c r="K431" s="56"/>
      <c r="L431" s="56" t="s">
        <v>1636</v>
      </c>
      <c r="M431" s="91">
        <v>1200</v>
      </c>
      <c r="N431" s="90">
        <v>600</v>
      </c>
      <c r="O431" s="90">
        <v>500</v>
      </c>
      <c r="P431" s="90">
        <v>400</v>
      </c>
      <c r="Q431" s="57"/>
      <c r="R431" s="57"/>
      <c r="S431" s="57"/>
      <c r="T431" s="57"/>
      <c r="U431" s="58" t="str">
        <f t="shared" si="77"/>
        <v>XL46NT</v>
      </c>
      <c r="V431" s="59"/>
      <c r="W431" s="59"/>
      <c r="X431" s="59"/>
      <c r="Y431" s="59"/>
      <c r="Z431" s="60"/>
      <c r="AA431" s="60"/>
      <c r="AB431" s="60"/>
      <c r="AC431" s="60"/>
      <c r="AD431" s="59"/>
      <c r="AE431" s="59"/>
      <c r="AF431" s="59"/>
      <c r="AG431" s="59"/>
      <c r="AH431" s="61"/>
      <c r="AI431" s="61"/>
      <c r="AJ431" s="61"/>
      <c r="AK431" s="61"/>
      <c r="AL431" s="164">
        <v>4.833333333333333</v>
      </c>
      <c r="AM431" s="62"/>
      <c r="AN431" s="63">
        <f t="shared" si="78"/>
        <v>2.8</v>
      </c>
      <c r="AO431" s="59">
        <f t="shared" si="69"/>
        <v>3360</v>
      </c>
      <c r="AP431" s="59">
        <f t="shared" si="69"/>
        <v>1680</v>
      </c>
      <c r="AQ431" s="59">
        <f t="shared" si="69"/>
        <v>1400</v>
      </c>
      <c r="AR431" s="59">
        <f t="shared" si="69"/>
        <v>1120</v>
      </c>
      <c r="AS431" s="59">
        <f t="shared" si="74"/>
        <v>3400</v>
      </c>
      <c r="AT431" s="59">
        <f t="shared" si="74"/>
        <v>1700</v>
      </c>
      <c r="AU431" s="59">
        <f t="shared" si="74"/>
        <v>1400</v>
      </c>
      <c r="AV431" s="59">
        <f t="shared" si="74"/>
        <v>1100</v>
      </c>
      <c r="AW431" s="64"/>
      <c r="AX431" s="89" t="s">
        <v>94</v>
      </c>
      <c r="AY431" s="65"/>
      <c r="AZ431" s="66"/>
    </row>
    <row r="432" spans="1:52" s="32" customFormat="1" ht="63" x14ac:dyDescent="0.25">
      <c r="A432" s="53" t="str">
        <f t="shared" si="70"/>
        <v>XL47NT+1</v>
      </c>
      <c r="B432" s="53" t="str">
        <f t="shared" si="71"/>
        <v>XL47NT+2</v>
      </c>
      <c r="C432" s="53" t="str">
        <f t="shared" si="72"/>
        <v>XL47NT+3</v>
      </c>
      <c r="D432" s="53" t="str">
        <f t="shared" si="73"/>
        <v>XL47NT+4</v>
      </c>
      <c r="F432" s="89" t="s">
        <v>94</v>
      </c>
      <c r="G432" s="55">
        <v>47</v>
      </c>
      <c r="H432" s="56" t="s">
        <v>159</v>
      </c>
      <c r="I432" s="56" t="s">
        <v>1637</v>
      </c>
      <c r="J432" s="56" t="s">
        <v>144</v>
      </c>
      <c r="K432" s="56"/>
      <c r="L432" s="56" t="s">
        <v>1638</v>
      </c>
      <c r="M432" s="91">
        <v>1200</v>
      </c>
      <c r="N432" s="90">
        <v>600</v>
      </c>
      <c r="O432" s="90">
        <v>500</v>
      </c>
      <c r="P432" s="90">
        <v>400</v>
      </c>
      <c r="Q432" s="57"/>
      <c r="R432" s="57"/>
      <c r="S432" s="57"/>
      <c r="T432" s="57"/>
      <c r="U432" s="58" t="str">
        <f t="shared" si="77"/>
        <v>XL47NT</v>
      </c>
      <c r="V432" s="59"/>
      <c r="W432" s="59"/>
      <c r="X432" s="59"/>
      <c r="Y432" s="59"/>
      <c r="Z432" s="60"/>
      <c r="AA432" s="60"/>
      <c r="AB432" s="60"/>
      <c r="AC432" s="60"/>
      <c r="AD432" s="59"/>
      <c r="AE432" s="59"/>
      <c r="AF432" s="59"/>
      <c r="AG432" s="59"/>
      <c r="AH432" s="61"/>
      <c r="AI432" s="61"/>
      <c r="AJ432" s="61"/>
      <c r="AK432" s="61"/>
      <c r="AL432" s="164">
        <v>3.86</v>
      </c>
      <c r="AM432" s="62"/>
      <c r="AN432" s="63">
        <f t="shared" si="78"/>
        <v>2.2000000000000002</v>
      </c>
      <c r="AO432" s="59">
        <f t="shared" si="69"/>
        <v>2640</v>
      </c>
      <c r="AP432" s="59">
        <f t="shared" si="69"/>
        <v>1320</v>
      </c>
      <c r="AQ432" s="59">
        <f t="shared" si="69"/>
        <v>1100</v>
      </c>
      <c r="AR432" s="59">
        <f t="shared" si="69"/>
        <v>880.00000000000011</v>
      </c>
      <c r="AS432" s="59">
        <f t="shared" si="74"/>
        <v>2600</v>
      </c>
      <c r="AT432" s="59">
        <f t="shared" si="74"/>
        <v>1300</v>
      </c>
      <c r="AU432" s="59">
        <f t="shared" si="74"/>
        <v>1100</v>
      </c>
      <c r="AV432" s="59">
        <f t="shared" si="74"/>
        <v>880</v>
      </c>
      <c r="AW432" s="64"/>
      <c r="AX432" s="89" t="s">
        <v>94</v>
      </c>
      <c r="AY432" s="65"/>
      <c r="AZ432" s="66">
        <v>240</v>
      </c>
    </row>
    <row r="433" spans="1:52" s="32" customFormat="1" ht="47.25" x14ac:dyDescent="0.25">
      <c r="A433" s="53" t="str">
        <f t="shared" si="70"/>
        <v>XL48NT+1</v>
      </c>
      <c r="B433" s="53" t="str">
        <f t="shared" si="71"/>
        <v>XL48NT+2</v>
      </c>
      <c r="C433" s="53" t="str">
        <f t="shared" si="72"/>
        <v>XL48NT+3</v>
      </c>
      <c r="D433" s="53" t="str">
        <f t="shared" si="73"/>
        <v>XL48NT+4</v>
      </c>
      <c r="F433" s="89" t="s">
        <v>94</v>
      </c>
      <c r="G433" s="55">
        <v>48</v>
      </c>
      <c r="H433" s="56" t="s">
        <v>175</v>
      </c>
      <c r="I433" s="56" t="s">
        <v>1639</v>
      </c>
      <c r="J433" s="56" t="s">
        <v>144</v>
      </c>
      <c r="K433" s="56"/>
      <c r="L433" s="56" t="s">
        <v>1640</v>
      </c>
      <c r="M433" s="91">
        <v>1200</v>
      </c>
      <c r="N433" s="90">
        <v>600</v>
      </c>
      <c r="O433" s="90">
        <v>500</v>
      </c>
      <c r="P433" s="90">
        <v>400</v>
      </c>
      <c r="Q433" s="57"/>
      <c r="R433" s="57"/>
      <c r="S433" s="57"/>
      <c r="T433" s="57"/>
      <c r="U433" s="58" t="str">
        <f t="shared" si="77"/>
        <v>XL48NT</v>
      </c>
      <c r="V433" s="59"/>
      <c r="W433" s="59"/>
      <c r="X433" s="59"/>
      <c r="Y433" s="59"/>
      <c r="Z433" s="60"/>
      <c r="AA433" s="60">
        <f>W433/N433</f>
        <v>0</v>
      </c>
      <c r="AB433" s="60"/>
      <c r="AC433" s="60"/>
      <c r="AD433" s="59"/>
      <c r="AE433" s="59"/>
      <c r="AF433" s="59"/>
      <c r="AG433" s="59"/>
      <c r="AH433" s="61"/>
      <c r="AI433" s="61"/>
      <c r="AJ433" s="61"/>
      <c r="AK433" s="61"/>
      <c r="AL433" s="164">
        <v>3.86</v>
      </c>
      <c r="AM433" s="62"/>
      <c r="AN433" s="63">
        <f t="shared" si="78"/>
        <v>2.2000000000000002</v>
      </c>
      <c r="AO433" s="59">
        <f t="shared" si="69"/>
        <v>2640</v>
      </c>
      <c r="AP433" s="59">
        <f t="shared" si="69"/>
        <v>1320</v>
      </c>
      <c r="AQ433" s="59">
        <f t="shared" si="69"/>
        <v>1100</v>
      </c>
      <c r="AR433" s="59">
        <f t="shared" si="69"/>
        <v>880.00000000000011</v>
      </c>
      <c r="AS433" s="59">
        <f t="shared" si="74"/>
        <v>2600</v>
      </c>
      <c r="AT433" s="59">
        <f t="shared" si="74"/>
        <v>1300</v>
      </c>
      <c r="AU433" s="59">
        <f t="shared" si="74"/>
        <v>1100</v>
      </c>
      <c r="AV433" s="59">
        <f t="shared" si="74"/>
        <v>880</v>
      </c>
      <c r="AW433" s="64"/>
      <c r="AX433" s="89" t="s">
        <v>94</v>
      </c>
      <c r="AY433" s="65"/>
      <c r="AZ433" s="66">
        <v>180</v>
      </c>
    </row>
    <row r="434" spans="1:52" s="32" customFormat="1" ht="54" customHeight="1" x14ac:dyDescent="0.25">
      <c r="A434" s="53" t="str">
        <f t="shared" si="70"/>
        <v>XL49NT+1</v>
      </c>
      <c r="B434" s="53" t="str">
        <f t="shared" si="71"/>
        <v>XL49NT+2</v>
      </c>
      <c r="C434" s="53" t="str">
        <f t="shared" si="72"/>
        <v>XL49NT+3</v>
      </c>
      <c r="D434" s="53" t="str">
        <f t="shared" si="73"/>
        <v>XL49NT+4</v>
      </c>
      <c r="F434" s="89" t="s">
        <v>94</v>
      </c>
      <c r="G434" s="55">
        <v>49</v>
      </c>
      <c r="H434" s="56" t="s">
        <v>178</v>
      </c>
      <c r="I434" s="56" t="s">
        <v>1641</v>
      </c>
      <c r="J434" s="56" t="s">
        <v>144</v>
      </c>
      <c r="K434" s="56"/>
      <c r="L434" s="56" t="s">
        <v>1642</v>
      </c>
      <c r="M434" s="91">
        <v>1200</v>
      </c>
      <c r="N434" s="90">
        <v>600</v>
      </c>
      <c r="O434" s="90">
        <v>500</v>
      </c>
      <c r="P434" s="90">
        <v>400</v>
      </c>
      <c r="Q434" s="57"/>
      <c r="R434" s="57"/>
      <c r="S434" s="57"/>
      <c r="T434" s="57"/>
      <c r="U434" s="58" t="str">
        <f t="shared" si="77"/>
        <v>XL49NT</v>
      </c>
      <c r="V434" s="59"/>
      <c r="W434" s="59"/>
      <c r="X434" s="59"/>
      <c r="Y434" s="59"/>
      <c r="Z434" s="60"/>
      <c r="AA434" s="60"/>
      <c r="AB434" s="60"/>
      <c r="AC434" s="60"/>
      <c r="AD434" s="59"/>
      <c r="AE434" s="59"/>
      <c r="AF434" s="59"/>
      <c r="AG434" s="59"/>
      <c r="AH434" s="61"/>
      <c r="AI434" s="61"/>
      <c r="AJ434" s="61"/>
      <c r="AK434" s="61"/>
      <c r="AL434" s="164">
        <v>3.86</v>
      </c>
      <c r="AM434" s="62"/>
      <c r="AN434" s="63">
        <f t="shared" si="78"/>
        <v>2.2000000000000002</v>
      </c>
      <c r="AO434" s="59">
        <f t="shared" si="69"/>
        <v>2640</v>
      </c>
      <c r="AP434" s="59">
        <f t="shared" si="69"/>
        <v>1320</v>
      </c>
      <c r="AQ434" s="59">
        <f t="shared" si="69"/>
        <v>1100</v>
      </c>
      <c r="AR434" s="59">
        <f t="shared" si="69"/>
        <v>880.00000000000011</v>
      </c>
      <c r="AS434" s="59">
        <f t="shared" si="74"/>
        <v>2600</v>
      </c>
      <c r="AT434" s="59">
        <f t="shared" si="74"/>
        <v>1300</v>
      </c>
      <c r="AU434" s="59">
        <f t="shared" si="74"/>
        <v>1100</v>
      </c>
      <c r="AV434" s="59">
        <f t="shared" si="74"/>
        <v>880</v>
      </c>
      <c r="AW434" s="64"/>
      <c r="AX434" s="89" t="s">
        <v>94</v>
      </c>
      <c r="AY434" s="65"/>
      <c r="AZ434" s="66">
        <v>240</v>
      </c>
    </row>
    <row r="435" spans="1:52" s="32" customFormat="1" ht="54" customHeight="1" x14ac:dyDescent="0.25">
      <c r="A435" s="53" t="str">
        <f t="shared" si="70"/>
        <v>XL50NT+1</v>
      </c>
      <c r="B435" s="53" t="str">
        <f t="shared" si="71"/>
        <v>XL50NT+2</v>
      </c>
      <c r="C435" s="53" t="str">
        <f t="shared" si="72"/>
        <v>XL50NT+3</v>
      </c>
      <c r="D435" s="53" t="str">
        <f t="shared" si="73"/>
        <v>XL50NT+4</v>
      </c>
      <c r="F435" s="89" t="s">
        <v>94</v>
      </c>
      <c r="G435" s="55">
        <v>50</v>
      </c>
      <c r="H435" s="56" t="s">
        <v>179</v>
      </c>
      <c r="I435" s="56" t="s">
        <v>1643</v>
      </c>
      <c r="J435" s="56" t="s">
        <v>144</v>
      </c>
      <c r="K435" s="56"/>
      <c r="L435" s="56" t="s">
        <v>1644</v>
      </c>
      <c r="M435" s="91">
        <v>1200</v>
      </c>
      <c r="N435" s="90">
        <v>600</v>
      </c>
      <c r="O435" s="90">
        <v>500</v>
      </c>
      <c r="P435" s="90">
        <v>400</v>
      </c>
      <c r="Q435" s="57"/>
      <c r="R435" s="57"/>
      <c r="S435" s="57"/>
      <c r="T435" s="57"/>
      <c r="U435" s="58" t="str">
        <f t="shared" si="77"/>
        <v>XL50NT</v>
      </c>
      <c r="V435" s="59"/>
      <c r="W435" s="59"/>
      <c r="X435" s="59"/>
      <c r="Y435" s="59"/>
      <c r="Z435" s="60"/>
      <c r="AA435" s="60"/>
      <c r="AB435" s="60"/>
      <c r="AC435" s="60"/>
      <c r="AD435" s="59"/>
      <c r="AE435" s="59"/>
      <c r="AF435" s="59"/>
      <c r="AG435" s="59"/>
      <c r="AH435" s="61"/>
      <c r="AI435" s="61"/>
      <c r="AJ435" s="61"/>
      <c r="AK435" s="61"/>
      <c r="AL435" s="164">
        <v>3.86</v>
      </c>
      <c r="AM435" s="62"/>
      <c r="AN435" s="63">
        <f t="shared" si="78"/>
        <v>2.2000000000000002</v>
      </c>
      <c r="AO435" s="59">
        <f t="shared" si="69"/>
        <v>2640</v>
      </c>
      <c r="AP435" s="59">
        <f t="shared" si="69"/>
        <v>1320</v>
      </c>
      <c r="AQ435" s="59">
        <f t="shared" si="69"/>
        <v>1100</v>
      </c>
      <c r="AR435" s="59">
        <f t="shared" si="69"/>
        <v>880.00000000000011</v>
      </c>
      <c r="AS435" s="59">
        <f t="shared" si="74"/>
        <v>2600</v>
      </c>
      <c r="AT435" s="59">
        <f t="shared" si="74"/>
        <v>1300</v>
      </c>
      <c r="AU435" s="59">
        <f t="shared" si="74"/>
        <v>1100</v>
      </c>
      <c r="AV435" s="59">
        <f t="shared" si="74"/>
        <v>880</v>
      </c>
      <c r="AW435" s="64"/>
      <c r="AX435" s="89" t="s">
        <v>94</v>
      </c>
      <c r="AY435" s="65"/>
      <c r="AZ435" s="66">
        <v>240</v>
      </c>
    </row>
    <row r="436" spans="1:52" s="32" customFormat="1" ht="54" customHeight="1" x14ac:dyDescent="0.25">
      <c r="A436" s="53" t="str">
        <f t="shared" si="70"/>
        <v>XL51NT+1</v>
      </c>
      <c r="B436" s="53" t="str">
        <f t="shared" si="71"/>
        <v>XL51NT+2</v>
      </c>
      <c r="C436" s="53" t="str">
        <f t="shared" si="72"/>
        <v>XL51NT+3</v>
      </c>
      <c r="D436" s="53" t="str">
        <f t="shared" si="73"/>
        <v>XL51NT+4</v>
      </c>
      <c r="F436" s="89" t="s">
        <v>94</v>
      </c>
      <c r="G436" s="55">
        <v>51</v>
      </c>
      <c r="H436" s="56" t="s">
        <v>1645</v>
      </c>
      <c r="I436" s="56" t="s">
        <v>1646</v>
      </c>
      <c r="J436" s="56" t="s">
        <v>1647</v>
      </c>
      <c r="K436" s="56"/>
      <c r="L436" s="56" t="s">
        <v>1648</v>
      </c>
      <c r="M436" s="90">
        <v>1200</v>
      </c>
      <c r="N436" s="90">
        <v>600</v>
      </c>
      <c r="O436" s="90">
        <v>500</v>
      </c>
      <c r="P436" s="90">
        <v>400</v>
      </c>
      <c r="Q436" s="57"/>
      <c r="R436" s="57"/>
      <c r="S436" s="57"/>
      <c r="T436" s="57"/>
      <c r="U436" s="58" t="str">
        <f t="shared" si="77"/>
        <v>XL51NT</v>
      </c>
      <c r="V436" s="59"/>
      <c r="W436" s="59"/>
      <c r="X436" s="59"/>
      <c r="Y436" s="59"/>
      <c r="Z436" s="60">
        <f>V436/M436</f>
        <v>0</v>
      </c>
      <c r="AA436" s="60"/>
      <c r="AB436" s="60"/>
      <c r="AC436" s="60"/>
      <c r="AD436" s="59"/>
      <c r="AE436" s="59"/>
      <c r="AF436" s="59"/>
      <c r="AG436" s="59"/>
      <c r="AH436" s="61"/>
      <c r="AI436" s="61"/>
      <c r="AJ436" s="61"/>
      <c r="AK436" s="61"/>
      <c r="AL436" s="164">
        <v>3.86</v>
      </c>
      <c r="AM436" s="62"/>
      <c r="AN436" s="63">
        <f t="shared" si="78"/>
        <v>2.2000000000000002</v>
      </c>
      <c r="AO436" s="59">
        <f t="shared" si="69"/>
        <v>2640</v>
      </c>
      <c r="AP436" s="59">
        <f t="shared" si="69"/>
        <v>1320</v>
      </c>
      <c r="AQ436" s="59">
        <f t="shared" si="69"/>
        <v>1100</v>
      </c>
      <c r="AR436" s="59">
        <f t="shared" si="69"/>
        <v>880.00000000000011</v>
      </c>
      <c r="AS436" s="59">
        <f t="shared" si="74"/>
        <v>2600</v>
      </c>
      <c r="AT436" s="59">
        <f t="shared" si="74"/>
        <v>1300</v>
      </c>
      <c r="AU436" s="59">
        <f t="shared" si="74"/>
        <v>1100</v>
      </c>
      <c r="AV436" s="59">
        <f t="shared" si="74"/>
        <v>880</v>
      </c>
      <c r="AW436" s="64"/>
      <c r="AX436" s="89" t="s">
        <v>94</v>
      </c>
      <c r="AY436" s="65"/>
      <c r="AZ436" s="66">
        <v>180</v>
      </c>
    </row>
    <row r="437" spans="1:52" s="32" customFormat="1" ht="54" customHeight="1" x14ac:dyDescent="0.25">
      <c r="A437" s="53" t="str">
        <f t="shared" si="70"/>
        <v>XL52NT+1</v>
      </c>
      <c r="B437" s="53" t="str">
        <f t="shared" si="71"/>
        <v>XL52NT+2</v>
      </c>
      <c r="C437" s="53" t="str">
        <f t="shared" si="72"/>
        <v>XL52NT+3</v>
      </c>
      <c r="D437" s="53" t="str">
        <f t="shared" si="73"/>
        <v>XL52NT+4</v>
      </c>
      <c r="F437" s="89" t="s">
        <v>94</v>
      </c>
      <c r="G437" s="55">
        <v>52</v>
      </c>
      <c r="H437" s="56" t="s">
        <v>1649</v>
      </c>
      <c r="I437" s="56" t="s">
        <v>1650</v>
      </c>
      <c r="J437" s="56" t="s">
        <v>144</v>
      </c>
      <c r="K437" s="56"/>
      <c r="L437" s="56" t="s">
        <v>1651</v>
      </c>
      <c r="M437" s="91"/>
      <c r="N437" s="90"/>
      <c r="O437" s="90"/>
      <c r="P437" s="90"/>
      <c r="Q437" s="57"/>
      <c r="R437" s="57"/>
      <c r="S437" s="57"/>
      <c r="T437" s="57"/>
      <c r="U437" s="58"/>
      <c r="V437" s="59"/>
      <c r="W437" s="59"/>
      <c r="X437" s="59"/>
      <c r="Y437" s="59"/>
      <c r="Z437" s="60"/>
      <c r="AA437" s="60"/>
      <c r="AB437" s="60"/>
      <c r="AC437" s="60"/>
      <c r="AD437" s="59"/>
      <c r="AE437" s="59"/>
      <c r="AF437" s="59"/>
      <c r="AG437" s="59"/>
      <c r="AH437" s="61"/>
      <c r="AI437" s="61"/>
      <c r="AJ437" s="61"/>
      <c r="AK437" s="61"/>
      <c r="AL437" s="164"/>
      <c r="AM437" s="62"/>
      <c r="AN437" s="62"/>
      <c r="AO437" s="59">
        <f t="shared" si="69"/>
        <v>0</v>
      </c>
      <c r="AP437" s="59">
        <f t="shared" si="69"/>
        <v>0</v>
      </c>
      <c r="AQ437" s="59">
        <f t="shared" si="69"/>
        <v>0</v>
      </c>
      <c r="AR437" s="59">
        <f t="shared" si="69"/>
        <v>0</v>
      </c>
      <c r="AS437" s="59"/>
      <c r="AT437" s="59"/>
      <c r="AU437" s="59"/>
      <c r="AV437" s="59"/>
      <c r="AW437" s="64"/>
      <c r="AX437" s="89" t="s">
        <v>94</v>
      </c>
      <c r="AY437" s="65"/>
      <c r="AZ437" s="66">
        <v>180</v>
      </c>
    </row>
    <row r="438" spans="1:52" s="32" customFormat="1" ht="54" customHeight="1" x14ac:dyDescent="0.25">
      <c r="A438" s="53" t="str">
        <f t="shared" si="70"/>
        <v>XL52NT_D1+1</v>
      </c>
      <c r="B438" s="53" t="str">
        <f t="shared" si="71"/>
        <v>XL52NT_D1+2</v>
      </c>
      <c r="C438" s="53" t="str">
        <f t="shared" si="72"/>
        <v>XL52NT_D1+3</v>
      </c>
      <c r="D438" s="53" t="str">
        <f t="shared" si="73"/>
        <v>XL52NT_D1+4</v>
      </c>
      <c r="F438" s="89" t="s">
        <v>94</v>
      </c>
      <c r="G438" s="41"/>
      <c r="H438" s="56" t="s">
        <v>1652</v>
      </c>
      <c r="I438" s="56" t="s">
        <v>1653</v>
      </c>
      <c r="J438" s="56" t="s">
        <v>1654</v>
      </c>
      <c r="K438" s="56"/>
      <c r="L438" s="56" t="s">
        <v>1648</v>
      </c>
      <c r="M438" s="90">
        <v>1200</v>
      </c>
      <c r="N438" s="90">
        <v>600</v>
      </c>
      <c r="O438" s="90">
        <v>500</v>
      </c>
      <c r="P438" s="90">
        <v>400</v>
      </c>
      <c r="Q438" s="57"/>
      <c r="R438" s="57"/>
      <c r="S438" s="57"/>
      <c r="T438" s="57"/>
      <c r="U438" s="58" t="str">
        <f t="shared" ref="U438:U453" si="79">H438</f>
        <v>XL52NT_D1</v>
      </c>
      <c r="V438" s="59"/>
      <c r="W438" s="59"/>
      <c r="X438" s="59"/>
      <c r="Y438" s="59"/>
      <c r="Z438" s="60"/>
      <c r="AA438" s="60"/>
      <c r="AB438" s="60"/>
      <c r="AC438" s="60"/>
      <c r="AD438" s="59"/>
      <c r="AE438" s="59"/>
      <c r="AF438" s="59"/>
      <c r="AG438" s="59"/>
      <c r="AH438" s="61"/>
      <c r="AI438" s="61"/>
      <c r="AJ438" s="61"/>
      <c r="AK438" s="61"/>
      <c r="AL438" s="164">
        <v>4.166666666666667</v>
      </c>
      <c r="AM438" s="62"/>
      <c r="AN438" s="63">
        <f t="shared" ref="AN438:AN453" si="80">ROUNDDOWN(AL438*$AN$10/$AL$10,1)</f>
        <v>2.4</v>
      </c>
      <c r="AO438" s="59">
        <f t="shared" si="69"/>
        <v>2880</v>
      </c>
      <c r="AP438" s="59">
        <f t="shared" si="69"/>
        <v>1440</v>
      </c>
      <c r="AQ438" s="59">
        <f t="shared" si="69"/>
        <v>1200</v>
      </c>
      <c r="AR438" s="59">
        <f t="shared" si="69"/>
        <v>960</v>
      </c>
      <c r="AS438" s="59">
        <f t="shared" si="74"/>
        <v>2900</v>
      </c>
      <c r="AT438" s="59">
        <f t="shared" si="74"/>
        <v>1400</v>
      </c>
      <c r="AU438" s="59">
        <f t="shared" si="74"/>
        <v>1200</v>
      </c>
      <c r="AV438" s="59">
        <f t="shared" si="74"/>
        <v>960</v>
      </c>
      <c r="AW438" s="64"/>
      <c r="AX438" s="89" t="s">
        <v>94</v>
      </c>
      <c r="AY438" s="65"/>
      <c r="AZ438" s="66">
        <v>240</v>
      </c>
    </row>
    <row r="439" spans="1:52" s="32" customFormat="1" ht="54" customHeight="1" x14ac:dyDescent="0.25">
      <c r="A439" s="53" t="str">
        <f t="shared" si="70"/>
        <v>XL52NT_D2+1</v>
      </c>
      <c r="B439" s="53" t="str">
        <f t="shared" si="71"/>
        <v>XL52NT_D2+2</v>
      </c>
      <c r="C439" s="53" t="str">
        <f t="shared" si="72"/>
        <v>XL52NT_D2+3</v>
      </c>
      <c r="D439" s="53" t="str">
        <f t="shared" si="73"/>
        <v>XL52NT_D2+4</v>
      </c>
      <c r="F439" s="89" t="s">
        <v>94</v>
      </c>
      <c r="G439" s="41"/>
      <c r="H439" s="56" t="s">
        <v>1655</v>
      </c>
      <c r="I439" s="56" t="s">
        <v>1656</v>
      </c>
      <c r="J439" s="56" t="s">
        <v>144</v>
      </c>
      <c r="K439" s="56"/>
      <c r="L439" s="56" t="s">
        <v>1657</v>
      </c>
      <c r="M439" s="91">
        <v>800</v>
      </c>
      <c r="N439" s="90">
        <v>400</v>
      </c>
      <c r="O439" s="90">
        <v>350</v>
      </c>
      <c r="P439" s="90">
        <v>300</v>
      </c>
      <c r="Q439" s="57"/>
      <c r="R439" s="57"/>
      <c r="S439" s="57"/>
      <c r="T439" s="57"/>
      <c r="U439" s="58" t="str">
        <f t="shared" si="79"/>
        <v>XL52NT_D2</v>
      </c>
      <c r="V439" s="59"/>
      <c r="W439" s="59"/>
      <c r="X439" s="59"/>
      <c r="Y439" s="59"/>
      <c r="Z439" s="60"/>
      <c r="AA439" s="60"/>
      <c r="AB439" s="60"/>
      <c r="AC439" s="60"/>
      <c r="AD439" s="59"/>
      <c r="AE439" s="59"/>
      <c r="AF439" s="59"/>
      <c r="AG439" s="59"/>
      <c r="AH439" s="61"/>
      <c r="AI439" s="61"/>
      <c r="AJ439" s="61"/>
      <c r="AK439" s="61"/>
      <c r="AL439" s="164">
        <v>5.95</v>
      </c>
      <c r="AM439" s="62"/>
      <c r="AN439" s="63">
        <f t="shared" si="80"/>
        <v>3.4</v>
      </c>
      <c r="AO439" s="59">
        <f t="shared" si="69"/>
        <v>2720</v>
      </c>
      <c r="AP439" s="59">
        <f t="shared" si="69"/>
        <v>1360</v>
      </c>
      <c r="AQ439" s="59">
        <f t="shared" si="69"/>
        <v>1190</v>
      </c>
      <c r="AR439" s="59">
        <f t="shared" si="69"/>
        <v>1020</v>
      </c>
      <c r="AS439" s="59">
        <f t="shared" si="74"/>
        <v>2700</v>
      </c>
      <c r="AT439" s="59">
        <f t="shared" si="74"/>
        <v>1400</v>
      </c>
      <c r="AU439" s="59">
        <f t="shared" si="74"/>
        <v>1200</v>
      </c>
      <c r="AV439" s="59">
        <f t="shared" si="74"/>
        <v>1000</v>
      </c>
      <c r="AW439" s="64"/>
      <c r="AX439" s="89" t="s">
        <v>94</v>
      </c>
      <c r="AY439" s="65"/>
      <c r="AZ439" s="66">
        <v>180</v>
      </c>
    </row>
    <row r="440" spans="1:52" s="32" customFormat="1" ht="54" customHeight="1" x14ac:dyDescent="0.25">
      <c r="A440" s="53" t="str">
        <f t="shared" si="70"/>
        <v>XL53NT+1</v>
      </c>
      <c r="B440" s="53" t="str">
        <f t="shared" si="71"/>
        <v>XL53NT+2</v>
      </c>
      <c r="C440" s="53" t="str">
        <f t="shared" si="72"/>
        <v>XL53NT+3</v>
      </c>
      <c r="D440" s="53" t="str">
        <f t="shared" si="73"/>
        <v>XL53NT+4</v>
      </c>
      <c r="F440" s="89" t="s">
        <v>94</v>
      </c>
      <c r="G440" s="55">
        <v>53</v>
      </c>
      <c r="H440" s="56" t="s">
        <v>1658</v>
      </c>
      <c r="I440" s="56" t="s">
        <v>1659</v>
      </c>
      <c r="J440" s="56" t="s">
        <v>144</v>
      </c>
      <c r="K440" s="56"/>
      <c r="L440" s="56" t="s">
        <v>1660</v>
      </c>
      <c r="M440" s="91">
        <v>1200</v>
      </c>
      <c r="N440" s="90">
        <v>600</v>
      </c>
      <c r="O440" s="90">
        <v>500</v>
      </c>
      <c r="P440" s="90">
        <v>400</v>
      </c>
      <c r="Q440" s="57"/>
      <c r="R440" s="57"/>
      <c r="S440" s="57"/>
      <c r="T440" s="57"/>
      <c r="U440" s="58" t="str">
        <f t="shared" si="79"/>
        <v>XL53NT</v>
      </c>
      <c r="V440" s="59"/>
      <c r="W440" s="59"/>
      <c r="X440" s="59"/>
      <c r="Y440" s="59"/>
      <c r="Z440" s="60"/>
      <c r="AA440" s="60"/>
      <c r="AB440" s="60"/>
      <c r="AC440" s="60"/>
      <c r="AD440" s="59"/>
      <c r="AE440" s="59"/>
      <c r="AF440" s="59"/>
      <c r="AG440" s="59"/>
      <c r="AH440" s="61"/>
      <c r="AI440" s="61"/>
      <c r="AJ440" s="61"/>
      <c r="AK440" s="61"/>
      <c r="AL440" s="164">
        <v>3.86</v>
      </c>
      <c r="AM440" s="62"/>
      <c r="AN440" s="63">
        <f t="shared" si="80"/>
        <v>2.2000000000000002</v>
      </c>
      <c r="AO440" s="59">
        <f t="shared" si="69"/>
        <v>2640</v>
      </c>
      <c r="AP440" s="59">
        <f t="shared" si="69"/>
        <v>1320</v>
      </c>
      <c r="AQ440" s="59">
        <f t="shared" si="69"/>
        <v>1100</v>
      </c>
      <c r="AR440" s="59">
        <f t="shared" si="69"/>
        <v>880.00000000000011</v>
      </c>
      <c r="AS440" s="59">
        <f t="shared" si="74"/>
        <v>2600</v>
      </c>
      <c r="AT440" s="59">
        <f t="shared" si="74"/>
        <v>1300</v>
      </c>
      <c r="AU440" s="59">
        <f t="shared" si="74"/>
        <v>1100</v>
      </c>
      <c r="AV440" s="59">
        <f t="shared" si="74"/>
        <v>880</v>
      </c>
      <c r="AW440" s="64"/>
      <c r="AX440" s="89" t="s">
        <v>94</v>
      </c>
      <c r="AY440" s="65"/>
      <c r="AZ440" s="66">
        <v>180</v>
      </c>
    </row>
    <row r="441" spans="1:52" s="32" customFormat="1" ht="54" customHeight="1" x14ac:dyDescent="0.25">
      <c r="A441" s="53" t="str">
        <f t="shared" si="70"/>
        <v>XL54NT+1</v>
      </c>
      <c r="B441" s="53" t="str">
        <f t="shared" si="71"/>
        <v>XL54NT+2</v>
      </c>
      <c r="C441" s="53" t="str">
        <f t="shared" si="72"/>
        <v>XL54NT+3</v>
      </c>
      <c r="D441" s="53" t="str">
        <f t="shared" si="73"/>
        <v>XL54NT+4</v>
      </c>
      <c r="F441" s="89" t="s">
        <v>94</v>
      </c>
      <c r="G441" s="55">
        <v>54</v>
      </c>
      <c r="H441" s="56" t="s">
        <v>1661</v>
      </c>
      <c r="I441" s="56" t="s">
        <v>1662</v>
      </c>
      <c r="J441" s="56" t="s">
        <v>1392</v>
      </c>
      <c r="K441" s="56"/>
      <c r="L441" s="56" t="s">
        <v>1214</v>
      </c>
      <c r="M441" s="90">
        <v>1200</v>
      </c>
      <c r="N441" s="90">
        <v>600</v>
      </c>
      <c r="O441" s="90">
        <v>500</v>
      </c>
      <c r="P441" s="90">
        <v>400</v>
      </c>
      <c r="Q441" s="57"/>
      <c r="R441" s="57"/>
      <c r="S441" s="57"/>
      <c r="T441" s="57"/>
      <c r="U441" s="58" t="str">
        <f t="shared" si="79"/>
        <v>XL54NT</v>
      </c>
      <c r="V441" s="59"/>
      <c r="W441" s="59"/>
      <c r="X441" s="59"/>
      <c r="Y441" s="59"/>
      <c r="Z441" s="60"/>
      <c r="AA441" s="60"/>
      <c r="AB441" s="60"/>
      <c r="AC441" s="60"/>
      <c r="AD441" s="59"/>
      <c r="AE441" s="59"/>
      <c r="AF441" s="59"/>
      <c r="AG441" s="59"/>
      <c r="AH441" s="61"/>
      <c r="AI441" s="61"/>
      <c r="AJ441" s="61"/>
      <c r="AK441" s="61"/>
      <c r="AL441" s="164">
        <v>4.166666666666667</v>
      </c>
      <c r="AM441" s="62"/>
      <c r="AN441" s="63">
        <f t="shared" si="80"/>
        <v>2.4</v>
      </c>
      <c r="AO441" s="59">
        <f t="shared" si="69"/>
        <v>2880</v>
      </c>
      <c r="AP441" s="59">
        <f t="shared" si="69"/>
        <v>1440</v>
      </c>
      <c r="AQ441" s="59">
        <f t="shared" si="69"/>
        <v>1200</v>
      </c>
      <c r="AR441" s="59">
        <f t="shared" si="69"/>
        <v>960</v>
      </c>
      <c r="AS441" s="59">
        <f t="shared" si="74"/>
        <v>2900</v>
      </c>
      <c r="AT441" s="59">
        <f t="shared" si="74"/>
        <v>1400</v>
      </c>
      <c r="AU441" s="59">
        <f t="shared" si="74"/>
        <v>1200</v>
      </c>
      <c r="AV441" s="59">
        <f t="shared" si="74"/>
        <v>960</v>
      </c>
      <c r="AW441" s="64"/>
      <c r="AX441" s="89" t="s">
        <v>94</v>
      </c>
      <c r="AY441" s="65"/>
      <c r="AZ441" s="66">
        <v>180</v>
      </c>
    </row>
    <row r="442" spans="1:52" s="32" customFormat="1" ht="54" customHeight="1" x14ac:dyDescent="0.25">
      <c r="A442" s="53" t="str">
        <f t="shared" si="70"/>
        <v>XL55NT+1</v>
      </c>
      <c r="B442" s="53" t="str">
        <f t="shared" si="71"/>
        <v>XL55NT+2</v>
      </c>
      <c r="C442" s="53" t="str">
        <f t="shared" si="72"/>
        <v>XL55NT+3</v>
      </c>
      <c r="D442" s="53" t="str">
        <f t="shared" si="73"/>
        <v>XL55NT+4</v>
      </c>
      <c r="F442" s="89" t="s">
        <v>94</v>
      </c>
      <c r="G442" s="55">
        <v>55</v>
      </c>
      <c r="H442" s="56" t="s">
        <v>1663</v>
      </c>
      <c r="I442" s="56" t="s">
        <v>1664</v>
      </c>
      <c r="J442" s="56" t="s">
        <v>1392</v>
      </c>
      <c r="K442" s="56"/>
      <c r="L442" s="56" t="s">
        <v>151</v>
      </c>
      <c r="M442" s="90">
        <v>900</v>
      </c>
      <c r="N442" s="90">
        <v>450</v>
      </c>
      <c r="O442" s="90">
        <v>400</v>
      </c>
      <c r="P442" s="90">
        <v>300</v>
      </c>
      <c r="Q442" s="57"/>
      <c r="R442" s="57"/>
      <c r="S442" s="57"/>
      <c r="T442" s="57"/>
      <c r="U442" s="58" t="str">
        <f t="shared" si="79"/>
        <v>XL55NT</v>
      </c>
      <c r="V442" s="59"/>
      <c r="W442" s="59"/>
      <c r="X442" s="59"/>
      <c r="Y442" s="59"/>
      <c r="Z442" s="60">
        <f>V442/M442</f>
        <v>0</v>
      </c>
      <c r="AA442" s="60">
        <f>W442/N442</f>
        <v>0</v>
      </c>
      <c r="AB442" s="60"/>
      <c r="AC442" s="60"/>
      <c r="AD442" s="59"/>
      <c r="AE442" s="59"/>
      <c r="AF442" s="59"/>
      <c r="AG442" s="59"/>
      <c r="AH442" s="61"/>
      <c r="AI442" s="61"/>
      <c r="AJ442" s="61"/>
      <c r="AK442" s="61"/>
      <c r="AL442" s="164">
        <v>5.95</v>
      </c>
      <c r="AM442" s="62"/>
      <c r="AN442" s="63">
        <f t="shared" si="80"/>
        <v>3.4</v>
      </c>
      <c r="AO442" s="59">
        <f t="shared" si="69"/>
        <v>3060</v>
      </c>
      <c r="AP442" s="59">
        <f t="shared" si="69"/>
        <v>1530</v>
      </c>
      <c r="AQ442" s="59">
        <f t="shared" si="69"/>
        <v>1360</v>
      </c>
      <c r="AR442" s="59">
        <f t="shared" si="69"/>
        <v>1020</v>
      </c>
      <c r="AS442" s="59">
        <f t="shared" si="74"/>
        <v>3100</v>
      </c>
      <c r="AT442" s="59">
        <f t="shared" si="74"/>
        <v>1500</v>
      </c>
      <c r="AU442" s="59">
        <f t="shared" si="74"/>
        <v>1400</v>
      </c>
      <c r="AV442" s="59">
        <f t="shared" si="74"/>
        <v>1000</v>
      </c>
      <c r="AW442" s="64"/>
      <c r="AX442" s="89" t="s">
        <v>94</v>
      </c>
      <c r="AY442" s="65"/>
      <c r="AZ442" s="66">
        <v>180</v>
      </c>
    </row>
    <row r="443" spans="1:52" s="32" customFormat="1" ht="62.25" customHeight="1" x14ac:dyDescent="0.25">
      <c r="A443" s="53" t="str">
        <f t="shared" si="70"/>
        <v>XL56NT+1</v>
      </c>
      <c r="B443" s="53" t="str">
        <f t="shared" si="71"/>
        <v>XL56NT+2</v>
      </c>
      <c r="C443" s="53" t="str">
        <f t="shared" si="72"/>
        <v>XL56NT+3</v>
      </c>
      <c r="D443" s="53" t="str">
        <f t="shared" si="73"/>
        <v>XL56NT+4</v>
      </c>
      <c r="F443" s="89" t="s">
        <v>94</v>
      </c>
      <c r="G443" s="55">
        <v>56</v>
      </c>
      <c r="H443" s="56" t="s">
        <v>1665</v>
      </c>
      <c r="I443" s="56" t="s">
        <v>1666</v>
      </c>
      <c r="J443" s="56" t="s">
        <v>96</v>
      </c>
      <c r="K443" s="56"/>
      <c r="L443" s="56" t="s">
        <v>1667</v>
      </c>
      <c r="M443" s="91">
        <v>900</v>
      </c>
      <c r="N443" s="90">
        <v>450</v>
      </c>
      <c r="O443" s="90">
        <v>400</v>
      </c>
      <c r="P443" s="90">
        <v>300</v>
      </c>
      <c r="Q443" s="57"/>
      <c r="R443" s="57"/>
      <c r="S443" s="57"/>
      <c r="T443" s="57"/>
      <c r="U443" s="58" t="str">
        <f t="shared" si="79"/>
        <v>XL56NT</v>
      </c>
      <c r="V443" s="59"/>
      <c r="W443" s="59"/>
      <c r="X443" s="59"/>
      <c r="Y443" s="59"/>
      <c r="Z443" s="60">
        <f>V443/M443</f>
        <v>0</v>
      </c>
      <c r="AA443" s="60"/>
      <c r="AB443" s="60"/>
      <c r="AC443" s="60"/>
      <c r="AD443" s="59"/>
      <c r="AE443" s="59"/>
      <c r="AF443" s="59"/>
      <c r="AG443" s="59"/>
      <c r="AH443" s="61"/>
      <c r="AI443" s="61"/>
      <c r="AJ443" s="61"/>
      <c r="AK443" s="61"/>
      <c r="AL443" s="164">
        <v>5.95</v>
      </c>
      <c r="AM443" s="62"/>
      <c r="AN443" s="63">
        <f t="shared" si="80"/>
        <v>3.4</v>
      </c>
      <c r="AO443" s="59">
        <f t="shared" si="69"/>
        <v>3060</v>
      </c>
      <c r="AP443" s="59">
        <f t="shared" si="69"/>
        <v>1530</v>
      </c>
      <c r="AQ443" s="59">
        <f t="shared" si="69"/>
        <v>1360</v>
      </c>
      <c r="AR443" s="59">
        <f t="shared" si="69"/>
        <v>1020</v>
      </c>
      <c r="AS443" s="59">
        <f t="shared" si="74"/>
        <v>3100</v>
      </c>
      <c r="AT443" s="59">
        <f t="shared" si="74"/>
        <v>1500</v>
      </c>
      <c r="AU443" s="59">
        <f t="shared" si="74"/>
        <v>1400</v>
      </c>
      <c r="AV443" s="59">
        <f t="shared" si="74"/>
        <v>1000</v>
      </c>
      <c r="AW443" s="64"/>
      <c r="AX443" s="89" t="s">
        <v>94</v>
      </c>
      <c r="AY443" s="65"/>
      <c r="AZ443" s="66">
        <v>240</v>
      </c>
    </row>
    <row r="444" spans="1:52" s="32" customFormat="1" ht="47.25" x14ac:dyDescent="0.25">
      <c r="A444" s="53" t="str">
        <f t="shared" si="70"/>
        <v>XL57NT2+1</v>
      </c>
      <c r="B444" s="53" t="str">
        <f t="shared" si="71"/>
        <v>XL57NT2+2</v>
      </c>
      <c r="C444" s="53" t="str">
        <f t="shared" si="72"/>
        <v>XL57NT2+3</v>
      </c>
      <c r="D444" s="53" t="str">
        <f t="shared" si="73"/>
        <v>XL57NT2+4</v>
      </c>
      <c r="F444" s="89" t="s">
        <v>94</v>
      </c>
      <c r="G444" s="55">
        <v>57</v>
      </c>
      <c r="H444" s="56" t="s">
        <v>128</v>
      </c>
      <c r="I444" s="56" t="s">
        <v>1668</v>
      </c>
      <c r="J444" s="56" t="s">
        <v>99</v>
      </c>
      <c r="K444" s="56"/>
      <c r="L444" s="56" t="s">
        <v>1669</v>
      </c>
      <c r="M444" s="90">
        <v>1200</v>
      </c>
      <c r="N444" s="90">
        <v>600</v>
      </c>
      <c r="O444" s="90">
        <v>500</v>
      </c>
      <c r="P444" s="90">
        <v>400</v>
      </c>
      <c r="Q444" s="57"/>
      <c r="R444" s="57"/>
      <c r="S444" s="57"/>
      <c r="T444" s="57"/>
      <c r="U444" s="58" t="str">
        <f t="shared" si="79"/>
        <v>XL57NT2</v>
      </c>
      <c r="V444" s="59"/>
      <c r="W444" s="59"/>
      <c r="X444" s="59"/>
      <c r="Y444" s="59"/>
      <c r="Z444" s="60"/>
      <c r="AA444" s="60"/>
      <c r="AB444" s="60"/>
      <c r="AC444" s="60"/>
      <c r="AD444" s="59"/>
      <c r="AE444" s="59"/>
      <c r="AF444" s="59"/>
      <c r="AG444" s="59"/>
      <c r="AH444" s="61"/>
      <c r="AI444" s="61"/>
      <c r="AJ444" s="61"/>
      <c r="AK444" s="61"/>
      <c r="AL444" s="164">
        <v>3.86</v>
      </c>
      <c r="AM444" s="62"/>
      <c r="AN444" s="63">
        <f t="shared" si="80"/>
        <v>2.2000000000000002</v>
      </c>
      <c r="AO444" s="59">
        <f t="shared" si="69"/>
        <v>2640</v>
      </c>
      <c r="AP444" s="59">
        <f t="shared" si="69"/>
        <v>1320</v>
      </c>
      <c r="AQ444" s="59">
        <f t="shared" si="69"/>
        <v>1100</v>
      </c>
      <c r="AR444" s="59">
        <f t="shared" si="69"/>
        <v>880.00000000000011</v>
      </c>
      <c r="AS444" s="59">
        <f t="shared" si="74"/>
        <v>2600</v>
      </c>
      <c r="AT444" s="59">
        <f t="shared" si="74"/>
        <v>1300</v>
      </c>
      <c r="AU444" s="59">
        <f t="shared" si="74"/>
        <v>1100</v>
      </c>
      <c r="AV444" s="59">
        <f t="shared" si="74"/>
        <v>880</v>
      </c>
      <c r="AW444" s="64"/>
      <c r="AX444" s="89" t="s">
        <v>94</v>
      </c>
      <c r="AY444" s="65"/>
      <c r="AZ444" s="66">
        <v>180</v>
      </c>
    </row>
    <row r="445" spans="1:52" s="32" customFormat="1" ht="78.75" x14ac:dyDescent="0.25">
      <c r="A445" s="53" t="str">
        <f t="shared" si="70"/>
        <v>XL58NT+1</v>
      </c>
      <c r="B445" s="53" t="str">
        <f t="shared" si="71"/>
        <v>XL58NT+2</v>
      </c>
      <c r="C445" s="53" t="str">
        <f t="shared" si="72"/>
        <v>XL58NT+3</v>
      </c>
      <c r="D445" s="53" t="str">
        <f t="shared" si="73"/>
        <v>XL58NT+4</v>
      </c>
      <c r="F445" s="89" t="s">
        <v>94</v>
      </c>
      <c r="G445" s="55">
        <v>58</v>
      </c>
      <c r="H445" s="56" t="s">
        <v>1670</v>
      </c>
      <c r="I445" s="56" t="s">
        <v>1671</v>
      </c>
      <c r="J445" s="56" t="s">
        <v>99</v>
      </c>
      <c r="K445" s="56"/>
      <c r="L445" s="56" t="s">
        <v>1491</v>
      </c>
      <c r="M445" s="90">
        <v>900</v>
      </c>
      <c r="N445" s="90">
        <v>450</v>
      </c>
      <c r="O445" s="90">
        <v>400</v>
      </c>
      <c r="P445" s="90">
        <v>300</v>
      </c>
      <c r="Q445" s="57"/>
      <c r="R445" s="57"/>
      <c r="S445" s="57"/>
      <c r="T445" s="57"/>
      <c r="U445" s="58" t="str">
        <f t="shared" si="79"/>
        <v>XL58NT</v>
      </c>
      <c r="V445" s="59"/>
      <c r="W445" s="59"/>
      <c r="X445" s="59"/>
      <c r="Y445" s="59"/>
      <c r="Z445" s="60"/>
      <c r="AA445" s="60"/>
      <c r="AB445" s="60"/>
      <c r="AC445" s="60"/>
      <c r="AD445" s="59"/>
      <c r="AE445" s="59"/>
      <c r="AF445" s="59"/>
      <c r="AG445" s="59"/>
      <c r="AH445" s="61"/>
      <c r="AI445" s="61"/>
      <c r="AJ445" s="61"/>
      <c r="AK445" s="61"/>
      <c r="AL445" s="164">
        <v>5.95</v>
      </c>
      <c r="AM445" s="62"/>
      <c r="AN445" s="63">
        <f t="shared" si="80"/>
        <v>3.4</v>
      </c>
      <c r="AO445" s="59">
        <f t="shared" si="69"/>
        <v>3060</v>
      </c>
      <c r="AP445" s="59">
        <f t="shared" si="69"/>
        <v>1530</v>
      </c>
      <c r="AQ445" s="59">
        <f t="shared" si="69"/>
        <v>1360</v>
      </c>
      <c r="AR445" s="59">
        <f t="shared" si="69"/>
        <v>1020</v>
      </c>
      <c r="AS445" s="59">
        <f t="shared" si="74"/>
        <v>3100</v>
      </c>
      <c r="AT445" s="59">
        <f t="shared" si="74"/>
        <v>1500</v>
      </c>
      <c r="AU445" s="59">
        <f t="shared" si="74"/>
        <v>1400</v>
      </c>
      <c r="AV445" s="59">
        <f t="shared" si="74"/>
        <v>1000</v>
      </c>
      <c r="AW445" s="64"/>
      <c r="AX445" s="89" t="s">
        <v>94</v>
      </c>
      <c r="AY445" s="65"/>
      <c r="AZ445" s="66">
        <v>240</v>
      </c>
    </row>
    <row r="446" spans="1:52" s="32" customFormat="1" ht="47.25" x14ac:dyDescent="0.25">
      <c r="A446" s="53" t="str">
        <f t="shared" si="70"/>
        <v>XL59NT+1</v>
      </c>
      <c r="B446" s="53" t="str">
        <f t="shared" si="71"/>
        <v>XL59NT+2</v>
      </c>
      <c r="C446" s="53" t="str">
        <f t="shared" si="72"/>
        <v>XL59NT+3</v>
      </c>
      <c r="D446" s="53" t="str">
        <f t="shared" si="73"/>
        <v>XL59NT+4</v>
      </c>
      <c r="F446" s="89" t="s">
        <v>94</v>
      </c>
      <c r="G446" s="55">
        <v>59</v>
      </c>
      <c r="H446" s="56" t="s">
        <v>1672</v>
      </c>
      <c r="I446" s="56" t="s">
        <v>1673</v>
      </c>
      <c r="J446" s="56" t="s">
        <v>1268</v>
      </c>
      <c r="K446" s="56"/>
      <c r="L446" s="56" t="s">
        <v>1269</v>
      </c>
      <c r="M446" s="90">
        <v>900</v>
      </c>
      <c r="N446" s="90">
        <v>450</v>
      </c>
      <c r="O446" s="90">
        <v>400</v>
      </c>
      <c r="P446" s="90">
        <v>300</v>
      </c>
      <c r="Q446" s="57"/>
      <c r="R446" s="57"/>
      <c r="S446" s="57"/>
      <c r="T446" s="57"/>
      <c r="U446" s="58" t="str">
        <f t="shared" si="79"/>
        <v>XL59NT</v>
      </c>
      <c r="V446" s="59"/>
      <c r="W446" s="59"/>
      <c r="X446" s="59"/>
      <c r="Y446" s="59"/>
      <c r="Z446" s="60"/>
      <c r="AA446" s="60"/>
      <c r="AB446" s="60"/>
      <c r="AC446" s="60"/>
      <c r="AD446" s="59"/>
      <c r="AE446" s="59"/>
      <c r="AF446" s="59"/>
      <c r="AG446" s="59"/>
      <c r="AH446" s="61"/>
      <c r="AI446" s="61"/>
      <c r="AJ446" s="61"/>
      <c r="AK446" s="61"/>
      <c r="AL446" s="164">
        <v>5.95</v>
      </c>
      <c r="AM446" s="62"/>
      <c r="AN446" s="63">
        <f t="shared" si="80"/>
        <v>3.4</v>
      </c>
      <c r="AO446" s="59">
        <f t="shared" si="69"/>
        <v>3060</v>
      </c>
      <c r="AP446" s="59">
        <f t="shared" si="69"/>
        <v>1530</v>
      </c>
      <c r="AQ446" s="59">
        <f t="shared" si="69"/>
        <v>1360</v>
      </c>
      <c r="AR446" s="59">
        <f t="shared" si="69"/>
        <v>1020</v>
      </c>
      <c r="AS446" s="59">
        <f t="shared" si="74"/>
        <v>3100</v>
      </c>
      <c r="AT446" s="59">
        <f t="shared" si="74"/>
        <v>1500</v>
      </c>
      <c r="AU446" s="59">
        <f t="shared" si="74"/>
        <v>1400</v>
      </c>
      <c r="AV446" s="59">
        <f t="shared" si="74"/>
        <v>1000</v>
      </c>
      <c r="AW446" s="64"/>
      <c r="AX446" s="89" t="s">
        <v>94</v>
      </c>
      <c r="AY446" s="65"/>
      <c r="AZ446" s="66">
        <v>240</v>
      </c>
    </row>
    <row r="447" spans="1:52" s="32" customFormat="1" ht="47.25" x14ac:dyDescent="0.25">
      <c r="A447" s="53" t="str">
        <f t="shared" si="70"/>
        <v>XL60NT+1</v>
      </c>
      <c r="B447" s="53" t="str">
        <f t="shared" si="71"/>
        <v>XL60NT+2</v>
      </c>
      <c r="C447" s="53" t="str">
        <f t="shared" si="72"/>
        <v>XL60NT+3</v>
      </c>
      <c r="D447" s="53" t="str">
        <f t="shared" si="73"/>
        <v>XL60NT+4</v>
      </c>
      <c r="F447" s="89" t="s">
        <v>94</v>
      </c>
      <c r="G447" s="55">
        <v>60</v>
      </c>
      <c r="H447" s="56" t="s">
        <v>1674</v>
      </c>
      <c r="I447" s="56" t="s">
        <v>1675</v>
      </c>
      <c r="J447" s="56" t="s">
        <v>1676</v>
      </c>
      <c r="K447" s="56"/>
      <c r="L447" s="56" t="s">
        <v>1677</v>
      </c>
      <c r="M447" s="90">
        <v>900</v>
      </c>
      <c r="N447" s="90">
        <v>450</v>
      </c>
      <c r="O447" s="90">
        <v>400</v>
      </c>
      <c r="P447" s="90">
        <v>300</v>
      </c>
      <c r="Q447" s="57"/>
      <c r="R447" s="57"/>
      <c r="S447" s="57"/>
      <c r="T447" s="57"/>
      <c r="U447" s="58" t="str">
        <f t="shared" si="79"/>
        <v>XL60NT</v>
      </c>
      <c r="V447" s="59"/>
      <c r="W447" s="59"/>
      <c r="X447" s="59"/>
      <c r="Y447" s="59"/>
      <c r="Z447" s="60"/>
      <c r="AA447" s="60"/>
      <c r="AB447" s="60"/>
      <c r="AC447" s="60"/>
      <c r="AD447" s="59"/>
      <c r="AE447" s="59"/>
      <c r="AF447" s="59"/>
      <c r="AG447" s="59"/>
      <c r="AH447" s="61"/>
      <c r="AI447" s="61"/>
      <c r="AJ447" s="61"/>
      <c r="AK447" s="61"/>
      <c r="AL447" s="164">
        <v>6.1166666666666671</v>
      </c>
      <c r="AM447" s="62"/>
      <c r="AN447" s="63">
        <f t="shared" si="80"/>
        <v>3.5</v>
      </c>
      <c r="AO447" s="59">
        <f t="shared" si="69"/>
        <v>3150</v>
      </c>
      <c r="AP447" s="59">
        <f t="shared" si="69"/>
        <v>1575</v>
      </c>
      <c r="AQ447" s="59">
        <f t="shared" si="69"/>
        <v>1400</v>
      </c>
      <c r="AR447" s="59">
        <f t="shared" si="69"/>
        <v>1050</v>
      </c>
      <c r="AS447" s="59">
        <f t="shared" si="74"/>
        <v>3200</v>
      </c>
      <c r="AT447" s="59">
        <f t="shared" si="74"/>
        <v>1600</v>
      </c>
      <c r="AU447" s="59">
        <f t="shared" si="74"/>
        <v>1400</v>
      </c>
      <c r="AV447" s="59">
        <f t="shared" si="74"/>
        <v>1100</v>
      </c>
      <c r="AW447" s="64"/>
      <c r="AX447" s="89" t="s">
        <v>94</v>
      </c>
      <c r="AY447" s="65"/>
      <c r="AZ447" s="66">
        <v>180</v>
      </c>
    </row>
    <row r="448" spans="1:52" s="32" customFormat="1" ht="78.75" x14ac:dyDescent="0.25">
      <c r="A448" s="53" t="str">
        <f t="shared" si="70"/>
        <v>XL61NT+1</v>
      </c>
      <c r="B448" s="53" t="str">
        <f t="shared" si="71"/>
        <v>XL61NT+2</v>
      </c>
      <c r="C448" s="53" t="str">
        <f t="shared" si="72"/>
        <v>XL61NT+3</v>
      </c>
      <c r="D448" s="53" t="str">
        <f t="shared" si="73"/>
        <v>XL61NT+4</v>
      </c>
      <c r="F448" s="89" t="s">
        <v>94</v>
      </c>
      <c r="G448" s="55">
        <v>61</v>
      </c>
      <c r="H448" s="56" t="s">
        <v>1678</v>
      </c>
      <c r="I448" s="56" t="s">
        <v>1679</v>
      </c>
      <c r="J448" s="56" t="s">
        <v>96</v>
      </c>
      <c r="K448" s="56"/>
      <c r="L448" s="56" t="s">
        <v>208</v>
      </c>
      <c r="M448" s="91">
        <v>900</v>
      </c>
      <c r="N448" s="90">
        <v>450</v>
      </c>
      <c r="O448" s="90">
        <v>400</v>
      </c>
      <c r="P448" s="90">
        <v>300</v>
      </c>
      <c r="Q448" s="57"/>
      <c r="R448" s="57"/>
      <c r="S448" s="57"/>
      <c r="T448" s="57"/>
      <c r="U448" s="58" t="str">
        <f t="shared" si="79"/>
        <v>XL61NT</v>
      </c>
      <c r="V448" s="59"/>
      <c r="W448" s="59"/>
      <c r="X448" s="59"/>
      <c r="Y448" s="59"/>
      <c r="Z448" s="60"/>
      <c r="AA448" s="60"/>
      <c r="AB448" s="60"/>
      <c r="AC448" s="60"/>
      <c r="AD448" s="59"/>
      <c r="AE448" s="59"/>
      <c r="AF448" s="59"/>
      <c r="AG448" s="59"/>
      <c r="AH448" s="61"/>
      <c r="AI448" s="61"/>
      <c r="AJ448" s="61"/>
      <c r="AK448" s="61"/>
      <c r="AL448" s="164">
        <v>5.0333333333333332</v>
      </c>
      <c r="AM448" s="62"/>
      <c r="AN448" s="63">
        <f t="shared" si="80"/>
        <v>2.9</v>
      </c>
      <c r="AO448" s="59">
        <f t="shared" si="69"/>
        <v>2610</v>
      </c>
      <c r="AP448" s="59">
        <f t="shared" si="69"/>
        <v>1305</v>
      </c>
      <c r="AQ448" s="59">
        <f t="shared" si="69"/>
        <v>1160</v>
      </c>
      <c r="AR448" s="59">
        <f t="shared" si="69"/>
        <v>870</v>
      </c>
      <c r="AS448" s="59">
        <f t="shared" si="74"/>
        <v>2600</v>
      </c>
      <c r="AT448" s="59">
        <f t="shared" si="74"/>
        <v>1300</v>
      </c>
      <c r="AU448" s="59">
        <f t="shared" si="74"/>
        <v>1200</v>
      </c>
      <c r="AV448" s="59">
        <f t="shared" si="74"/>
        <v>870</v>
      </c>
      <c r="AW448" s="64"/>
      <c r="AX448" s="89" t="s">
        <v>94</v>
      </c>
      <c r="AY448" s="65"/>
      <c r="AZ448" s="66"/>
    </row>
    <row r="449" spans="1:52" s="32" customFormat="1" ht="31.5" x14ac:dyDescent="0.25">
      <c r="A449" s="53" t="str">
        <f t="shared" si="70"/>
        <v>XL62NT+1</v>
      </c>
      <c r="B449" s="53" t="str">
        <f t="shared" si="71"/>
        <v>XL62NT+2</v>
      </c>
      <c r="C449" s="53" t="str">
        <f t="shared" si="72"/>
        <v>XL62NT+3</v>
      </c>
      <c r="D449" s="53" t="str">
        <f t="shared" si="73"/>
        <v>XL62NT+4</v>
      </c>
      <c r="F449" s="89" t="s">
        <v>94</v>
      </c>
      <c r="G449" s="55">
        <v>62</v>
      </c>
      <c r="H449" s="56" t="s">
        <v>1680</v>
      </c>
      <c r="I449" s="56" t="s">
        <v>1681</v>
      </c>
      <c r="J449" s="56" t="s">
        <v>96</v>
      </c>
      <c r="K449" s="56"/>
      <c r="L449" s="56" t="s">
        <v>166</v>
      </c>
      <c r="M449" s="90">
        <v>1200</v>
      </c>
      <c r="N449" s="90">
        <v>600</v>
      </c>
      <c r="O449" s="90">
        <v>500</v>
      </c>
      <c r="P449" s="90">
        <v>400</v>
      </c>
      <c r="Q449" s="57"/>
      <c r="R449" s="57"/>
      <c r="S449" s="57"/>
      <c r="T449" s="57"/>
      <c r="U449" s="58" t="str">
        <f t="shared" si="79"/>
        <v>XL62NT</v>
      </c>
      <c r="V449" s="59"/>
      <c r="W449" s="59"/>
      <c r="X449" s="59"/>
      <c r="Y449" s="59"/>
      <c r="Z449" s="60"/>
      <c r="AA449" s="60"/>
      <c r="AB449" s="60"/>
      <c r="AC449" s="60"/>
      <c r="AD449" s="59"/>
      <c r="AE449" s="59"/>
      <c r="AF449" s="59"/>
      <c r="AG449" s="59"/>
      <c r="AH449" s="61"/>
      <c r="AI449" s="61"/>
      <c r="AJ449" s="61"/>
      <c r="AK449" s="61"/>
      <c r="AL449" s="164">
        <v>3.86</v>
      </c>
      <c r="AM449" s="62"/>
      <c r="AN449" s="63">
        <f t="shared" si="80"/>
        <v>2.2000000000000002</v>
      </c>
      <c r="AO449" s="59">
        <f t="shared" si="69"/>
        <v>2640</v>
      </c>
      <c r="AP449" s="59">
        <f t="shared" si="69"/>
        <v>1320</v>
      </c>
      <c r="AQ449" s="59">
        <f t="shared" si="69"/>
        <v>1100</v>
      </c>
      <c r="AR449" s="59">
        <f t="shared" si="69"/>
        <v>880.00000000000011</v>
      </c>
      <c r="AS449" s="59">
        <f t="shared" si="74"/>
        <v>2600</v>
      </c>
      <c r="AT449" s="59">
        <f t="shared" si="74"/>
        <v>1300</v>
      </c>
      <c r="AU449" s="59">
        <f t="shared" si="74"/>
        <v>1100</v>
      </c>
      <c r="AV449" s="59">
        <f t="shared" si="74"/>
        <v>880</v>
      </c>
      <c r="AW449" s="64"/>
      <c r="AX449" s="89" t="s">
        <v>94</v>
      </c>
      <c r="AY449" s="65"/>
      <c r="AZ449" s="66">
        <v>330</v>
      </c>
    </row>
    <row r="450" spans="1:52" s="32" customFormat="1" ht="47.25" x14ac:dyDescent="0.25">
      <c r="A450" s="53" t="str">
        <f t="shared" si="70"/>
        <v>XL63NT+1</v>
      </c>
      <c r="B450" s="53" t="str">
        <f t="shared" si="71"/>
        <v>XL63NT+2</v>
      </c>
      <c r="C450" s="53" t="str">
        <f t="shared" si="72"/>
        <v>XL63NT+3</v>
      </c>
      <c r="D450" s="53" t="str">
        <f t="shared" si="73"/>
        <v>XL63NT+4</v>
      </c>
      <c r="F450" s="89" t="s">
        <v>94</v>
      </c>
      <c r="G450" s="55">
        <v>63</v>
      </c>
      <c r="H450" s="56" t="s">
        <v>1682</v>
      </c>
      <c r="I450" s="56" t="s">
        <v>1683</v>
      </c>
      <c r="J450" s="56" t="s">
        <v>144</v>
      </c>
      <c r="K450" s="56"/>
      <c r="L450" s="56" t="s">
        <v>1684</v>
      </c>
      <c r="M450" s="91">
        <v>900</v>
      </c>
      <c r="N450" s="90">
        <v>450</v>
      </c>
      <c r="O450" s="90">
        <v>400</v>
      </c>
      <c r="P450" s="90">
        <v>300</v>
      </c>
      <c r="Q450" s="57"/>
      <c r="R450" s="57"/>
      <c r="S450" s="57"/>
      <c r="T450" s="57"/>
      <c r="U450" s="58" t="str">
        <f t="shared" si="79"/>
        <v>XL63NT</v>
      </c>
      <c r="V450" s="59"/>
      <c r="W450" s="59"/>
      <c r="X450" s="59"/>
      <c r="Y450" s="59"/>
      <c r="Z450" s="60"/>
      <c r="AA450" s="60"/>
      <c r="AB450" s="60"/>
      <c r="AC450" s="60"/>
      <c r="AD450" s="59"/>
      <c r="AE450" s="59"/>
      <c r="AF450" s="59"/>
      <c r="AG450" s="59"/>
      <c r="AH450" s="61"/>
      <c r="AI450" s="61"/>
      <c r="AJ450" s="61"/>
      <c r="AK450" s="61"/>
      <c r="AL450" s="164">
        <v>5.95</v>
      </c>
      <c r="AM450" s="62"/>
      <c r="AN450" s="63">
        <f t="shared" si="80"/>
        <v>3.4</v>
      </c>
      <c r="AO450" s="59">
        <f t="shared" si="69"/>
        <v>3060</v>
      </c>
      <c r="AP450" s="59">
        <f t="shared" si="69"/>
        <v>1530</v>
      </c>
      <c r="AQ450" s="59">
        <f t="shared" si="69"/>
        <v>1360</v>
      </c>
      <c r="AR450" s="59">
        <f t="shared" si="69"/>
        <v>1020</v>
      </c>
      <c r="AS450" s="59">
        <f t="shared" si="74"/>
        <v>3100</v>
      </c>
      <c r="AT450" s="59">
        <f t="shared" si="74"/>
        <v>1500</v>
      </c>
      <c r="AU450" s="59">
        <f t="shared" si="74"/>
        <v>1400</v>
      </c>
      <c r="AV450" s="59">
        <f t="shared" si="74"/>
        <v>1000</v>
      </c>
      <c r="AW450" s="64"/>
      <c r="AX450" s="89" t="s">
        <v>94</v>
      </c>
      <c r="AY450" s="65"/>
      <c r="AZ450" s="66">
        <v>300</v>
      </c>
    </row>
    <row r="451" spans="1:52" s="32" customFormat="1" ht="54" customHeight="1" x14ac:dyDescent="0.25">
      <c r="A451" s="53" t="str">
        <f t="shared" si="70"/>
        <v>XL64NT+1</v>
      </c>
      <c r="B451" s="53" t="str">
        <f t="shared" si="71"/>
        <v>XL64NT+2</v>
      </c>
      <c r="C451" s="53" t="str">
        <f t="shared" si="72"/>
        <v>XL64NT+3</v>
      </c>
      <c r="D451" s="53" t="str">
        <f t="shared" si="73"/>
        <v>XL64NT+4</v>
      </c>
      <c r="F451" s="89" t="s">
        <v>94</v>
      </c>
      <c r="G451" s="55">
        <v>64</v>
      </c>
      <c r="H451" s="56" t="s">
        <v>1685</v>
      </c>
      <c r="I451" s="56" t="s">
        <v>1686</v>
      </c>
      <c r="J451" s="56" t="s">
        <v>1687</v>
      </c>
      <c r="K451" s="56"/>
      <c r="L451" s="56" t="s">
        <v>1688</v>
      </c>
      <c r="M451" s="91">
        <v>1500</v>
      </c>
      <c r="N451" s="90">
        <v>700</v>
      </c>
      <c r="O451" s="90">
        <v>500</v>
      </c>
      <c r="P451" s="90">
        <v>400</v>
      </c>
      <c r="Q451" s="57"/>
      <c r="R451" s="57"/>
      <c r="S451" s="57"/>
      <c r="T451" s="57"/>
      <c r="U451" s="58" t="str">
        <f t="shared" si="79"/>
        <v>XL64NT</v>
      </c>
      <c r="V451" s="59"/>
      <c r="W451" s="59"/>
      <c r="X451" s="59"/>
      <c r="Y451" s="59"/>
      <c r="Z451" s="60"/>
      <c r="AA451" s="60"/>
      <c r="AB451" s="60"/>
      <c r="AC451" s="60"/>
      <c r="AD451" s="59"/>
      <c r="AE451" s="59"/>
      <c r="AF451" s="59"/>
      <c r="AG451" s="59"/>
      <c r="AH451" s="61"/>
      <c r="AI451" s="61"/>
      <c r="AJ451" s="61"/>
      <c r="AK451" s="61"/>
      <c r="AL451" s="164">
        <v>2.87</v>
      </c>
      <c r="AM451" s="62"/>
      <c r="AN451" s="63">
        <f t="shared" si="80"/>
        <v>1.6</v>
      </c>
      <c r="AO451" s="59">
        <f t="shared" si="69"/>
        <v>2400</v>
      </c>
      <c r="AP451" s="59">
        <f t="shared" si="69"/>
        <v>1120</v>
      </c>
      <c r="AQ451" s="59">
        <f t="shared" si="69"/>
        <v>800</v>
      </c>
      <c r="AR451" s="59">
        <f t="shared" si="69"/>
        <v>640</v>
      </c>
      <c r="AS451" s="59">
        <f t="shared" si="74"/>
        <v>2400</v>
      </c>
      <c r="AT451" s="59">
        <f t="shared" si="74"/>
        <v>1100</v>
      </c>
      <c r="AU451" s="59">
        <f t="shared" si="74"/>
        <v>800</v>
      </c>
      <c r="AV451" s="59">
        <f t="shared" si="74"/>
        <v>640</v>
      </c>
      <c r="AW451" s="64"/>
      <c r="AX451" s="89" t="s">
        <v>94</v>
      </c>
      <c r="AY451" s="65"/>
      <c r="AZ451" s="66">
        <v>180</v>
      </c>
    </row>
    <row r="452" spans="1:52" s="32" customFormat="1" ht="54" customHeight="1" x14ac:dyDescent="0.25">
      <c r="A452" s="53" t="str">
        <f t="shared" si="70"/>
        <v>XL65NT+1</v>
      </c>
      <c r="B452" s="53" t="str">
        <f t="shared" si="71"/>
        <v>XL65NT+2</v>
      </c>
      <c r="C452" s="53" t="str">
        <f t="shared" si="72"/>
        <v>XL65NT+3</v>
      </c>
      <c r="D452" s="53" t="str">
        <f t="shared" si="73"/>
        <v>XL65NT+4</v>
      </c>
      <c r="F452" s="89" t="s">
        <v>94</v>
      </c>
      <c r="G452" s="55">
        <v>65</v>
      </c>
      <c r="H452" s="56" t="s">
        <v>1689</v>
      </c>
      <c r="I452" s="56" t="s">
        <v>1690</v>
      </c>
      <c r="J452" s="56" t="s">
        <v>1691</v>
      </c>
      <c r="K452" s="56"/>
      <c r="L452" s="56" t="s">
        <v>1692</v>
      </c>
      <c r="M452" s="90">
        <v>1500</v>
      </c>
      <c r="N452" s="90">
        <v>700</v>
      </c>
      <c r="O452" s="90">
        <v>500</v>
      </c>
      <c r="P452" s="90">
        <v>400</v>
      </c>
      <c r="Q452" s="57"/>
      <c r="R452" s="57"/>
      <c r="S452" s="57"/>
      <c r="T452" s="57"/>
      <c r="U452" s="58" t="str">
        <f t="shared" si="79"/>
        <v>XL65NT</v>
      </c>
      <c r="V452" s="59"/>
      <c r="W452" s="59"/>
      <c r="X452" s="59"/>
      <c r="Y452" s="59"/>
      <c r="Z452" s="60"/>
      <c r="AA452" s="60">
        <f>W452/N452</f>
        <v>0</v>
      </c>
      <c r="AB452" s="60">
        <f>X452/O452</f>
        <v>0</v>
      </c>
      <c r="AC452" s="60"/>
      <c r="AD452" s="59"/>
      <c r="AE452" s="59"/>
      <c r="AF452" s="59"/>
      <c r="AG452" s="59"/>
      <c r="AH452" s="61"/>
      <c r="AI452" s="61"/>
      <c r="AJ452" s="61"/>
      <c r="AK452" s="61"/>
      <c r="AL452" s="164">
        <v>2.87</v>
      </c>
      <c r="AM452" s="62"/>
      <c r="AN452" s="63">
        <f t="shared" si="80"/>
        <v>1.6</v>
      </c>
      <c r="AO452" s="59">
        <f t="shared" si="69"/>
        <v>2400</v>
      </c>
      <c r="AP452" s="59">
        <f t="shared" si="69"/>
        <v>1120</v>
      </c>
      <c r="AQ452" s="59">
        <f t="shared" si="69"/>
        <v>800</v>
      </c>
      <c r="AR452" s="59">
        <f t="shared" si="69"/>
        <v>640</v>
      </c>
      <c r="AS452" s="59">
        <f t="shared" si="74"/>
        <v>2400</v>
      </c>
      <c r="AT452" s="59">
        <f t="shared" si="74"/>
        <v>1100</v>
      </c>
      <c r="AU452" s="59">
        <f t="shared" si="74"/>
        <v>800</v>
      </c>
      <c r="AV452" s="59">
        <f t="shared" si="74"/>
        <v>640</v>
      </c>
      <c r="AW452" s="64"/>
      <c r="AX452" s="89" t="s">
        <v>94</v>
      </c>
      <c r="AY452" s="65"/>
      <c r="AZ452" s="66">
        <v>240</v>
      </c>
    </row>
    <row r="453" spans="1:52" s="32" customFormat="1" ht="54" customHeight="1" x14ac:dyDescent="0.25">
      <c r="A453" s="53" t="str">
        <f t="shared" si="70"/>
        <v>XL66NT+1</v>
      </c>
      <c r="B453" s="53" t="str">
        <f t="shared" si="71"/>
        <v>XL66NT+2</v>
      </c>
      <c r="C453" s="53" t="str">
        <f t="shared" si="72"/>
        <v>XL66NT+3</v>
      </c>
      <c r="D453" s="53" t="str">
        <f t="shared" si="73"/>
        <v>XL66NT+4</v>
      </c>
      <c r="F453" s="89" t="s">
        <v>94</v>
      </c>
      <c r="G453" s="55">
        <v>66</v>
      </c>
      <c r="H453" s="56" t="s">
        <v>1693</v>
      </c>
      <c r="I453" s="56" t="s">
        <v>1694</v>
      </c>
      <c r="J453" s="56" t="s">
        <v>1695</v>
      </c>
      <c r="K453" s="56"/>
      <c r="L453" s="56" t="s">
        <v>1696</v>
      </c>
      <c r="M453" s="90">
        <v>900</v>
      </c>
      <c r="N453" s="90">
        <v>450</v>
      </c>
      <c r="O453" s="90">
        <v>400</v>
      </c>
      <c r="P453" s="90">
        <v>300</v>
      </c>
      <c r="Q453" s="57"/>
      <c r="R453" s="57"/>
      <c r="S453" s="57"/>
      <c r="T453" s="57"/>
      <c r="U453" s="58" t="str">
        <f t="shared" si="79"/>
        <v>XL66NT</v>
      </c>
      <c r="V453" s="59"/>
      <c r="W453" s="59"/>
      <c r="X453" s="59"/>
      <c r="Y453" s="59"/>
      <c r="Z453" s="60">
        <f>V453/M453</f>
        <v>0</v>
      </c>
      <c r="AA453" s="60"/>
      <c r="AB453" s="60"/>
      <c r="AC453" s="60"/>
      <c r="AD453" s="59"/>
      <c r="AE453" s="59"/>
      <c r="AF453" s="59"/>
      <c r="AG453" s="59"/>
      <c r="AH453" s="61"/>
      <c r="AI453" s="61"/>
      <c r="AJ453" s="61"/>
      <c r="AK453" s="61"/>
      <c r="AL453" s="164">
        <v>5.95</v>
      </c>
      <c r="AM453" s="62"/>
      <c r="AN453" s="63">
        <f t="shared" si="80"/>
        <v>3.4</v>
      </c>
      <c r="AO453" s="59">
        <f t="shared" si="69"/>
        <v>3060</v>
      </c>
      <c r="AP453" s="59">
        <f t="shared" si="69"/>
        <v>1530</v>
      </c>
      <c r="AQ453" s="59">
        <f t="shared" si="69"/>
        <v>1360</v>
      </c>
      <c r="AR453" s="59">
        <f t="shared" si="69"/>
        <v>1020</v>
      </c>
      <c r="AS453" s="59">
        <f t="shared" si="74"/>
        <v>3100</v>
      </c>
      <c r="AT453" s="59">
        <f t="shared" si="74"/>
        <v>1500</v>
      </c>
      <c r="AU453" s="59">
        <f t="shared" si="74"/>
        <v>1400</v>
      </c>
      <c r="AV453" s="59">
        <f t="shared" si="74"/>
        <v>1000</v>
      </c>
      <c r="AW453" s="64"/>
      <c r="AX453" s="89" t="s">
        <v>94</v>
      </c>
      <c r="AY453" s="65"/>
      <c r="AZ453" s="66">
        <v>180</v>
      </c>
    </row>
    <row r="454" spans="1:52" s="32" customFormat="1" ht="54" customHeight="1" x14ac:dyDescent="0.25">
      <c r="A454" s="53" t="str">
        <f t="shared" si="70"/>
        <v>XL67NT+1</v>
      </c>
      <c r="B454" s="53" t="str">
        <f t="shared" si="71"/>
        <v>XL67NT+2</v>
      </c>
      <c r="C454" s="53" t="str">
        <f t="shared" si="72"/>
        <v>XL67NT+3</v>
      </c>
      <c r="D454" s="53" t="str">
        <f t="shared" si="73"/>
        <v>XL67NT+4</v>
      </c>
      <c r="F454" s="89" t="s">
        <v>94</v>
      </c>
      <c r="G454" s="55">
        <v>67</v>
      </c>
      <c r="H454" s="56" t="s">
        <v>1697</v>
      </c>
      <c r="I454" s="56" t="s">
        <v>210</v>
      </c>
      <c r="J454" s="56" t="s">
        <v>144</v>
      </c>
      <c r="K454" s="56"/>
      <c r="L454" s="56" t="s">
        <v>1218</v>
      </c>
      <c r="M454" s="91"/>
      <c r="N454" s="91"/>
      <c r="O454" s="90"/>
      <c r="P454" s="90"/>
      <c r="Q454" s="57"/>
      <c r="R454" s="57"/>
      <c r="S454" s="57"/>
      <c r="T454" s="57"/>
      <c r="U454" s="58"/>
      <c r="V454" s="59"/>
      <c r="W454" s="59"/>
      <c r="X454" s="59"/>
      <c r="Y454" s="59"/>
      <c r="Z454" s="60"/>
      <c r="AA454" s="60"/>
      <c r="AB454" s="60"/>
      <c r="AC454" s="60"/>
      <c r="AD454" s="59"/>
      <c r="AE454" s="59"/>
      <c r="AF454" s="59"/>
      <c r="AG454" s="59"/>
      <c r="AH454" s="61"/>
      <c r="AI454" s="61"/>
      <c r="AJ454" s="61"/>
      <c r="AK454" s="61"/>
      <c r="AL454" s="164"/>
      <c r="AM454" s="62"/>
      <c r="AN454" s="62"/>
      <c r="AO454" s="59">
        <f t="shared" si="69"/>
        <v>0</v>
      </c>
      <c r="AP454" s="59">
        <f t="shared" si="69"/>
        <v>0</v>
      </c>
      <c r="AQ454" s="59">
        <f t="shared" si="69"/>
        <v>0</v>
      </c>
      <c r="AR454" s="59">
        <f t="shared" si="69"/>
        <v>0</v>
      </c>
      <c r="AS454" s="59"/>
      <c r="AT454" s="59"/>
      <c r="AU454" s="59"/>
      <c r="AV454" s="59"/>
      <c r="AW454" s="64"/>
      <c r="AX454" s="89" t="s">
        <v>94</v>
      </c>
      <c r="AY454" s="65"/>
      <c r="AZ454" s="66">
        <v>180</v>
      </c>
    </row>
    <row r="455" spans="1:52" s="32" customFormat="1" ht="54" customHeight="1" x14ac:dyDescent="0.25">
      <c r="A455" s="53" t="str">
        <f t="shared" si="70"/>
        <v>XL67NT_D1+1</v>
      </c>
      <c r="B455" s="53" t="str">
        <f t="shared" si="71"/>
        <v>XL67NT_D1+2</v>
      </c>
      <c r="C455" s="53" t="str">
        <f t="shared" si="72"/>
        <v>XL67NT_D1+3</v>
      </c>
      <c r="D455" s="53" t="str">
        <f t="shared" si="73"/>
        <v>XL67NT_D1+4</v>
      </c>
      <c r="F455" s="89" t="s">
        <v>94</v>
      </c>
      <c r="G455" s="41"/>
      <c r="H455" s="56" t="s">
        <v>194</v>
      </c>
      <c r="I455" s="56" t="s">
        <v>1698</v>
      </c>
      <c r="J455" s="56" t="s">
        <v>1279</v>
      </c>
      <c r="K455" s="56"/>
      <c r="L455" s="56" t="s">
        <v>1696</v>
      </c>
      <c r="M455" s="91">
        <v>3000</v>
      </c>
      <c r="N455" s="91">
        <v>1200</v>
      </c>
      <c r="O455" s="90">
        <v>700</v>
      </c>
      <c r="P455" s="90">
        <v>550</v>
      </c>
      <c r="Q455" s="57"/>
      <c r="R455" s="57"/>
      <c r="S455" s="57"/>
      <c r="T455" s="57"/>
      <c r="U455" s="58" t="str">
        <f t="shared" ref="U455:U503" si="81">H455</f>
        <v>XL67NT_D1</v>
      </c>
      <c r="V455" s="59"/>
      <c r="W455" s="59"/>
      <c r="X455" s="59"/>
      <c r="Y455" s="59"/>
      <c r="Z455" s="60"/>
      <c r="AA455" s="60"/>
      <c r="AB455" s="60"/>
      <c r="AC455" s="60"/>
      <c r="AD455" s="59"/>
      <c r="AE455" s="59"/>
      <c r="AF455" s="59"/>
      <c r="AG455" s="59"/>
      <c r="AH455" s="61"/>
      <c r="AI455" s="61"/>
      <c r="AJ455" s="61"/>
      <c r="AK455" s="61"/>
      <c r="AL455" s="164">
        <v>5.56</v>
      </c>
      <c r="AM455" s="62"/>
      <c r="AN455" s="63">
        <f t="shared" ref="AN455:AN466" si="82">ROUNDDOWN(AL455*$AN$10/$AL$10,1)</f>
        <v>3.2</v>
      </c>
      <c r="AO455" s="59">
        <f t="shared" si="69"/>
        <v>9600</v>
      </c>
      <c r="AP455" s="59">
        <f t="shared" si="69"/>
        <v>3840</v>
      </c>
      <c r="AQ455" s="59">
        <f t="shared" si="69"/>
        <v>2240</v>
      </c>
      <c r="AR455" s="59">
        <f t="shared" si="69"/>
        <v>1760</v>
      </c>
      <c r="AS455" s="59">
        <f t="shared" si="74"/>
        <v>9600</v>
      </c>
      <c r="AT455" s="59">
        <f t="shared" si="74"/>
        <v>3800</v>
      </c>
      <c r="AU455" s="59">
        <f t="shared" si="74"/>
        <v>2200</v>
      </c>
      <c r="AV455" s="59">
        <f t="shared" si="74"/>
        <v>1800</v>
      </c>
      <c r="AW455" s="64"/>
      <c r="AX455" s="89" t="s">
        <v>94</v>
      </c>
      <c r="AY455" s="65"/>
      <c r="AZ455" s="66">
        <v>180</v>
      </c>
    </row>
    <row r="456" spans="1:52" s="32" customFormat="1" ht="54" customHeight="1" x14ac:dyDescent="0.25">
      <c r="A456" s="53" t="str">
        <f t="shared" si="70"/>
        <v>XL67NT_D2+1</v>
      </c>
      <c r="B456" s="53" t="str">
        <f t="shared" si="71"/>
        <v>XL67NT_D2+2</v>
      </c>
      <c r="C456" s="53" t="str">
        <f t="shared" si="72"/>
        <v>XL67NT_D2+3</v>
      </c>
      <c r="D456" s="53" t="str">
        <f t="shared" si="73"/>
        <v>XL67NT_D2+4</v>
      </c>
      <c r="F456" s="89" t="s">
        <v>94</v>
      </c>
      <c r="G456" s="41"/>
      <c r="H456" s="56" t="s">
        <v>1699</v>
      </c>
      <c r="I456" s="56" t="s">
        <v>1700</v>
      </c>
      <c r="J456" s="56" t="s">
        <v>1701</v>
      </c>
      <c r="K456" s="56"/>
      <c r="L456" s="56" t="s">
        <v>1702</v>
      </c>
      <c r="M456" s="90">
        <v>2200</v>
      </c>
      <c r="N456" s="90">
        <v>1000</v>
      </c>
      <c r="O456" s="90">
        <v>650</v>
      </c>
      <c r="P456" s="90">
        <v>500</v>
      </c>
      <c r="Q456" s="57"/>
      <c r="R456" s="57"/>
      <c r="S456" s="57"/>
      <c r="T456" s="57"/>
      <c r="U456" s="58" t="str">
        <f t="shared" si="81"/>
        <v>XL67NT_D2</v>
      </c>
      <c r="V456" s="59"/>
      <c r="W456" s="59"/>
      <c r="X456" s="59"/>
      <c r="Y456" s="59"/>
      <c r="Z456" s="60"/>
      <c r="AA456" s="60"/>
      <c r="AB456" s="60"/>
      <c r="AC456" s="60"/>
      <c r="AD456" s="59"/>
      <c r="AE456" s="59"/>
      <c r="AF456" s="59"/>
      <c r="AG456" s="59"/>
      <c r="AH456" s="61"/>
      <c r="AI456" s="61"/>
      <c r="AJ456" s="61"/>
      <c r="AK456" s="61"/>
      <c r="AL456" s="164">
        <v>3.45</v>
      </c>
      <c r="AM456" s="62"/>
      <c r="AN456" s="63">
        <f t="shared" si="82"/>
        <v>2</v>
      </c>
      <c r="AO456" s="59">
        <f t="shared" si="69"/>
        <v>4400</v>
      </c>
      <c r="AP456" s="59">
        <f t="shared" si="69"/>
        <v>2000</v>
      </c>
      <c r="AQ456" s="59">
        <f t="shared" si="69"/>
        <v>1300</v>
      </c>
      <c r="AR456" s="59">
        <f t="shared" si="69"/>
        <v>1000</v>
      </c>
      <c r="AS456" s="59">
        <f t="shared" si="74"/>
        <v>4400</v>
      </c>
      <c r="AT456" s="59">
        <f t="shared" si="74"/>
        <v>2000</v>
      </c>
      <c r="AU456" s="59">
        <f t="shared" si="74"/>
        <v>1300</v>
      </c>
      <c r="AV456" s="59">
        <f t="shared" si="74"/>
        <v>1000</v>
      </c>
      <c r="AW456" s="64"/>
      <c r="AX456" s="89" t="s">
        <v>94</v>
      </c>
      <c r="AY456" s="65"/>
      <c r="AZ456" s="66">
        <v>180</v>
      </c>
    </row>
    <row r="457" spans="1:52" s="32" customFormat="1" ht="54" customHeight="1" x14ac:dyDescent="0.25">
      <c r="A457" s="53" t="str">
        <f t="shared" si="70"/>
        <v>XL68NT+1</v>
      </c>
      <c r="B457" s="53" t="str">
        <f t="shared" si="71"/>
        <v>XL68NT+2</v>
      </c>
      <c r="C457" s="53" t="str">
        <f t="shared" si="72"/>
        <v>XL68NT+3</v>
      </c>
      <c r="D457" s="53" t="str">
        <f t="shared" si="73"/>
        <v>XL68NT+4</v>
      </c>
      <c r="F457" s="89" t="s">
        <v>94</v>
      </c>
      <c r="G457" s="55">
        <v>68</v>
      </c>
      <c r="H457" s="56" t="s">
        <v>1703</v>
      </c>
      <c r="I457" s="56" t="s">
        <v>1704</v>
      </c>
      <c r="J457" s="56" t="s">
        <v>96</v>
      </c>
      <c r="K457" s="56"/>
      <c r="L457" s="56" t="s">
        <v>1705</v>
      </c>
      <c r="M457" s="91">
        <v>900</v>
      </c>
      <c r="N457" s="90">
        <v>450</v>
      </c>
      <c r="O457" s="90">
        <v>400</v>
      </c>
      <c r="P457" s="90">
        <v>300</v>
      </c>
      <c r="Q457" s="57"/>
      <c r="R457" s="57"/>
      <c r="S457" s="57"/>
      <c r="T457" s="57"/>
      <c r="U457" s="58" t="str">
        <f t="shared" si="81"/>
        <v>XL68NT</v>
      </c>
      <c r="V457" s="59"/>
      <c r="W457" s="59"/>
      <c r="X457" s="59"/>
      <c r="Y457" s="59"/>
      <c r="Z457" s="60"/>
      <c r="AA457" s="60"/>
      <c r="AB457" s="60"/>
      <c r="AC457" s="60"/>
      <c r="AD457" s="59"/>
      <c r="AE457" s="59"/>
      <c r="AF457" s="59"/>
      <c r="AG457" s="59"/>
      <c r="AH457" s="61"/>
      <c r="AI457" s="61"/>
      <c r="AJ457" s="61"/>
      <c r="AK457" s="61"/>
      <c r="AL457" s="164">
        <v>5.3819444444444446</v>
      </c>
      <c r="AM457" s="62"/>
      <c r="AN457" s="63">
        <f t="shared" si="82"/>
        <v>3.1</v>
      </c>
      <c r="AO457" s="59">
        <f t="shared" si="69"/>
        <v>2790</v>
      </c>
      <c r="AP457" s="59">
        <f t="shared" si="69"/>
        <v>1395</v>
      </c>
      <c r="AQ457" s="59">
        <f t="shared" si="69"/>
        <v>1240</v>
      </c>
      <c r="AR457" s="59">
        <f t="shared" si="69"/>
        <v>930</v>
      </c>
      <c r="AS457" s="59">
        <f t="shared" si="74"/>
        <v>2800</v>
      </c>
      <c r="AT457" s="59">
        <f t="shared" si="74"/>
        <v>1400</v>
      </c>
      <c r="AU457" s="59">
        <f t="shared" si="74"/>
        <v>1200</v>
      </c>
      <c r="AV457" s="59">
        <f t="shared" si="74"/>
        <v>930</v>
      </c>
      <c r="AW457" s="64"/>
      <c r="AX457" s="89" t="s">
        <v>94</v>
      </c>
      <c r="AY457" s="65"/>
      <c r="AZ457" s="66">
        <v>180</v>
      </c>
    </row>
    <row r="458" spans="1:52" s="32" customFormat="1" ht="54" customHeight="1" x14ac:dyDescent="0.25">
      <c r="A458" s="53" t="str">
        <f t="shared" si="70"/>
        <v>XL69NT+1</v>
      </c>
      <c r="B458" s="53" t="str">
        <f t="shared" si="71"/>
        <v>XL69NT+2</v>
      </c>
      <c r="C458" s="53" t="str">
        <f t="shared" si="72"/>
        <v>XL69NT+3</v>
      </c>
      <c r="D458" s="53" t="str">
        <f t="shared" si="73"/>
        <v>XL69NT+4</v>
      </c>
      <c r="F458" s="89" t="s">
        <v>94</v>
      </c>
      <c r="G458" s="55">
        <v>69</v>
      </c>
      <c r="H458" s="56" t="s">
        <v>133</v>
      </c>
      <c r="I458" s="56" t="s">
        <v>1706</v>
      </c>
      <c r="J458" s="56" t="s">
        <v>96</v>
      </c>
      <c r="K458" s="56"/>
      <c r="L458" s="56" t="s">
        <v>1707</v>
      </c>
      <c r="M458" s="90">
        <v>1200</v>
      </c>
      <c r="N458" s="90">
        <v>600</v>
      </c>
      <c r="O458" s="90">
        <v>500</v>
      </c>
      <c r="P458" s="90">
        <v>400</v>
      </c>
      <c r="Q458" s="57"/>
      <c r="R458" s="57"/>
      <c r="S458" s="57"/>
      <c r="T458" s="57"/>
      <c r="U458" s="58" t="str">
        <f t="shared" si="81"/>
        <v>XL69NT</v>
      </c>
      <c r="V458" s="59"/>
      <c r="W458" s="59"/>
      <c r="X458" s="59"/>
      <c r="Y458" s="59"/>
      <c r="Z458" s="60"/>
      <c r="AA458" s="60"/>
      <c r="AB458" s="60"/>
      <c r="AC458" s="60"/>
      <c r="AD458" s="59"/>
      <c r="AE458" s="59"/>
      <c r="AF458" s="59"/>
      <c r="AG458" s="59"/>
      <c r="AH458" s="61"/>
      <c r="AI458" s="61"/>
      <c r="AJ458" s="61"/>
      <c r="AK458" s="61"/>
      <c r="AL458" s="164">
        <v>3.6749999999999998</v>
      </c>
      <c r="AM458" s="62"/>
      <c r="AN458" s="63">
        <f t="shared" si="82"/>
        <v>2.1</v>
      </c>
      <c r="AO458" s="59">
        <f t="shared" si="69"/>
        <v>2520</v>
      </c>
      <c r="AP458" s="59">
        <f t="shared" si="69"/>
        <v>1260</v>
      </c>
      <c r="AQ458" s="59">
        <f t="shared" si="69"/>
        <v>1050</v>
      </c>
      <c r="AR458" s="59">
        <f t="shared" ref="AR458:AR521" si="83">P458*$AN458</f>
        <v>840</v>
      </c>
      <c r="AS458" s="59">
        <f t="shared" si="74"/>
        <v>2500</v>
      </c>
      <c r="AT458" s="59">
        <f t="shared" si="74"/>
        <v>1300</v>
      </c>
      <c r="AU458" s="59">
        <f t="shared" si="74"/>
        <v>1100</v>
      </c>
      <c r="AV458" s="59">
        <f t="shared" si="74"/>
        <v>840</v>
      </c>
      <c r="AW458" s="64"/>
      <c r="AX458" s="89" t="s">
        <v>94</v>
      </c>
      <c r="AY458" s="65"/>
      <c r="AZ458" s="66">
        <v>180</v>
      </c>
    </row>
    <row r="459" spans="1:52" s="32" customFormat="1" ht="78.75" x14ac:dyDescent="0.25">
      <c r="A459" s="53" t="str">
        <f t="shared" si="70"/>
        <v>XL70NT+1</v>
      </c>
      <c r="B459" s="53" t="str">
        <f t="shared" si="71"/>
        <v>XL70NT+2</v>
      </c>
      <c r="C459" s="53" t="str">
        <f t="shared" si="72"/>
        <v>XL70NT+3</v>
      </c>
      <c r="D459" s="53" t="str">
        <f t="shared" si="73"/>
        <v>XL70NT+4</v>
      </c>
      <c r="F459" s="89" t="s">
        <v>94</v>
      </c>
      <c r="G459" s="55">
        <v>70</v>
      </c>
      <c r="H459" s="56" t="s">
        <v>136</v>
      </c>
      <c r="I459" s="56" t="s">
        <v>1708</v>
      </c>
      <c r="J459" s="56" t="s">
        <v>96</v>
      </c>
      <c r="K459" s="56"/>
      <c r="L459" s="56" t="s">
        <v>1709</v>
      </c>
      <c r="M459" s="90">
        <v>900</v>
      </c>
      <c r="N459" s="90">
        <v>450</v>
      </c>
      <c r="O459" s="90">
        <v>400</v>
      </c>
      <c r="P459" s="90">
        <v>300</v>
      </c>
      <c r="Q459" s="57"/>
      <c r="R459" s="57"/>
      <c r="S459" s="57"/>
      <c r="T459" s="57"/>
      <c r="U459" s="58" t="str">
        <f t="shared" si="81"/>
        <v>XL70NT</v>
      </c>
      <c r="V459" s="59"/>
      <c r="W459" s="59"/>
      <c r="X459" s="59"/>
      <c r="Y459" s="59"/>
      <c r="Z459" s="60"/>
      <c r="AA459" s="60"/>
      <c r="AB459" s="60"/>
      <c r="AC459" s="60"/>
      <c r="AD459" s="59"/>
      <c r="AE459" s="59"/>
      <c r="AF459" s="59"/>
      <c r="AG459" s="59"/>
      <c r="AH459" s="61"/>
      <c r="AI459" s="61"/>
      <c r="AJ459" s="61"/>
      <c r="AK459" s="61"/>
      <c r="AL459" s="164">
        <v>5.95</v>
      </c>
      <c r="AM459" s="62"/>
      <c r="AN459" s="63">
        <f t="shared" si="82"/>
        <v>3.4</v>
      </c>
      <c r="AO459" s="59">
        <f t="shared" ref="AO459:AR522" si="84">M459*$AN459</f>
        <v>3060</v>
      </c>
      <c r="AP459" s="59">
        <f t="shared" si="84"/>
        <v>1530</v>
      </c>
      <c r="AQ459" s="59">
        <f t="shared" si="84"/>
        <v>1360</v>
      </c>
      <c r="AR459" s="59">
        <f t="shared" si="83"/>
        <v>1020</v>
      </c>
      <c r="AS459" s="59">
        <f t="shared" si="74"/>
        <v>3100</v>
      </c>
      <c r="AT459" s="59">
        <f t="shared" si="74"/>
        <v>1500</v>
      </c>
      <c r="AU459" s="59">
        <f t="shared" si="74"/>
        <v>1400</v>
      </c>
      <c r="AV459" s="59">
        <f t="shared" si="74"/>
        <v>1000</v>
      </c>
      <c r="AW459" s="64"/>
      <c r="AX459" s="89" t="s">
        <v>94</v>
      </c>
      <c r="AY459" s="65"/>
      <c r="AZ459" s="66">
        <v>180</v>
      </c>
    </row>
    <row r="460" spans="1:52" s="32" customFormat="1" ht="66" customHeight="1" x14ac:dyDescent="0.25">
      <c r="A460" s="53" t="str">
        <f t="shared" ref="A460:A523" si="85">H460&amp;"+1"</f>
        <v>XL71NT+1</v>
      </c>
      <c r="B460" s="53" t="str">
        <f t="shared" ref="B460:B523" si="86">H460&amp;"+2"</f>
        <v>XL71NT+2</v>
      </c>
      <c r="C460" s="53" t="str">
        <f t="shared" ref="C460:C523" si="87">H460&amp;"+3"</f>
        <v>XL71NT+3</v>
      </c>
      <c r="D460" s="53" t="str">
        <f t="shared" ref="D460:D523" si="88">H460&amp;"+4"</f>
        <v>XL71NT+4</v>
      </c>
      <c r="F460" s="89" t="s">
        <v>94</v>
      </c>
      <c r="G460" s="55">
        <v>71</v>
      </c>
      <c r="H460" s="56" t="s">
        <v>137</v>
      </c>
      <c r="I460" s="56" t="s">
        <v>1710</v>
      </c>
      <c r="J460" s="56" t="s">
        <v>1711</v>
      </c>
      <c r="K460" s="56"/>
      <c r="L460" s="56" t="s">
        <v>1712</v>
      </c>
      <c r="M460" s="90">
        <v>900</v>
      </c>
      <c r="N460" s="90">
        <v>450</v>
      </c>
      <c r="O460" s="90">
        <v>400</v>
      </c>
      <c r="P460" s="90">
        <v>300</v>
      </c>
      <c r="Q460" s="57"/>
      <c r="R460" s="57"/>
      <c r="S460" s="57"/>
      <c r="T460" s="57"/>
      <c r="U460" s="58" t="str">
        <f t="shared" si="81"/>
        <v>XL71NT</v>
      </c>
      <c r="V460" s="59"/>
      <c r="W460" s="59"/>
      <c r="X460" s="59"/>
      <c r="Y460" s="59"/>
      <c r="Z460" s="60">
        <f>V460/M460</f>
        <v>0</v>
      </c>
      <c r="AA460" s="60"/>
      <c r="AB460" s="60"/>
      <c r="AC460" s="60"/>
      <c r="AD460" s="59"/>
      <c r="AE460" s="59"/>
      <c r="AF460" s="59"/>
      <c r="AG460" s="59"/>
      <c r="AH460" s="61"/>
      <c r="AI460" s="61"/>
      <c r="AJ460" s="61"/>
      <c r="AK460" s="61"/>
      <c r="AL460" s="164">
        <v>5.95</v>
      </c>
      <c r="AM460" s="62"/>
      <c r="AN460" s="63">
        <f t="shared" si="82"/>
        <v>3.4</v>
      </c>
      <c r="AO460" s="59">
        <f t="shared" si="84"/>
        <v>3060</v>
      </c>
      <c r="AP460" s="59">
        <f t="shared" si="84"/>
        <v>1530</v>
      </c>
      <c r="AQ460" s="59">
        <f t="shared" si="84"/>
        <v>1360</v>
      </c>
      <c r="AR460" s="59">
        <f t="shared" si="83"/>
        <v>1020</v>
      </c>
      <c r="AS460" s="59">
        <f t="shared" ref="AS460:AV523" si="89">IF(AO460&lt;1000,ROUND(AO460,-1),ROUND(AO460,-2))</f>
        <v>3100</v>
      </c>
      <c r="AT460" s="59">
        <f t="shared" si="89"/>
        <v>1500</v>
      </c>
      <c r="AU460" s="59">
        <f t="shared" si="89"/>
        <v>1400</v>
      </c>
      <c r="AV460" s="59">
        <f t="shared" si="89"/>
        <v>1000</v>
      </c>
      <c r="AW460" s="64"/>
      <c r="AX460" s="89" t="s">
        <v>94</v>
      </c>
      <c r="AY460" s="65"/>
      <c r="AZ460" s="66">
        <v>180</v>
      </c>
    </row>
    <row r="461" spans="1:52" s="32" customFormat="1" ht="66" customHeight="1" x14ac:dyDescent="0.25">
      <c r="A461" s="53" t="str">
        <f t="shared" si="85"/>
        <v>XL72NT+1</v>
      </c>
      <c r="B461" s="53" t="str">
        <f t="shared" si="86"/>
        <v>XL72NT+2</v>
      </c>
      <c r="C461" s="53" t="str">
        <f t="shared" si="87"/>
        <v>XL72NT+3</v>
      </c>
      <c r="D461" s="53" t="str">
        <f t="shared" si="88"/>
        <v>XL72NT+4</v>
      </c>
      <c r="F461" s="89" t="s">
        <v>94</v>
      </c>
      <c r="G461" s="55">
        <v>72</v>
      </c>
      <c r="H461" s="56" t="s">
        <v>134</v>
      </c>
      <c r="I461" s="56" t="s">
        <v>1713</v>
      </c>
      <c r="J461" s="56" t="s">
        <v>1714</v>
      </c>
      <c r="K461" s="56"/>
      <c r="L461" s="56" t="s">
        <v>1715</v>
      </c>
      <c r="M461" s="90">
        <v>900</v>
      </c>
      <c r="N461" s="90">
        <v>450</v>
      </c>
      <c r="O461" s="90">
        <v>400</v>
      </c>
      <c r="P461" s="90">
        <v>300</v>
      </c>
      <c r="Q461" s="57"/>
      <c r="R461" s="57"/>
      <c r="S461" s="57"/>
      <c r="T461" s="57"/>
      <c r="U461" s="58" t="str">
        <f t="shared" si="81"/>
        <v>XL72NT</v>
      </c>
      <c r="V461" s="59"/>
      <c r="W461" s="59"/>
      <c r="X461" s="59"/>
      <c r="Y461" s="59"/>
      <c r="Z461" s="60"/>
      <c r="AA461" s="60"/>
      <c r="AB461" s="60"/>
      <c r="AC461" s="60"/>
      <c r="AD461" s="59"/>
      <c r="AE461" s="59"/>
      <c r="AF461" s="59"/>
      <c r="AG461" s="59"/>
      <c r="AH461" s="61"/>
      <c r="AI461" s="61"/>
      <c r="AJ461" s="61"/>
      <c r="AK461" s="61"/>
      <c r="AL461" s="164">
        <v>5.95</v>
      </c>
      <c r="AM461" s="62"/>
      <c r="AN461" s="63">
        <f t="shared" si="82"/>
        <v>3.4</v>
      </c>
      <c r="AO461" s="59">
        <f t="shared" si="84"/>
        <v>3060</v>
      </c>
      <c r="AP461" s="59">
        <f t="shared" si="84"/>
        <v>1530</v>
      </c>
      <c r="AQ461" s="59">
        <f t="shared" si="84"/>
        <v>1360</v>
      </c>
      <c r="AR461" s="59">
        <f t="shared" si="83"/>
        <v>1020</v>
      </c>
      <c r="AS461" s="59">
        <f t="shared" si="89"/>
        <v>3100</v>
      </c>
      <c r="AT461" s="59">
        <f t="shared" si="89"/>
        <v>1500</v>
      </c>
      <c r="AU461" s="59">
        <f t="shared" si="89"/>
        <v>1400</v>
      </c>
      <c r="AV461" s="59">
        <f t="shared" si="89"/>
        <v>1000</v>
      </c>
      <c r="AW461" s="64"/>
      <c r="AX461" s="89" t="s">
        <v>94</v>
      </c>
      <c r="AY461" s="65"/>
      <c r="AZ461" s="66">
        <v>240</v>
      </c>
    </row>
    <row r="462" spans="1:52" s="32" customFormat="1" ht="66" customHeight="1" x14ac:dyDescent="0.25">
      <c r="A462" s="53" t="str">
        <f t="shared" si="85"/>
        <v>XL73NT+1</v>
      </c>
      <c r="B462" s="53" t="str">
        <f t="shared" si="86"/>
        <v>XL73NT+2</v>
      </c>
      <c r="C462" s="53" t="str">
        <f t="shared" si="87"/>
        <v>XL73NT+3</v>
      </c>
      <c r="D462" s="53" t="str">
        <f t="shared" si="88"/>
        <v>XL73NT+4</v>
      </c>
      <c r="F462" s="89" t="s">
        <v>94</v>
      </c>
      <c r="G462" s="55">
        <v>73</v>
      </c>
      <c r="H462" s="56" t="s">
        <v>131</v>
      </c>
      <c r="I462" s="56" t="s">
        <v>1716</v>
      </c>
      <c r="J462" s="56" t="s">
        <v>103</v>
      </c>
      <c r="K462" s="56"/>
      <c r="L462" s="56" t="s">
        <v>1717</v>
      </c>
      <c r="M462" s="90">
        <v>900</v>
      </c>
      <c r="N462" s="90">
        <v>450</v>
      </c>
      <c r="O462" s="90">
        <v>400</v>
      </c>
      <c r="P462" s="90">
        <v>300</v>
      </c>
      <c r="Q462" s="57"/>
      <c r="R462" s="57"/>
      <c r="S462" s="57"/>
      <c r="T462" s="57"/>
      <c r="U462" s="58" t="str">
        <f t="shared" si="81"/>
        <v>XL73NT</v>
      </c>
      <c r="V462" s="59"/>
      <c r="W462" s="59"/>
      <c r="X462" s="59"/>
      <c r="Y462" s="59"/>
      <c r="Z462" s="60">
        <f>V462/M462</f>
        <v>0</v>
      </c>
      <c r="AA462" s="60"/>
      <c r="AB462" s="60"/>
      <c r="AC462" s="60"/>
      <c r="AD462" s="59"/>
      <c r="AE462" s="59"/>
      <c r="AF462" s="59"/>
      <c r="AG462" s="59"/>
      <c r="AH462" s="61"/>
      <c r="AI462" s="61"/>
      <c r="AJ462" s="61"/>
      <c r="AK462" s="61"/>
      <c r="AL462" s="164">
        <v>5.95</v>
      </c>
      <c r="AM462" s="62"/>
      <c r="AN462" s="63">
        <f t="shared" si="82"/>
        <v>3.4</v>
      </c>
      <c r="AO462" s="59">
        <f t="shared" si="84"/>
        <v>3060</v>
      </c>
      <c r="AP462" s="59">
        <f t="shared" si="84"/>
        <v>1530</v>
      </c>
      <c r="AQ462" s="59">
        <f t="shared" si="84"/>
        <v>1360</v>
      </c>
      <c r="AR462" s="59">
        <f t="shared" si="83"/>
        <v>1020</v>
      </c>
      <c r="AS462" s="59">
        <f t="shared" si="89"/>
        <v>3100</v>
      </c>
      <c r="AT462" s="59">
        <f t="shared" si="89"/>
        <v>1500</v>
      </c>
      <c r="AU462" s="59">
        <f t="shared" si="89"/>
        <v>1400</v>
      </c>
      <c r="AV462" s="59">
        <f t="shared" si="89"/>
        <v>1000</v>
      </c>
      <c r="AW462" s="64"/>
      <c r="AX462" s="89" t="s">
        <v>94</v>
      </c>
      <c r="AY462" s="65"/>
      <c r="AZ462" s="66">
        <v>240</v>
      </c>
    </row>
    <row r="463" spans="1:52" s="32" customFormat="1" ht="66" customHeight="1" x14ac:dyDescent="0.25">
      <c r="A463" s="53" t="str">
        <f t="shared" si="85"/>
        <v>XL74NT+1</v>
      </c>
      <c r="B463" s="53" t="str">
        <f t="shared" si="86"/>
        <v>XL74NT+2</v>
      </c>
      <c r="C463" s="53" t="str">
        <f t="shared" si="87"/>
        <v>XL74NT+3</v>
      </c>
      <c r="D463" s="53" t="str">
        <f t="shared" si="88"/>
        <v>XL74NT+4</v>
      </c>
      <c r="F463" s="89" t="s">
        <v>94</v>
      </c>
      <c r="G463" s="55">
        <v>74</v>
      </c>
      <c r="H463" s="56" t="s">
        <v>129</v>
      </c>
      <c r="I463" s="56" t="s">
        <v>1718</v>
      </c>
      <c r="J463" s="56" t="s">
        <v>96</v>
      </c>
      <c r="K463" s="56"/>
      <c r="L463" s="56" t="s">
        <v>1719</v>
      </c>
      <c r="M463" s="90">
        <v>900</v>
      </c>
      <c r="N463" s="90">
        <v>450</v>
      </c>
      <c r="O463" s="90">
        <v>400</v>
      </c>
      <c r="P463" s="90">
        <v>300</v>
      </c>
      <c r="Q463" s="57"/>
      <c r="R463" s="57"/>
      <c r="S463" s="57"/>
      <c r="T463" s="57"/>
      <c r="U463" s="58" t="str">
        <f t="shared" si="81"/>
        <v>XL74NT</v>
      </c>
      <c r="V463" s="59"/>
      <c r="W463" s="59"/>
      <c r="X463" s="59"/>
      <c r="Y463" s="59"/>
      <c r="Z463" s="60"/>
      <c r="AA463" s="60"/>
      <c r="AB463" s="60"/>
      <c r="AC463" s="60"/>
      <c r="AD463" s="59"/>
      <c r="AE463" s="59"/>
      <c r="AF463" s="59"/>
      <c r="AG463" s="59"/>
      <c r="AH463" s="61"/>
      <c r="AI463" s="61"/>
      <c r="AJ463" s="61"/>
      <c r="AK463" s="61"/>
      <c r="AL463" s="164">
        <v>5.95</v>
      </c>
      <c r="AM463" s="62"/>
      <c r="AN463" s="63">
        <f t="shared" si="82"/>
        <v>3.4</v>
      </c>
      <c r="AO463" s="59">
        <f t="shared" si="84"/>
        <v>3060</v>
      </c>
      <c r="AP463" s="59">
        <f t="shared" si="84"/>
        <v>1530</v>
      </c>
      <c r="AQ463" s="59">
        <f t="shared" si="84"/>
        <v>1360</v>
      </c>
      <c r="AR463" s="59">
        <f t="shared" si="83"/>
        <v>1020</v>
      </c>
      <c r="AS463" s="59">
        <f t="shared" si="89"/>
        <v>3100</v>
      </c>
      <c r="AT463" s="59">
        <f t="shared" si="89"/>
        <v>1500</v>
      </c>
      <c r="AU463" s="59">
        <f t="shared" si="89"/>
        <v>1400</v>
      </c>
      <c r="AV463" s="59">
        <f t="shared" si="89"/>
        <v>1000</v>
      </c>
      <c r="AW463" s="64"/>
      <c r="AX463" s="89" t="s">
        <v>94</v>
      </c>
      <c r="AY463" s="65"/>
      <c r="AZ463" s="66">
        <v>240</v>
      </c>
    </row>
    <row r="464" spans="1:52" s="32" customFormat="1" ht="66" customHeight="1" x14ac:dyDescent="0.25">
      <c r="A464" s="53" t="str">
        <f t="shared" si="85"/>
        <v>XL75NT+1</v>
      </c>
      <c r="B464" s="53" t="str">
        <f t="shared" si="86"/>
        <v>XL75NT+2</v>
      </c>
      <c r="C464" s="53" t="str">
        <f t="shared" si="87"/>
        <v>XL75NT+3</v>
      </c>
      <c r="D464" s="53" t="str">
        <f t="shared" si="88"/>
        <v>XL75NT+4</v>
      </c>
      <c r="F464" s="89" t="s">
        <v>94</v>
      </c>
      <c r="G464" s="55">
        <v>75</v>
      </c>
      <c r="H464" s="56" t="s">
        <v>142</v>
      </c>
      <c r="I464" s="56" t="s">
        <v>1720</v>
      </c>
      <c r="J464" s="56" t="s">
        <v>96</v>
      </c>
      <c r="K464" s="56"/>
      <c r="L464" s="56" t="s">
        <v>1721</v>
      </c>
      <c r="M464" s="90">
        <v>900</v>
      </c>
      <c r="N464" s="90">
        <v>450</v>
      </c>
      <c r="O464" s="90">
        <v>400</v>
      </c>
      <c r="P464" s="90">
        <v>300</v>
      </c>
      <c r="Q464" s="57"/>
      <c r="R464" s="57"/>
      <c r="S464" s="57"/>
      <c r="T464" s="57"/>
      <c r="U464" s="58" t="str">
        <f t="shared" si="81"/>
        <v>XL75NT</v>
      </c>
      <c r="V464" s="59"/>
      <c r="W464" s="59"/>
      <c r="X464" s="59"/>
      <c r="Y464" s="59"/>
      <c r="Z464" s="60"/>
      <c r="AA464" s="60"/>
      <c r="AB464" s="60"/>
      <c r="AC464" s="60"/>
      <c r="AD464" s="59"/>
      <c r="AE464" s="59"/>
      <c r="AF464" s="59"/>
      <c r="AG464" s="59"/>
      <c r="AH464" s="61"/>
      <c r="AI464" s="61"/>
      <c r="AJ464" s="61"/>
      <c r="AK464" s="61"/>
      <c r="AL464" s="164">
        <v>5.95</v>
      </c>
      <c r="AM464" s="62"/>
      <c r="AN464" s="63">
        <f t="shared" si="82"/>
        <v>3.4</v>
      </c>
      <c r="AO464" s="59">
        <f t="shared" si="84"/>
        <v>3060</v>
      </c>
      <c r="AP464" s="59">
        <f t="shared" si="84"/>
        <v>1530</v>
      </c>
      <c r="AQ464" s="59">
        <f t="shared" si="84"/>
        <v>1360</v>
      </c>
      <c r="AR464" s="59">
        <f t="shared" si="83"/>
        <v>1020</v>
      </c>
      <c r="AS464" s="59">
        <f t="shared" si="89"/>
        <v>3100</v>
      </c>
      <c r="AT464" s="59">
        <f t="shared" si="89"/>
        <v>1500</v>
      </c>
      <c r="AU464" s="59">
        <f t="shared" si="89"/>
        <v>1400</v>
      </c>
      <c r="AV464" s="59">
        <f t="shared" si="89"/>
        <v>1000</v>
      </c>
      <c r="AW464" s="64"/>
      <c r="AX464" s="89" t="s">
        <v>94</v>
      </c>
      <c r="AY464" s="65"/>
      <c r="AZ464" s="66">
        <v>240</v>
      </c>
    </row>
    <row r="465" spans="1:52" s="32" customFormat="1" ht="66" customHeight="1" x14ac:dyDescent="0.25">
      <c r="A465" s="53" t="str">
        <f t="shared" si="85"/>
        <v>XL76NT+1</v>
      </c>
      <c r="B465" s="53" t="str">
        <f t="shared" si="86"/>
        <v>XL76NT+2</v>
      </c>
      <c r="C465" s="53" t="str">
        <f t="shared" si="87"/>
        <v>XL76NT+3</v>
      </c>
      <c r="D465" s="53" t="str">
        <f t="shared" si="88"/>
        <v>XL76NT+4</v>
      </c>
      <c r="F465" s="89" t="s">
        <v>94</v>
      </c>
      <c r="G465" s="55">
        <v>76</v>
      </c>
      <c r="H465" s="56" t="s">
        <v>97</v>
      </c>
      <c r="I465" s="56" t="s">
        <v>1722</v>
      </c>
      <c r="J465" s="56" t="s">
        <v>1715</v>
      </c>
      <c r="K465" s="56"/>
      <c r="L465" s="56" t="s">
        <v>1723</v>
      </c>
      <c r="M465" s="90">
        <v>900</v>
      </c>
      <c r="N465" s="90">
        <v>450</v>
      </c>
      <c r="O465" s="90">
        <v>400</v>
      </c>
      <c r="P465" s="90">
        <v>300</v>
      </c>
      <c r="Q465" s="57"/>
      <c r="R465" s="57"/>
      <c r="S465" s="57"/>
      <c r="T465" s="57"/>
      <c r="U465" s="58" t="str">
        <f t="shared" si="81"/>
        <v>XL76NT</v>
      </c>
      <c r="V465" s="59"/>
      <c r="W465" s="59"/>
      <c r="X465" s="59"/>
      <c r="Y465" s="59"/>
      <c r="Z465" s="60"/>
      <c r="AA465" s="60"/>
      <c r="AB465" s="60"/>
      <c r="AC465" s="60"/>
      <c r="AD465" s="59"/>
      <c r="AE465" s="59"/>
      <c r="AF465" s="59"/>
      <c r="AG465" s="59"/>
      <c r="AH465" s="61"/>
      <c r="AI465" s="61"/>
      <c r="AJ465" s="61"/>
      <c r="AK465" s="61"/>
      <c r="AL465" s="164">
        <v>5.5111111111111111</v>
      </c>
      <c r="AM465" s="62"/>
      <c r="AN465" s="63">
        <f t="shared" si="82"/>
        <v>3.1</v>
      </c>
      <c r="AO465" s="59">
        <f t="shared" si="84"/>
        <v>2790</v>
      </c>
      <c r="AP465" s="59">
        <f t="shared" si="84"/>
        <v>1395</v>
      </c>
      <c r="AQ465" s="59">
        <f t="shared" si="84"/>
        <v>1240</v>
      </c>
      <c r="AR465" s="59">
        <f t="shared" si="83"/>
        <v>930</v>
      </c>
      <c r="AS465" s="59">
        <f t="shared" si="89"/>
        <v>2800</v>
      </c>
      <c r="AT465" s="59">
        <f t="shared" si="89"/>
        <v>1400</v>
      </c>
      <c r="AU465" s="59">
        <f t="shared" si="89"/>
        <v>1200</v>
      </c>
      <c r="AV465" s="59">
        <f t="shared" si="89"/>
        <v>930</v>
      </c>
      <c r="AW465" s="64"/>
      <c r="AX465" s="89" t="s">
        <v>94</v>
      </c>
      <c r="AY465" s="65"/>
      <c r="AZ465" s="66">
        <v>240</v>
      </c>
    </row>
    <row r="466" spans="1:52" s="32" customFormat="1" ht="66" customHeight="1" x14ac:dyDescent="0.25">
      <c r="A466" s="53" t="str">
        <f t="shared" si="85"/>
        <v>XL77NT+1</v>
      </c>
      <c r="B466" s="53" t="str">
        <f t="shared" si="86"/>
        <v>XL77NT+2</v>
      </c>
      <c r="C466" s="53" t="str">
        <f t="shared" si="87"/>
        <v>XL77NT+3</v>
      </c>
      <c r="D466" s="53" t="str">
        <f t="shared" si="88"/>
        <v>XL77NT+4</v>
      </c>
      <c r="F466" s="89" t="s">
        <v>94</v>
      </c>
      <c r="G466" s="55">
        <v>77</v>
      </c>
      <c r="H466" s="56" t="s">
        <v>130</v>
      </c>
      <c r="I466" s="56" t="s">
        <v>1724</v>
      </c>
      <c r="J466" s="56" t="s">
        <v>1725</v>
      </c>
      <c r="K466" s="56"/>
      <c r="L466" s="56" t="s">
        <v>181</v>
      </c>
      <c r="M466" s="91">
        <v>900</v>
      </c>
      <c r="N466" s="90">
        <v>450</v>
      </c>
      <c r="O466" s="90">
        <v>400</v>
      </c>
      <c r="P466" s="90">
        <v>300</v>
      </c>
      <c r="Q466" s="57"/>
      <c r="R466" s="57"/>
      <c r="S466" s="57"/>
      <c r="T466" s="57"/>
      <c r="U466" s="58" t="str">
        <f t="shared" si="81"/>
        <v>XL77NT</v>
      </c>
      <c r="V466" s="59"/>
      <c r="W466" s="59"/>
      <c r="X466" s="59"/>
      <c r="Y466" s="59"/>
      <c r="Z466" s="60"/>
      <c r="AA466" s="60"/>
      <c r="AB466" s="60"/>
      <c r="AC466" s="60"/>
      <c r="AD466" s="59"/>
      <c r="AE466" s="59"/>
      <c r="AF466" s="59"/>
      <c r="AG466" s="59"/>
      <c r="AH466" s="61"/>
      <c r="AI466" s="61"/>
      <c r="AJ466" s="61"/>
      <c r="AK466" s="61"/>
      <c r="AL466" s="164">
        <v>5.95</v>
      </c>
      <c r="AM466" s="62"/>
      <c r="AN466" s="63">
        <f t="shared" si="82"/>
        <v>3.4</v>
      </c>
      <c r="AO466" s="59">
        <f t="shared" si="84"/>
        <v>3060</v>
      </c>
      <c r="AP466" s="59">
        <f t="shared" si="84"/>
        <v>1530</v>
      </c>
      <c r="AQ466" s="59">
        <f t="shared" si="84"/>
        <v>1360</v>
      </c>
      <c r="AR466" s="59">
        <f t="shared" si="83"/>
        <v>1020</v>
      </c>
      <c r="AS466" s="59">
        <f t="shared" si="89"/>
        <v>3100</v>
      </c>
      <c r="AT466" s="59">
        <f t="shared" si="89"/>
        <v>1500</v>
      </c>
      <c r="AU466" s="59">
        <f t="shared" si="89"/>
        <v>1400</v>
      </c>
      <c r="AV466" s="59">
        <f t="shared" si="89"/>
        <v>1000</v>
      </c>
      <c r="AW466" s="64"/>
      <c r="AX466" s="89" t="s">
        <v>94</v>
      </c>
      <c r="AY466" s="65"/>
      <c r="AZ466" s="66">
        <v>240</v>
      </c>
    </row>
    <row r="467" spans="1:52" s="32" customFormat="1" ht="66" customHeight="1" x14ac:dyDescent="0.25">
      <c r="A467" s="53" t="str">
        <f t="shared" si="85"/>
        <v>XL78NT+1</v>
      </c>
      <c r="B467" s="53" t="str">
        <f t="shared" si="86"/>
        <v>XL78NT+2</v>
      </c>
      <c r="C467" s="53" t="str">
        <f t="shared" si="87"/>
        <v>XL78NT+3</v>
      </c>
      <c r="D467" s="53" t="str">
        <f t="shared" si="88"/>
        <v>XL78NT+4</v>
      </c>
      <c r="F467" s="89" t="s">
        <v>94</v>
      </c>
      <c r="G467" s="55">
        <v>78</v>
      </c>
      <c r="H467" s="56" t="s">
        <v>169</v>
      </c>
      <c r="I467" s="56" t="s">
        <v>1726</v>
      </c>
      <c r="J467" s="56" t="s">
        <v>144</v>
      </c>
      <c r="K467" s="56"/>
      <c r="L467" s="56" t="s">
        <v>1727</v>
      </c>
      <c r="M467" s="91">
        <v>1500</v>
      </c>
      <c r="N467" s="90">
        <v>700</v>
      </c>
      <c r="O467" s="90">
        <v>500</v>
      </c>
      <c r="P467" s="90">
        <v>400</v>
      </c>
      <c r="Q467" s="57"/>
      <c r="R467" s="57"/>
      <c r="S467" s="57"/>
      <c r="T467" s="57"/>
      <c r="U467" s="58" t="str">
        <f t="shared" si="81"/>
        <v>XL78NT</v>
      </c>
      <c r="V467" s="59"/>
      <c r="W467" s="59"/>
      <c r="X467" s="59"/>
      <c r="Y467" s="59"/>
      <c r="Z467" s="60"/>
      <c r="AA467" s="60"/>
      <c r="AB467" s="60"/>
      <c r="AC467" s="60"/>
      <c r="AD467" s="59"/>
      <c r="AE467" s="59"/>
      <c r="AF467" s="59"/>
      <c r="AG467" s="59"/>
      <c r="AH467" s="61"/>
      <c r="AI467" s="61"/>
      <c r="AJ467" s="61"/>
      <c r="AK467" s="61"/>
      <c r="AL467" s="164">
        <v>3</v>
      </c>
      <c r="AM467" s="62"/>
      <c r="AN467" s="62">
        <v>1.7</v>
      </c>
      <c r="AO467" s="59">
        <f t="shared" si="84"/>
        <v>2550</v>
      </c>
      <c r="AP467" s="59">
        <f t="shared" si="84"/>
        <v>1190</v>
      </c>
      <c r="AQ467" s="59">
        <f t="shared" si="84"/>
        <v>850</v>
      </c>
      <c r="AR467" s="59">
        <f t="shared" si="83"/>
        <v>680</v>
      </c>
      <c r="AS467" s="59">
        <f t="shared" si="89"/>
        <v>2600</v>
      </c>
      <c r="AT467" s="59">
        <f t="shared" si="89"/>
        <v>1200</v>
      </c>
      <c r="AU467" s="59">
        <f t="shared" si="89"/>
        <v>850</v>
      </c>
      <c r="AV467" s="59">
        <f t="shared" si="89"/>
        <v>680</v>
      </c>
      <c r="AW467" s="64"/>
      <c r="AX467" s="89" t="s">
        <v>94</v>
      </c>
      <c r="AY467" s="65"/>
      <c r="AZ467" s="66">
        <v>240</v>
      </c>
    </row>
    <row r="468" spans="1:52" s="32" customFormat="1" ht="66" customHeight="1" x14ac:dyDescent="0.25">
      <c r="A468" s="53" t="str">
        <f t="shared" si="85"/>
        <v>XL79NT+1</v>
      </c>
      <c r="B468" s="53" t="str">
        <f t="shared" si="86"/>
        <v>XL79NT+2</v>
      </c>
      <c r="C468" s="53" t="str">
        <f t="shared" si="87"/>
        <v>XL79NT+3</v>
      </c>
      <c r="D468" s="53" t="str">
        <f t="shared" si="88"/>
        <v>XL79NT+4</v>
      </c>
      <c r="F468" s="89" t="s">
        <v>94</v>
      </c>
      <c r="G468" s="55">
        <v>79</v>
      </c>
      <c r="H468" s="56" t="s">
        <v>160</v>
      </c>
      <c r="I468" s="56" t="s">
        <v>1728</v>
      </c>
      <c r="J468" s="56" t="s">
        <v>144</v>
      </c>
      <c r="K468" s="56"/>
      <c r="L468" s="56" t="s">
        <v>190</v>
      </c>
      <c r="M468" s="91">
        <v>1400</v>
      </c>
      <c r="N468" s="90">
        <v>700</v>
      </c>
      <c r="O468" s="90">
        <v>500</v>
      </c>
      <c r="P468" s="90">
        <v>400</v>
      </c>
      <c r="Q468" s="57"/>
      <c r="R468" s="57"/>
      <c r="S468" s="57"/>
      <c r="T468" s="57"/>
      <c r="U468" s="58" t="str">
        <f t="shared" si="81"/>
        <v>XL79NT</v>
      </c>
      <c r="V468" s="59"/>
      <c r="W468" s="59"/>
      <c r="X468" s="59"/>
      <c r="Y468" s="59"/>
      <c r="Z468" s="60">
        <f>V468/M468</f>
        <v>0</v>
      </c>
      <c r="AA468" s="60"/>
      <c r="AB468" s="60"/>
      <c r="AC468" s="60"/>
      <c r="AD468" s="59"/>
      <c r="AE468" s="59"/>
      <c r="AF468" s="59"/>
      <c r="AG468" s="59"/>
      <c r="AH468" s="61"/>
      <c r="AI468" s="61"/>
      <c r="AJ468" s="61"/>
      <c r="AK468" s="61"/>
      <c r="AL468" s="164">
        <v>6.2142857142857144</v>
      </c>
      <c r="AM468" s="62"/>
      <c r="AN468" s="63">
        <f>ROUNDDOWN(AL468*$AN$10/$AL$10,1)</f>
        <v>3.6</v>
      </c>
      <c r="AO468" s="59">
        <f t="shared" si="84"/>
        <v>5040</v>
      </c>
      <c r="AP468" s="59">
        <f t="shared" si="84"/>
        <v>2520</v>
      </c>
      <c r="AQ468" s="59">
        <f t="shared" si="84"/>
        <v>1800</v>
      </c>
      <c r="AR468" s="59">
        <f t="shared" si="83"/>
        <v>1440</v>
      </c>
      <c r="AS468" s="59">
        <f t="shared" si="89"/>
        <v>5000</v>
      </c>
      <c r="AT468" s="59">
        <f t="shared" si="89"/>
        <v>2500</v>
      </c>
      <c r="AU468" s="59">
        <f t="shared" si="89"/>
        <v>1800</v>
      </c>
      <c r="AV468" s="59">
        <f t="shared" si="89"/>
        <v>1400</v>
      </c>
      <c r="AW468" s="64"/>
      <c r="AX468" s="89" t="s">
        <v>94</v>
      </c>
      <c r="AY468" s="65"/>
      <c r="AZ468" s="66">
        <v>240</v>
      </c>
    </row>
    <row r="469" spans="1:52" s="32" customFormat="1" ht="66" customHeight="1" x14ac:dyDescent="0.25">
      <c r="A469" s="53" t="str">
        <f t="shared" si="85"/>
        <v>XL80NT+1</v>
      </c>
      <c r="B469" s="53" t="str">
        <f t="shared" si="86"/>
        <v>XL80NT+2</v>
      </c>
      <c r="C469" s="53" t="str">
        <f t="shared" si="87"/>
        <v>XL80NT+3</v>
      </c>
      <c r="D469" s="53" t="str">
        <f t="shared" si="88"/>
        <v>XL80NT+4</v>
      </c>
      <c r="F469" s="89" t="s">
        <v>94</v>
      </c>
      <c r="G469" s="55">
        <v>80</v>
      </c>
      <c r="H469" s="56" t="s">
        <v>180</v>
      </c>
      <c r="I469" s="56" t="s">
        <v>1729</v>
      </c>
      <c r="J469" s="87" t="s">
        <v>1730</v>
      </c>
      <c r="K469" s="87"/>
      <c r="L469" s="87" t="s">
        <v>1731</v>
      </c>
      <c r="M469" s="91">
        <v>1200</v>
      </c>
      <c r="N469" s="90">
        <v>600</v>
      </c>
      <c r="O469" s="90">
        <v>500</v>
      </c>
      <c r="P469" s="90">
        <v>400</v>
      </c>
      <c r="Q469" s="57"/>
      <c r="R469" s="57"/>
      <c r="S469" s="57"/>
      <c r="T469" s="57"/>
      <c r="U469" s="58" t="str">
        <f t="shared" si="81"/>
        <v>XL80NT</v>
      </c>
      <c r="V469" s="59"/>
      <c r="W469" s="59"/>
      <c r="X469" s="59"/>
      <c r="Y469" s="59"/>
      <c r="Z469" s="60"/>
      <c r="AA469" s="60"/>
      <c r="AB469" s="60"/>
      <c r="AC469" s="60"/>
      <c r="AD469" s="59"/>
      <c r="AE469" s="59"/>
      <c r="AF469" s="59"/>
      <c r="AG469" s="59"/>
      <c r="AH469" s="61"/>
      <c r="AI469" s="61"/>
      <c r="AJ469" s="61"/>
      <c r="AK469" s="61"/>
      <c r="AL469" s="164">
        <v>3.86</v>
      </c>
      <c r="AM469" s="62"/>
      <c r="AN469" s="63">
        <f>ROUNDDOWN(AL469*$AN$10/$AL$10,1)</f>
        <v>2.2000000000000002</v>
      </c>
      <c r="AO469" s="59">
        <f t="shared" si="84"/>
        <v>2640</v>
      </c>
      <c r="AP469" s="59">
        <f t="shared" si="84"/>
        <v>1320</v>
      </c>
      <c r="AQ469" s="59">
        <f t="shared" si="84"/>
        <v>1100</v>
      </c>
      <c r="AR469" s="59">
        <f t="shared" si="83"/>
        <v>880.00000000000011</v>
      </c>
      <c r="AS469" s="59">
        <f t="shared" si="89"/>
        <v>2600</v>
      </c>
      <c r="AT469" s="59">
        <f t="shared" si="89"/>
        <v>1300</v>
      </c>
      <c r="AU469" s="59">
        <f t="shared" si="89"/>
        <v>1100</v>
      </c>
      <c r="AV469" s="59">
        <f t="shared" si="89"/>
        <v>880</v>
      </c>
      <c r="AW469" s="64"/>
      <c r="AX469" s="89" t="s">
        <v>94</v>
      </c>
      <c r="AY469" s="65"/>
      <c r="AZ469" s="66">
        <v>240</v>
      </c>
    </row>
    <row r="470" spans="1:52" s="32" customFormat="1" ht="66" customHeight="1" x14ac:dyDescent="0.25">
      <c r="A470" s="53" t="str">
        <f t="shared" si="85"/>
        <v>XL81NT+1</v>
      </c>
      <c r="B470" s="53" t="str">
        <f t="shared" si="86"/>
        <v>XL81NT+2</v>
      </c>
      <c r="C470" s="53" t="str">
        <f t="shared" si="87"/>
        <v>XL81NT+3</v>
      </c>
      <c r="D470" s="53" t="str">
        <f t="shared" si="88"/>
        <v>XL81NT+4</v>
      </c>
      <c r="F470" s="89" t="s">
        <v>94</v>
      </c>
      <c r="G470" s="55">
        <v>81</v>
      </c>
      <c r="H470" s="56" t="s">
        <v>177</v>
      </c>
      <c r="I470" s="56" t="s">
        <v>1732</v>
      </c>
      <c r="J470" s="87" t="s">
        <v>144</v>
      </c>
      <c r="K470" s="87"/>
      <c r="L470" s="87" t="s">
        <v>1733</v>
      </c>
      <c r="M470" s="91">
        <v>1200</v>
      </c>
      <c r="N470" s="90">
        <v>600</v>
      </c>
      <c r="O470" s="90">
        <v>500</v>
      </c>
      <c r="P470" s="90">
        <v>400</v>
      </c>
      <c r="Q470" s="57"/>
      <c r="R470" s="57"/>
      <c r="S470" s="57"/>
      <c r="T470" s="57"/>
      <c r="U470" s="58" t="str">
        <f t="shared" si="81"/>
        <v>XL81NT</v>
      </c>
      <c r="V470" s="59"/>
      <c r="W470" s="59"/>
      <c r="X470" s="59"/>
      <c r="Y470" s="59"/>
      <c r="Z470" s="60"/>
      <c r="AA470" s="60"/>
      <c r="AB470" s="60"/>
      <c r="AC470" s="60"/>
      <c r="AD470" s="59"/>
      <c r="AE470" s="59"/>
      <c r="AF470" s="59"/>
      <c r="AG470" s="59"/>
      <c r="AH470" s="61"/>
      <c r="AI470" s="61"/>
      <c r="AJ470" s="61"/>
      <c r="AK470" s="61"/>
      <c r="AL470" s="164">
        <v>3.86</v>
      </c>
      <c r="AM470" s="62"/>
      <c r="AN470" s="63">
        <f>ROUNDDOWN(AL470*$AN$10/$AL$10,1)</f>
        <v>2.2000000000000002</v>
      </c>
      <c r="AO470" s="59">
        <f t="shared" si="84"/>
        <v>2640</v>
      </c>
      <c r="AP470" s="59">
        <f t="shared" si="84"/>
        <v>1320</v>
      </c>
      <c r="AQ470" s="59">
        <f t="shared" si="84"/>
        <v>1100</v>
      </c>
      <c r="AR470" s="59">
        <f t="shared" si="83"/>
        <v>880.00000000000011</v>
      </c>
      <c r="AS470" s="59">
        <f t="shared" si="89"/>
        <v>2600</v>
      </c>
      <c r="AT470" s="59">
        <f t="shared" si="89"/>
        <v>1300</v>
      </c>
      <c r="AU470" s="59">
        <f t="shared" si="89"/>
        <v>1100</v>
      </c>
      <c r="AV470" s="59">
        <f t="shared" si="89"/>
        <v>880</v>
      </c>
      <c r="AW470" s="64"/>
      <c r="AX470" s="89" t="s">
        <v>94</v>
      </c>
      <c r="AY470" s="65"/>
      <c r="AZ470" s="66">
        <v>240</v>
      </c>
    </row>
    <row r="471" spans="1:52" s="32" customFormat="1" ht="47.25" x14ac:dyDescent="0.25">
      <c r="A471" s="53" t="str">
        <f t="shared" si="85"/>
        <v>XL82NT+1</v>
      </c>
      <c r="B471" s="53" t="str">
        <f t="shared" si="86"/>
        <v>XL82NT+2</v>
      </c>
      <c r="C471" s="53" t="str">
        <f t="shared" si="87"/>
        <v>XL82NT+3</v>
      </c>
      <c r="D471" s="53" t="str">
        <f t="shared" si="88"/>
        <v>XL82NT+4</v>
      </c>
      <c r="F471" s="89" t="s">
        <v>94</v>
      </c>
      <c r="G471" s="55">
        <v>82</v>
      </c>
      <c r="H471" s="56" t="s">
        <v>158</v>
      </c>
      <c r="I471" s="56" t="s">
        <v>1734</v>
      </c>
      <c r="J471" s="56" t="s">
        <v>144</v>
      </c>
      <c r="K471" s="56"/>
      <c r="L471" s="56" t="s">
        <v>1735</v>
      </c>
      <c r="M471" s="91">
        <v>1200</v>
      </c>
      <c r="N471" s="90">
        <v>600</v>
      </c>
      <c r="O471" s="90">
        <v>500</v>
      </c>
      <c r="P471" s="90">
        <v>400</v>
      </c>
      <c r="Q471" s="57"/>
      <c r="R471" s="57"/>
      <c r="S471" s="57"/>
      <c r="T471" s="57"/>
      <c r="U471" s="58" t="str">
        <f t="shared" si="81"/>
        <v>XL82NT</v>
      </c>
      <c r="V471" s="59"/>
      <c r="W471" s="59"/>
      <c r="X471" s="59"/>
      <c r="Y471" s="59"/>
      <c r="Z471" s="60">
        <f>V471/M471</f>
        <v>0</v>
      </c>
      <c r="AA471" s="60"/>
      <c r="AB471" s="60"/>
      <c r="AC471" s="60"/>
      <c r="AD471" s="59"/>
      <c r="AE471" s="59"/>
      <c r="AF471" s="59"/>
      <c r="AG471" s="59"/>
      <c r="AH471" s="61"/>
      <c r="AI471" s="61"/>
      <c r="AJ471" s="61"/>
      <c r="AK471" s="61"/>
      <c r="AL471" s="164">
        <v>3.86</v>
      </c>
      <c r="AM471" s="62"/>
      <c r="AN471" s="63">
        <f>ROUNDDOWN(AL471*$AN$10/$AL$10,1)</f>
        <v>2.2000000000000002</v>
      </c>
      <c r="AO471" s="59">
        <f t="shared" si="84"/>
        <v>2640</v>
      </c>
      <c r="AP471" s="59">
        <f t="shared" si="84"/>
        <v>1320</v>
      </c>
      <c r="AQ471" s="59">
        <f t="shared" si="84"/>
        <v>1100</v>
      </c>
      <c r="AR471" s="59">
        <f t="shared" si="83"/>
        <v>880.00000000000011</v>
      </c>
      <c r="AS471" s="59">
        <f t="shared" si="89"/>
        <v>2600</v>
      </c>
      <c r="AT471" s="59">
        <f t="shared" si="89"/>
        <v>1300</v>
      </c>
      <c r="AU471" s="59">
        <f t="shared" si="89"/>
        <v>1100</v>
      </c>
      <c r="AV471" s="59">
        <f t="shared" si="89"/>
        <v>880</v>
      </c>
      <c r="AW471" s="64"/>
      <c r="AX471" s="89" t="s">
        <v>94</v>
      </c>
      <c r="AY471" s="65"/>
      <c r="AZ471" s="66">
        <v>240</v>
      </c>
    </row>
    <row r="472" spans="1:52" s="32" customFormat="1" ht="66" customHeight="1" x14ac:dyDescent="0.25">
      <c r="A472" s="53" t="str">
        <f t="shared" si="85"/>
        <v>XL83NT+1</v>
      </c>
      <c r="B472" s="53" t="str">
        <f t="shared" si="86"/>
        <v>XL83NT+2</v>
      </c>
      <c r="C472" s="53" t="str">
        <f t="shared" si="87"/>
        <v>XL83NT+3</v>
      </c>
      <c r="D472" s="53" t="str">
        <f t="shared" si="88"/>
        <v>XL83NT+4</v>
      </c>
      <c r="F472" s="89" t="s">
        <v>94</v>
      </c>
      <c r="G472" s="55">
        <v>83</v>
      </c>
      <c r="H472" s="56" t="s">
        <v>163</v>
      </c>
      <c r="I472" s="56" t="s">
        <v>1736</v>
      </c>
      <c r="J472" s="56" t="s">
        <v>144</v>
      </c>
      <c r="K472" s="56"/>
      <c r="L472" s="56" t="s">
        <v>1737</v>
      </c>
      <c r="M472" s="91">
        <v>1200</v>
      </c>
      <c r="N472" s="90">
        <v>600</v>
      </c>
      <c r="O472" s="90">
        <v>500</v>
      </c>
      <c r="P472" s="90">
        <v>400</v>
      </c>
      <c r="Q472" s="57"/>
      <c r="R472" s="57"/>
      <c r="S472" s="57"/>
      <c r="T472" s="57"/>
      <c r="U472" s="58" t="str">
        <f t="shared" si="81"/>
        <v>XL83NT</v>
      </c>
      <c r="V472" s="59"/>
      <c r="W472" s="59"/>
      <c r="X472" s="59"/>
      <c r="Y472" s="59"/>
      <c r="Z472" s="60">
        <f>V472/M472</f>
        <v>0</v>
      </c>
      <c r="AA472" s="60"/>
      <c r="AB472" s="60"/>
      <c r="AC472" s="60"/>
      <c r="AD472" s="59"/>
      <c r="AE472" s="59"/>
      <c r="AF472" s="59"/>
      <c r="AG472" s="59"/>
      <c r="AH472" s="61"/>
      <c r="AI472" s="61"/>
      <c r="AJ472" s="61"/>
      <c r="AK472" s="61"/>
      <c r="AL472" s="164">
        <v>3.86</v>
      </c>
      <c r="AM472" s="62"/>
      <c r="AN472" s="63">
        <f>ROUNDDOWN(AL472*$AN$10/$AL$10,1)</f>
        <v>2.2000000000000002</v>
      </c>
      <c r="AO472" s="59">
        <f t="shared" si="84"/>
        <v>2640</v>
      </c>
      <c r="AP472" s="59">
        <f t="shared" si="84"/>
        <v>1320</v>
      </c>
      <c r="AQ472" s="59">
        <f t="shared" si="84"/>
        <v>1100</v>
      </c>
      <c r="AR472" s="59">
        <f t="shared" si="83"/>
        <v>880.00000000000011</v>
      </c>
      <c r="AS472" s="59">
        <f t="shared" si="89"/>
        <v>2600</v>
      </c>
      <c r="AT472" s="59">
        <f t="shared" si="89"/>
        <v>1300</v>
      </c>
      <c r="AU472" s="59">
        <f t="shared" si="89"/>
        <v>1100</v>
      </c>
      <c r="AV472" s="59">
        <f t="shared" si="89"/>
        <v>880</v>
      </c>
      <c r="AW472" s="64"/>
      <c r="AX472" s="89" t="s">
        <v>94</v>
      </c>
      <c r="AY472" s="65"/>
      <c r="AZ472" s="66">
        <v>240</v>
      </c>
    </row>
    <row r="473" spans="1:52" s="32" customFormat="1" ht="66" customHeight="1" x14ac:dyDescent="0.25">
      <c r="A473" s="53" t="str">
        <f t="shared" si="85"/>
        <v>XL84NT+1</v>
      </c>
      <c r="B473" s="53" t="str">
        <f t="shared" si="86"/>
        <v>XL84NT+2</v>
      </c>
      <c r="C473" s="53" t="str">
        <f t="shared" si="87"/>
        <v>XL84NT+3</v>
      </c>
      <c r="D473" s="53" t="str">
        <f t="shared" si="88"/>
        <v>XL84NT+4</v>
      </c>
      <c r="F473" s="89" t="s">
        <v>94</v>
      </c>
      <c r="G473" s="55">
        <v>84</v>
      </c>
      <c r="H473" s="56" t="s">
        <v>171</v>
      </c>
      <c r="I473" s="56" t="s">
        <v>1738</v>
      </c>
      <c r="J473" s="56" t="s">
        <v>172</v>
      </c>
      <c r="K473" s="56"/>
      <c r="L473" s="56" t="s">
        <v>1739</v>
      </c>
      <c r="M473" s="91">
        <v>1500</v>
      </c>
      <c r="N473" s="90">
        <v>700</v>
      </c>
      <c r="O473" s="90">
        <v>500</v>
      </c>
      <c r="P473" s="90">
        <v>400</v>
      </c>
      <c r="Q473" s="57"/>
      <c r="R473" s="57"/>
      <c r="S473" s="57"/>
      <c r="T473" s="57"/>
      <c r="U473" s="58" t="str">
        <f t="shared" si="81"/>
        <v>XL84NT</v>
      </c>
      <c r="V473" s="59"/>
      <c r="W473" s="59"/>
      <c r="X473" s="59"/>
      <c r="Y473" s="59"/>
      <c r="Z473" s="60">
        <f>V473/M473</f>
        <v>0</v>
      </c>
      <c r="AA473" s="60"/>
      <c r="AB473" s="60"/>
      <c r="AC473" s="60"/>
      <c r="AD473" s="59"/>
      <c r="AE473" s="59"/>
      <c r="AF473" s="59"/>
      <c r="AG473" s="59"/>
      <c r="AH473" s="61"/>
      <c r="AI473" s="61"/>
      <c r="AJ473" s="61"/>
      <c r="AK473" s="61"/>
      <c r="AL473" s="164">
        <v>2.7333333333333334</v>
      </c>
      <c r="AM473" s="62"/>
      <c r="AN473" s="62">
        <v>1.55</v>
      </c>
      <c r="AO473" s="59">
        <f t="shared" si="84"/>
        <v>2325</v>
      </c>
      <c r="AP473" s="59">
        <f t="shared" si="84"/>
        <v>1085</v>
      </c>
      <c r="AQ473" s="59">
        <f t="shared" si="84"/>
        <v>775</v>
      </c>
      <c r="AR473" s="59">
        <f t="shared" si="83"/>
        <v>620</v>
      </c>
      <c r="AS473" s="59">
        <f t="shared" si="89"/>
        <v>2300</v>
      </c>
      <c r="AT473" s="59">
        <f t="shared" si="89"/>
        <v>1100</v>
      </c>
      <c r="AU473" s="59">
        <f t="shared" si="89"/>
        <v>780</v>
      </c>
      <c r="AV473" s="59">
        <f t="shared" si="89"/>
        <v>620</v>
      </c>
      <c r="AW473" s="64"/>
      <c r="AX473" s="89" t="s">
        <v>94</v>
      </c>
      <c r="AY473" s="65"/>
      <c r="AZ473" s="66">
        <v>240</v>
      </c>
    </row>
    <row r="474" spans="1:52" s="32" customFormat="1" ht="66" customHeight="1" x14ac:dyDescent="0.25">
      <c r="A474" s="53" t="str">
        <f t="shared" si="85"/>
        <v>XL85NT+1</v>
      </c>
      <c r="B474" s="53" t="str">
        <f t="shared" si="86"/>
        <v>XL85NT+2</v>
      </c>
      <c r="C474" s="53" t="str">
        <f t="shared" si="87"/>
        <v>XL85NT+3</v>
      </c>
      <c r="D474" s="53" t="str">
        <f t="shared" si="88"/>
        <v>XL85NT+4</v>
      </c>
      <c r="F474" s="89" t="s">
        <v>94</v>
      </c>
      <c r="G474" s="55">
        <v>85</v>
      </c>
      <c r="H474" s="56" t="s">
        <v>182</v>
      </c>
      <c r="I474" s="56" t="s">
        <v>1740</v>
      </c>
      <c r="J474" s="56" t="s">
        <v>174</v>
      </c>
      <c r="K474" s="56"/>
      <c r="L474" s="56" t="s">
        <v>1741</v>
      </c>
      <c r="M474" s="91">
        <v>1200</v>
      </c>
      <c r="N474" s="90">
        <v>600</v>
      </c>
      <c r="O474" s="90">
        <v>500</v>
      </c>
      <c r="P474" s="90">
        <v>400</v>
      </c>
      <c r="Q474" s="57"/>
      <c r="R474" s="57"/>
      <c r="S474" s="57"/>
      <c r="T474" s="57"/>
      <c r="U474" s="58" t="str">
        <f t="shared" si="81"/>
        <v>XL85NT</v>
      </c>
      <c r="V474" s="59"/>
      <c r="W474" s="59"/>
      <c r="X474" s="59"/>
      <c r="Y474" s="59"/>
      <c r="Z474" s="60">
        <f>V474/M474</f>
        <v>0</v>
      </c>
      <c r="AA474" s="60"/>
      <c r="AB474" s="60"/>
      <c r="AC474" s="60"/>
      <c r="AD474" s="59"/>
      <c r="AE474" s="59"/>
      <c r="AF474" s="59"/>
      <c r="AG474" s="59"/>
      <c r="AH474" s="61"/>
      <c r="AI474" s="61"/>
      <c r="AJ474" s="61"/>
      <c r="AK474" s="61"/>
      <c r="AL474" s="164">
        <v>3.86</v>
      </c>
      <c r="AM474" s="62"/>
      <c r="AN474" s="63">
        <f>ROUNDDOWN(AL474*$AN$10/$AL$10,1)</f>
        <v>2.2000000000000002</v>
      </c>
      <c r="AO474" s="59">
        <f t="shared" si="84"/>
        <v>2640</v>
      </c>
      <c r="AP474" s="59">
        <f t="shared" si="84"/>
        <v>1320</v>
      </c>
      <c r="AQ474" s="59">
        <f t="shared" si="84"/>
        <v>1100</v>
      </c>
      <c r="AR474" s="59">
        <f t="shared" si="83"/>
        <v>880.00000000000011</v>
      </c>
      <c r="AS474" s="59">
        <f t="shared" si="89"/>
        <v>2600</v>
      </c>
      <c r="AT474" s="59">
        <f t="shared" si="89"/>
        <v>1300</v>
      </c>
      <c r="AU474" s="59">
        <f t="shared" si="89"/>
        <v>1100</v>
      </c>
      <c r="AV474" s="59">
        <f t="shared" si="89"/>
        <v>880</v>
      </c>
      <c r="AW474" s="64"/>
      <c r="AX474" s="89" t="s">
        <v>94</v>
      </c>
      <c r="AY474" s="65"/>
      <c r="AZ474" s="66">
        <v>240</v>
      </c>
    </row>
    <row r="475" spans="1:52" s="32" customFormat="1" ht="66" customHeight="1" x14ac:dyDescent="0.25">
      <c r="A475" s="53" t="str">
        <f t="shared" si="85"/>
        <v>XL86NT+1</v>
      </c>
      <c r="B475" s="53" t="str">
        <f t="shared" si="86"/>
        <v>XL86NT+2</v>
      </c>
      <c r="C475" s="53" t="str">
        <f t="shared" si="87"/>
        <v>XL86NT+3</v>
      </c>
      <c r="D475" s="53" t="str">
        <f t="shared" si="88"/>
        <v>XL86NT+4</v>
      </c>
      <c r="F475" s="89" t="s">
        <v>94</v>
      </c>
      <c r="G475" s="55">
        <v>86</v>
      </c>
      <c r="H475" s="56" t="s">
        <v>183</v>
      </c>
      <c r="I475" s="56" t="s">
        <v>1742</v>
      </c>
      <c r="J475" s="56" t="s">
        <v>1743</v>
      </c>
      <c r="K475" s="56"/>
      <c r="L475" s="56" t="s">
        <v>1744</v>
      </c>
      <c r="M475" s="91">
        <v>1200</v>
      </c>
      <c r="N475" s="90">
        <v>600</v>
      </c>
      <c r="O475" s="90">
        <v>500</v>
      </c>
      <c r="P475" s="90">
        <v>400</v>
      </c>
      <c r="Q475" s="57"/>
      <c r="R475" s="57"/>
      <c r="S475" s="57"/>
      <c r="T475" s="57"/>
      <c r="U475" s="58" t="str">
        <f t="shared" si="81"/>
        <v>XL86NT</v>
      </c>
      <c r="V475" s="59"/>
      <c r="W475" s="59"/>
      <c r="X475" s="59"/>
      <c r="Y475" s="59"/>
      <c r="Z475" s="60">
        <f>V475/M475</f>
        <v>0</v>
      </c>
      <c r="AA475" s="60"/>
      <c r="AB475" s="60"/>
      <c r="AC475" s="60"/>
      <c r="AD475" s="59"/>
      <c r="AE475" s="59"/>
      <c r="AF475" s="59"/>
      <c r="AG475" s="59"/>
      <c r="AH475" s="61"/>
      <c r="AI475" s="61"/>
      <c r="AJ475" s="61"/>
      <c r="AK475" s="61"/>
      <c r="AL475" s="164">
        <v>3.86</v>
      </c>
      <c r="AM475" s="62"/>
      <c r="AN475" s="63">
        <f>ROUNDDOWN(AL475*$AN$10/$AL$10,1)</f>
        <v>2.2000000000000002</v>
      </c>
      <c r="AO475" s="59">
        <f t="shared" si="84"/>
        <v>2640</v>
      </c>
      <c r="AP475" s="59">
        <f t="shared" si="84"/>
        <v>1320</v>
      </c>
      <c r="AQ475" s="59">
        <f t="shared" si="84"/>
        <v>1100</v>
      </c>
      <c r="AR475" s="59">
        <f t="shared" si="83"/>
        <v>880.00000000000011</v>
      </c>
      <c r="AS475" s="59">
        <f t="shared" si="89"/>
        <v>2600</v>
      </c>
      <c r="AT475" s="59">
        <f t="shared" si="89"/>
        <v>1300</v>
      </c>
      <c r="AU475" s="59">
        <f t="shared" si="89"/>
        <v>1100</v>
      </c>
      <c r="AV475" s="59">
        <f t="shared" si="89"/>
        <v>880</v>
      </c>
      <c r="AW475" s="64"/>
      <c r="AX475" s="89" t="s">
        <v>94</v>
      </c>
      <c r="AY475" s="65"/>
      <c r="AZ475" s="66">
        <v>240</v>
      </c>
    </row>
    <row r="476" spans="1:52" s="32" customFormat="1" ht="66" customHeight="1" x14ac:dyDescent="0.25">
      <c r="A476" s="53" t="str">
        <f t="shared" si="85"/>
        <v>XL87NT+1</v>
      </c>
      <c r="B476" s="53" t="str">
        <f t="shared" si="86"/>
        <v>XL87NT+2</v>
      </c>
      <c r="C476" s="53" t="str">
        <f t="shared" si="87"/>
        <v>XL87NT+3</v>
      </c>
      <c r="D476" s="53" t="str">
        <f t="shared" si="88"/>
        <v>XL87NT+4</v>
      </c>
      <c r="F476" s="89" t="s">
        <v>94</v>
      </c>
      <c r="G476" s="55">
        <v>87</v>
      </c>
      <c r="H476" s="56" t="s">
        <v>184</v>
      </c>
      <c r="I476" s="56" t="s">
        <v>1745</v>
      </c>
      <c r="J476" s="56" t="s">
        <v>1746</v>
      </c>
      <c r="K476" s="56"/>
      <c r="L476" s="56" t="s">
        <v>1747</v>
      </c>
      <c r="M476" s="91">
        <v>1200</v>
      </c>
      <c r="N476" s="90">
        <v>600</v>
      </c>
      <c r="O476" s="90">
        <v>500</v>
      </c>
      <c r="P476" s="90">
        <v>400</v>
      </c>
      <c r="Q476" s="57"/>
      <c r="R476" s="57"/>
      <c r="S476" s="57"/>
      <c r="T476" s="57"/>
      <c r="U476" s="58" t="str">
        <f t="shared" si="81"/>
        <v>XL87NT</v>
      </c>
      <c r="V476" s="59"/>
      <c r="W476" s="59"/>
      <c r="X476" s="59"/>
      <c r="Y476" s="59"/>
      <c r="Z476" s="60"/>
      <c r="AA476" s="60"/>
      <c r="AB476" s="60"/>
      <c r="AC476" s="60"/>
      <c r="AD476" s="59"/>
      <c r="AE476" s="59"/>
      <c r="AF476" s="59"/>
      <c r="AG476" s="59"/>
      <c r="AH476" s="61"/>
      <c r="AI476" s="61"/>
      <c r="AJ476" s="61"/>
      <c r="AK476" s="61"/>
      <c r="AL476" s="164">
        <v>3.2583333333333333</v>
      </c>
      <c r="AM476" s="62"/>
      <c r="AN476" s="62">
        <v>1.85</v>
      </c>
      <c r="AO476" s="59">
        <f t="shared" si="84"/>
        <v>2220</v>
      </c>
      <c r="AP476" s="59">
        <f t="shared" si="84"/>
        <v>1110</v>
      </c>
      <c r="AQ476" s="59">
        <f t="shared" si="84"/>
        <v>925</v>
      </c>
      <c r="AR476" s="59">
        <f t="shared" si="83"/>
        <v>740</v>
      </c>
      <c r="AS476" s="59">
        <f t="shared" si="89"/>
        <v>2200</v>
      </c>
      <c r="AT476" s="59">
        <f t="shared" si="89"/>
        <v>1100</v>
      </c>
      <c r="AU476" s="59">
        <f t="shared" si="89"/>
        <v>930</v>
      </c>
      <c r="AV476" s="59">
        <f t="shared" si="89"/>
        <v>740</v>
      </c>
      <c r="AW476" s="64"/>
      <c r="AX476" s="89" t="s">
        <v>94</v>
      </c>
      <c r="AY476" s="65"/>
      <c r="AZ476" s="66">
        <v>240</v>
      </c>
    </row>
    <row r="477" spans="1:52" s="32" customFormat="1" ht="78.75" x14ac:dyDescent="0.25">
      <c r="A477" s="53" t="str">
        <f t="shared" si="85"/>
        <v>XL88NT+1</v>
      </c>
      <c r="B477" s="53" t="str">
        <f t="shared" si="86"/>
        <v>XL88NT+2</v>
      </c>
      <c r="C477" s="53" t="str">
        <f t="shared" si="87"/>
        <v>XL88NT+3</v>
      </c>
      <c r="D477" s="53" t="str">
        <f t="shared" si="88"/>
        <v>XL88NT+4</v>
      </c>
      <c r="F477" s="89" t="s">
        <v>94</v>
      </c>
      <c r="G477" s="55">
        <v>88</v>
      </c>
      <c r="H477" s="56" t="s">
        <v>185</v>
      </c>
      <c r="I477" s="56" t="s">
        <v>1748</v>
      </c>
      <c r="J477" s="56" t="s">
        <v>174</v>
      </c>
      <c r="K477" s="56"/>
      <c r="L477" s="56" t="s">
        <v>1218</v>
      </c>
      <c r="M477" s="91">
        <v>1200</v>
      </c>
      <c r="N477" s="90">
        <v>600</v>
      </c>
      <c r="O477" s="90">
        <v>500</v>
      </c>
      <c r="P477" s="90">
        <v>400</v>
      </c>
      <c r="Q477" s="57"/>
      <c r="R477" s="57"/>
      <c r="S477" s="57"/>
      <c r="T477" s="57"/>
      <c r="U477" s="58" t="str">
        <f t="shared" si="81"/>
        <v>XL88NT</v>
      </c>
      <c r="V477" s="59"/>
      <c r="W477" s="59"/>
      <c r="X477" s="59"/>
      <c r="Y477" s="59"/>
      <c r="Z477" s="60"/>
      <c r="AA477" s="60"/>
      <c r="AB477" s="60"/>
      <c r="AC477" s="60"/>
      <c r="AD477" s="59"/>
      <c r="AE477" s="59"/>
      <c r="AF477" s="59"/>
      <c r="AG477" s="59"/>
      <c r="AH477" s="61"/>
      <c r="AI477" s="61"/>
      <c r="AJ477" s="61"/>
      <c r="AK477" s="61"/>
      <c r="AL477" s="164">
        <v>3.3333333333333335</v>
      </c>
      <c r="AM477" s="62"/>
      <c r="AN477" s="62">
        <v>1.9</v>
      </c>
      <c r="AO477" s="59">
        <f t="shared" si="84"/>
        <v>2280</v>
      </c>
      <c r="AP477" s="59">
        <f t="shared" si="84"/>
        <v>1140</v>
      </c>
      <c r="AQ477" s="59">
        <f t="shared" si="84"/>
        <v>950</v>
      </c>
      <c r="AR477" s="59">
        <f t="shared" si="83"/>
        <v>760</v>
      </c>
      <c r="AS477" s="59">
        <f t="shared" si="89"/>
        <v>2300</v>
      </c>
      <c r="AT477" s="59">
        <f t="shared" si="89"/>
        <v>1100</v>
      </c>
      <c r="AU477" s="59">
        <f t="shared" si="89"/>
        <v>950</v>
      </c>
      <c r="AV477" s="59">
        <f t="shared" si="89"/>
        <v>760</v>
      </c>
      <c r="AW477" s="64"/>
      <c r="AX477" s="89" t="s">
        <v>94</v>
      </c>
      <c r="AY477" s="65"/>
      <c r="AZ477" s="66">
        <v>240</v>
      </c>
    </row>
    <row r="478" spans="1:52" s="32" customFormat="1" ht="31.5" x14ac:dyDescent="0.25">
      <c r="A478" s="53" t="str">
        <f t="shared" si="85"/>
        <v>XL89NT+1</v>
      </c>
      <c r="B478" s="53" t="str">
        <f t="shared" si="86"/>
        <v>XL89NT+2</v>
      </c>
      <c r="C478" s="53" t="str">
        <f t="shared" si="87"/>
        <v>XL89NT+3</v>
      </c>
      <c r="D478" s="53" t="str">
        <f t="shared" si="88"/>
        <v>XL89NT+4</v>
      </c>
      <c r="F478" s="89" t="s">
        <v>94</v>
      </c>
      <c r="G478" s="55">
        <v>89</v>
      </c>
      <c r="H478" s="56" t="s">
        <v>186</v>
      </c>
      <c r="I478" s="56" t="s">
        <v>1749</v>
      </c>
      <c r="J478" s="56" t="s">
        <v>174</v>
      </c>
      <c r="K478" s="56"/>
      <c r="L478" s="56" t="s">
        <v>1750</v>
      </c>
      <c r="M478" s="91">
        <v>1200</v>
      </c>
      <c r="N478" s="90">
        <v>600</v>
      </c>
      <c r="O478" s="90">
        <v>500</v>
      </c>
      <c r="P478" s="90">
        <v>400</v>
      </c>
      <c r="Q478" s="57"/>
      <c r="R478" s="57"/>
      <c r="S478" s="57"/>
      <c r="T478" s="57"/>
      <c r="U478" s="58" t="str">
        <f t="shared" si="81"/>
        <v>XL89NT</v>
      </c>
      <c r="V478" s="59"/>
      <c r="W478" s="59"/>
      <c r="X478" s="59"/>
      <c r="Y478" s="59"/>
      <c r="Z478" s="60"/>
      <c r="AA478" s="60"/>
      <c r="AB478" s="60"/>
      <c r="AC478" s="60"/>
      <c r="AD478" s="59"/>
      <c r="AE478" s="59"/>
      <c r="AF478" s="59"/>
      <c r="AG478" s="59"/>
      <c r="AH478" s="61"/>
      <c r="AI478" s="61"/>
      <c r="AJ478" s="61"/>
      <c r="AK478" s="61"/>
      <c r="AL478" s="164">
        <v>3.4916666666666667</v>
      </c>
      <c r="AM478" s="62"/>
      <c r="AN478" s="62">
        <v>2</v>
      </c>
      <c r="AO478" s="59">
        <f t="shared" si="84"/>
        <v>2400</v>
      </c>
      <c r="AP478" s="59">
        <f t="shared" si="84"/>
        <v>1200</v>
      </c>
      <c r="AQ478" s="59">
        <f t="shared" si="84"/>
        <v>1000</v>
      </c>
      <c r="AR478" s="59">
        <f t="shared" si="83"/>
        <v>800</v>
      </c>
      <c r="AS478" s="59">
        <f t="shared" si="89"/>
        <v>2400</v>
      </c>
      <c r="AT478" s="59">
        <f t="shared" si="89"/>
        <v>1200</v>
      </c>
      <c r="AU478" s="59">
        <f t="shared" si="89"/>
        <v>1000</v>
      </c>
      <c r="AV478" s="59">
        <f t="shared" si="89"/>
        <v>800</v>
      </c>
      <c r="AW478" s="64"/>
      <c r="AX478" s="89" t="s">
        <v>94</v>
      </c>
      <c r="AY478" s="65"/>
      <c r="AZ478" s="66">
        <v>240</v>
      </c>
    </row>
    <row r="479" spans="1:52" s="32" customFormat="1" ht="47.25" x14ac:dyDescent="0.25">
      <c r="A479" s="53" t="str">
        <f t="shared" si="85"/>
        <v>XL90NT+1</v>
      </c>
      <c r="B479" s="53" t="str">
        <f t="shared" si="86"/>
        <v>XL90NT+2</v>
      </c>
      <c r="C479" s="53" t="str">
        <f t="shared" si="87"/>
        <v>XL90NT+3</v>
      </c>
      <c r="D479" s="53" t="str">
        <f t="shared" si="88"/>
        <v>XL90NT+4</v>
      </c>
      <c r="F479" s="89" t="s">
        <v>94</v>
      </c>
      <c r="G479" s="55">
        <v>90</v>
      </c>
      <c r="H479" s="56" t="s">
        <v>187</v>
      </c>
      <c r="I479" s="56" t="s">
        <v>1751</v>
      </c>
      <c r="J479" s="56" t="s">
        <v>174</v>
      </c>
      <c r="K479" s="56"/>
      <c r="L479" s="56" t="s">
        <v>1218</v>
      </c>
      <c r="M479" s="91">
        <v>1200</v>
      </c>
      <c r="N479" s="90">
        <v>600</v>
      </c>
      <c r="O479" s="90">
        <v>500</v>
      </c>
      <c r="P479" s="90">
        <v>400</v>
      </c>
      <c r="Q479" s="57"/>
      <c r="R479" s="57"/>
      <c r="S479" s="57"/>
      <c r="T479" s="57"/>
      <c r="U479" s="58" t="str">
        <f t="shared" si="81"/>
        <v>XL90NT</v>
      </c>
      <c r="V479" s="59"/>
      <c r="W479" s="59"/>
      <c r="X479" s="59"/>
      <c r="Y479" s="59"/>
      <c r="Z479" s="60"/>
      <c r="AA479" s="60">
        <f>W479/N479</f>
        <v>0</v>
      </c>
      <c r="AB479" s="60"/>
      <c r="AC479" s="60"/>
      <c r="AD479" s="59"/>
      <c r="AE479" s="59"/>
      <c r="AF479" s="59"/>
      <c r="AG479" s="59"/>
      <c r="AH479" s="61"/>
      <c r="AI479" s="61"/>
      <c r="AJ479" s="61"/>
      <c r="AK479" s="61"/>
      <c r="AL479" s="164">
        <v>3.4583333333333335</v>
      </c>
      <c r="AM479" s="62"/>
      <c r="AN479" s="62">
        <v>2</v>
      </c>
      <c r="AO479" s="59">
        <f t="shared" si="84"/>
        <v>2400</v>
      </c>
      <c r="AP479" s="59">
        <f t="shared" si="84"/>
        <v>1200</v>
      </c>
      <c r="AQ479" s="59">
        <f t="shared" si="84"/>
        <v>1000</v>
      </c>
      <c r="AR479" s="59">
        <f t="shared" si="83"/>
        <v>800</v>
      </c>
      <c r="AS479" s="59">
        <f t="shared" si="89"/>
        <v>2400</v>
      </c>
      <c r="AT479" s="59">
        <f t="shared" si="89"/>
        <v>1200</v>
      </c>
      <c r="AU479" s="59">
        <f t="shared" si="89"/>
        <v>1000</v>
      </c>
      <c r="AV479" s="59">
        <f t="shared" si="89"/>
        <v>800</v>
      </c>
      <c r="AW479" s="64"/>
      <c r="AX479" s="89" t="s">
        <v>94</v>
      </c>
      <c r="AY479" s="65"/>
      <c r="AZ479" s="66">
        <v>240</v>
      </c>
    </row>
    <row r="480" spans="1:52" s="32" customFormat="1" ht="47.25" x14ac:dyDescent="0.25">
      <c r="A480" s="53" t="str">
        <f t="shared" si="85"/>
        <v>XL91NT+1</v>
      </c>
      <c r="B480" s="53" t="str">
        <f t="shared" si="86"/>
        <v>XL91NT+2</v>
      </c>
      <c r="C480" s="53" t="str">
        <f t="shared" si="87"/>
        <v>XL91NT+3</v>
      </c>
      <c r="D480" s="53" t="str">
        <f t="shared" si="88"/>
        <v>XL91NT+4</v>
      </c>
      <c r="F480" s="89" t="s">
        <v>94</v>
      </c>
      <c r="G480" s="55">
        <v>91</v>
      </c>
      <c r="H480" s="56" t="s">
        <v>188</v>
      </c>
      <c r="I480" s="56" t="s">
        <v>1752</v>
      </c>
      <c r="J480" s="56" t="s">
        <v>1739</v>
      </c>
      <c r="K480" s="56"/>
      <c r="L480" s="56" t="s">
        <v>1753</v>
      </c>
      <c r="M480" s="91">
        <v>1200</v>
      </c>
      <c r="N480" s="90">
        <v>600</v>
      </c>
      <c r="O480" s="90">
        <v>500</v>
      </c>
      <c r="P480" s="90">
        <v>400</v>
      </c>
      <c r="Q480" s="57"/>
      <c r="R480" s="57"/>
      <c r="S480" s="57"/>
      <c r="T480" s="57"/>
      <c r="U480" s="58" t="str">
        <f t="shared" si="81"/>
        <v>XL91NT</v>
      </c>
      <c r="V480" s="59"/>
      <c r="W480" s="59"/>
      <c r="X480" s="59"/>
      <c r="Y480" s="59"/>
      <c r="Z480" s="60"/>
      <c r="AA480" s="60"/>
      <c r="AB480" s="60"/>
      <c r="AC480" s="60"/>
      <c r="AD480" s="59"/>
      <c r="AE480" s="59"/>
      <c r="AF480" s="59"/>
      <c r="AG480" s="59"/>
      <c r="AH480" s="61"/>
      <c r="AI480" s="61"/>
      <c r="AJ480" s="61"/>
      <c r="AK480" s="61"/>
      <c r="AL480" s="164">
        <v>3.4708333333333332</v>
      </c>
      <c r="AM480" s="62"/>
      <c r="AN480" s="62">
        <v>2</v>
      </c>
      <c r="AO480" s="59">
        <f t="shared" si="84"/>
        <v>2400</v>
      </c>
      <c r="AP480" s="59">
        <f t="shared" si="84"/>
        <v>1200</v>
      </c>
      <c r="AQ480" s="59">
        <f t="shared" si="84"/>
        <v>1000</v>
      </c>
      <c r="AR480" s="59">
        <f t="shared" si="83"/>
        <v>800</v>
      </c>
      <c r="AS480" s="59">
        <f t="shared" si="89"/>
        <v>2400</v>
      </c>
      <c r="AT480" s="59">
        <f t="shared" si="89"/>
        <v>1200</v>
      </c>
      <c r="AU480" s="59">
        <f t="shared" si="89"/>
        <v>1000</v>
      </c>
      <c r="AV480" s="59">
        <f t="shared" si="89"/>
        <v>800</v>
      </c>
      <c r="AW480" s="64"/>
      <c r="AX480" s="89" t="s">
        <v>94</v>
      </c>
      <c r="AY480" s="65"/>
      <c r="AZ480" s="66">
        <v>180</v>
      </c>
    </row>
    <row r="481" spans="1:52" s="32" customFormat="1" ht="66" customHeight="1" x14ac:dyDescent="0.25">
      <c r="A481" s="53" t="str">
        <f t="shared" si="85"/>
        <v>XL92NT+1</v>
      </c>
      <c r="B481" s="53" t="str">
        <f t="shared" si="86"/>
        <v>XL92NT+2</v>
      </c>
      <c r="C481" s="53" t="str">
        <f t="shared" si="87"/>
        <v>XL92NT+3</v>
      </c>
      <c r="D481" s="53" t="str">
        <f t="shared" si="88"/>
        <v>XL92NT+4</v>
      </c>
      <c r="F481" s="89" t="s">
        <v>94</v>
      </c>
      <c r="G481" s="55">
        <v>92</v>
      </c>
      <c r="H481" s="56" t="s">
        <v>189</v>
      </c>
      <c r="I481" s="56" t="s">
        <v>1754</v>
      </c>
      <c r="J481" s="56" t="s">
        <v>1632</v>
      </c>
      <c r="K481" s="56"/>
      <c r="L481" s="56" t="s">
        <v>1755</v>
      </c>
      <c r="M481" s="91">
        <v>1200</v>
      </c>
      <c r="N481" s="90">
        <v>600</v>
      </c>
      <c r="O481" s="90">
        <v>500</v>
      </c>
      <c r="P481" s="90">
        <v>400</v>
      </c>
      <c r="Q481" s="57"/>
      <c r="R481" s="57"/>
      <c r="S481" s="57"/>
      <c r="T481" s="57"/>
      <c r="U481" s="58" t="str">
        <f t="shared" si="81"/>
        <v>XL92NT</v>
      </c>
      <c r="V481" s="59"/>
      <c r="W481" s="59"/>
      <c r="X481" s="59"/>
      <c r="Y481" s="59"/>
      <c r="Z481" s="60">
        <f>V481/M481</f>
        <v>0</v>
      </c>
      <c r="AA481" s="60"/>
      <c r="AB481" s="60"/>
      <c r="AC481" s="60"/>
      <c r="AD481" s="59"/>
      <c r="AE481" s="59"/>
      <c r="AF481" s="59"/>
      <c r="AG481" s="59"/>
      <c r="AH481" s="61"/>
      <c r="AI481" s="61"/>
      <c r="AJ481" s="61"/>
      <c r="AK481" s="61"/>
      <c r="AL481" s="164">
        <v>3.86</v>
      </c>
      <c r="AM481" s="62"/>
      <c r="AN481" s="63">
        <f t="shared" ref="AN481:AN503" si="90">ROUNDDOWN(AL481*$AN$10/$AL$10,1)</f>
        <v>2.2000000000000002</v>
      </c>
      <c r="AO481" s="59">
        <f t="shared" si="84"/>
        <v>2640</v>
      </c>
      <c r="AP481" s="59">
        <f t="shared" si="84"/>
        <v>1320</v>
      </c>
      <c r="AQ481" s="59">
        <f t="shared" si="84"/>
        <v>1100</v>
      </c>
      <c r="AR481" s="59">
        <f t="shared" si="83"/>
        <v>880.00000000000011</v>
      </c>
      <c r="AS481" s="59">
        <f t="shared" si="89"/>
        <v>2600</v>
      </c>
      <c r="AT481" s="59">
        <f t="shared" si="89"/>
        <v>1300</v>
      </c>
      <c r="AU481" s="59">
        <f t="shared" si="89"/>
        <v>1100</v>
      </c>
      <c r="AV481" s="59">
        <f t="shared" si="89"/>
        <v>880</v>
      </c>
      <c r="AW481" s="64"/>
      <c r="AX481" s="89" t="s">
        <v>94</v>
      </c>
      <c r="AY481" s="65"/>
      <c r="AZ481" s="66">
        <v>180</v>
      </c>
    </row>
    <row r="482" spans="1:52" s="32" customFormat="1" ht="66" customHeight="1" x14ac:dyDescent="0.25">
      <c r="A482" s="53" t="str">
        <f t="shared" si="85"/>
        <v>XL93NT+1</v>
      </c>
      <c r="B482" s="53" t="str">
        <f t="shared" si="86"/>
        <v>XL93NT+2</v>
      </c>
      <c r="C482" s="53" t="str">
        <f t="shared" si="87"/>
        <v>XL93NT+3</v>
      </c>
      <c r="D482" s="53" t="str">
        <f t="shared" si="88"/>
        <v>XL93NT+4</v>
      </c>
      <c r="F482" s="89" t="s">
        <v>94</v>
      </c>
      <c r="G482" s="55">
        <v>93</v>
      </c>
      <c r="H482" s="56" t="s">
        <v>1756</v>
      </c>
      <c r="I482" s="56" t="s">
        <v>1757</v>
      </c>
      <c r="J482" s="56" t="s">
        <v>1730</v>
      </c>
      <c r="K482" s="56"/>
      <c r="L482" s="56" t="s">
        <v>172</v>
      </c>
      <c r="M482" s="91">
        <v>1200</v>
      </c>
      <c r="N482" s="90">
        <v>600</v>
      </c>
      <c r="O482" s="90">
        <v>500</v>
      </c>
      <c r="P482" s="90">
        <v>400</v>
      </c>
      <c r="Q482" s="57"/>
      <c r="R482" s="57"/>
      <c r="S482" s="57"/>
      <c r="T482" s="57"/>
      <c r="U482" s="58" t="str">
        <f t="shared" si="81"/>
        <v>XL93NT</v>
      </c>
      <c r="V482" s="59"/>
      <c r="W482" s="59"/>
      <c r="X482" s="59"/>
      <c r="Y482" s="59"/>
      <c r="Z482" s="60"/>
      <c r="AA482" s="60"/>
      <c r="AB482" s="60"/>
      <c r="AC482" s="60"/>
      <c r="AD482" s="59"/>
      <c r="AE482" s="59"/>
      <c r="AF482" s="59"/>
      <c r="AG482" s="59"/>
      <c r="AH482" s="61"/>
      <c r="AI482" s="61"/>
      <c r="AJ482" s="61"/>
      <c r="AK482" s="61"/>
      <c r="AL482" s="164">
        <v>3.86</v>
      </c>
      <c r="AM482" s="62"/>
      <c r="AN482" s="63">
        <f t="shared" si="90"/>
        <v>2.2000000000000002</v>
      </c>
      <c r="AO482" s="59">
        <f t="shared" si="84"/>
        <v>2640</v>
      </c>
      <c r="AP482" s="59">
        <f t="shared" si="84"/>
        <v>1320</v>
      </c>
      <c r="AQ482" s="59">
        <f t="shared" si="84"/>
        <v>1100</v>
      </c>
      <c r="AR482" s="59">
        <f t="shared" si="83"/>
        <v>880.00000000000011</v>
      </c>
      <c r="AS482" s="59">
        <f t="shared" si="89"/>
        <v>2600</v>
      </c>
      <c r="AT482" s="59">
        <f t="shared" si="89"/>
        <v>1300</v>
      </c>
      <c r="AU482" s="59">
        <f t="shared" si="89"/>
        <v>1100</v>
      </c>
      <c r="AV482" s="59">
        <f t="shared" si="89"/>
        <v>880</v>
      </c>
      <c r="AW482" s="64"/>
      <c r="AX482" s="89" t="s">
        <v>94</v>
      </c>
      <c r="AY482" s="65"/>
      <c r="AZ482" s="66">
        <v>180</v>
      </c>
    </row>
    <row r="483" spans="1:52" s="32" customFormat="1" ht="66" customHeight="1" x14ac:dyDescent="0.25">
      <c r="A483" s="53" t="str">
        <f t="shared" si="85"/>
        <v>XL94NT+1</v>
      </c>
      <c r="B483" s="53" t="str">
        <f t="shared" si="86"/>
        <v>XL94NT+2</v>
      </c>
      <c r="C483" s="53" t="str">
        <f t="shared" si="87"/>
        <v>XL94NT+3</v>
      </c>
      <c r="D483" s="53" t="str">
        <f t="shared" si="88"/>
        <v>XL94NT+4</v>
      </c>
      <c r="F483" s="89" t="s">
        <v>94</v>
      </c>
      <c r="G483" s="55">
        <v>94</v>
      </c>
      <c r="H483" s="56" t="s">
        <v>173</v>
      </c>
      <c r="I483" s="56" t="s">
        <v>1758</v>
      </c>
      <c r="J483" s="56" t="s">
        <v>1730</v>
      </c>
      <c r="K483" s="56"/>
      <c r="L483" s="56" t="s">
        <v>172</v>
      </c>
      <c r="M483" s="91">
        <v>1200</v>
      </c>
      <c r="N483" s="90">
        <v>600</v>
      </c>
      <c r="O483" s="90">
        <v>500</v>
      </c>
      <c r="P483" s="90">
        <v>400</v>
      </c>
      <c r="Q483" s="57"/>
      <c r="R483" s="57"/>
      <c r="S483" s="57"/>
      <c r="T483" s="57"/>
      <c r="U483" s="58" t="str">
        <f t="shared" si="81"/>
        <v>XL94NT</v>
      </c>
      <c r="V483" s="59"/>
      <c r="W483" s="59"/>
      <c r="X483" s="59"/>
      <c r="Y483" s="59"/>
      <c r="Z483" s="60"/>
      <c r="AA483" s="60"/>
      <c r="AB483" s="60"/>
      <c r="AC483" s="60"/>
      <c r="AD483" s="59"/>
      <c r="AE483" s="59"/>
      <c r="AF483" s="59"/>
      <c r="AG483" s="59"/>
      <c r="AH483" s="61"/>
      <c r="AI483" s="61"/>
      <c r="AJ483" s="61"/>
      <c r="AK483" s="61"/>
      <c r="AL483" s="164">
        <v>3.86</v>
      </c>
      <c r="AM483" s="62"/>
      <c r="AN483" s="63">
        <f t="shared" si="90"/>
        <v>2.2000000000000002</v>
      </c>
      <c r="AO483" s="59">
        <f t="shared" si="84"/>
        <v>2640</v>
      </c>
      <c r="AP483" s="59">
        <f t="shared" si="84"/>
        <v>1320</v>
      </c>
      <c r="AQ483" s="59">
        <f t="shared" si="84"/>
        <v>1100</v>
      </c>
      <c r="AR483" s="59">
        <f t="shared" si="83"/>
        <v>880.00000000000011</v>
      </c>
      <c r="AS483" s="59">
        <f t="shared" si="89"/>
        <v>2600</v>
      </c>
      <c r="AT483" s="59">
        <f t="shared" si="89"/>
        <v>1300</v>
      </c>
      <c r="AU483" s="59">
        <f t="shared" si="89"/>
        <v>1100</v>
      </c>
      <c r="AV483" s="59">
        <f t="shared" si="89"/>
        <v>880</v>
      </c>
      <c r="AW483" s="64"/>
      <c r="AX483" s="89" t="s">
        <v>94</v>
      </c>
      <c r="AY483" s="65"/>
      <c r="AZ483" s="66">
        <v>180</v>
      </c>
    </row>
    <row r="484" spans="1:52" s="32" customFormat="1" ht="66" customHeight="1" x14ac:dyDescent="0.25">
      <c r="A484" s="53" t="str">
        <f t="shared" si="85"/>
        <v>XL95NT+1</v>
      </c>
      <c r="B484" s="53" t="str">
        <f t="shared" si="86"/>
        <v>XL95NT+2</v>
      </c>
      <c r="C484" s="53" t="str">
        <f t="shared" si="87"/>
        <v>XL95NT+3</v>
      </c>
      <c r="D484" s="53" t="str">
        <f t="shared" si="88"/>
        <v>XL95NT+4</v>
      </c>
      <c r="F484" s="89" t="s">
        <v>94</v>
      </c>
      <c r="G484" s="55">
        <v>95</v>
      </c>
      <c r="H484" s="56" t="s">
        <v>170</v>
      </c>
      <c r="I484" s="56" t="s">
        <v>1759</v>
      </c>
      <c r="J484" s="56" t="s">
        <v>1760</v>
      </c>
      <c r="K484" s="56"/>
      <c r="L484" s="56" t="s">
        <v>1761</v>
      </c>
      <c r="M484" s="91">
        <v>1200</v>
      </c>
      <c r="N484" s="90">
        <v>600</v>
      </c>
      <c r="O484" s="90">
        <v>500</v>
      </c>
      <c r="P484" s="90">
        <v>400</v>
      </c>
      <c r="Q484" s="57"/>
      <c r="R484" s="57"/>
      <c r="S484" s="57"/>
      <c r="T484" s="57"/>
      <c r="U484" s="58" t="str">
        <f t="shared" si="81"/>
        <v>XL95NT</v>
      </c>
      <c r="V484" s="59"/>
      <c r="W484" s="59"/>
      <c r="X484" s="59"/>
      <c r="Y484" s="59"/>
      <c r="Z484" s="60"/>
      <c r="AA484" s="60"/>
      <c r="AB484" s="60"/>
      <c r="AC484" s="60"/>
      <c r="AD484" s="59"/>
      <c r="AE484" s="59"/>
      <c r="AF484" s="59"/>
      <c r="AG484" s="59"/>
      <c r="AH484" s="61"/>
      <c r="AI484" s="61"/>
      <c r="AJ484" s="61"/>
      <c r="AK484" s="61"/>
      <c r="AL484" s="164">
        <v>4.666666666666667</v>
      </c>
      <c r="AM484" s="62"/>
      <c r="AN484" s="63">
        <f t="shared" si="90"/>
        <v>2.7</v>
      </c>
      <c r="AO484" s="59">
        <f t="shared" si="84"/>
        <v>3240</v>
      </c>
      <c r="AP484" s="59">
        <f t="shared" si="84"/>
        <v>1620</v>
      </c>
      <c r="AQ484" s="59">
        <f t="shared" si="84"/>
        <v>1350</v>
      </c>
      <c r="AR484" s="59">
        <f t="shared" si="83"/>
        <v>1080</v>
      </c>
      <c r="AS484" s="59">
        <f t="shared" si="89"/>
        <v>3200</v>
      </c>
      <c r="AT484" s="59">
        <f t="shared" si="89"/>
        <v>1600</v>
      </c>
      <c r="AU484" s="59">
        <f t="shared" si="89"/>
        <v>1400</v>
      </c>
      <c r="AV484" s="59">
        <f t="shared" si="89"/>
        <v>1100</v>
      </c>
      <c r="AW484" s="64"/>
      <c r="AX484" s="89" t="s">
        <v>94</v>
      </c>
      <c r="AY484" s="65"/>
      <c r="AZ484" s="66">
        <v>180</v>
      </c>
    </row>
    <row r="485" spans="1:52" s="32" customFormat="1" ht="31.5" x14ac:dyDescent="0.25">
      <c r="A485" s="53" t="str">
        <f t="shared" si="85"/>
        <v>XL96NT+1</v>
      </c>
      <c r="B485" s="53" t="str">
        <f t="shared" si="86"/>
        <v>XL96NT+2</v>
      </c>
      <c r="C485" s="53" t="str">
        <f t="shared" si="87"/>
        <v>XL96NT+3</v>
      </c>
      <c r="D485" s="53" t="str">
        <f t="shared" si="88"/>
        <v>XL96NT+4</v>
      </c>
      <c r="F485" s="89" t="s">
        <v>94</v>
      </c>
      <c r="G485" s="55">
        <v>96</v>
      </c>
      <c r="H485" s="56" t="s">
        <v>161</v>
      </c>
      <c r="I485" s="56" t="s">
        <v>1762</v>
      </c>
      <c r="J485" s="56" t="s">
        <v>106</v>
      </c>
      <c r="K485" s="56"/>
      <c r="L485" s="56" t="s">
        <v>1763</v>
      </c>
      <c r="M485" s="90">
        <v>1200</v>
      </c>
      <c r="N485" s="90">
        <v>600</v>
      </c>
      <c r="O485" s="90">
        <v>500</v>
      </c>
      <c r="P485" s="90">
        <v>400</v>
      </c>
      <c r="Q485" s="57"/>
      <c r="R485" s="57"/>
      <c r="S485" s="57"/>
      <c r="T485" s="57"/>
      <c r="U485" s="58" t="str">
        <f t="shared" si="81"/>
        <v>XL96NT</v>
      </c>
      <c r="V485" s="59"/>
      <c r="W485" s="59"/>
      <c r="X485" s="59"/>
      <c r="Y485" s="59"/>
      <c r="Z485" s="60"/>
      <c r="AA485" s="60"/>
      <c r="AB485" s="60"/>
      <c r="AC485" s="60"/>
      <c r="AD485" s="59"/>
      <c r="AE485" s="59"/>
      <c r="AF485" s="59"/>
      <c r="AG485" s="59"/>
      <c r="AH485" s="61"/>
      <c r="AI485" s="61"/>
      <c r="AJ485" s="61"/>
      <c r="AK485" s="61"/>
      <c r="AL485" s="164">
        <v>3.86</v>
      </c>
      <c r="AM485" s="62"/>
      <c r="AN485" s="63">
        <f t="shared" si="90"/>
        <v>2.2000000000000002</v>
      </c>
      <c r="AO485" s="59">
        <f t="shared" si="84"/>
        <v>2640</v>
      </c>
      <c r="AP485" s="59">
        <f t="shared" si="84"/>
        <v>1320</v>
      </c>
      <c r="AQ485" s="59">
        <f t="shared" si="84"/>
        <v>1100</v>
      </c>
      <c r="AR485" s="59">
        <f t="shared" si="83"/>
        <v>880.00000000000011</v>
      </c>
      <c r="AS485" s="59">
        <f t="shared" si="89"/>
        <v>2600</v>
      </c>
      <c r="AT485" s="59">
        <f t="shared" si="89"/>
        <v>1300</v>
      </c>
      <c r="AU485" s="59">
        <f t="shared" si="89"/>
        <v>1100</v>
      </c>
      <c r="AV485" s="59">
        <f t="shared" si="89"/>
        <v>880</v>
      </c>
      <c r="AW485" s="64"/>
      <c r="AX485" s="89" t="s">
        <v>94</v>
      </c>
      <c r="AY485" s="65"/>
      <c r="AZ485" s="66">
        <v>180</v>
      </c>
    </row>
    <row r="486" spans="1:52" s="32" customFormat="1" ht="47.25" x14ac:dyDescent="0.25">
      <c r="A486" s="53" t="str">
        <f t="shared" si="85"/>
        <v>XL97NT+1</v>
      </c>
      <c r="B486" s="53" t="str">
        <f t="shared" si="86"/>
        <v>XL97NT+2</v>
      </c>
      <c r="C486" s="53" t="str">
        <f t="shared" si="87"/>
        <v>XL97NT+3</v>
      </c>
      <c r="D486" s="53" t="str">
        <f t="shared" si="88"/>
        <v>XL97NT+4</v>
      </c>
      <c r="F486" s="89" t="s">
        <v>94</v>
      </c>
      <c r="G486" s="55">
        <v>97</v>
      </c>
      <c r="H486" s="56" t="s">
        <v>1764</v>
      </c>
      <c r="I486" s="56" t="s">
        <v>1765</v>
      </c>
      <c r="J486" s="56" t="s">
        <v>106</v>
      </c>
      <c r="K486" s="56"/>
      <c r="L486" s="56" t="s">
        <v>1766</v>
      </c>
      <c r="M486" s="90">
        <v>900</v>
      </c>
      <c r="N486" s="90">
        <v>450</v>
      </c>
      <c r="O486" s="90">
        <v>400</v>
      </c>
      <c r="P486" s="90">
        <v>300</v>
      </c>
      <c r="Q486" s="57"/>
      <c r="R486" s="57"/>
      <c r="S486" s="57"/>
      <c r="T486" s="57"/>
      <c r="U486" s="58" t="str">
        <f t="shared" si="81"/>
        <v>XL97NT</v>
      </c>
      <c r="V486" s="59"/>
      <c r="W486" s="59"/>
      <c r="X486" s="59"/>
      <c r="Y486" s="59"/>
      <c r="Z486" s="60"/>
      <c r="AA486" s="60"/>
      <c r="AB486" s="60"/>
      <c r="AC486" s="60"/>
      <c r="AD486" s="59"/>
      <c r="AE486" s="59"/>
      <c r="AF486" s="59"/>
      <c r="AG486" s="59"/>
      <c r="AH486" s="61"/>
      <c r="AI486" s="61"/>
      <c r="AJ486" s="61"/>
      <c r="AK486" s="61"/>
      <c r="AL486" s="164">
        <v>5.1111111111111107</v>
      </c>
      <c r="AM486" s="62"/>
      <c r="AN486" s="63">
        <f t="shared" si="90"/>
        <v>2.9</v>
      </c>
      <c r="AO486" s="59">
        <f t="shared" si="84"/>
        <v>2610</v>
      </c>
      <c r="AP486" s="59">
        <f t="shared" si="84"/>
        <v>1305</v>
      </c>
      <c r="AQ486" s="59">
        <f t="shared" si="84"/>
        <v>1160</v>
      </c>
      <c r="AR486" s="59">
        <f t="shared" si="83"/>
        <v>870</v>
      </c>
      <c r="AS486" s="59">
        <f t="shared" si="89"/>
        <v>2600</v>
      </c>
      <c r="AT486" s="59">
        <f t="shared" si="89"/>
        <v>1300</v>
      </c>
      <c r="AU486" s="59">
        <f t="shared" si="89"/>
        <v>1200</v>
      </c>
      <c r="AV486" s="59">
        <f t="shared" si="89"/>
        <v>870</v>
      </c>
      <c r="AW486" s="64"/>
      <c r="AX486" s="89" t="s">
        <v>94</v>
      </c>
      <c r="AY486" s="65"/>
      <c r="AZ486" s="66">
        <v>180</v>
      </c>
    </row>
    <row r="487" spans="1:52" s="32" customFormat="1" ht="47.25" x14ac:dyDescent="0.25">
      <c r="A487" s="53" t="str">
        <f t="shared" si="85"/>
        <v>XL98NT+1</v>
      </c>
      <c r="B487" s="53" t="str">
        <f t="shared" si="86"/>
        <v>XL98NT+2</v>
      </c>
      <c r="C487" s="53" t="str">
        <f t="shared" si="87"/>
        <v>XL98NT+3</v>
      </c>
      <c r="D487" s="53" t="str">
        <f t="shared" si="88"/>
        <v>XL98NT+4</v>
      </c>
      <c r="F487" s="89" t="s">
        <v>94</v>
      </c>
      <c r="G487" s="55">
        <v>98</v>
      </c>
      <c r="H487" s="56" t="s">
        <v>1767</v>
      </c>
      <c r="I487" s="56" t="s">
        <v>1768</v>
      </c>
      <c r="J487" s="56" t="s">
        <v>1769</v>
      </c>
      <c r="K487" s="56"/>
      <c r="L487" s="56" t="s">
        <v>1513</v>
      </c>
      <c r="M487" s="90">
        <v>900</v>
      </c>
      <c r="N487" s="90">
        <v>450</v>
      </c>
      <c r="O487" s="90">
        <v>400</v>
      </c>
      <c r="P487" s="90">
        <v>300</v>
      </c>
      <c r="Q487" s="57"/>
      <c r="R487" s="57"/>
      <c r="S487" s="57"/>
      <c r="T487" s="57"/>
      <c r="U487" s="58" t="str">
        <f t="shared" si="81"/>
        <v>XL98NT</v>
      </c>
      <c r="V487" s="59"/>
      <c r="W487" s="59"/>
      <c r="X487" s="59"/>
      <c r="Y487" s="59"/>
      <c r="Z487" s="60"/>
      <c r="AA487" s="60"/>
      <c r="AB487" s="60"/>
      <c r="AC487" s="60"/>
      <c r="AD487" s="59"/>
      <c r="AE487" s="59"/>
      <c r="AF487" s="59"/>
      <c r="AG487" s="59"/>
      <c r="AH487" s="61"/>
      <c r="AI487" s="61"/>
      <c r="AJ487" s="61"/>
      <c r="AK487" s="61"/>
      <c r="AL487" s="164">
        <v>5.95</v>
      </c>
      <c r="AM487" s="62"/>
      <c r="AN487" s="63">
        <f t="shared" si="90"/>
        <v>3.4</v>
      </c>
      <c r="AO487" s="59">
        <f t="shared" si="84"/>
        <v>3060</v>
      </c>
      <c r="AP487" s="59">
        <f t="shared" si="84"/>
        <v>1530</v>
      </c>
      <c r="AQ487" s="59">
        <f t="shared" si="84"/>
        <v>1360</v>
      </c>
      <c r="AR487" s="59">
        <f t="shared" si="83"/>
        <v>1020</v>
      </c>
      <c r="AS487" s="59">
        <f t="shared" si="89"/>
        <v>3100</v>
      </c>
      <c r="AT487" s="59">
        <f t="shared" si="89"/>
        <v>1500</v>
      </c>
      <c r="AU487" s="59">
        <f t="shared" si="89"/>
        <v>1400</v>
      </c>
      <c r="AV487" s="59">
        <f t="shared" si="89"/>
        <v>1000</v>
      </c>
      <c r="AW487" s="64"/>
      <c r="AX487" s="89" t="s">
        <v>94</v>
      </c>
      <c r="AY487" s="65"/>
      <c r="AZ487" s="66">
        <v>180</v>
      </c>
    </row>
    <row r="488" spans="1:52" s="32" customFormat="1" ht="47.25" x14ac:dyDescent="0.25">
      <c r="A488" s="53" t="str">
        <f t="shared" si="85"/>
        <v>XL99NT+1</v>
      </c>
      <c r="B488" s="53" t="str">
        <f t="shared" si="86"/>
        <v>XL99NT+2</v>
      </c>
      <c r="C488" s="53" t="str">
        <f t="shared" si="87"/>
        <v>XL99NT+3</v>
      </c>
      <c r="D488" s="53" t="str">
        <f t="shared" si="88"/>
        <v>XL99NT+4</v>
      </c>
      <c r="F488" s="89" t="s">
        <v>94</v>
      </c>
      <c r="G488" s="55">
        <v>99</v>
      </c>
      <c r="H488" s="56" t="s">
        <v>1770</v>
      </c>
      <c r="I488" s="56" t="s">
        <v>1771</v>
      </c>
      <c r="J488" s="56" t="s">
        <v>1769</v>
      </c>
      <c r="K488" s="56"/>
      <c r="L488" s="56" t="s">
        <v>1513</v>
      </c>
      <c r="M488" s="90">
        <v>900</v>
      </c>
      <c r="N488" s="90">
        <v>450</v>
      </c>
      <c r="O488" s="90">
        <v>400</v>
      </c>
      <c r="P488" s="90">
        <v>300</v>
      </c>
      <c r="Q488" s="57"/>
      <c r="R488" s="57"/>
      <c r="S488" s="57"/>
      <c r="T488" s="57"/>
      <c r="U488" s="58" t="str">
        <f t="shared" si="81"/>
        <v>XL99NT</v>
      </c>
      <c r="V488" s="59"/>
      <c r="W488" s="59"/>
      <c r="X488" s="59"/>
      <c r="Y488" s="59"/>
      <c r="Z488" s="60">
        <f>V488/M488</f>
        <v>0</v>
      </c>
      <c r="AA488" s="60"/>
      <c r="AB488" s="60"/>
      <c r="AC488" s="60"/>
      <c r="AD488" s="59"/>
      <c r="AE488" s="59"/>
      <c r="AF488" s="59"/>
      <c r="AG488" s="59"/>
      <c r="AH488" s="61"/>
      <c r="AI488" s="61"/>
      <c r="AJ488" s="61"/>
      <c r="AK488" s="61"/>
      <c r="AL488" s="164">
        <v>5.95</v>
      </c>
      <c r="AM488" s="62"/>
      <c r="AN488" s="63">
        <f t="shared" si="90"/>
        <v>3.4</v>
      </c>
      <c r="AO488" s="59">
        <f t="shared" si="84"/>
        <v>3060</v>
      </c>
      <c r="AP488" s="59">
        <f t="shared" si="84"/>
        <v>1530</v>
      </c>
      <c r="AQ488" s="59">
        <f t="shared" si="84"/>
        <v>1360</v>
      </c>
      <c r="AR488" s="59">
        <f t="shared" si="83"/>
        <v>1020</v>
      </c>
      <c r="AS488" s="59">
        <f t="shared" si="89"/>
        <v>3100</v>
      </c>
      <c r="AT488" s="59">
        <f t="shared" si="89"/>
        <v>1500</v>
      </c>
      <c r="AU488" s="59">
        <f t="shared" si="89"/>
        <v>1400</v>
      </c>
      <c r="AV488" s="59">
        <f t="shared" si="89"/>
        <v>1000</v>
      </c>
      <c r="AW488" s="64"/>
      <c r="AX488" s="89" t="s">
        <v>94</v>
      </c>
      <c r="AY488" s="65"/>
      <c r="AZ488" s="66">
        <v>180</v>
      </c>
    </row>
    <row r="489" spans="1:52" s="32" customFormat="1" ht="47.25" x14ac:dyDescent="0.25">
      <c r="A489" s="53" t="str">
        <f t="shared" si="85"/>
        <v>XL100NT+1</v>
      </c>
      <c r="B489" s="53" t="str">
        <f t="shared" si="86"/>
        <v>XL100NT+2</v>
      </c>
      <c r="C489" s="53" t="str">
        <f t="shared" si="87"/>
        <v>XL100NT+3</v>
      </c>
      <c r="D489" s="53" t="str">
        <f t="shared" si="88"/>
        <v>XL100NT+4</v>
      </c>
      <c r="F489" s="89" t="s">
        <v>94</v>
      </c>
      <c r="G489" s="55">
        <v>100</v>
      </c>
      <c r="H489" s="56" t="s">
        <v>1772</v>
      </c>
      <c r="I489" s="56" t="s">
        <v>1773</v>
      </c>
      <c r="J489" s="56" t="s">
        <v>106</v>
      </c>
      <c r="K489" s="56"/>
      <c r="L489" s="56" t="s">
        <v>1774</v>
      </c>
      <c r="M489" s="90">
        <v>900</v>
      </c>
      <c r="N489" s="90">
        <v>450</v>
      </c>
      <c r="O489" s="90">
        <v>400</v>
      </c>
      <c r="P489" s="90">
        <v>300</v>
      </c>
      <c r="Q489" s="57"/>
      <c r="R489" s="57"/>
      <c r="S489" s="57"/>
      <c r="T489" s="57"/>
      <c r="U489" s="58" t="str">
        <f t="shared" si="81"/>
        <v>XL100NT</v>
      </c>
      <c r="V489" s="59"/>
      <c r="W489" s="59"/>
      <c r="X489" s="59"/>
      <c r="Y489" s="59"/>
      <c r="Z489" s="60"/>
      <c r="AA489" s="60"/>
      <c r="AB489" s="60"/>
      <c r="AC489" s="60"/>
      <c r="AD489" s="59"/>
      <c r="AE489" s="59"/>
      <c r="AF489" s="59"/>
      <c r="AG489" s="59"/>
      <c r="AH489" s="61"/>
      <c r="AI489" s="61"/>
      <c r="AJ489" s="61"/>
      <c r="AK489" s="61"/>
      <c r="AL489" s="164">
        <v>5.95</v>
      </c>
      <c r="AM489" s="62"/>
      <c r="AN489" s="63">
        <f t="shared" si="90"/>
        <v>3.4</v>
      </c>
      <c r="AO489" s="59">
        <f t="shared" si="84"/>
        <v>3060</v>
      </c>
      <c r="AP489" s="59">
        <f t="shared" si="84"/>
        <v>1530</v>
      </c>
      <c r="AQ489" s="59">
        <f t="shared" si="84"/>
        <v>1360</v>
      </c>
      <c r="AR489" s="59">
        <f t="shared" si="83"/>
        <v>1020</v>
      </c>
      <c r="AS489" s="59">
        <f t="shared" si="89"/>
        <v>3100</v>
      </c>
      <c r="AT489" s="59">
        <f t="shared" si="89"/>
        <v>1500</v>
      </c>
      <c r="AU489" s="59">
        <f t="shared" si="89"/>
        <v>1400</v>
      </c>
      <c r="AV489" s="59">
        <f t="shared" si="89"/>
        <v>1000</v>
      </c>
      <c r="AW489" s="64"/>
      <c r="AX489" s="89" t="s">
        <v>94</v>
      </c>
      <c r="AY489" s="65"/>
      <c r="AZ489" s="66">
        <v>180</v>
      </c>
    </row>
    <row r="490" spans="1:52" s="89" customFormat="1" ht="39.950000000000003" customHeight="1" x14ac:dyDescent="0.25">
      <c r="A490" s="53" t="str">
        <f t="shared" si="85"/>
        <v>XL101NT+1</v>
      </c>
      <c r="B490" s="53" t="str">
        <f t="shared" si="86"/>
        <v>XL101NT+2</v>
      </c>
      <c r="C490" s="53" t="str">
        <f t="shared" si="87"/>
        <v>XL101NT+3</v>
      </c>
      <c r="D490" s="53" t="str">
        <f t="shared" si="88"/>
        <v>XL101NT+4</v>
      </c>
      <c r="F490" s="89" t="s">
        <v>94</v>
      </c>
      <c r="G490" s="55">
        <v>101</v>
      </c>
      <c r="H490" s="56" t="s">
        <v>1775</v>
      </c>
      <c r="I490" s="56" t="s">
        <v>1776</v>
      </c>
      <c r="J490" s="56" t="s">
        <v>106</v>
      </c>
      <c r="K490" s="56"/>
      <c r="L490" s="56" t="s">
        <v>1774</v>
      </c>
      <c r="M490" s="90">
        <v>900</v>
      </c>
      <c r="N490" s="90">
        <v>450</v>
      </c>
      <c r="O490" s="90">
        <v>400</v>
      </c>
      <c r="P490" s="90">
        <v>300</v>
      </c>
      <c r="Q490" s="57"/>
      <c r="R490" s="57"/>
      <c r="S490" s="57"/>
      <c r="T490" s="57"/>
      <c r="U490" s="58" t="str">
        <f t="shared" si="81"/>
        <v>XL101NT</v>
      </c>
      <c r="V490" s="59"/>
      <c r="W490" s="59"/>
      <c r="X490" s="59"/>
      <c r="Y490" s="59"/>
      <c r="Z490" s="60"/>
      <c r="AA490" s="60"/>
      <c r="AB490" s="60"/>
      <c r="AC490" s="60"/>
      <c r="AD490" s="59"/>
      <c r="AE490" s="59"/>
      <c r="AF490" s="59"/>
      <c r="AG490" s="59"/>
      <c r="AH490" s="61"/>
      <c r="AI490" s="61"/>
      <c r="AJ490" s="61"/>
      <c r="AK490" s="61"/>
      <c r="AL490" s="164">
        <v>5.95</v>
      </c>
      <c r="AM490" s="62"/>
      <c r="AN490" s="63">
        <f t="shared" si="90"/>
        <v>3.4</v>
      </c>
      <c r="AO490" s="59">
        <f t="shared" si="84"/>
        <v>3060</v>
      </c>
      <c r="AP490" s="59">
        <f t="shared" si="84"/>
        <v>1530</v>
      </c>
      <c r="AQ490" s="59">
        <f t="shared" si="84"/>
        <v>1360</v>
      </c>
      <c r="AR490" s="59">
        <f t="shared" si="83"/>
        <v>1020</v>
      </c>
      <c r="AS490" s="59">
        <f t="shared" si="89"/>
        <v>3100</v>
      </c>
      <c r="AT490" s="59">
        <f t="shared" si="89"/>
        <v>1500</v>
      </c>
      <c r="AU490" s="59">
        <f t="shared" si="89"/>
        <v>1400</v>
      </c>
      <c r="AV490" s="59">
        <f t="shared" si="89"/>
        <v>1000</v>
      </c>
      <c r="AW490" s="64"/>
      <c r="AX490" s="89" t="s">
        <v>94</v>
      </c>
      <c r="AY490" s="65"/>
      <c r="AZ490" s="66">
        <v>180</v>
      </c>
    </row>
    <row r="491" spans="1:52" s="89" customFormat="1" ht="53.25" customHeight="1" x14ac:dyDescent="0.25">
      <c r="A491" s="53" t="str">
        <f t="shared" si="85"/>
        <v>XL102NT+1</v>
      </c>
      <c r="B491" s="53" t="str">
        <f t="shared" si="86"/>
        <v>XL102NT+2</v>
      </c>
      <c r="C491" s="53" t="str">
        <f t="shared" si="87"/>
        <v>XL102NT+3</v>
      </c>
      <c r="D491" s="53" t="str">
        <f t="shared" si="88"/>
        <v>XL102NT+4</v>
      </c>
      <c r="F491" s="89" t="s">
        <v>94</v>
      </c>
      <c r="G491" s="55">
        <v>102</v>
      </c>
      <c r="H491" s="56" t="s">
        <v>1777</v>
      </c>
      <c r="I491" s="56" t="s">
        <v>1778</v>
      </c>
      <c r="J491" s="56" t="s">
        <v>106</v>
      </c>
      <c r="K491" s="56"/>
      <c r="L491" s="56" t="s">
        <v>100</v>
      </c>
      <c r="M491" s="90">
        <v>900</v>
      </c>
      <c r="N491" s="90">
        <v>450</v>
      </c>
      <c r="O491" s="90">
        <v>400</v>
      </c>
      <c r="P491" s="90">
        <v>300</v>
      </c>
      <c r="Q491" s="57"/>
      <c r="R491" s="57"/>
      <c r="S491" s="57"/>
      <c r="T491" s="57"/>
      <c r="U491" s="58" t="str">
        <f t="shared" si="81"/>
        <v>XL102NT</v>
      </c>
      <c r="V491" s="59"/>
      <c r="W491" s="59"/>
      <c r="X491" s="59"/>
      <c r="Y491" s="59"/>
      <c r="Z491" s="60"/>
      <c r="AA491" s="60"/>
      <c r="AB491" s="60"/>
      <c r="AC491" s="60"/>
      <c r="AD491" s="59"/>
      <c r="AE491" s="59"/>
      <c r="AF491" s="59"/>
      <c r="AG491" s="59"/>
      <c r="AH491" s="61"/>
      <c r="AI491" s="61"/>
      <c r="AJ491" s="61"/>
      <c r="AK491" s="61"/>
      <c r="AL491" s="164">
        <v>5.95</v>
      </c>
      <c r="AM491" s="62"/>
      <c r="AN491" s="63">
        <f t="shared" si="90"/>
        <v>3.4</v>
      </c>
      <c r="AO491" s="59">
        <f t="shared" si="84"/>
        <v>3060</v>
      </c>
      <c r="AP491" s="59">
        <f t="shared" si="84"/>
        <v>1530</v>
      </c>
      <c r="AQ491" s="59">
        <f t="shared" si="84"/>
        <v>1360</v>
      </c>
      <c r="AR491" s="59">
        <f t="shared" si="83"/>
        <v>1020</v>
      </c>
      <c r="AS491" s="59">
        <f t="shared" si="89"/>
        <v>3100</v>
      </c>
      <c r="AT491" s="59">
        <f t="shared" si="89"/>
        <v>1500</v>
      </c>
      <c r="AU491" s="59">
        <f t="shared" si="89"/>
        <v>1400</v>
      </c>
      <c r="AV491" s="59">
        <f t="shared" si="89"/>
        <v>1000</v>
      </c>
      <c r="AW491" s="64"/>
      <c r="AX491" s="89" t="s">
        <v>94</v>
      </c>
      <c r="AY491" s="65"/>
      <c r="AZ491" s="66">
        <v>180</v>
      </c>
    </row>
    <row r="492" spans="1:52" s="89" customFormat="1" ht="53.25" customHeight="1" x14ac:dyDescent="0.25">
      <c r="A492" s="53" t="str">
        <f t="shared" si="85"/>
        <v>XL103NT+1</v>
      </c>
      <c r="B492" s="53" t="str">
        <f t="shared" si="86"/>
        <v>XL103NT+2</v>
      </c>
      <c r="C492" s="53" t="str">
        <f t="shared" si="87"/>
        <v>XL103NT+3</v>
      </c>
      <c r="D492" s="53" t="str">
        <f t="shared" si="88"/>
        <v>XL103NT+4</v>
      </c>
      <c r="F492" s="89" t="s">
        <v>94</v>
      </c>
      <c r="G492" s="55">
        <v>103</v>
      </c>
      <c r="H492" s="56" t="s">
        <v>1779</v>
      </c>
      <c r="I492" s="56" t="s">
        <v>1780</v>
      </c>
      <c r="J492" s="56" t="s">
        <v>106</v>
      </c>
      <c r="K492" s="56"/>
      <c r="L492" s="56" t="s">
        <v>1781</v>
      </c>
      <c r="M492" s="90">
        <v>900</v>
      </c>
      <c r="N492" s="90">
        <v>450</v>
      </c>
      <c r="O492" s="90">
        <v>400</v>
      </c>
      <c r="P492" s="90">
        <v>300</v>
      </c>
      <c r="Q492" s="57"/>
      <c r="R492" s="57"/>
      <c r="S492" s="57"/>
      <c r="T492" s="57"/>
      <c r="U492" s="58" t="str">
        <f t="shared" si="81"/>
        <v>XL103NT</v>
      </c>
      <c r="V492" s="59"/>
      <c r="W492" s="59"/>
      <c r="X492" s="59"/>
      <c r="Y492" s="59"/>
      <c r="Z492" s="60"/>
      <c r="AA492" s="60"/>
      <c r="AB492" s="60"/>
      <c r="AC492" s="60"/>
      <c r="AD492" s="59"/>
      <c r="AE492" s="59"/>
      <c r="AF492" s="59"/>
      <c r="AG492" s="59"/>
      <c r="AH492" s="61"/>
      <c r="AI492" s="61"/>
      <c r="AJ492" s="61"/>
      <c r="AK492" s="61"/>
      <c r="AL492" s="164">
        <v>5.95</v>
      </c>
      <c r="AM492" s="62"/>
      <c r="AN492" s="63">
        <f t="shared" si="90"/>
        <v>3.4</v>
      </c>
      <c r="AO492" s="59">
        <f t="shared" si="84"/>
        <v>3060</v>
      </c>
      <c r="AP492" s="59">
        <f t="shared" si="84"/>
        <v>1530</v>
      </c>
      <c r="AQ492" s="59">
        <f t="shared" si="84"/>
        <v>1360</v>
      </c>
      <c r="AR492" s="59">
        <f t="shared" si="83"/>
        <v>1020</v>
      </c>
      <c r="AS492" s="59">
        <f t="shared" si="89"/>
        <v>3100</v>
      </c>
      <c r="AT492" s="59">
        <f t="shared" si="89"/>
        <v>1500</v>
      </c>
      <c r="AU492" s="59">
        <f t="shared" si="89"/>
        <v>1400</v>
      </c>
      <c r="AV492" s="59">
        <f t="shared" si="89"/>
        <v>1000</v>
      </c>
      <c r="AW492" s="64"/>
      <c r="AX492" s="89" t="s">
        <v>94</v>
      </c>
      <c r="AY492" s="65"/>
      <c r="AZ492" s="66">
        <v>180</v>
      </c>
    </row>
    <row r="493" spans="1:52" s="89" customFormat="1" ht="50.1" customHeight="1" x14ac:dyDescent="0.25">
      <c r="A493" s="53" t="str">
        <f t="shared" si="85"/>
        <v>XL104NT+1</v>
      </c>
      <c r="B493" s="53" t="str">
        <f t="shared" si="86"/>
        <v>XL104NT+2</v>
      </c>
      <c r="C493" s="53" t="str">
        <f t="shared" si="87"/>
        <v>XL104NT+3</v>
      </c>
      <c r="D493" s="53" t="str">
        <f t="shared" si="88"/>
        <v>XL104NT+4</v>
      </c>
      <c r="F493" s="89" t="s">
        <v>94</v>
      </c>
      <c r="G493" s="55">
        <v>104</v>
      </c>
      <c r="H493" s="56" t="s">
        <v>1782</v>
      </c>
      <c r="I493" s="56" t="s">
        <v>1783</v>
      </c>
      <c r="J493" s="56" t="s">
        <v>1784</v>
      </c>
      <c r="K493" s="56"/>
      <c r="L493" s="56" t="s">
        <v>1785</v>
      </c>
      <c r="M493" s="90">
        <v>900</v>
      </c>
      <c r="N493" s="90">
        <v>450</v>
      </c>
      <c r="O493" s="90">
        <v>400</v>
      </c>
      <c r="P493" s="90">
        <v>300</v>
      </c>
      <c r="Q493" s="57"/>
      <c r="R493" s="57"/>
      <c r="S493" s="57"/>
      <c r="T493" s="57"/>
      <c r="U493" s="58" t="str">
        <f t="shared" si="81"/>
        <v>XL104NT</v>
      </c>
      <c r="V493" s="59"/>
      <c r="W493" s="59"/>
      <c r="X493" s="59"/>
      <c r="Y493" s="59"/>
      <c r="Z493" s="60"/>
      <c r="AA493" s="60"/>
      <c r="AB493" s="60"/>
      <c r="AC493" s="60"/>
      <c r="AD493" s="59"/>
      <c r="AE493" s="59"/>
      <c r="AF493" s="59"/>
      <c r="AG493" s="59"/>
      <c r="AH493" s="61"/>
      <c r="AI493" s="61"/>
      <c r="AJ493" s="61"/>
      <c r="AK493" s="61"/>
      <c r="AL493" s="164">
        <v>4.8888888888888893</v>
      </c>
      <c r="AM493" s="62"/>
      <c r="AN493" s="63">
        <f t="shared" si="90"/>
        <v>2.8</v>
      </c>
      <c r="AO493" s="59">
        <f t="shared" si="84"/>
        <v>2520</v>
      </c>
      <c r="AP493" s="59">
        <f t="shared" si="84"/>
        <v>1260</v>
      </c>
      <c r="AQ493" s="59">
        <f t="shared" si="84"/>
        <v>1120</v>
      </c>
      <c r="AR493" s="59">
        <f t="shared" si="83"/>
        <v>840</v>
      </c>
      <c r="AS493" s="59">
        <f t="shared" si="89"/>
        <v>2500</v>
      </c>
      <c r="AT493" s="59">
        <f t="shared" si="89"/>
        <v>1300</v>
      </c>
      <c r="AU493" s="59">
        <f t="shared" si="89"/>
        <v>1100</v>
      </c>
      <c r="AV493" s="59">
        <f t="shared" si="89"/>
        <v>840</v>
      </c>
      <c r="AW493" s="64"/>
      <c r="AX493" s="89" t="s">
        <v>94</v>
      </c>
      <c r="AY493" s="65"/>
      <c r="AZ493" s="66">
        <v>180</v>
      </c>
    </row>
    <row r="494" spans="1:52" s="89" customFormat="1" ht="50.1" customHeight="1" x14ac:dyDescent="0.25">
      <c r="A494" s="53" t="str">
        <f t="shared" si="85"/>
        <v>XL105NT+1</v>
      </c>
      <c r="B494" s="53" t="str">
        <f t="shared" si="86"/>
        <v>XL105NT+2</v>
      </c>
      <c r="C494" s="53" t="str">
        <f t="shared" si="87"/>
        <v>XL105NT+3</v>
      </c>
      <c r="D494" s="53" t="str">
        <f t="shared" si="88"/>
        <v>XL105NT+4</v>
      </c>
      <c r="F494" s="89" t="s">
        <v>94</v>
      </c>
      <c r="G494" s="55">
        <v>105</v>
      </c>
      <c r="H494" s="56" t="s">
        <v>1786</v>
      </c>
      <c r="I494" s="56" t="s">
        <v>1787</v>
      </c>
      <c r="J494" s="56" t="s">
        <v>144</v>
      </c>
      <c r="K494" s="56"/>
      <c r="L494" s="56" t="s">
        <v>1513</v>
      </c>
      <c r="M494" s="90">
        <v>900</v>
      </c>
      <c r="N494" s="90">
        <v>450</v>
      </c>
      <c r="O494" s="90">
        <v>400</v>
      </c>
      <c r="P494" s="90">
        <v>300</v>
      </c>
      <c r="Q494" s="57"/>
      <c r="R494" s="57"/>
      <c r="S494" s="57"/>
      <c r="T494" s="57"/>
      <c r="U494" s="58" t="str">
        <f t="shared" si="81"/>
        <v>XL105NT</v>
      </c>
      <c r="V494" s="59"/>
      <c r="W494" s="59"/>
      <c r="X494" s="59"/>
      <c r="Y494" s="59"/>
      <c r="Z494" s="60">
        <f>V494/M494</f>
        <v>0</v>
      </c>
      <c r="AA494" s="60">
        <f>W494/N494</f>
        <v>0</v>
      </c>
      <c r="AB494" s="60"/>
      <c r="AC494" s="60"/>
      <c r="AD494" s="59"/>
      <c r="AE494" s="59"/>
      <c r="AF494" s="59"/>
      <c r="AG494" s="59"/>
      <c r="AH494" s="61"/>
      <c r="AI494" s="61"/>
      <c r="AJ494" s="61"/>
      <c r="AK494" s="61"/>
      <c r="AL494" s="164">
        <v>5.95</v>
      </c>
      <c r="AM494" s="62"/>
      <c r="AN494" s="63">
        <f t="shared" si="90"/>
        <v>3.4</v>
      </c>
      <c r="AO494" s="59">
        <f t="shared" si="84"/>
        <v>3060</v>
      </c>
      <c r="AP494" s="59">
        <f t="shared" si="84"/>
        <v>1530</v>
      </c>
      <c r="AQ494" s="59">
        <f t="shared" si="84"/>
        <v>1360</v>
      </c>
      <c r="AR494" s="59">
        <f t="shared" si="83"/>
        <v>1020</v>
      </c>
      <c r="AS494" s="59">
        <f t="shared" si="89"/>
        <v>3100</v>
      </c>
      <c r="AT494" s="59">
        <f t="shared" si="89"/>
        <v>1500</v>
      </c>
      <c r="AU494" s="59">
        <f t="shared" si="89"/>
        <v>1400</v>
      </c>
      <c r="AV494" s="59">
        <f t="shared" si="89"/>
        <v>1000</v>
      </c>
      <c r="AW494" s="64"/>
      <c r="AX494" s="89" t="s">
        <v>94</v>
      </c>
      <c r="AY494" s="65"/>
      <c r="AZ494" s="66">
        <v>180</v>
      </c>
    </row>
    <row r="495" spans="1:52" s="89" customFormat="1" ht="47.25" x14ac:dyDescent="0.25">
      <c r="A495" s="53" t="str">
        <f t="shared" si="85"/>
        <v>XL106NT+1</v>
      </c>
      <c r="B495" s="53" t="str">
        <f t="shared" si="86"/>
        <v>XL106NT+2</v>
      </c>
      <c r="C495" s="53" t="str">
        <f t="shared" si="87"/>
        <v>XL106NT+3</v>
      </c>
      <c r="D495" s="53" t="str">
        <f t="shared" si="88"/>
        <v>XL106NT+4</v>
      </c>
      <c r="F495" s="89" t="s">
        <v>94</v>
      </c>
      <c r="G495" s="55">
        <v>106</v>
      </c>
      <c r="H495" s="56" t="s">
        <v>1788</v>
      </c>
      <c r="I495" s="56" t="s">
        <v>1789</v>
      </c>
      <c r="J495" s="56" t="s">
        <v>144</v>
      </c>
      <c r="K495" s="56"/>
      <c r="L495" s="56" t="s">
        <v>1790</v>
      </c>
      <c r="M495" s="90">
        <v>900</v>
      </c>
      <c r="N495" s="90">
        <v>450</v>
      </c>
      <c r="O495" s="90">
        <v>400</v>
      </c>
      <c r="P495" s="90">
        <v>300</v>
      </c>
      <c r="Q495" s="57"/>
      <c r="R495" s="57"/>
      <c r="S495" s="57"/>
      <c r="T495" s="57"/>
      <c r="U495" s="58" t="str">
        <f t="shared" si="81"/>
        <v>XL106NT</v>
      </c>
      <c r="V495" s="59"/>
      <c r="W495" s="59"/>
      <c r="X495" s="59"/>
      <c r="Y495" s="59"/>
      <c r="Z495" s="60"/>
      <c r="AA495" s="60"/>
      <c r="AB495" s="60"/>
      <c r="AC495" s="60"/>
      <c r="AD495" s="59"/>
      <c r="AE495" s="59"/>
      <c r="AF495" s="59"/>
      <c r="AG495" s="59"/>
      <c r="AH495" s="61"/>
      <c r="AI495" s="61"/>
      <c r="AJ495" s="61"/>
      <c r="AK495" s="61"/>
      <c r="AL495" s="164">
        <v>5.95</v>
      </c>
      <c r="AM495" s="62"/>
      <c r="AN495" s="63">
        <f t="shared" si="90"/>
        <v>3.4</v>
      </c>
      <c r="AO495" s="59">
        <f t="shared" si="84"/>
        <v>3060</v>
      </c>
      <c r="AP495" s="59">
        <f t="shared" si="84"/>
        <v>1530</v>
      </c>
      <c r="AQ495" s="59">
        <f t="shared" si="84"/>
        <v>1360</v>
      </c>
      <c r="AR495" s="59">
        <f t="shared" si="83"/>
        <v>1020</v>
      </c>
      <c r="AS495" s="59">
        <f t="shared" si="89"/>
        <v>3100</v>
      </c>
      <c r="AT495" s="59">
        <f t="shared" si="89"/>
        <v>1500</v>
      </c>
      <c r="AU495" s="59">
        <f t="shared" si="89"/>
        <v>1400</v>
      </c>
      <c r="AV495" s="59">
        <f t="shared" si="89"/>
        <v>1000</v>
      </c>
      <c r="AW495" s="64"/>
      <c r="AX495" s="89" t="s">
        <v>94</v>
      </c>
      <c r="AY495" s="65"/>
      <c r="AZ495" s="66">
        <v>180</v>
      </c>
    </row>
    <row r="496" spans="1:52" s="89" customFormat="1" ht="63" x14ac:dyDescent="0.25">
      <c r="A496" s="53" t="str">
        <f t="shared" si="85"/>
        <v>XL107NT+1</v>
      </c>
      <c r="B496" s="53" t="str">
        <f t="shared" si="86"/>
        <v>XL107NT+2</v>
      </c>
      <c r="C496" s="53" t="str">
        <f t="shared" si="87"/>
        <v>XL107NT+3</v>
      </c>
      <c r="D496" s="53" t="str">
        <f t="shared" si="88"/>
        <v>XL107NT+4</v>
      </c>
      <c r="F496" s="89" t="s">
        <v>94</v>
      </c>
      <c r="G496" s="55">
        <v>107</v>
      </c>
      <c r="H496" s="56" t="s">
        <v>1791</v>
      </c>
      <c r="I496" s="56" t="s">
        <v>1792</v>
      </c>
      <c r="J496" s="56" t="s">
        <v>1793</v>
      </c>
      <c r="K496" s="56"/>
      <c r="L496" s="56" t="s">
        <v>1794</v>
      </c>
      <c r="M496" s="90">
        <v>900</v>
      </c>
      <c r="N496" s="90">
        <v>450</v>
      </c>
      <c r="O496" s="90">
        <v>400</v>
      </c>
      <c r="P496" s="90">
        <v>300</v>
      </c>
      <c r="Q496" s="57"/>
      <c r="R496" s="57"/>
      <c r="S496" s="57"/>
      <c r="T496" s="57"/>
      <c r="U496" s="58" t="str">
        <f t="shared" si="81"/>
        <v>XL107NT</v>
      </c>
      <c r="V496" s="59"/>
      <c r="W496" s="59"/>
      <c r="X496" s="59"/>
      <c r="Y496" s="59"/>
      <c r="Z496" s="60"/>
      <c r="AA496" s="60"/>
      <c r="AB496" s="60"/>
      <c r="AC496" s="60"/>
      <c r="AD496" s="59"/>
      <c r="AE496" s="59"/>
      <c r="AF496" s="59"/>
      <c r="AG496" s="59"/>
      <c r="AH496" s="61"/>
      <c r="AI496" s="61"/>
      <c r="AJ496" s="61"/>
      <c r="AK496" s="61"/>
      <c r="AL496" s="164">
        <v>5.95</v>
      </c>
      <c r="AM496" s="62"/>
      <c r="AN496" s="63">
        <f t="shared" si="90"/>
        <v>3.4</v>
      </c>
      <c r="AO496" s="59">
        <f t="shared" si="84"/>
        <v>3060</v>
      </c>
      <c r="AP496" s="59">
        <f t="shared" si="84"/>
        <v>1530</v>
      </c>
      <c r="AQ496" s="59">
        <f t="shared" si="84"/>
        <v>1360</v>
      </c>
      <c r="AR496" s="59">
        <f t="shared" si="83"/>
        <v>1020</v>
      </c>
      <c r="AS496" s="59">
        <f t="shared" si="89"/>
        <v>3100</v>
      </c>
      <c r="AT496" s="59">
        <f t="shared" si="89"/>
        <v>1500</v>
      </c>
      <c r="AU496" s="59">
        <f t="shared" si="89"/>
        <v>1400</v>
      </c>
      <c r="AV496" s="59">
        <f t="shared" si="89"/>
        <v>1000</v>
      </c>
      <c r="AW496" s="64"/>
      <c r="AX496" s="89" t="s">
        <v>94</v>
      </c>
      <c r="AY496" s="65"/>
      <c r="AZ496" s="66">
        <v>180</v>
      </c>
    </row>
    <row r="497" spans="1:52" s="89" customFormat="1" ht="47.25" x14ac:dyDescent="0.25">
      <c r="A497" s="53" t="str">
        <f t="shared" si="85"/>
        <v>XL108NT+1</v>
      </c>
      <c r="B497" s="53" t="str">
        <f t="shared" si="86"/>
        <v>XL108NT+2</v>
      </c>
      <c r="C497" s="53" t="str">
        <f t="shared" si="87"/>
        <v>XL108NT+3</v>
      </c>
      <c r="D497" s="53" t="str">
        <f t="shared" si="88"/>
        <v>XL108NT+4</v>
      </c>
      <c r="F497" s="89" t="s">
        <v>94</v>
      </c>
      <c r="G497" s="55">
        <v>108</v>
      </c>
      <c r="H497" s="56" t="s">
        <v>1795</v>
      </c>
      <c r="I497" s="56" t="s">
        <v>1796</v>
      </c>
      <c r="J497" s="56" t="s">
        <v>144</v>
      </c>
      <c r="K497" s="56"/>
      <c r="L497" s="56" t="s">
        <v>1797</v>
      </c>
      <c r="M497" s="90">
        <v>900</v>
      </c>
      <c r="N497" s="90">
        <v>450</v>
      </c>
      <c r="O497" s="90">
        <v>400</v>
      </c>
      <c r="P497" s="90">
        <v>300</v>
      </c>
      <c r="Q497" s="57"/>
      <c r="R497" s="57"/>
      <c r="S497" s="57"/>
      <c r="T497" s="57"/>
      <c r="U497" s="58" t="str">
        <f t="shared" si="81"/>
        <v>XL108NT</v>
      </c>
      <c r="V497" s="59"/>
      <c r="W497" s="59"/>
      <c r="X497" s="59"/>
      <c r="Y497" s="59"/>
      <c r="Z497" s="60">
        <f>V497/M497</f>
        <v>0</v>
      </c>
      <c r="AA497" s="60"/>
      <c r="AB497" s="60"/>
      <c r="AC497" s="60"/>
      <c r="AD497" s="59"/>
      <c r="AE497" s="59"/>
      <c r="AF497" s="59"/>
      <c r="AG497" s="59"/>
      <c r="AH497" s="61"/>
      <c r="AI497" s="61"/>
      <c r="AJ497" s="61"/>
      <c r="AK497" s="61"/>
      <c r="AL497" s="164">
        <v>5.95</v>
      </c>
      <c r="AM497" s="62"/>
      <c r="AN497" s="63">
        <f t="shared" si="90"/>
        <v>3.4</v>
      </c>
      <c r="AO497" s="59">
        <f t="shared" si="84"/>
        <v>3060</v>
      </c>
      <c r="AP497" s="59">
        <f t="shared" si="84"/>
        <v>1530</v>
      </c>
      <c r="AQ497" s="59">
        <f t="shared" si="84"/>
        <v>1360</v>
      </c>
      <c r="AR497" s="59">
        <f t="shared" si="83"/>
        <v>1020</v>
      </c>
      <c r="AS497" s="59">
        <f t="shared" si="89"/>
        <v>3100</v>
      </c>
      <c r="AT497" s="59">
        <f t="shared" si="89"/>
        <v>1500</v>
      </c>
      <c r="AU497" s="59">
        <f t="shared" si="89"/>
        <v>1400</v>
      </c>
      <c r="AV497" s="59">
        <f t="shared" si="89"/>
        <v>1000</v>
      </c>
      <c r="AW497" s="64"/>
      <c r="AX497" s="89" t="s">
        <v>94</v>
      </c>
      <c r="AY497" s="65"/>
      <c r="AZ497" s="66">
        <v>180</v>
      </c>
    </row>
    <row r="498" spans="1:52" s="89" customFormat="1" ht="63" x14ac:dyDescent="0.25">
      <c r="A498" s="53" t="str">
        <f t="shared" si="85"/>
        <v>XL109NT+1</v>
      </c>
      <c r="B498" s="53" t="str">
        <f t="shared" si="86"/>
        <v>XL109NT+2</v>
      </c>
      <c r="C498" s="53" t="str">
        <f t="shared" si="87"/>
        <v>XL109NT+3</v>
      </c>
      <c r="D498" s="53" t="str">
        <f t="shared" si="88"/>
        <v>XL109NT+4</v>
      </c>
      <c r="F498" s="89" t="s">
        <v>94</v>
      </c>
      <c r="G498" s="55">
        <v>109</v>
      </c>
      <c r="H498" s="56" t="s">
        <v>1798</v>
      </c>
      <c r="I498" s="56" t="s">
        <v>1799</v>
      </c>
      <c r="J498" s="56" t="s">
        <v>144</v>
      </c>
      <c r="K498" s="56"/>
      <c r="L498" s="56" t="s">
        <v>1800</v>
      </c>
      <c r="M498" s="90">
        <v>900</v>
      </c>
      <c r="N498" s="90">
        <v>450</v>
      </c>
      <c r="O498" s="90">
        <v>400</v>
      </c>
      <c r="P498" s="90">
        <v>300</v>
      </c>
      <c r="Q498" s="57"/>
      <c r="R498" s="57"/>
      <c r="S498" s="57"/>
      <c r="T498" s="57"/>
      <c r="U498" s="58" t="str">
        <f t="shared" si="81"/>
        <v>XL109NT</v>
      </c>
      <c r="V498" s="59"/>
      <c r="W498" s="59"/>
      <c r="X498" s="59"/>
      <c r="Y498" s="59"/>
      <c r="Z498" s="60"/>
      <c r="AA498" s="60"/>
      <c r="AB498" s="60"/>
      <c r="AC498" s="60"/>
      <c r="AD498" s="59"/>
      <c r="AE498" s="59"/>
      <c r="AF498" s="59"/>
      <c r="AG498" s="59"/>
      <c r="AH498" s="61"/>
      <c r="AI498" s="61"/>
      <c r="AJ498" s="61"/>
      <c r="AK498" s="61"/>
      <c r="AL498" s="164">
        <v>5.95</v>
      </c>
      <c r="AM498" s="62"/>
      <c r="AN498" s="63">
        <f t="shared" si="90"/>
        <v>3.4</v>
      </c>
      <c r="AO498" s="59">
        <f t="shared" si="84"/>
        <v>3060</v>
      </c>
      <c r="AP498" s="59">
        <f t="shared" si="84"/>
        <v>1530</v>
      </c>
      <c r="AQ498" s="59">
        <f t="shared" si="84"/>
        <v>1360</v>
      </c>
      <c r="AR498" s="59">
        <f t="shared" si="83"/>
        <v>1020</v>
      </c>
      <c r="AS498" s="59">
        <f t="shared" si="89"/>
        <v>3100</v>
      </c>
      <c r="AT498" s="59">
        <f t="shared" si="89"/>
        <v>1500</v>
      </c>
      <c r="AU498" s="59">
        <f t="shared" si="89"/>
        <v>1400</v>
      </c>
      <c r="AV498" s="59">
        <f t="shared" si="89"/>
        <v>1000</v>
      </c>
      <c r="AW498" s="64"/>
      <c r="AX498" s="89" t="s">
        <v>94</v>
      </c>
      <c r="AY498" s="65"/>
      <c r="AZ498" s="66"/>
    </row>
    <row r="499" spans="1:52" s="89" customFormat="1" ht="63" x14ac:dyDescent="0.25">
      <c r="A499" s="53" t="str">
        <f t="shared" si="85"/>
        <v>XL110NT+1</v>
      </c>
      <c r="B499" s="53" t="str">
        <f t="shared" si="86"/>
        <v>XL110NT+2</v>
      </c>
      <c r="C499" s="53" t="str">
        <f t="shared" si="87"/>
        <v>XL110NT+3</v>
      </c>
      <c r="D499" s="53" t="str">
        <f t="shared" si="88"/>
        <v>XL110NT+4</v>
      </c>
      <c r="F499" s="89" t="s">
        <v>94</v>
      </c>
      <c r="G499" s="55">
        <v>110</v>
      </c>
      <c r="H499" s="56" t="s">
        <v>1801</v>
      </c>
      <c r="I499" s="56" t="s">
        <v>1802</v>
      </c>
      <c r="J499" s="56" t="s">
        <v>144</v>
      </c>
      <c r="K499" s="56"/>
      <c r="L499" s="56" t="s">
        <v>1803</v>
      </c>
      <c r="M499" s="90">
        <v>900</v>
      </c>
      <c r="N499" s="90">
        <v>450</v>
      </c>
      <c r="O499" s="90">
        <v>400</v>
      </c>
      <c r="P499" s="90">
        <v>300</v>
      </c>
      <c r="Q499" s="57"/>
      <c r="R499" s="57"/>
      <c r="S499" s="57"/>
      <c r="T499" s="57"/>
      <c r="U499" s="58" t="str">
        <f t="shared" si="81"/>
        <v>XL110NT</v>
      </c>
      <c r="V499" s="59"/>
      <c r="W499" s="59"/>
      <c r="X499" s="59"/>
      <c r="Y499" s="59"/>
      <c r="Z499" s="60"/>
      <c r="AA499" s="60"/>
      <c r="AB499" s="60"/>
      <c r="AC499" s="60"/>
      <c r="AD499" s="59"/>
      <c r="AE499" s="59"/>
      <c r="AF499" s="59"/>
      <c r="AG499" s="59"/>
      <c r="AH499" s="61"/>
      <c r="AI499" s="61"/>
      <c r="AJ499" s="61"/>
      <c r="AK499" s="61"/>
      <c r="AL499" s="164">
        <v>8.0555555555555554</v>
      </c>
      <c r="AM499" s="62"/>
      <c r="AN499" s="63">
        <f t="shared" si="90"/>
        <v>4.5999999999999996</v>
      </c>
      <c r="AO499" s="59">
        <f t="shared" si="84"/>
        <v>4140</v>
      </c>
      <c r="AP499" s="59">
        <f t="shared" si="84"/>
        <v>2070</v>
      </c>
      <c r="AQ499" s="59">
        <f t="shared" si="84"/>
        <v>1839.9999999999998</v>
      </c>
      <c r="AR499" s="59">
        <f t="shared" si="83"/>
        <v>1380</v>
      </c>
      <c r="AS499" s="59">
        <f t="shared" si="89"/>
        <v>4100</v>
      </c>
      <c r="AT499" s="59">
        <f t="shared" si="89"/>
        <v>2100</v>
      </c>
      <c r="AU499" s="59">
        <f t="shared" si="89"/>
        <v>1800</v>
      </c>
      <c r="AV499" s="59">
        <f t="shared" si="89"/>
        <v>1400</v>
      </c>
      <c r="AW499" s="64"/>
      <c r="AX499" s="89" t="s">
        <v>94</v>
      </c>
      <c r="AY499" s="65"/>
      <c r="AZ499" s="66">
        <v>240</v>
      </c>
    </row>
    <row r="500" spans="1:52" s="89" customFormat="1" ht="27.75" customHeight="1" x14ac:dyDescent="0.25">
      <c r="A500" s="53" t="str">
        <f t="shared" si="85"/>
        <v>XL111NT+1</v>
      </c>
      <c r="B500" s="53" t="str">
        <f t="shared" si="86"/>
        <v>XL111NT+2</v>
      </c>
      <c r="C500" s="53" t="str">
        <f t="shared" si="87"/>
        <v>XL111NT+3</v>
      </c>
      <c r="D500" s="53" t="str">
        <f t="shared" si="88"/>
        <v>XL111NT+4</v>
      </c>
      <c r="F500" s="89" t="s">
        <v>94</v>
      </c>
      <c r="G500" s="55">
        <v>111</v>
      </c>
      <c r="H500" s="56" t="s">
        <v>1804</v>
      </c>
      <c r="I500" s="56" t="s">
        <v>1805</v>
      </c>
      <c r="J500" s="56" t="s">
        <v>144</v>
      </c>
      <c r="K500" s="56"/>
      <c r="L500" s="56" t="s">
        <v>1806</v>
      </c>
      <c r="M500" s="90">
        <v>900</v>
      </c>
      <c r="N500" s="90">
        <v>450</v>
      </c>
      <c r="O500" s="90">
        <v>400</v>
      </c>
      <c r="P500" s="90">
        <v>300</v>
      </c>
      <c r="Q500" s="57"/>
      <c r="R500" s="57"/>
      <c r="S500" s="57"/>
      <c r="T500" s="57"/>
      <c r="U500" s="58" t="str">
        <f t="shared" si="81"/>
        <v>XL111NT</v>
      </c>
      <c r="V500" s="59"/>
      <c r="W500" s="59"/>
      <c r="X500" s="59"/>
      <c r="Y500" s="59"/>
      <c r="Z500" s="60"/>
      <c r="AA500" s="60"/>
      <c r="AB500" s="60"/>
      <c r="AC500" s="60"/>
      <c r="AD500" s="59"/>
      <c r="AE500" s="59"/>
      <c r="AF500" s="59"/>
      <c r="AG500" s="59"/>
      <c r="AH500" s="61"/>
      <c r="AI500" s="61"/>
      <c r="AJ500" s="61"/>
      <c r="AK500" s="61"/>
      <c r="AL500" s="164">
        <v>5.95</v>
      </c>
      <c r="AM500" s="62"/>
      <c r="AN500" s="63">
        <f t="shared" si="90"/>
        <v>3.4</v>
      </c>
      <c r="AO500" s="59">
        <f t="shared" si="84"/>
        <v>3060</v>
      </c>
      <c r="AP500" s="59">
        <f t="shared" si="84"/>
        <v>1530</v>
      </c>
      <c r="AQ500" s="59">
        <f t="shared" si="84"/>
        <v>1360</v>
      </c>
      <c r="AR500" s="59">
        <f t="shared" si="83"/>
        <v>1020</v>
      </c>
      <c r="AS500" s="59">
        <f t="shared" si="89"/>
        <v>3100</v>
      </c>
      <c r="AT500" s="59">
        <f t="shared" si="89"/>
        <v>1500</v>
      </c>
      <c r="AU500" s="59">
        <f t="shared" si="89"/>
        <v>1400</v>
      </c>
      <c r="AV500" s="59">
        <f t="shared" si="89"/>
        <v>1000</v>
      </c>
      <c r="AW500" s="64"/>
      <c r="AX500" s="89" t="s">
        <v>94</v>
      </c>
      <c r="AY500" s="65"/>
      <c r="AZ500" s="66">
        <v>180</v>
      </c>
    </row>
    <row r="501" spans="1:52" s="89" customFormat="1" ht="50.1" customHeight="1" x14ac:dyDescent="0.25">
      <c r="A501" s="53" t="str">
        <f t="shared" si="85"/>
        <v>XL112NT+1</v>
      </c>
      <c r="B501" s="53" t="str">
        <f t="shared" si="86"/>
        <v>XL112NT+2</v>
      </c>
      <c r="C501" s="53" t="str">
        <f t="shared" si="87"/>
        <v>XL112NT+3</v>
      </c>
      <c r="D501" s="53" t="str">
        <f t="shared" si="88"/>
        <v>XL112NT+4</v>
      </c>
      <c r="F501" s="89" t="s">
        <v>94</v>
      </c>
      <c r="G501" s="55">
        <v>112</v>
      </c>
      <c r="H501" s="56" t="s">
        <v>1807</v>
      </c>
      <c r="I501" s="56" t="s">
        <v>1808</v>
      </c>
      <c r="J501" s="56" t="s">
        <v>144</v>
      </c>
      <c r="K501" s="56"/>
      <c r="L501" s="56" t="s">
        <v>1809</v>
      </c>
      <c r="M501" s="90">
        <v>900</v>
      </c>
      <c r="N501" s="90">
        <v>450</v>
      </c>
      <c r="O501" s="90">
        <v>400</v>
      </c>
      <c r="P501" s="90">
        <v>300</v>
      </c>
      <c r="Q501" s="57"/>
      <c r="R501" s="57"/>
      <c r="S501" s="57"/>
      <c r="T501" s="57"/>
      <c r="U501" s="58" t="str">
        <f t="shared" si="81"/>
        <v>XL112NT</v>
      </c>
      <c r="V501" s="59"/>
      <c r="W501" s="59"/>
      <c r="X501" s="59"/>
      <c r="Y501" s="59"/>
      <c r="Z501" s="60"/>
      <c r="AA501" s="60"/>
      <c r="AB501" s="60"/>
      <c r="AC501" s="60"/>
      <c r="AD501" s="59"/>
      <c r="AE501" s="59"/>
      <c r="AF501" s="59"/>
      <c r="AG501" s="59"/>
      <c r="AH501" s="61"/>
      <c r="AI501" s="61"/>
      <c r="AJ501" s="61"/>
      <c r="AK501" s="61"/>
      <c r="AL501" s="164">
        <v>5.95</v>
      </c>
      <c r="AM501" s="62"/>
      <c r="AN501" s="63">
        <f t="shared" si="90"/>
        <v>3.4</v>
      </c>
      <c r="AO501" s="59">
        <f t="shared" si="84"/>
        <v>3060</v>
      </c>
      <c r="AP501" s="59">
        <f t="shared" si="84"/>
        <v>1530</v>
      </c>
      <c r="AQ501" s="59">
        <f t="shared" si="84"/>
        <v>1360</v>
      </c>
      <c r="AR501" s="59">
        <f t="shared" si="83"/>
        <v>1020</v>
      </c>
      <c r="AS501" s="59">
        <f t="shared" si="89"/>
        <v>3100</v>
      </c>
      <c r="AT501" s="59">
        <f t="shared" si="89"/>
        <v>1500</v>
      </c>
      <c r="AU501" s="59">
        <f t="shared" si="89"/>
        <v>1400</v>
      </c>
      <c r="AV501" s="59">
        <f t="shared" si="89"/>
        <v>1000</v>
      </c>
      <c r="AW501" s="64"/>
      <c r="AX501" s="89" t="s">
        <v>94</v>
      </c>
      <c r="AY501" s="65"/>
      <c r="AZ501" s="66">
        <v>180</v>
      </c>
    </row>
    <row r="502" spans="1:52" s="89" customFormat="1" ht="50.1" customHeight="1" x14ac:dyDescent="0.25">
      <c r="A502" s="53" t="str">
        <f t="shared" si="85"/>
        <v>XL113NT+1</v>
      </c>
      <c r="B502" s="53" t="str">
        <f t="shared" si="86"/>
        <v>XL113NT+2</v>
      </c>
      <c r="C502" s="53" t="str">
        <f t="shared" si="87"/>
        <v>XL113NT+3</v>
      </c>
      <c r="D502" s="53" t="str">
        <f t="shared" si="88"/>
        <v>XL113NT+4</v>
      </c>
      <c r="F502" s="89" t="s">
        <v>94</v>
      </c>
      <c r="G502" s="55">
        <v>113</v>
      </c>
      <c r="H502" s="56" t="s">
        <v>1810</v>
      </c>
      <c r="I502" s="56" t="s">
        <v>1811</v>
      </c>
      <c r="J502" s="56" t="s">
        <v>144</v>
      </c>
      <c r="K502" s="56"/>
      <c r="L502" s="56" t="s">
        <v>1812</v>
      </c>
      <c r="M502" s="90">
        <v>900</v>
      </c>
      <c r="N502" s="90">
        <v>450</v>
      </c>
      <c r="O502" s="90">
        <v>400</v>
      </c>
      <c r="P502" s="90">
        <v>300</v>
      </c>
      <c r="Q502" s="57"/>
      <c r="R502" s="57"/>
      <c r="S502" s="57"/>
      <c r="T502" s="57"/>
      <c r="U502" s="58" t="str">
        <f t="shared" si="81"/>
        <v>XL113NT</v>
      </c>
      <c r="V502" s="59"/>
      <c r="W502" s="59"/>
      <c r="X502" s="59"/>
      <c r="Y502" s="59"/>
      <c r="Z502" s="60">
        <f>V502/M502</f>
        <v>0</v>
      </c>
      <c r="AA502" s="60">
        <f>W502/N502</f>
        <v>0</v>
      </c>
      <c r="AB502" s="60"/>
      <c r="AC502" s="60"/>
      <c r="AD502" s="59"/>
      <c r="AE502" s="59"/>
      <c r="AF502" s="59"/>
      <c r="AG502" s="59"/>
      <c r="AH502" s="61"/>
      <c r="AI502" s="61"/>
      <c r="AJ502" s="61"/>
      <c r="AK502" s="61"/>
      <c r="AL502" s="164">
        <v>5.5555555555555554</v>
      </c>
      <c r="AM502" s="62"/>
      <c r="AN502" s="63">
        <f t="shared" si="90"/>
        <v>3.2</v>
      </c>
      <c r="AO502" s="59">
        <f t="shared" si="84"/>
        <v>2880</v>
      </c>
      <c r="AP502" s="59">
        <f t="shared" si="84"/>
        <v>1440</v>
      </c>
      <c r="AQ502" s="59">
        <f t="shared" si="84"/>
        <v>1280</v>
      </c>
      <c r="AR502" s="59">
        <f t="shared" si="83"/>
        <v>960</v>
      </c>
      <c r="AS502" s="59">
        <f t="shared" si="89"/>
        <v>2900</v>
      </c>
      <c r="AT502" s="59">
        <f t="shared" si="89"/>
        <v>1400</v>
      </c>
      <c r="AU502" s="59">
        <f t="shared" si="89"/>
        <v>1300</v>
      </c>
      <c r="AV502" s="59">
        <f t="shared" si="89"/>
        <v>960</v>
      </c>
      <c r="AW502" s="64"/>
      <c r="AX502" s="89" t="s">
        <v>94</v>
      </c>
      <c r="AY502" s="65"/>
      <c r="AZ502" s="66">
        <v>180</v>
      </c>
    </row>
    <row r="503" spans="1:52" s="89" customFormat="1" ht="50.1" customHeight="1" x14ac:dyDescent="0.25">
      <c r="A503" s="53" t="str">
        <f t="shared" si="85"/>
        <v>XL114NT+1</v>
      </c>
      <c r="B503" s="53" t="str">
        <f t="shared" si="86"/>
        <v>XL114NT+2</v>
      </c>
      <c r="C503" s="53" t="str">
        <f t="shared" si="87"/>
        <v>XL114NT+3</v>
      </c>
      <c r="D503" s="53" t="str">
        <f t="shared" si="88"/>
        <v>XL114NT+4</v>
      </c>
      <c r="F503" s="89" t="s">
        <v>94</v>
      </c>
      <c r="G503" s="55">
        <v>114</v>
      </c>
      <c r="H503" s="56" t="s">
        <v>1813</v>
      </c>
      <c r="I503" s="56" t="s">
        <v>1814</v>
      </c>
      <c r="J503" s="56" t="s">
        <v>144</v>
      </c>
      <c r="K503" s="56"/>
      <c r="L503" s="56" t="s">
        <v>1815</v>
      </c>
      <c r="M503" s="90">
        <v>900</v>
      </c>
      <c r="N503" s="90">
        <v>450</v>
      </c>
      <c r="O503" s="90">
        <v>400</v>
      </c>
      <c r="P503" s="90">
        <v>300</v>
      </c>
      <c r="Q503" s="57"/>
      <c r="R503" s="57"/>
      <c r="S503" s="57"/>
      <c r="T503" s="57"/>
      <c r="U503" s="58" t="str">
        <f t="shared" si="81"/>
        <v>XL114NT</v>
      </c>
      <c r="V503" s="59"/>
      <c r="W503" s="59"/>
      <c r="X503" s="59"/>
      <c r="Y503" s="59"/>
      <c r="Z503" s="60"/>
      <c r="AA503" s="60"/>
      <c r="AB503" s="60"/>
      <c r="AC503" s="60"/>
      <c r="AD503" s="59"/>
      <c r="AE503" s="59"/>
      <c r="AF503" s="59"/>
      <c r="AG503" s="59"/>
      <c r="AH503" s="61"/>
      <c r="AI503" s="61"/>
      <c r="AJ503" s="61"/>
      <c r="AK503" s="61"/>
      <c r="AL503" s="164">
        <v>5.95</v>
      </c>
      <c r="AM503" s="62"/>
      <c r="AN503" s="63">
        <f t="shared" si="90"/>
        <v>3.4</v>
      </c>
      <c r="AO503" s="59">
        <f t="shared" si="84"/>
        <v>3060</v>
      </c>
      <c r="AP503" s="59">
        <f t="shared" si="84"/>
        <v>1530</v>
      </c>
      <c r="AQ503" s="59">
        <f t="shared" si="84"/>
        <v>1360</v>
      </c>
      <c r="AR503" s="59">
        <f t="shared" si="83"/>
        <v>1020</v>
      </c>
      <c r="AS503" s="59">
        <f t="shared" si="89"/>
        <v>3100</v>
      </c>
      <c r="AT503" s="59">
        <f t="shared" si="89"/>
        <v>1500</v>
      </c>
      <c r="AU503" s="59">
        <f t="shared" si="89"/>
        <v>1400</v>
      </c>
      <c r="AV503" s="59">
        <f t="shared" si="89"/>
        <v>1000</v>
      </c>
      <c r="AW503" s="64"/>
      <c r="AX503" s="89" t="s">
        <v>94</v>
      </c>
      <c r="AY503" s="65"/>
      <c r="AZ503" s="66">
        <v>180</v>
      </c>
    </row>
    <row r="504" spans="1:52" s="89" customFormat="1" ht="50.1" customHeight="1" x14ac:dyDescent="0.25">
      <c r="A504" s="53" t="str">
        <f t="shared" si="85"/>
        <v>XL115NT+1</v>
      </c>
      <c r="B504" s="53" t="str">
        <f t="shared" si="86"/>
        <v>XL115NT+2</v>
      </c>
      <c r="C504" s="53" t="str">
        <f t="shared" si="87"/>
        <v>XL115NT+3</v>
      </c>
      <c r="D504" s="53" t="str">
        <f t="shared" si="88"/>
        <v>XL115NT+4</v>
      </c>
      <c r="F504" s="89" t="s">
        <v>94</v>
      </c>
      <c r="G504" s="55">
        <v>115</v>
      </c>
      <c r="H504" s="56" t="s">
        <v>1816</v>
      </c>
      <c r="I504" s="56" t="s">
        <v>1817</v>
      </c>
      <c r="J504" s="56" t="s">
        <v>144</v>
      </c>
      <c r="K504" s="56"/>
      <c r="L504" s="56" t="s">
        <v>1818</v>
      </c>
      <c r="M504" s="91"/>
      <c r="N504" s="90"/>
      <c r="O504" s="90"/>
      <c r="P504" s="90"/>
      <c r="Q504" s="57"/>
      <c r="R504" s="57"/>
      <c r="S504" s="57"/>
      <c r="T504" s="57"/>
      <c r="U504" s="58"/>
      <c r="V504" s="59"/>
      <c r="W504" s="59"/>
      <c r="X504" s="59"/>
      <c r="Y504" s="59"/>
      <c r="Z504" s="60"/>
      <c r="AA504" s="60"/>
      <c r="AB504" s="60"/>
      <c r="AC504" s="60"/>
      <c r="AD504" s="59"/>
      <c r="AE504" s="59"/>
      <c r="AF504" s="59"/>
      <c r="AG504" s="59"/>
      <c r="AH504" s="61"/>
      <c r="AI504" s="61"/>
      <c r="AJ504" s="61"/>
      <c r="AK504" s="61"/>
      <c r="AL504" s="164"/>
      <c r="AM504" s="62"/>
      <c r="AN504" s="62"/>
      <c r="AO504" s="59">
        <f t="shared" si="84"/>
        <v>0</v>
      </c>
      <c r="AP504" s="59">
        <f t="shared" si="84"/>
        <v>0</v>
      </c>
      <c r="AQ504" s="59">
        <f t="shared" si="84"/>
        <v>0</v>
      </c>
      <c r="AR504" s="59">
        <f t="shared" si="83"/>
        <v>0</v>
      </c>
      <c r="AS504" s="59"/>
      <c r="AT504" s="59"/>
      <c r="AU504" s="59"/>
      <c r="AV504" s="59"/>
      <c r="AW504" s="64"/>
      <c r="AX504" s="89" t="s">
        <v>94</v>
      </c>
      <c r="AY504" s="65"/>
      <c r="AZ504" s="66">
        <v>180</v>
      </c>
    </row>
    <row r="505" spans="1:52" s="89" customFormat="1" ht="47.25" x14ac:dyDescent="0.25">
      <c r="A505" s="53" t="str">
        <f t="shared" si="85"/>
        <v>XL115NT_D1+1</v>
      </c>
      <c r="B505" s="53" t="str">
        <f t="shared" si="86"/>
        <v>XL115NT_D1+2</v>
      </c>
      <c r="C505" s="53" t="str">
        <f t="shared" si="87"/>
        <v>XL115NT_D1+3</v>
      </c>
      <c r="D505" s="53" t="str">
        <f t="shared" si="88"/>
        <v>XL115NT_D1+4</v>
      </c>
      <c r="F505" s="89" t="s">
        <v>94</v>
      </c>
      <c r="G505" s="41"/>
      <c r="H505" s="56" t="s">
        <v>148</v>
      </c>
      <c r="I505" s="56" t="s">
        <v>1819</v>
      </c>
      <c r="J505" s="56" t="s">
        <v>1820</v>
      </c>
      <c r="K505" s="56"/>
      <c r="L505" s="56" t="s">
        <v>1815</v>
      </c>
      <c r="M505" s="90">
        <v>1300</v>
      </c>
      <c r="N505" s="90">
        <v>600</v>
      </c>
      <c r="O505" s="90">
        <v>500</v>
      </c>
      <c r="P505" s="90">
        <v>400</v>
      </c>
      <c r="Q505" s="57"/>
      <c r="R505" s="57"/>
      <c r="S505" s="57"/>
      <c r="T505" s="57"/>
      <c r="U505" s="58" t="str">
        <f t="shared" ref="U505:U514" si="91">H505</f>
        <v>XL115NT_D1</v>
      </c>
      <c r="V505" s="59"/>
      <c r="W505" s="59"/>
      <c r="X505" s="59"/>
      <c r="Y505" s="59"/>
      <c r="Z505" s="60"/>
      <c r="AA505" s="60">
        <f>W505/N505</f>
        <v>0</v>
      </c>
      <c r="AB505" s="60"/>
      <c r="AC505" s="60"/>
      <c r="AD505" s="59"/>
      <c r="AE505" s="59"/>
      <c r="AF505" s="59"/>
      <c r="AG505" s="59"/>
      <c r="AH505" s="61"/>
      <c r="AI505" s="61"/>
      <c r="AJ505" s="61"/>
      <c r="AK505" s="61"/>
      <c r="AL505" s="164">
        <v>4.29</v>
      </c>
      <c r="AM505" s="62"/>
      <c r="AN505" s="63">
        <f>ROUNDDOWN(AL505*$AN$10/$AL$10,1)</f>
        <v>2.4</v>
      </c>
      <c r="AO505" s="59">
        <f t="shared" si="84"/>
        <v>3120</v>
      </c>
      <c r="AP505" s="59">
        <f t="shared" si="84"/>
        <v>1440</v>
      </c>
      <c r="AQ505" s="59">
        <f t="shared" si="84"/>
        <v>1200</v>
      </c>
      <c r="AR505" s="59">
        <f t="shared" si="83"/>
        <v>960</v>
      </c>
      <c r="AS505" s="59">
        <f t="shared" si="89"/>
        <v>3100</v>
      </c>
      <c r="AT505" s="59">
        <f t="shared" si="89"/>
        <v>1400</v>
      </c>
      <c r="AU505" s="59">
        <f t="shared" si="89"/>
        <v>1200</v>
      </c>
      <c r="AV505" s="59">
        <f t="shared" si="89"/>
        <v>960</v>
      </c>
      <c r="AW505" s="64"/>
      <c r="AX505" s="89" t="s">
        <v>94</v>
      </c>
      <c r="AY505" s="65"/>
      <c r="AZ505" s="66">
        <v>180</v>
      </c>
    </row>
    <row r="506" spans="1:52" s="89" customFormat="1" ht="63" x14ac:dyDescent="0.25">
      <c r="A506" s="53" t="str">
        <f t="shared" si="85"/>
        <v>XL115NT_D2+1</v>
      </c>
      <c r="B506" s="53" t="str">
        <f t="shared" si="86"/>
        <v>XL115NT_D2+2</v>
      </c>
      <c r="C506" s="53" t="str">
        <f t="shared" si="87"/>
        <v>XL115NT_D2+3</v>
      </c>
      <c r="D506" s="53" t="str">
        <f t="shared" si="88"/>
        <v>XL115NT_D2+4</v>
      </c>
      <c r="F506" s="89" t="s">
        <v>94</v>
      </c>
      <c r="G506" s="41"/>
      <c r="H506" s="56" t="s">
        <v>149</v>
      </c>
      <c r="I506" s="56" t="s">
        <v>1821</v>
      </c>
      <c r="J506" s="56" t="s">
        <v>1822</v>
      </c>
      <c r="K506" s="56"/>
      <c r="L506" s="56" t="s">
        <v>1823</v>
      </c>
      <c r="M506" s="90">
        <v>800</v>
      </c>
      <c r="N506" s="90">
        <v>400</v>
      </c>
      <c r="O506" s="90">
        <v>350</v>
      </c>
      <c r="P506" s="90">
        <v>300</v>
      </c>
      <c r="Q506" s="57"/>
      <c r="R506" s="57"/>
      <c r="S506" s="57"/>
      <c r="T506" s="57"/>
      <c r="U506" s="58" t="str">
        <f t="shared" si="91"/>
        <v>XL115NT_D2</v>
      </c>
      <c r="V506" s="59"/>
      <c r="W506" s="59"/>
      <c r="X506" s="59"/>
      <c r="Y506" s="59"/>
      <c r="Z506" s="60"/>
      <c r="AA506" s="60"/>
      <c r="AB506" s="60"/>
      <c r="AC506" s="60"/>
      <c r="AD506" s="59"/>
      <c r="AE506" s="59"/>
      <c r="AF506" s="59"/>
      <c r="AG506" s="59"/>
      <c r="AH506" s="61"/>
      <c r="AI506" s="61"/>
      <c r="AJ506" s="61"/>
      <c r="AK506" s="61"/>
      <c r="AL506" s="164">
        <v>5.95</v>
      </c>
      <c r="AM506" s="62"/>
      <c r="AN506" s="63">
        <f>ROUNDDOWN(AL506*$AN$10/$AL$10,1)</f>
        <v>3.4</v>
      </c>
      <c r="AO506" s="59">
        <f t="shared" si="84"/>
        <v>2720</v>
      </c>
      <c r="AP506" s="59">
        <f t="shared" si="84"/>
        <v>1360</v>
      </c>
      <c r="AQ506" s="59">
        <f t="shared" si="84"/>
        <v>1190</v>
      </c>
      <c r="AR506" s="59">
        <f t="shared" si="83"/>
        <v>1020</v>
      </c>
      <c r="AS506" s="59">
        <f t="shared" si="89"/>
        <v>2700</v>
      </c>
      <c r="AT506" s="59">
        <f t="shared" si="89"/>
        <v>1400</v>
      </c>
      <c r="AU506" s="59">
        <f t="shared" si="89"/>
        <v>1200</v>
      </c>
      <c r="AV506" s="59">
        <f t="shared" si="89"/>
        <v>1000</v>
      </c>
      <c r="AW506" s="64"/>
      <c r="AX506" s="89" t="s">
        <v>94</v>
      </c>
      <c r="AY506" s="65"/>
      <c r="AZ506" s="66">
        <v>180</v>
      </c>
    </row>
    <row r="507" spans="1:52" s="89" customFormat="1" ht="50.1" customHeight="1" x14ac:dyDescent="0.25">
      <c r="A507" s="53" t="str">
        <f t="shared" si="85"/>
        <v>XL117NT+1</v>
      </c>
      <c r="B507" s="53" t="str">
        <f t="shared" si="86"/>
        <v>XL117NT+2</v>
      </c>
      <c r="C507" s="53" t="str">
        <f t="shared" si="87"/>
        <v>XL117NT+3</v>
      </c>
      <c r="D507" s="53" t="str">
        <f t="shared" si="88"/>
        <v>XL117NT+4</v>
      </c>
      <c r="F507" s="89" t="s">
        <v>94</v>
      </c>
      <c r="G507" s="55">
        <v>117</v>
      </c>
      <c r="H507" s="56" t="s">
        <v>1824</v>
      </c>
      <c r="I507" s="56" t="s">
        <v>1825</v>
      </c>
      <c r="J507" s="56" t="s">
        <v>96</v>
      </c>
      <c r="K507" s="56"/>
      <c r="L507" s="56" t="s">
        <v>1826</v>
      </c>
      <c r="M507" s="55">
        <v>900</v>
      </c>
      <c r="N507" s="55">
        <v>450</v>
      </c>
      <c r="O507" s="55">
        <v>400</v>
      </c>
      <c r="P507" s="55">
        <v>300</v>
      </c>
      <c r="Q507" s="57"/>
      <c r="R507" s="57"/>
      <c r="S507" s="57"/>
      <c r="T507" s="57"/>
      <c r="U507" s="58" t="str">
        <f t="shared" si="91"/>
        <v>XL117NT</v>
      </c>
      <c r="V507" s="59"/>
      <c r="W507" s="59"/>
      <c r="X507" s="59"/>
      <c r="Y507" s="59"/>
      <c r="Z507" s="60"/>
      <c r="AA507" s="60"/>
      <c r="AB507" s="60"/>
      <c r="AC507" s="60"/>
      <c r="AD507" s="59"/>
      <c r="AE507" s="59"/>
      <c r="AF507" s="59"/>
      <c r="AG507" s="59"/>
      <c r="AH507" s="61"/>
      <c r="AI507" s="61"/>
      <c r="AJ507" s="61"/>
      <c r="AK507" s="61"/>
      <c r="AL507" s="164">
        <v>6.2277777777777779</v>
      </c>
      <c r="AM507" s="62"/>
      <c r="AN507" s="63">
        <f>ROUNDDOWN(AL507*$AN$10/$AL$10,1)</f>
        <v>3.6</v>
      </c>
      <c r="AO507" s="59">
        <f t="shared" si="84"/>
        <v>3240</v>
      </c>
      <c r="AP507" s="59">
        <f t="shared" si="84"/>
        <v>1620</v>
      </c>
      <c r="AQ507" s="59">
        <f t="shared" si="84"/>
        <v>1440</v>
      </c>
      <c r="AR507" s="59">
        <f t="shared" si="83"/>
        <v>1080</v>
      </c>
      <c r="AS507" s="59">
        <f t="shared" si="89"/>
        <v>3200</v>
      </c>
      <c r="AT507" s="59">
        <f t="shared" si="89"/>
        <v>1600</v>
      </c>
      <c r="AU507" s="59">
        <f t="shared" si="89"/>
        <v>1400</v>
      </c>
      <c r="AV507" s="59">
        <f t="shared" si="89"/>
        <v>1100</v>
      </c>
      <c r="AW507" s="64"/>
      <c r="AX507" s="89" t="s">
        <v>94</v>
      </c>
      <c r="AY507" s="65"/>
      <c r="AZ507" s="66">
        <v>180</v>
      </c>
    </row>
    <row r="508" spans="1:52" s="89" customFormat="1" ht="50.1" customHeight="1" x14ac:dyDescent="0.25">
      <c r="A508" s="53" t="str">
        <f t="shared" si="85"/>
        <v>XL118NT+1</v>
      </c>
      <c r="B508" s="53" t="str">
        <f t="shared" si="86"/>
        <v>XL118NT+2</v>
      </c>
      <c r="C508" s="53" t="str">
        <f t="shared" si="87"/>
        <v>XL118NT+3</v>
      </c>
      <c r="D508" s="53" t="str">
        <f t="shared" si="88"/>
        <v>XL118NT+4</v>
      </c>
      <c r="F508" s="89" t="s">
        <v>94</v>
      </c>
      <c r="G508" s="55">
        <v>118</v>
      </c>
      <c r="H508" s="56" t="s">
        <v>1827</v>
      </c>
      <c r="I508" s="56" t="s">
        <v>1828</v>
      </c>
      <c r="J508" s="56" t="s">
        <v>96</v>
      </c>
      <c r="K508" s="56"/>
      <c r="L508" s="56" t="s">
        <v>1829</v>
      </c>
      <c r="M508" s="55">
        <v>900</v>
      </c>
      <c r="N508" s="55">
        <v>450</v>
      </c>
      <c r="O508" s="55">
        <v>400</v>
      </c>
      <c r="P508" s="55">
        <v>300</v>
      </c>
      <c r="Q508" s="57"/>
      <c r="R508" s="57"/>
      <c r="S508" s="57"/>
      <c r="T508" s="57"/>
      <c r="U508" s="58" t="str">
        <f t="shared" si="91"/>
        <v>XL118NT</v>
      </c>
      <c r="V508" s="59"/>
      <c r="W508" s="59"/>
      <c r="X508" s="59"/>
      <c r="Y508" s="59"/>
      <c r="Z508" s="60"/>
      <c r="AA508" s="60"/>
      <c r="AB508" s="60"/>
      <c r="AC508" s="60"/>
      <c r="AD508" s="59"/>
      <c r="AE508" s="59"/>
      <c r="AF508" s="59"/>
      <c r="AG508" s="59"/>
      <c r="AH508" s="61"/>
      <c r="AI508" s="61"/>
      <c r="AJ508" s="61"/>
      <c r="AK508" s="61"/>
      <c r="AL508" s="164">
        <v>5.95</v>
      </c>
      <c r="AM508" s="62"/>
      <c r="AN508" s="63">
        <f>ROUNDDOWN(AL508*$AN$10/$AL$10,1)</f>
        <v>3.4</v>
      </c>
      <c r="AO508" s="59">
        <f t="shared" si="84"/>
        <v>3060</v>
      </c>
      <c r="AP508" s="59">
        <f t="shared" si="84"/>
        <v>1530</v>
      </c>
      <c r="AQ508" s="59">
        <f t="shared" si="84"/>
        <v>1360</v>
      </c>
      <c r="AR508" s="59">
        <f t="shared" si="83"/>
        <v>1020</v>
      </c>
      <c r="AS508" s="59">
        <f t="shared" si="89"/>
        <v>3100</v>
      </c>
      <c r="AT508" s="59">
        <f t="shared" si="89"/>
        <v>1500</v>
      </c>
      <c r="AU508" s="59">
        <f t="shared" si="89"/>
        <v>1400</v>
      </c>
      <c r="AV508" s="59">
        <f t="shared" si="89"/>
        <v>1000</v>
      </c>
      <c r="AW508" s="64"/>
      <c r="AX508" s="89" t="s">
        <v>94</v>
      </c>
      <c r="AY508" s="65"/>
      <c r="AZ508" s="66">
        <v>180</v>
      </c>
    </row>
    <row r="509" spans="1:52" s="89" customFormat="1" ht="66" customHeight="1" x14ac:dyDescent="0.25">
      <c r="A509" s="53" t="str">
        <f t="shared" si="85"/>
        <v>XL119NT+1</v>
      </c>
      <c r="B509" s="53" t="str">
        <f t="shared" si="86"/>
        <v>XL119NT+2</v>
      </c>
      <c r="C509" s="53" t="str">
        <f t="shared" si="87"/>
        <v>XL119NT+3</v>
      </c>
      <c r="D509" s="53" t="str">
        <f t="shared" si="88"/>
        <v>XL119NT+4</v>
      </c>
      <c r="F509" s="89" t="s">
        <v>94</v>
      </c>
      <c r="G509" s="55">
        <v>119</v>
      </c>
      <c r="H509" s="56" t="s">
        <v>1830</v>
      </c>
      <c r="I509" s="56" t="s">
        <v>1831</v>
      </c>
      <c r="J509" s="56" t="s">
        <v>96</v>
      </c>
      <c r="K509" s="56"/>
      <c r="L509" s="56" t="s">
        <v>1832</v>
      </c>
      <c r="M509" s="55">
        <v>900</v>
      </c>
      <c r="N509" s="55">
        <v>450</v>
      </c>
      <c r="O509" s="55">
        <v>400</v>
      </c>
      <c r="P509" s="55">
        <v>300</v>
      </c>
      <c r="Q509" s="57"/>
      <c r="R509" s="57"/>
      <c r="S509" s="57"/>
      <c r="T509" s="57"/>
      <c r="U509" s="58" t="str">
        <f t="shared" si="91"/>
        <v>XL119NT</v>
      </c>
      <c r="V509" s="59"/>
      <c r="W509" s="59"/>
      <c r="X509" s="59"/>
      <c r="Y509" s="59"/>
      <c r="Z509" s="60"/>
      <c r="AA509" s="60"/>
      <c r="AB509" s="60"/>
      <c r="AC509" s="60"/>
      <c r="AD509" s="59"/>
      <c r="AE509" s="59"/>
      <c r="AF509" s="59"/>
      <c r="AG509" s="59"/>
      <c r="AH509" s="61"/>
      <c r="AI509" s="61"/>
      <c r="AJ509" s="61"/>
      <c r="AK509" s="61"/>
      <c r="AL509" s="164">
        <v>5.95</v>
      </c>
      <c r="AM509" s="62"/>
      <c r="AN509" s="63">
        <f>ROUNDDOWN(AL509*$AN$10/$AL$10,1)</f>
        <v>3.4</v>
      </c>
      <c r="AO509" s="59">
        <f t="shared" si="84"/>
        <v>3060</v>
      </c>
      <c r="AP509" s="59">
        <f t="shared" si="84"/>
        <v>1530</v>
      </c>
      <c r="AQ509" s="59">
        <f t="shared" si="84"/>
        <v>1360</v>
      </c>
      <c r="AR509" s="59">
        <f t="shared" si="83"/>
        <v>1020</v>
      </c>
      <c r="AS509" s="59">
        <f t="shared" si="89"/>
        <v>3100</v>
      </c>
      <c r="AT509" s="59">
        <f t="shared" si="89"/>
        <v>1500</v>
      </c>
      <c r="AU509" s="59">
        <f t="shared" si="89"/>
        <v>1400</v>
      </c>
      <c r="AV509" s="59">
        <f t="shared" si="89"/>
        <v>1000</v>
      </c>
      <c r="AW509" s="64"/>
      <c r="AX509" s="89" t="s">
        <v>94</v>
      </c>
      <c r="AY509" s="65"/>
      <c r="AZ509" s="66"/>
    </row>
    <row r="510" spans="1:52" s="89" customFormat="1" ht="47.25" x14ac:dyDescent="0.25">
      <c r="A510" s="53" t="str">
        <f t="shared" si="85"/>
        <v>XL120NT+1</v>
      </c>
      <c r="B510" s="53" t="str">
        <f t="shared" si="86"/>
        <v>XL120NT+2</v>
      </c>
      <c r="C510" s="53" t="str">
        <f t="shared" si="87"/>
        <v>XL120NT+3</v>
      </c>
      <c r="D510" s="53" t="str">
        <f t="shared" si="88"/>
        <v>XL120NT+4</v>
      </c>
      <c r="F510" s="89" t="s">
        <v>94</v>
      </c>
      <c r="G510" s="55">
        <v>120</v>
      </c>
      <c r="H510" s="56" t="s">
        <v>1833</v>
      </c>
      <c r="I510" s="56" t="s">
        <v>1834</v>
      </c>
      <c r="J510" s="56" t="s">
        <v>96</v>
      </c>
      <c r="K510" s="56"/>
      <c r="L510" s="56" t="s">
        <v>1835</v>
      </c>
      <c r="M510" s="55">
        <v>900</v>
      </c>
      <c r="N510" s="55">
        <v>450</v>
      </c>
      <c r="O510" s="55">
        <v>400</v>
      </c>
      <c r="P510" s="55">
        <v>300</v>
      </c>
      <c r="Q510" s="57"/>
      <c r="R510" s="57"/>
      <c r="S510" s="57"/>
      <c r="T510" s="57"/>
      <c r="U510" s="58" t="str">
        <f t="shared" si="91"/>
        <v>XL120NT</v>
      </c>
      <c r="V510" s="59"/>
      <c r="W510" s="59"/>
      <c r="X510" s="59"/>
      <c r="Y510" s="59"/>
      <c r="Z510" s="60"/>
      <c r="AA510" s="60"/>
      <c r="AB510" s="60"/>
      <c r="AC510" s="60"/>
      <c r="AD510" s="59"/>
      <c r="AE510" s="59"/>
      <c r="AF510" s="59"/>
      <c r="AG510" s="59"/>
      <c r="AH510" s="61"/>
      <c r="AI510" s="61"/>
      <c r="AJ510" s="61"/>
      <c r="AK510" s="61"/>
      <c r="AL510" s="164">
        <v>3.1111111111111112</v>
      </c>
      <c r="AM510" s="62"/>
      <c r="AN510" s="62">
        <v>1.8</v>
      </c>
      <c r="AO510" s="59">
        <f t="shared" si="84"/>
        <v>1620</v>
      </c>
      <c r="AP510" s="59">
        <f t="shared" si="84"/>
        <v>810</v>
      </c>
      <c r="AQ510" s="59">
        <f t="shared" si="84"/>
        <v>720</v>
      </c>
      <c r="AR510" s="59">
        <f t="shared" si="83"/>
        <v>540</v>
      </c>
      <c r="AS510" s="59">
        <f t="shared" si="89"/>
        <v>1600</v>
      </c>
      <c r="AT510" s="59">
        <f t="shared" si="89"/>
        <v>810</v>
      </c>
      <c r="AU510" s="59">
        <f t="shared" si="89"/>
        <v>720</v>
      </c>
      <c r="AV510" s="59">
        <f t="shared" si="89"/>
        <v>540</v>
      </c>
      <c r="AW510" s="64"/>
      <c r="AX510" s="89" t="s">
        <v>94</v>
      </c>
      <c r="AY510" s="65"/>
      <c r="AZ510" s="66">
        <v>240</v>
      </c>
    </row>
    <row r="511" spans="1:52" s="89" customFormat="1" ht="20.100000000000001" customHeight="1" x14ac:dyDescent="0.25">
      <c r="A511" s="53" t="str">
        <f t="shared" si="85"/>
        <v>XL121NT2+1</v>
      </c>
      <c r="B511" s="53" t="str">
        <f t="shared" si="86"/>
        <v>XL121NT2+2</v>
      </c>
      <c r="C511" s="53" t="str">
        <f t="shared" si="87"/>
        <v>XL121NT2+3</v>
      </c>
      <c r="D511" s="53" t="str">
        <f t="shared" si="88"/>
        <v>XL121NT2+4</v>
      </c>
      <c r="F511" s="89" t="s">
        <v>94</v>
      </c>
      <c r="G511" s="55">
        <v>121</v>
      </c>
      <c r="H511" s="56" t="s">
        <v>1836</v>
      </c>
      <c r="I511" s="56" t="s">
        <v>1837</v>
      </c>
      <c r="J511" s="56" t="s">
        <v>96</v>
      </c>
      <c r="K511" s="56"/>
      <c r="L511" s="56" t="s">
        <v>1838</v>
      </c>
      <c r="M511" s="55">
        <v>900</v>
      </c>
      <c r="N511" s="55">
        <v>450</v>
      </c>
      <c r="O511" s="55">
        <v>400</v>
      </c>
      <c r="P511" s="55">
        <v>300</v>
      </c>
      <c r="Q511" s="57"/>
      <c r="R511" s="57"/>
      <c r="S511" s="57"/>
      <c r="T511" s="57"/>
      <c r="U511" s="58" t="str">
        <f t="shared" si="91"/>
        <v>XL121NT2</v>
      </c>
      <c r="V511" s="59"/>
      <c r="W511" s="59"/>
      <c r="X511" s="59"/>
      <c r="Y511" s="59"/>
      <c r="Z511" s="60"/>
      <c r="AA511" s="60"/>
      <c r="AB511" s="60"/>
      <c r="AC511" s="60"/>
      <c r="AD511" s="59"/>
      <c r="AE511" s="59"/>
      <c r="AF511" s="59"/>
      <c r="AG511" s="59"/>
      <c r="AH511" s="61"/>
      <c r="AI511" s="61"/>
      <c r="AJ511" s="61"/>
      <c r="AK511" s="61"/>
      <c r="AL511" s="164">
        <v>5.95</v>
      </c>
      <c r="AM511" s="62"/>
      <c r="AN511" s="63">
        <f>ROUNDDOWN(AL511*$AN$10/$AL$10,1)</f>
        <v>3.4</v>
      </c>
      <c r="AO511" s="59">
        <f t="shared" si="84"/>
        <v>3060</v>
      </c>
      <c r="AP511" s="59">
        <f t="shared" si="84"/>
        <v>1530</v>
      </c>
      <c r="AQ511" s="59">
        <f t="shared" si="84"/>
        <v>1360</v>
      </c>
      <c r="AR511" s="59">
        <f t="shared" si="83"/>
        <v>1020</v>
      </c>
      <c r="AS511" s="59">
        <f t="shared" si="89"/>
        <v>3100</v>
      </c>
      <c r="AT511" s="59">
        <f t="shared" si="89"/>
        <v>1500</v>
      </c>
      <c r="AU511" s="59">
        <f t="shared" si="89"/>
        <v>1400</v>
      </c>
      <c r="AV511" s="59">
        <f t="shared" si="89"/>
        <v>1000</v>
      </c>
      <c r="AW511" s="64"/>
      <c r="AX511" s="89" t="s">
        <v>94</v>
      </c>
      <c r="AY511" s="65"/>
      <c r="AZ511" s="66">
        <v>180</v>
      </c>
    </row>
    <row r="512" spans="1:52" s="89" customFormat="1" ht="50.1" customHeight="1" x14ac:dyDescent="0.25">
      <c r="A512" s="53" t="str">
        <f t="shared" si="85"/>
        <v>XL122NT+1</v>
      </c>
      <c r="B512" s="53" t="str">
        <f t="shared" si="86"/>
        <v>XL122NT+2</v>
      </c>
      <c r="C512" s="53" t="str">
        <f t="shared" si="87"/>
        <v>XL122NT+3</v>
      </c>
      <c r="D512" s="53" t="str">
        <f t="shared" si="88"/>
        <v>XL122NT+4</v>
      </c>
      <c r="F512" s="89" t="s">
        <v>94</v>
      </c>
      <c r="G512" s="55">
        <v>122</v>
      </c>
      <c r="H512" s="56" t="s">
        <v>1839</v>
      </c>
      <c r="I512" s="56" t="s">
        <v>1840</v>
      </c>
      <c r="J512" s="56" t="s">
        <v>96</v>
      </c>
      <c r="K512" s="56"/>
      <c r="L512" s="56" t="s">
        <v>1841</v>
      </c>
      <c r="M512" s="55">
        <v>900</v>
      </c>
      <c r="N512" s="55">
        <v>450</v>
      </c>
      <c r="O512" s="55">
        <v>400</v>
      </c>
      <c r="P512" s="55">
        <v>300</v>
      </c>
      <c r="Q512" s="57"/>
      <c r="R512" s="57"/>
      <c r="S512" s="57"/>
      <c r="T512" s="57"/>
      <c r="U512" s="58" t="str">
        <f t="shared" si="91"/>
        <v>XL122NT</v>
      </c>
      <c r="V512" s="59"/>
      <c r="W512" s="59"/>
      <c r="X512" s="59"/>
      <c r="Y512" s="59"/>
      <c r="Z512" s="60"/>
      <c r="AA512" s="60"/>
      <c r="AB512" s="60"/>
      <c r="AC512" s="60"/>
      <c r="AD512" s="59"/>
      <c r="AE512" s="59"/>
      <c r="AF512" s="59"/>
      <c r="AG512" s="59"/>
      <c r="AH512" s="61"/>
      <c r="AI512" s="61"/>
      <c r="AJ512" s="61"/>
      <c r="AK512" s="61"/>
      <c r="AL512" s="164">
        <v>5.95</v>
      </c>
      <c r="AM512" s="62"/>
      <c r="AN512" s="63">
        <f>ROUNDDOWN(AL512*$AN$10/$AL$10,1)</f>
        <v>3.4</v>
      </c>
      <c r="AO512" s="59">
        <f t="shared" si="84"/>
        <v>3060</v>
      </c>
      <c r="AP512" s="59">
        <f t="shared" si="84"/>
        <v>1530</v>
      </c>
      <c r="AQ512" s="59">
        <f t="shared" si="84"/>
        <v>1360</v>
      </c>
      <c r="AR512" s="59">
        <f t="shared" si="83"/>
        <v>1020</v>
      </c>
      <c r="AS512" s="59">
        <f t="shared" si="89"/>
        <v>3100</v>
      </c>
      <c r="AT512" s="59">
        <f t="shared" si="89"/>
        <v>1500</v>
      </c>
      <c r="AU512" s="59">
        <f t="shared" si="89"/>
        <v>1400</v>
      </c>
      <c r="AV512" s="59">
        <f t="shared" si="89"/>
        <v>1000</v>
      </c>
      <c r="AW512" s="64"/>
      <c r="AX512" s="89" t="s">
        <v>94</v>
      </c>
      <c r="AY512" s="65"/>
      <c r="AZ512" s="66"/>
    </row>
    <row r="513" spans="1:52" s="89" customFormat="1" ht="63" x14ac:dyDescent="0.25">
      <c r="A513" s="53" t="str">
        <f t="shared" si="85"/>
        <v>XL123NT+1</v>
      </c>
      <c r="B513" s="53" t="str">
        <f t="shared" si="86"/>
        <v>XL123NT+2</v>
      </c>
      <c r="C513" s="53" t="str">
        <f t="shared" si="87"/>
        <v>XL123NT+3</v>
      </c>
      <c r="D513" s="53" t="str">
        <f t="shared" si="88"/>
        <v>XL123NT+4</v>
      </c>
      <c r="F513" s="89" t="s">
        <v>94</v>
      </c>
      <c r="G513" s="55">
        <v>123</v>
      </c>
      <c r="H513" s="56" t="s">
        <v>1842</v>
      </c>
      <c r="I513" s="56" t="s">
        <v>1843</v>
      </c>
      <c r="J513" s="56" t="s">
        <v>96</v>
      </c>
      <c r="K513" s="56"/>
      <c r="L513" s="56" t="s">
        <v>1844</v>
      </c>
      <c r="M513" s="55">
        <v>900</v>
      </c>
      <c r="N513" s="55">
        <v>450</v>
      </c>
      <c r="O513" s="55">
        <v>400</v>
      </c>
      <c r="P513" s="55">
        <v>300</v>
      </c>
      <c r="Q513" s="57"/>
      <c r="R513" s="57"/>
      <c r="S513" s="57"/>
      <c r="T513" s="57"/>
      <c r="U513" s="58" t="str">
        <f t="shared" si="91"/>
        <v>XL123NT</v>
      </c>
      <c r="V513" s="59"/>
      <c r="W513" s="59"/>
      <c r="X513" s="59"/>
      <c r="Y513" s="59"/>
      <c r="Z513" s="60"/>
      <c r="AA513" s="60"/>
      <c r="AB513" s="60"/>
      <c r="AC513" s="60"/>
      <c r="AD513" s="59"/>
      <c r="AE513" s="59"/>
      <c r="AF513" s="59"/>
      <c r="AG513" s="59"/>
      <c r="AH513" s="61"/>
      <c r="AI513" s="61"/>
      <c r="AJ513" s="61"/>
      <c r="AK513" s="61"/>
      <c r="AL513" s="164">
        <v>5.95</v>
      </c>
      <c r="AM513" s="62"/>
      <c r="AN513" s="63">
        <f>ROUNDDOWN(AL513*$AN$10/$AL$10,1)</f>
        <v>3.4</v>
      </c>
      <c r="AO513" s="59">
        <f t="shared" si="84"/>
        <v>3060</v>
      </c>
      <c r="AP513" s="59">
        <f t="shared" si="84"/>
        <v>1530</v>
      </c>
      <c r="AQ513" s="59">
        <f t="shared" si="84"/>
        <v>1360</v>
      </c>
      <c r="AR513" s="59">
        <f t="shared" si="83"/>
        <v>1020</v>
      </c>
      <c r="AS513" s="59">
        <f t="shared" si="89"/>
        <v>3100</v>
      </c>
      <c r="AT513" s="59">
        <f t="shared" si="89"/>
        <v>1500</v>
      </c>
      <c r="AU513" s="59">
        <f t="shared" si="89"/>
        <v>1400</v>
      </c>
      <c r="AV513" s="59">
        <f t="shared" si="89"/>
        <v>1000</v>
      </c>
      <c r="AW513" s="64"/>
      <c r="AX513" s="89" t="s">
        <v>94</v>
      </c>
      <c r="AY513" s="65"/>
      <c r="AZ513" s="66">
        <v>150</v>
      </c>
    </row>
    <row r="514" spans="1:52" s="89" customFormat="1" ht="39.950000000000003" customHeight="1" x14ac:dyDescent="0.25">
      <c r="A514" s="53" t="str">
        <f t="shared" si="85"/>
        <v>XL124NT+1</v>
      </c>
      <c r="B514" s="53" t="str">
        <f t="shared" si="86"/>
        <v>XL124NT+2</v>
      </c>
      <c r="C514" s="53" t="str">
        <f t="shared" si="87"/>
        <v>XL124NT+3</v>
      </c>
      <c r="D514" s="53" t="str">
        <f t="shared" si="88"/>
        <v>XL124NT+4</v>
      </c>
      <c r="F514" s="89" t="s">
        <v>94</v>
      </c>
      <c r="G514" s="55">
        <v>124</v>
      </c>
      <c r="H514" s="56" t="s">
        <v>95</v>
      </c>
      <c r="I514" s="56" t="s">
        <v>1845</v>
      </c>
      <c r="J514" s="56" t="s">
        <v>96</v>
      </c>
      <c r="K514" s="56"/>
      <c r="L514" s="56" t="s">
        <v>1846</v>
      </c>
      <c r="M514" s="55">
        <v>900</v>
      </c>
      <c r="N514" s="55">
        <v>450</v>
      </c>
      <c r="O514" s="55">
        <v>400</v>
      </c>
      <c r="P514" s="55">
        <v>300</v>
      </c>
      <c r="Q514" s="57"/>
      <c r="R514" s="57"/>
      <c r="S514" s="57"/>
      <c r="T514" s="57"/>
      <c r="U514" s="58" t="str">
        <f t="shared" si="91"/>
        <v>XL124NT</v>
      </c>
      <c r="V514" s="59"/>
      <c r="W514" s="59"/>
      <c r="X514" s="59"/>
      <c r="Y514" s="59"/>
      <c r="Z514" s="60"/>
      <c r="AA514" s="60"/>
      <c r="AB514" s="60"/>
      <c r="AC514" s="60"/>
      <c r="AD514" s="59"/>
      <c r="AE514" s="59"/>
      <c r="AF514" s="59"/>
      <c r="AG514" s="59"/>
      <c r="AH514" s="61"/>
      <c r="AI514" s="61"/>
      <c r="AJ514" s="61"/>
      <c r="AK514" s="61"/>
      <c r="AL514" s="164">
        <v>5.95</v>
      </c>
      <c r="AM514" s="62"/>
      <c r="AN514" s="63">
        <f>ROUNDDOWN(AL514*$AN$10/$AL$10,1)</f>
        <v>3.4</v>
      </c>
      <c r="AO514" s="59">
        <f t="shared" si="84"/>
        <v>3060</v>
      </c>
      <c r="AP514" s="59">
        <f t="shared" si="84"/>
        <v>1530</v>
      </c>
      <c r="AQ514" s="59">
        <f t="shared" si="84"/>
        <v>1360</v>
      </c>
      <c r="AR514" s="59">
        <f t="shared" si="83"/>
        <v>1020</v>
      </c>
      <c r="AS514" s="59">
        <f t="shared" si="89"/>
        <v>3100</v>
      </c>
      <c r="AT514" s="59">
        <f t="shared" si="89"/>
        <v>1500</v>
      </c>
      <c r="AU514" s="59">
        <f t="shared" si="89"/>
        <v>1400</v>
      </c>
      <c r="AV514" s="59">
        <f t="shared" si="89"/>
        <v>1000</v>
      </c>
      <c r="AW514" s="64"/>
      <c r="AX514" s="89" t="s">
        <v>94</v>
      </c>
      <c r="AY514" s="65"/>
      <c r="AZ514" s="66">
        <v>120</v>
      </c>
    </row>
    <row r="515" spans="1:52" s="89" customFormat="1" ht="39.950000000000003" customHeight="1" x14ac:dyDescent="0.25">
      <c r="A515" s="53" t="str">
        <f t="shared" si="85"/>
        <v>XL125NT+1</v>
      </c>
      <c r="B515" s="53" t="str">
        <f t="shared" si="86"/>
        <v>XL125NT+2</v>
      </c>
      <c r="C515" s="53" t="str">
        <f t="shared" si="87"/>
        <v>XL125NT+3</v>
      </c>
      <c r="D515" s="53" t="str">
        <f t="shared" si="88"/>
        <v>XL125NT+4</v>
      </c>
      <c r="F515" s="89" t="s">
        <v>94</v>
      </c>
      <c r="G515" s="55">
        <v>125</v>
      </c>
      <c r="H515" s="56" t="s">
        <v>1847</v>
      </c>
      <c r="I515" s="56" t="s">
        <v>1848</v>
      </c>
      <c r="J515" s="56" t="s">
        <v>96</v>
      </c>
      <c r="K515" s="56"/>
      <c r="L515" s="56" t="s">
        <v>1849</v>
      </c>
      <c r="M515" s="57"/>
      <c r="N515" s="55"/>
      <c r="O515" s="55"/>
      <c r="P515" s="55"/>
      <c r="Q515" s="57"/>
      <c r="R515" s="57"/>
      <c r="S515" s="57"/>
      <c r="T515" s="57"/>
      <c r="U515" s="58"/>
      <c r="V515" s="59"/>
      <c r="W515" s="59"/>
      <c r="X515" s="59"/>
      <c r="Y515" s="59"/>
      <c r="Z515" s="60"/>
      <c r="AA515" s="60"/>
      <c r="AB515" s="60"/>
      <c r="AC515" s="60"/>
      <c r="AD515" s="59"/>
      <c r="AE515" s="59"/>
      <c r="AF515" s="59"/>
      <c r="AG515" s="59"/>
      <c r="AH515" s="61"/>
      <c r="AI515" s="61"/>
      <c r="AJ515" s="61"/>
      <c r="AK515" s="61"/>
      <c r="AL515" s="164"/>
      <c r="AM515" s="62"/>
      <c r="AN515" s="62"/>
      <c r="AO515" s="59">
        <f t="shared" si="84"/>
        <v>0</v>
      </c>
      <c r="AP515" s="59">
        <f t="shared" si="84"/>
        <v>0</v>
      </c>
      <c r="AQ515" s="59">
        <f t="shared" si="84"/>
        <v>0</v>
      </c>
      <c r="AR515" s="59">
        <f t="shared" si="83"/>
        <v>0</v>
      </c>
      <c r="AS515" s="59"/>
      <c r="AT515" s="59"/>
      <c r="AU515" s="59"/>
      <c r="AV515" s="59"/>
      <c r="AW515" s="64"/>
      <c r="AX515" s="89" t="s">
        <v>94</v>
      </c>
      <c r="AY515" s="65"/>
      <c r="AZ515" s="66"/>
    </row>
    <row r="516" spans="1:52" s="89" customFormat="1" ht="39.75" customHeight="1" x14ac:dyDescent="0.25">
      <c r="A516" s="53" t="str">
        <f t="shared" si="85"/>
        <v>XL125NT_D1+1</v>
      </c>
      <c r="B516" s="53" t="str">
        <f t="shared" si="86"/>
        <v>XL125NT_D1+2</v>
      </c>
      <c r="C516" s="53" t="str">
        <f t="shared" si="87"/>
        <v>XL125NT_D1+3</v>
      </c>
      <c r="D516" s="53" t="str">
        <f t="shared" si="88"/>
        <v>XL125NT_D1+4</v>
      </c>
      <c r="F516" s="89" t="s">
        <v>94</v>
      </c>
      <c r="G516" s="41"/>
      <c r="H516" s="56" t="s">
        <v>1850</v>
      </c>
      <c r="I516" s="56" t="s">
        <v>1851</v>
      </c>
      <c r="J516" s="56" t="s">
        <v>1852</v>
      </c>
      <c r="K516" s="56"/>
      <c r="L516" s="56" t="s">
        <v>1846</v>
      </c>
      <c r="M516" s="55">
        <v>1300</v>
      </c>
      <c r="N516" s="55">
        <v>600</v>
      </c>
      <c r="O516" s="55">
        <v>500</v>
      </c>
      <c r="P516" s="55">
        <v>400</v>
      </c>
      <c r="Q516" s="57"/>
      <c r="R516" s="57"/>
      <c r="S516" s="57"/>
      <c r="T516" s="57"/>
      <c r="U516" s="58" t="str">
        <f>H516</f>
        <v>XL125NT_D1</v>
      </c>
      <c r="V516" s="59"/>
      <c r="W516" s="59"/>
      <c r="X516" s="59"/>
      <c r="Y516" s="59"/>
      <c r="Z516" s="60"/>
      <c r="AA516" s="60"/>
      <c r="AB516" s="60"/>
      <c r="AC516" s="60"/>
      <c r="AD516" s="59"/>
      <c r="AE516" s="59"/>
      <c r="AF516" s="59"/>
      <c r="AG516" s="59"/>
      <c r="AH516" s="61"/>
      <c r="AI516" s="61"/>
      <c r="AJ516" s="61"/>
      <c r="AK516" s="61"/>
      <c r="AL516" s="164">
        <v>4.29</v>
      </c>
      <c r="AM516" s="62"/>
      <c r="AN516" s="63">
        <f>ROUNDDOWN(AL516*$AN$10/$AL$10,1)</f>
        <v>2.4</v>
      </c>
      <c r="AO516" s="59">
        <f t="shared" si="84"/>
        <v>3120</v>
      </c>
      <c r="AP516" s="59">
        <f t="shared" si="84"/>
        <v>1440</v>
      </c>
      <c r="AQ516" s="59">
        <f t="shared" si="84"/>
        <v>1200</v>
      </c>
      <c r="AR516" s="59">
        <f t="shared" si="83"/>
        <v>960</v>
      </c>
      <c r="AS516" s="59">
        <f t="shared" si="89"/>
        <v>3100</v>
      </c>
      <c r="AT516" s="59">
        <f t="shared" si="89"/>
        <v>1400</v>
      </c>
      <c r="AU516" s="59">
        <f t="shared" si="89"/>
        <v>1200</v>
      </c>
      <c r="AV516" s="59">
        <f t="shared" si="89"/>
        <v>960</v>
      </c>
      <c r="AW516" s="64"/>
      <c r="AX516" s="89" t="s">
        <v>94</v>
      </c>
      <c r="AY516" s="65"/>
      <c r="AZ516" s="66">
        <v>150</v>
      </c>
    </row>
    <row r="517" spans="1:52" s="89" customFormat="1" ht="39.950000000000003" customHeight="1" x14ac:dyDescent="0.25">
      <c r="A517" s="53" t="str">
        <f t="shared" si="85"/>
        <v>XL125NT_D2+1</v>
      </c>
      <c r="B517" s="53" t="str">
        <f t="shared" si="86"/>
        <v>XL125NT_D2+2</v>
      </c>
      <c r="C517" s="53" t="str">
        <f t="shared" si="87"/>
        <v>XL125NT_D2+3</v>
      </c>
      <c r="D517" s="53" t="str">
        <f t="shared" si="88"/>
        <v>XL125NT_D2+4</v>
      </c>
      <c r="F517" s="89" t="s">
        <v>94</v>
      </c>
      <c r="G517" s="41"/>
      <c r="H517" s="56" t="s">
        <v>1853</v>
      </c>
      <c r="I517" s="56" t="s">
        <v>1854</v>
      </c>
      <c r="J517" s="56" t="s">
        <v>106</v>
      </c>
      <c r="K517" s="56"/>
      <c r="L517" s="56" t="s">
        <v>1855</v>
      </c>
      <c r="M517" s="55">
        <v>800</v>
      </c>
      <c r="N517" s="55">
        <v>400</v>
      </c>
      <c r="O517" s="55">
        <v>350</v>
      </c>
      <c r="P517" s="55">
        <v>300</v>
      </c>
      <c r="Q517" s="57"/>
      <c r="R517" s="57"/>
      <c r="S517" s="57"/>
      <c r="T517" s="57"/>
      <c r="U517" s="58" t="str">
        <f>H517</f>
        <v>XL125NT_D2</v>
      </c>
      <c r="V517" s="59"/>
      <c r="W517" s="59"/>
      <c r="X517" s="59"/>
      <c r="Y517" s="59"/>
      <c r="Z517" s="60"/>
      <c r="AA517" s="60"/>
      <c r="AB517" s="60"/>
      <c r="AC517" s="60"/>
      <c r="AD517" s="59"/>
      <c r="AE517" s="59"/>
      <c r="AF517" s="59"/>
      <c r="AG517" s="59"/>
      <c r="AH517" s="61"/>
      <c r="AI517" s="61"/>
      <c r="AJ517" s="61"/>
      <c r="AK517" s="61"/>
      <c r="AL517" s="164">
        <v>5.95</v>
      </c>
      <c r="AM517" s="62"/>
      <c r="AN517" s="63">
        <f>ROUNDDOWN(AL517*$AN$10/$AL$10,1)</f>
        <v>3.4</v>
      </c>
      <c r="AO517" s="59">
        <f t="shared" si="84"/>
        <v>2720</v>
      </c>
      <c r="AP517" s="59">
        <f t="shared" si="84"/>
        <v>1360</v>
      </c>
      <c r="AQ517" s="59">
        <f t="shared" si="84"/>
        <v>1190</v>
      </c>
      <c r="AR517" s="59">
        <f t="shared" si="83"/>
        <v>1020</v>
      </c>
      <c r="AS517" s="59">
        <f t="shared" si="89"/>
        <v>2700</v>
      </c>
      <c r="AT517" s="59">
        <f t="shared" si="89"/>
        <v>1400</v>
      </c>
      <c r="AU517" s="59">
        <f t="shared" si="89"/>
        <v>1200</v>
      </c>
      <c r="AV517" s="59">
        <f t="shared" si="89"/>
        <v>1000</v>
      </c>
      <c r="AW517" s="64"/>
      <c r="AX517" s="89" t="s">
        <v>94</v>
      </c>
      <c r="AY517" s="65"/>
      <c r="AZ517" s="66">
        <v>120</v>
      </c>
    </row>
    <row r="518" spans="1:52" s="89" customFormat="1" ht="39.950000000000003" customHeight="1" x14ac:dyDescent="0.25">
      <c r="A518" s="53" t="str">
        <f t="shared" si="85"/>
        <v>XL126NT2+1</v>
      </c>
      <c r="B518" s="53" t="str">
        <f t="shared" si="86"/>
        <v>XL126NT2+2</v>
      </c>
      <c r="C518" s="53" t="str">
        <f t="shared" si="87"/>
        <v>XL126NT2+3</v>
      </c>
      <c r="D518" s="53" t="str">
        <f t="shared" si="88"/>
        <v>XL126NT2+4</v>
      </c>
      <c r="F518" s="89" t="s">
        <v>94</v>
      </c>
      <c r="G518" s="55">
        <v>126</v>
      </c>
      <c r="H518" s="56" t="s">
        <v>1856</v>
      </c>
      <c r="I518" s="56" t="s">
        <v>1857</v>
      </c>
      <c r="J518" s="56" t="s">
        <v>106</v>
      </c>
      <c r="K518" s="56"/>
      <c r="L518" s="56" t="s">
        <v>1858</v>
      </c>
      <c r="M518" s="55"/>
      <c r="N518" s="55"/>
      <c r="O518" s="55"/>
      <c r="P518" s="55"/>
      <c r="Q518" s="57"/>
      <c r="R518" s="57"/>
      <c r="S518" s="57"/>
      <c r="T518" s="57"/>
      <c r="U518" s="58"/>
      <c r="V518" s="59"/>
      <c r="W518" s="59"/>
      <c r="X518" s="59"/>
      <c r="Y518" s="59"/>
      <c r="Z518" s="60"/>
      <c r="AA518" s="60"/>
      <c r="AB518" s="60"/>
      <c r="AC518" s="60"/>
      <c r="AD518" s="59"/>
      <c r="AE518" s="59"/>
      <c r="AF518" s="59"/>
      <c r="AG518" s="59"/>
      <c r="AH518" s="61"/>
      <c r="AI518" s="61"/>
      <c r="AJ518" s="61"/>
      <c r="AK518" s="61"/>
      <c r="AL518" s="164"/>
      <c r="AM518" s="62"/>
      <c r="AN518" s="62"/>
      <c r="AO518" s="59">
        <f t="shared" si="84"/>
        <v>0</v>
      </c>
      <c r="AP518" s="59">
        <f t="shared" si="84"/>
        <v>0</v>
      </c>
      <c r="AQ518" s="59">
        <f t="shared" si="84"/>
        <v>0</v>
      </c>
      <c r="AR518" s="59">
        <f t="shared" si="83"/>
        <v>0</v>
      </c>
      <c r="AS518" s="59"/>
      <c r="AT518" s="59"/>
      <c r="AU518" s="59"/>
      <c r="AV518" s="59"/>
      <c r="AW518" s="64"/>
      <c r="AX518" s="89" t="s">
        <v>94</v>
      </c>
      <c r="AY518" s="65"/>
      <c r="AZ518" s="66"/>
    </row>
    <row r="519" spans="1:52" s="89" customFormat="1" ht="47.25" x14ac:dyDescent="0.25">
      <c r="A519" s="53" t="str">
        <f t="shared" si="85"/>
        <v>XL126NT2_D1+1</v>
      </c>
      <c r="B519" s="53" t="str">
        <f t="shared" si="86"/>
        <v>XL126NT2_D1+2</v>
      </c>
      <c r="C519" s="53" t="str">
        <f t="shared" si="87"/>
        <v>XL126NT2_D1+3</v>
      </c>
      <c r="D519" s="53" t="str">
        <f t="shared" si="88"/>
        <v>XL126NT2_D1+4</v>
      </c>
      <c r="F519" s="89" t="s">
        <v>94</v>
      </c>
      <c r="G519" s="87"/>
      <c r="H519" s="56" t="s">
        <v>1859</v>
      </c>
      <c r="I519" s="56" t="s">
        <v>1860</v>
      </c>
      <c r="J519" s="56" t="s">
        <v>1861</v>
      </c>
      <c r="K519" s="56"/>
      <c r="L519" s="56" t="s">
        <v>1855</v>
      </c>
      <c r="M519" s="55">
        <v>900</v>
      </c>
      <c r="N519" s="55">
        <v>500</v>
      </c>
      <c r="O519" s="55">
        <v>350</v>
      </c>
      <c r="P519" s="55">
        <v>250</v>
      </c>
      <c r="Q519" s="57"/>
      <c r="R519" s="57"/>
      <c r="S519" s="57"/>
      <c r="T519" s="57"/>
      <c r="U519" s="58" t="str">
        <f>H519</f>
        <v>XL126NT2_D1</v>
      </c>
      <c r="V519" s="59"/>
      <c r="W519" s="59"/>
      <c r="X519" s="59"/>
      <c r="Y519" s="59"/>
      <c r="Z519" s="60"/>
      <c r="AA519" s="60"/>
      <c r="AB519" s="60"/>
      <c r="AC519" s="60"/>
      <c r="AD519" s="59"/>
      <c r="AE519" s="59"/>
      <c r="AF519" s="59"/>
      <c r="AG519" s="59"/>
      <c r="AH519" s="61"/>
      <c r="AI519" s="61"/>
      <c r="AJ519" s="61"/>
      <c r="AK519" s="61"/>
      <c r="AL519" s="164">
        <v>5.95</v>
      </c>
      <c r="AM519" s="62"/>
      <c r="AN519" s="63">
        <f>ROUNDDOWN(AL519*$AN$10/$AL$10,1)</f>
        <v>3.4</v>
      </c>
      <c r="AO519" s="59">
        <f t="shared" si="84"/>
        <v>3060</v>
      </c>
      <c r="AP519" s="59">
        <f t="shared" si="84"/>
        <v>1700</v>
      </c>
      <c r="AQ519" s="59">
        <f t="shared" si="84"/>
        <v>1190</v>
      </c>
      <c r="AR519" s="59">
        <f t="shared" si="83"/>
        <v>850</v>
      </c>
      <c r="AS519" s="59">
        <f t="shared" si="89"/>
        <v>3100</v>
      </c>
      <c r="AT519" s="59">
        <f t="shared" si="89"/>
        <v>1700</v>
      </c>
      <c r="AU519" s="59">
        <f t="shared" si="89"/>
        <v>1200</v>
      </c>
      <c r="AV519" s="59">
        <f t="shared" si="89"/>
        <v>850</v>
      </c>
      <c r="AW519" s="64"/>
      <c r="AX519" s="89" t="s">
        <v>94</v>
      </c>
      <c r="AY519" s="65"/>
      <c r="AZ519" s="66">
        <v>150</v>
      </c>
    </row>
    <row r="520" spans="1:52" s="89" customFormat="1" ht="39.950000000000003" customHeight="1" x14ac:dyDescent="0.25">
      <c r="A520" s="53" t="str">
        <f t="shared" si="85"/>
        <v>XL126NT2_D2+1</v>
      </c>
      <c r="B520" s="53" t="str">
        <f t="shared" si="86"/>
        <v>XL126NT2_D2+2</v>
      </c>
      <c r="C520" s="53" t="str">
        <f t="shared" si="87"/>
        <v>XL126NT2_D2+3</v>
      </c>
      <c r="D520" s="53" t="str">
        <f t="shared" si="88"/>
        <v>XL126NT2_D2+4</v>
      </c>
      <c r="F520" s="89" t="s">
        <v>94</v>
      </c>
      <c r="G520" s="87"/>
      <c r="H520" s="56" t="s">
        <v>1862</v>
      </c>
      <c r="I520" s="56" t="s">
        <v>1863</v>
      </c>
      <c r="J520" s="56" t="s">
        <v>106</v>
      </c>
      <c r="K520" s="56"/>
      <c r="L520" s="56" t="s">
        <v>1411</v>
      </c>
      <c r="M520" s="55">
        <v>800</v>
      </c>
      <c r="N520" s="55">
        <v>450</v>
      </c>
      <c r="O520" s="55">
        <v>300</v>
      </c>
      <c r="P520" s="55">
        <v>200</v>
      </c>
      <c r="Q520" s="57"/>
      <c r="R520" s="57"/>
      <c r="S520" s="57"/>
      <c r="T520" s="57"/>
      <c r="U520" s="58" t="str">
        <f>H520</f>
        <v>XL126NT2_D2</v>
      </c>
      <c r="V520" s="59"/>
      <c r="W520" s="59"/>
      <c r="X520" s="59"/>
      <c r="Y520" s="59"/>
      <c r="Z520" s="60"/>
      <c r="AA520" s="60"/>
      <c r="AB520" s="60"/>
      <c r="AC520" s="60"/>
      <c r="AD520" s="59"/>
      <c r="AE520" s="59"/>
      <c r="AF520" s="59"/>
      <c r="AG520" s="59"/>
      <c r="AH520" s="61"/>
      <c r="AI520" s="61"/>
      <c r="AJ520" s="61"/>
      <c r="AK520" s="61"/>
      <c r="AL520" s="164">
        <v>5.95</v>
      </c>
      <c r="AM520" s="62"/>
      <c r="AN520" s="63">
        <f>ROUNDDOWN(AL520*$AN$10/$AL$10,1)</f>
        <v>3.4</v>
      </c>
      <c r="AO520" s="59">
        <f t="shared" si="84"/>
        <v>2720</v>
      </c>
      <c r="AP520" s="59">
        <f t="shared" si="84"/>
        <v>1530</v>
      </c>
      <c r="AQ520" s="59">
        <f t="shared" si="84"/>
        <v>1020</v>
      </c>
      <c r="AR520" s="59">
        <f t="shared" si="83"/>
        <v>680</v>
      </c>
      <c r="AS520" s="59">
        <f t="shared" si="89"/>
        <v>2700</v>
      </c>
      <c r="AT520" s="59">
        <f t="shared" si="89"/>
        <v>1500</v>
      </c>
      <c r="AU520" s="59">
        <f t="shared" si="89"/>
        <v>1000</v>
      </c>
      <c r="AV520" s="59">
        <f t="shared" si="89"/>
        <v>680</v>
      </c>
      <c r="AW520" s="64"/>
      <c r="AX520" s="89" t="s">
        <v>94</v>
      </c>
      <c r="AY520" s="65"/>
      <c r="AZ520" s="66">
        <v>120</v>
      </c>
    </row>
    <row r="521" spans="1:52" s="89" customFormat="1" ht="66" customHeight="1" x14ac:dyDescent="0.25">
      <c r="A521" s="53" t="str">
        <f t="shared" si="85"/>
        <v>XL127NT2+1</v>
      </c>
      <c r="B521" s="53" t="str">
        <f t="shared" si="86"/>
        <v>XL127NT2+2</v>
      </c>
      <c r="C521" s="53" t="str">
        <f t="shared" si="87"/>
        <v>XL127NT2+3</v>
      </c>
      <c r="D521" s="53" t="str">
        <f t="shared" si="88"/>
        <v>XL127NT2+4</v>
      </c>
      <c r="F521" s="89" t="s">
        <v>94</v>
      </c>
      <c r="G521" s="55">
        <v>127</v>
      </c>
      <c r="H521" s="56" t="s">
        <v>1864</v>
      </c>
      <c r="I521" s="56" t="s">
        <v>1766</v>
      </c>
      <c r="J521" s="56" t="s">
        <v>106</v>
      </c>
      <c r="K521" s="56"/>
      <c r="L521" s="56" t="s">
        <v>1865</v>
      </c>
      <c r="M521" s="55"/>
      <c r="N521" s="55"/>
      <c r="O521" s="55"/>
      <c r="P521" s="55"/>
      <c r="Q521" s="57"/>
      <c r="R521" s="57"/>
      <c r="S521" s="57"/>
      <c r="T521" s="57"/>
      <c r="U521" s="58"/>
      <c r="V521" s="59"/>
      <c r="W521" s="59"/>
      <c r="X521" s="59"/>
      <c r="Y521" s="59"/>
      <c r="Z521" s="60"/>
      <c r="AA521" s="60"/>
      <c r="AB521" s="60"/>
      <c r="AC521" s="60"/>
      <c r="AD521" s="59"/>
      <c r="AE521" s="59"/>
      <c r="AF521" s="59"/>
      <c r="AG521" s="59"/>
      <c r="AH521" s="61"/>
      <c r="AI521" s="61"/>
      <c r="AJ521" s="61"/>
      <c r="AK521" s="61"/>
      <c r="AL521" s="164"/>
      <c r="AM521" s="62"/>
      <c r="AN521" s="62"/>
      <c r="AO521" s="59">
        <f t="shared" si="84"/>
        <v>0</v>
      </c>
      <c r="AP521" s="59">
        <f t="shared" si="84"/>
        <v>0</v>
      </c>
      <c r="AQ521" s="59">
        <f t="shared" si="84"/>
        <v>0</v>
      </c>
      <c r="AR521" s="59">
        <f t="shared" si="83"/>
        <v>0</v>
      </c>
      <c r="AS521" s="59"/>
      <c r="AT521" s="59"/>
      <c r="AU521" s="59"/>
      <c r="AV521" s="59"/>
      <c r="AW521" s="64"/>
      <c r="AX521" s="89" t="s">
        <v>94</v>
      </c>
      <c r="AY521" s="65"/>
      <c r="AZ521" s="66"/>
    </row>
    <row r="522" spans="1:52" s="89" customFormat="1" ht="47.25" x14ac:dyDescent="0.25">
      <c r="A522" s="53" t="str">
        <f t="shared" si="85"/>
        <v>XL127NT2_D1+1</v>
      </c>
      <c r="B522" s="53" t="str">
        <f t="shared" si="86"/>
        <v>XL127NT2_D1+2</v>
      </c>
      <c r="C522" s="53" t="str">
        <f t="shared" si="87"/>
        <v>XL127NT2_D1+3</v>
      </c>
      <c r="D522" s="53" t="str">
        <f t="shared" si="88"/>
        <v>XL127NT2_D1+4</v>
      </c>
      <c r="F522" s="89" t="s">
        <v>94</v>
      </c>
      <c r="G522" s="87"/>
      <c r="H522" s="56" t="s">
        <v>1866</v>
      </c>
      <c r="I522" s="56" t="s">
        <v>1867</v>
      </c>
      <c r="J522" s="56" t="s">
        <v>1868</v>
      </c>
      <c r="K522" s="56"/>
      <c r="L522" s="56" t="s">
        <v>1411</v>
      </c>
      <c r="M522" s="55">
        <v>900</v>
      </c>
      <c r="N522" s="55">
        <v>500</v>
      </c>
      <c r="O522" s="55">
        <v>350</v>
      </c>
      <c r="P522" s="55">
        <v>250</v>
      </c>
      <c r="Q522" s="57"/>
      <c r="R522" s="57"/>
      <c r="S522" s="57"/>
      <c r="T522" s="57"/>
      <c r="U522" s="58" t="str">
        <f>H522</f>
        <v>XL127NT2_D1</v>
      </c>
      <c r="V522" s="59"/>
      <c r="W522" s="59"/>
      <c r="X522" s="59"/>
      <c r="Y522" s="59"/>
      <c r="Z522" s="60"/>
      <c r="AA522" s="60"/>
      <c r="AB522" s="60"/>
      <c r="AC522" s="60"/>
      <c r="AD522" s="59"/>
      <c r="AE522" s="59"/>
      <c r="AF522" s="59"/>
      <c r="AG522" s="59"/>
      <c r="AH522" s="61"/>
      <c r="AI522" s="61"/>
      <c r="AJ522" s="61"/>
      <c r="AK522" s="61"/>
      <c r="AL522" s="164">
        <v>5.95</v>
      </c>
      <c r="AM522" s="62"/>
      <c r="AN522" s="63">
        <f>ROUNDDOWN(AL522*$AN$10/$AL$10,1)</f>
        <v>3.4</v>
      </c>
      <c r="AO522" s="59">
        <f t="shared" si="84"/>
        <v>3060</v>
      </c>
      <c r="AP522" s="59">
        <f t="shared" si="84"/>
        <v>1700</v>
      </c>
      <c r="AQ522" s="59">
        <f t="shared" si="84"/>
        <v>1190</v>
      </c>
      <c r="AR522" s="59">
        <f t="shared" si="84"/>
        <v>850</v>
      </c>
      <c r="AS522" s="59">
        <f t="shared" si="89"/>
        <v>3100</v>
      </c>
      <c r="AT522" s="59">
        <f t="shared" si="89"/>
        <v>1700</v>
      </c>
      <c r="AU522" s="59">
        <f t="shared" si="89"/>
        <v>1200</v>
      </c>
      <c r="AV522" s="59">
        <f t="shared" si="89"/>
        <v>850</v>
      </c>
      <c r="AW522" s="64"/>
      <c r="AX522" s="89" t="s">
        <v>94</v>
      </c>
      <c r="AY522" s="65"/>
      <c r="AZ522" s="66">
        <v>150</v>
      </c>
    </row>
    <row r="523" spans="1:52" s="89" customFormat="1" ht="39.950000000000003" customHeight="1" x14ac:dyDescent="0.25">
      <c r="A523" s="53" t="str">
        <f t="shared" si="85"/>
        <v>XL127NT2_D2+1</v>
      </c>
      <c r="B523" s="53" t="str">
        <f t="shared" si="86"/>
        <v>XL127NT2_D2+2</v>
      </c>
      <c r="C523" s="53" t="str">
        <f t="shared" si="87"/>
        <v>XL127NT2_D2+3</v>
      </c>
      <c r="D523" s="53" t="str">
        <f t="shared" si="88"/>
        <v>XL127NT2_D2+4</v>
      </c>
      <c r="F523" s="89" t="s">
        <v>94</v>
      </c>
      <c r="G523" s="87"/>
      <c r="H523" s="56" t="s">
        <v>1869</v>
      </c>
      <c r="I523" s="56" t="s">
        <v>1870</v>
      </c>
      <c r="J523" s="56" t="s">
        <v>106</v>
      </c>
      <c r="K523" s="56"/>
      <c r="L523" s="56" t="s">
        <v>1871</v>
      </c>
      <c r="M523" s="55">
        <v>800</v>
      </c>
      <c r="N523" s="55">
        <v>450</v>
      </c>
      <c r="O523" s="55">
        <v>300</v>
      </c>
      <c r="P523" s="55">
        <v>200</v>
      </c>
      <c r="Q523" s="57"/>
      <c r="R523" s="57"/>
      <c r="S523" s="57"/>
      <c r="T523" s="57"/>
      <c r="U523" s="58" t="str">
        <f>H523</f>
        <v>XL127NT2_D2</v>
      </c>
      <c r="V523" s="59"/>
      <c r="W523" s="59"/>
      <c r="X523" s="59"/>
      <c r="Y523" s="59"/>
      <c r="Z523" s="60"/>
      <c r="AA523" s="60"/>
      <c r="AB523" s="60"/>
      <c r="AC523" s="60"/>
      <c r="AD523" s="59"/>
      <c r="AE523" s="59"/>
      <c r="AF523" s="59"/>
      <c r="AG523" s="59"/>
      <c r="AH523" s="61"/>
      <c r="AI523" s="61"/>
      <c r="AJ523" s="61"/>
      <c r="AK523" s="61"/>
      <c r="AL523" s="164">
        <v>5.95</v>
      </c>
      <c r="AM523" s="62"/>
      <c r="AN523" s="63">
        <f>ROUNDDOWN(AL523*$AN$10/$AL$10,1)</f>
        <v>3.4</v>
      </c>
      <c r="AO523" s="59">
        <f t="shared" ref="AO523:AR586" si="92">M523*$AN523</f>
        <v>2720</v>
      </c>
      <c r="AP523" s="59">
        <f t="shared" si="92"/>
        <v>1530</v>
      </c>
      <c r="AQ523" s="59">
        <f t="shared" si="92"/>
        <v>1020</v>
      </c>
      <c r="AR523" s="59">
        <f t="shared" si="92"/>
        <v>680</v>
      </c>
      <c r="AS523" s="59">
        <f t="shared" si="89"/>
        <v>2700</v>
      </c>
      <c r="AT523" s="59">
        <f t="shared" si="89"/>
        <v>1500</v>
      </c>
      <c r="AU523" s="59">
        <f t="shared" si="89"/>
        <v>1000</v>
      </c>
      <c r="AV523" s="59">
        <f t="shared" si="89"/>
        <v>680</v>
      </c>
      <c r="AW523" s="64"/>
      <c r="AX523" s="89" t="s">
        <v>94</v>
      </c>
      <c r="AY523" s="65"/>
      <c r="AZ523" s="66">
        <v>120</v>
      </c>
    </row>
    <row r="524" spans="1:52" s="89" customFormat="1" x14ac:dyDescent="0.25">
      <c r="A524" s="53" t="str">
        <f t="shared" ref="A524:A587" si="93">H524&amp;"+1"</f>
        <v>XL128NT+1</v>
      </c>
      <c r="B524" s="53" t="str">
        <f t="shared" ref="B524:B587" si="94">H524&amp;"+2"</f>
        <v>XL128NT+2</v>
      </c>
      <c r="C524" s="53" t="str">
        <f t="shared" ref="C524:C587" si="95">H524&amp;"+3"</f>
        <v>XL128NT+3</v>
      </c>
      <c r="D524" s="53" t="str">
        <f t="shared" ref="D524:D587" si="96">H524&amp;"+4"</f>
        <v>XL128NT+4</v>
      </c>
      <c r="F524" s="89" t="s">
        <v>94</v>
      </c>
      <c r="G524" s="55">
        <v>128</v>
      </c>
      <c r="H524" s="56" t="s">
        <v>1872</v>
      </c>
      <c r="I524" s="56" t="s">
        <v>1873</v>
      </c>
      <c r="J524" s="56" t="s">
        <v>106</v>
      </c>
      <c r="K524" s="56"/>
      <c r="L524" s="56" t="s">
        <v>1874</v>
      </c>
      <c r="M524" s="55"/>
      <c r="N524" s="55"/>
      <c r="O524" s="55"/>
      <c r="P524" s="55"/>
      <c r="Q524" s="57"/>
      <c r="R524" s="57"/>
      <c r="S524" s="57"/>
      <c r="T524" s="57"/>
      <c r="U524" s="58"/>
      <c r="V524" s="59"/>
      <c r="W524" s="59"/>
      <c r="X524" s="59"/>
      <c r="Y524" s="59"/>
      <c r="Z524" s="60"/>
      <c r="AA524" s="60"/>
      <c r="AB524" s="60"/>
      <c r="AC524" s="60"/>
      <c r="AD524" s="59"/>
      <c r="AE524" s="59"/>
      <c r="AF524" s="59"/>
      <c r="AG524" s="59"/>
      <c r="AH524" s="61"/>
      <c r="AI524" s="61"/>
      <c r="AJ524" s="61"/>
      <c r="AK524" s="61"/>
      <c r="AL524" s="164"/>
      <c r="AM524" s="62"/>
      <c r="AN524" s="62"/>
      <c r="AO524" s="59">
        <f t="shared" si="92"/>
        <v>0</v>
      </c>
      <c r="AP524" s="59">
        <f t="shared" si="92"/>
        <v>0</v>
      </c>
      <c r="AQ524" s="59">
        <f t="shared" si="92"/>
        <v>0</v>
      </c>
      <c r="AR524" s="59">
        <f t="shared" si="92"/>
        <v>0</v>
      </c>
      <c r="AS524" s="59"/>
      <c r="AT524" s="59"/>
      <c r="AU524" s="59"/>
      <c r="AV524" s="59"/>
      <c r="AW524" s="64"/>
      <c r="AX524" s="89" t="s">
        <v>94</v>
      </c>
      <c r="AY524" s="65"/>
      <c r="AZ524" s="66"/>
    </row>
    <row r="525" spans="1:52" s="89" customFormat="1" ht="47.25" x14ac:dyDescent="0.25">
      <c r="A525" s="53" t="str">
        <f t="shared" si="93"/>
        <v>XL128NT_D1+1</v>
      </c>
      <c r="B525" s="53" t="str">
        <f t="shared" si="94"/>
        <v>XL128NT_D1+2</v>
      </c>
      <c r="C525" s="53" t="str">
        <f t="shared" si="95"/>
        <v>XL128NT_D1+3</v>
      </c>
      <c r="D525" s="53" t="str">
        <f t="shared" si="96"/>
        <v>XL128NT_D1+4</v>
      </c>
      <c r="F525" s="89" t="s">
        <v>94</v>
      </c>
      <c r="G525" s="87"/>
      <c r="H525" s="56" t="s">
        <v>1875</v>
      </c>
      <c r="I525" s="56" t="s">
        <v>1876</v>
      </c>
      <c r="J525" s="56" t="s">
        <v>1874</v>
      </c>
      <c r="K525" s="56"/>
      <c r="L525" s="56" t="s">
        <v>1871</v>
      </c>
      <c r="M525" s="55">
        <v>900</v>
      </c>
      <c r="N525" s="55">
        <v>500</v>
      </c>
      <c r="O525" s="55">
        <v>350</v>
      </c>
      <c r="P525" s="55">
        <v>250</v>
      </c>
      <c r="Q525" s="57"/>
      <c r="R525" s="57"/>
      <c r="S525" s="57"/>
      <c r="T525" s="57"/>
      <c r="U525" s="58" t="str">
        <f>H525</f>
        <v>XL128NT_D1</v>
      </c>
      <c r="V525" s="59"/>
      <c r="W525" s="59"/>
      <c r="X525" s="59"/>
      <c r="Y525" s="59"/>
      <c r="Z525" s="60"/>
      <c r="AA525" s="60"/>
      <c r="AB525" s="60"/>
      <c r="AC525" s="60"/>
      <c r="AD525" s="59"/>
      <c r="AE525" s="59"/>
      <c r="AF525" s="59"/>
      <c r="AG525" s="59"/>
      <c r="AH525" s="61"/>
      <c r="AI525" s="61"/>
      <c r="AJ525" s="61"/>
      <c r="AK525" s="61"/>
      <c r="AL525" s="164">
        <v>5.95</v>
      </c>
      <c r="AM525" s="62"/>
      <c r="AN525" s="63">
        <f>ROUNDDOWN(AL525*$AN$10/$AL$10,1)</f>
        <v>3.4</v>
      </c>
      <c r="AO525" s="59">
        <f t="shared" si="92"/>
        <v>3060</v>
      </c>
      <c r="AP525" s="59">
        <f t="shared" si="92"/>
        <v>1700</v>
      </c>
      <c r="AQ525" s="59">
        <f t="shared" si="92"/>
        <v>1190</v>
      </c>
      <c r="AR525" s="59">
        <f t="shared" si="92"/>
        <v>850</v>
      </c>
      <c r="AS525" s="59">
        <f t="shared" ref="AS525:AV587" si="97">IF(AO525&lt;1000,ROUND(AO525,-1),ROUND(AO525,-2))</f>
        <v>3100</v>
      </c>
      <c r="AT525" s="59">
        <f t="shared" si="97"/>
        <v>1700</v>
      </c>
      <c r="AU525" s="59">
        <f t="shared" si="97"/>
        <v>1200</v>
      </c>
      <c r="AV525" s="59">
        <f t="shared" si="97"/>
        <v>850</v>
      </c>
      <c r="AW525" s="64"/>
      <c r="AX525" s="89" t="s">
        <v>94</v>
      </c>
      <c r="AY525" s="65"/>
      <c r="AZ525" s="66">
        <v>150</v>
      </c>
    </row>
    <row r="526" spans="1:52" s="89" customFormat="1" ht="39.950000000000003" customHeight="1" x14ac:dyDescent="0.25">
      <c r="A526" s="53" t="str">
        <f t="shared" si="93"/>
        <v>XL128NT_D2+1</v>
      </c>
      <c r="B526" s="53" t="str">
        <f t="shared" si="94"/>
        <v>XL128NT_D2+2</v>
      </c>
      <c r="C526" s="53" t="str">
        <f t="shared" si="95"/>
        <v>XL128NT_D2+3</v>
      </c>
      <c r="D526" s="53" t="str">
        <f t="shared" si="96"/>
        <v>XL128NT_D2+4</v>
      </c>
      <c r="F526" s="89" t="s">
        <v>94</v>
      </c>
      <c r="G526" s="87"/>
      <c r="H526" s="56" t="s">
        <v>1877</v>
      </c>
      <c r="I526" s="56" t="s">
        <v>1878</v>
      </c>
      <c r="J526" s="56" t="s">
        <v>1879</v>
      </c>
      <c r="K526" s="56"/>
      <c r="L526" s="56" t="s">
        <v>1880</v>
      </c>
      <c r="M526" s="55">
        <v>800</v>
      </c>
      <c r="N526" s="55">
        <v>450</v>
      </c>
      <c r="O526" s="55">
        <v>300</v>
      </c>
      <c r="P526" s="55">
        <v>200</v>
      </c>
      <c r="Q526" s="57"/>
      <c r="R526" s="57"/>
      <c r="S526" s="57"/>
      <c r="T526" s="57"/>
      <c r="U526" s="58" t="str">
        <f>H526</f>
        <v>XL128NT_D2</v>
      </c>
      <c r="V526" s="59"/>
      <c r="W526" s="59"/>
      <c r="X526" s="59"/>
      <c r="Y526" s="59"/>
      <c r="Z526" s="60"/>
      <c r="AA526" s="60"/>
      <c r="AB526" s="60"/>
      <c r="AC526" s="60"/>
      <c r="AD526" s="59"/>
      <c r="AE526" s="59"/>
      <c r="AF526" s="59"/>
      <c r="AG526" s="59"/>
      <c r="AH526" s="61"/>
      <c r="AI526" s="61"/>
      <c r="AJ526" s="61"/>
      <c r="AK526" s="61"/>
      <c r="AL526" s="164">
        <v>5.95</v>
      </c>
      <c r="AM526" s="62"/>
      <c r="AN526" s="63">
        <f>ROUNDDOWN(AL526*$AN$10/$AL$10,1)</f>
        <v>3.4</v>
      </c>
      <c r="AO526" s="59">
        <f t="shared" si="92"/>
        <v>2720</v>
      </c>
      <c r="AP526" s="59">
        <f t="shared" si="92"/>
        <v>1530</v>
      </c>
      <c r="AQ526" s="59">
        <f t="shared" si="92"/>
        <v>1020</v>
      </c>
      <c r="AR526" s="59">
        <f t="shared" si="92"/>
        <v>680</v>
      </c>
      <c r="AS526" s="59">
        <f t="shared" si="97"/>
        <v>2700</v>
      </c>
      <c r="AT526" s="59">
        <f t="shared" si="97"/>
        <v>1500</v>
      </c>
      <c r="AU526" s="59">
        <f t="shared" si="97"/>
        <v>1000</v>
      </c>
      <c r="AV526" s="59">
        <f t="shared" si="97"/>
        <v>680</v>
      </c>
      <c r="AW526" s="64"/>
      <c r="AX526" s="89" t="s">
        <v>94</v>
      </c>
      <c r="AY526" s="65"/>
      <c r="AZ526" s="66">
        <v>120</v>
      </c>
    </row>
    <row r="527" spans="1:52" s="89" customFormat="1" ht="39.950000000000003" customHeight="1" x14ac:dyDescent="0.25">
      <c r="A527" s="53" t="str">
        <f t="shared" si="93"/>
        <v>XL129NT+1</v>
      </c>
      <c r="B527" s="53" t="str">
        <f t="shared" si="94"/>
        <v>XL129NT+2</v>
      </c>
      <c r="C527" s="53" t="str">
        <f t="shared" si="95"/>
        <v>XL129NT+3</v>
      </c>
      <c r="D527" s="53" t="str">
        <f t="shared" si="96"/>
        <v>XL129NT+4</v>
      </c>
      <c r="F527" s="89" t="s">
        <v>94</v>
      </c>
      <c r="G527" s="55">
        <v>129</v>
      </c>
      <c r="H527" s="56" t="s">
        <v>1881</v>
      </c>
      <c r="I527" s="56" t="s">
        <v>1882</v>
      </c>
      <c r="J527" s="56" t="s">
        <v>106</v>
      </c>
      <c r="K527" s="56"/>
      <c r="L527" s="56" t="s">
        <v>1883</v>
      </c>
      <c r="M527" s="55"/>
      <c r="N527" s="55"/>
      <c r="O527" s="55"/>
      <c r="P527" s="55"/>
      <c r="Q527" s="57"/>
      <c r="R527" s="57"/>
      <c r="S527" s="57"/>
      <c r="T527" s="57"/>
      <c r="U527" s="58"/>
      <c r="V527" s="59"/>
      <c r="W527" s="59"/>
      <c r="X527" s="59"/>
      <c r="Y527" s="59"/>
      <c r="Z527" s="60"/>
      <c r="AA527" s="60"/>
      <c r="AB527" s="60"/>
      <c r="AC527" s="60"/>
      <c r="AD527" s="59"/>
      <c r="AE527" s="59"/>
      <c r="AF527" s="59"/>
      <c r="AG527" s="59"/>
      <c r="AH527" s="61"/>
      <c r="AI527" s="61"/>
      <c r="AJ527" s="61"/>
      <c r="AK527" s="61"/>
      <c r="AL527" s="164"/>
      <c r="AM527" s="62"/>
      <c r="AN527" s="62"/>
      <c r="AO527" s="59">
        <f t="shared" si="92"/>
        <v>0</v>
      </c>
      <c r="AP527" s="59">
        <f t="shared" si="92"/>
        <v>0</v>
      </c>
      <c r="AQ527" s="59">
        <f t="shared" si="92"/>
        <v>0</v>
      </c>
      <c r="AR527" s="59">
        <f t="shared" si="92"/>
        <v>0</v>
      </c>
      <c r="AS527" s="59"/>
      <c r="AT527" s="59"/>
      <c r="AU527" s="59"/>
      <c r="AV527" s="59"/>
      <c r="AW527" s="64"/>
      <c r="AX527" s="89" t="s">
        <v>94</v>
      </c>
      <c r="AY527" s="65"/>
      <c r="AZ527" s="66">
        <v>240</v>
      </c>
    </row>
    <row r="528" spans="1:52" s="89" customFormat="1" ht="47.25" x14ac:dyDescent="0.25">
      <c r="A528" s="53" t="str">
        <f t="shared" si="93"/>
        <v>XL129NT_D1+1</v>
      </c>
      <c r="B528" s="53" t="str">
        <f t="shared" si="94"/>
        <v>XL129NT_D1+2</v>
      </c>
      <c r="C528" s="53" t="str">
        <f t="shared" si="95"/>
        <v>XL129NT_D1+3</v>
      </c>
      <c r="D528" s="53" t="str">
        <f t="shared" si="96"/>
        <v>XL129NT_D1+4</v>
      </c>
      <c r="F528" s="89" t="s">
        <v>94</v>
      </c>
      <c r="G528" s="87"/>
      <c r="H528" s="56" t="s">
        <v>1884</v>
      </c>
      <c r="I528" s="56" t="s">
        <v>1885</v>
      </c>
      <c r="J528" s="56" t="s">
        <v>1883</v>
      </c>
      <c r="K528" s="56"/>
      <c r="L528" s="56" t="s">
        <v>1880</v>
      </c>
      <c r="M528" s="55">
        <v>900</v>
      </c>
      <c r="N528" s="55">
        <v>500</v>
      </c>
      <c r="O528" s="55">
        <v>350</v>
      </c>
      <c r="P528" s="55">
        <v>250</v>
      </c>
      <c r="Q528" s="57"/>
      <c r="R528" s="57"/>
      <c r="S528" s="57"/>
      <c r="T528" s="57"/>
      <c r="U528" s="58" t="str">
        <f>H528</f>
        <v>XL129NT_D1</v>
      </c>
      <c r="V528" s="59"/>
      <c r="W528" s="59"/>
      <c r="X528" s="59"/>
      <c r="Y528" s="59"/>
      <c r="Z528" s="60"/>
      <c r="AA528" s="60"/>
      <c r="AB528" s="60"/>
      <c r="AC528" s="60"/>
      <c r="AD528" s="59"/>
      <c r="AE528" s="59"/>
      <c r="AF528" s="59"/>
      <c r="AG528" s="59"/>
      <c r="AH528" s="61"/>
      <c r="AI528" s="61"/>
      <c r="AJ528" s="61"/>
      <c r="AK528" s="61"/>
      <c r="AL528" s="164">
        <v>5.95</v>
      </c>
      <c r="AM528" s="62"/>
      <c r="AN528" s="63">
        <f>ROUNDDOWN(AL528*$AN$10/$AL$10,1)</f>
        <v>3.4</v>
      </c>
      <c r="AO528" s="59">
        <f t="shared" si="92"/>
        <v>3060</v>
      </c>
      <c r="AP528" s="59">
        <f t="shared" si="92"/>
        <v>1700</v>
      </c>
      <c r="AQ528" s="59">
        <f t="shared" si="92"/>
        <v>1190</v>
      </c>
      <c r="AR528" s="59">
        <f t="shared" si="92"/>
        <v>850</v>
      </c>
      <c r="AS528" s="59">
        <f t="shared" si="97"/>
        <v>3100</v>
      </c>
      <c r="AT528" s="59">
        <f t="shared" si="97"/>
        <v>1700</v>
      </c>
      <c r="AU528" s="59">
        <f t="shared" si="97"/>
        <v>1200</v>
      </c>
      <c r="AV528" s="59">
        <f t="shared" si="97"/>
        <v>850</v>
      </c>
      <c r="AW528" s="64"/>
      <c r="AX528" s="89" t="s">
        <v>94</v>
      </c>
      <c r="AY528" s="65"/>
      <c r="AZ528" s="66"/>
    </row>
    <row r="529" spans="1:52" s="89" customFormat="1" ht="39.950000000000003" customHeight="1" x14ac:dyDescent="0.25">
      <c r="A529" s="53" t="str">
        <f t="shared" si="93"/>
        <v>XL129NT_D2+1</v>
      </c>
      <c r="B529" s="53" t="str">
        <f t="shared" si="94"/>
        <v>XL129NT_D2+2</v>
      </c>
      <c r="C529" s="53" t="str">
        <f t="shared" si="95"/>
        <v>XL129NT_D2+3</v>
      </c>
      <c r="D529" s="53" t="str">
        <f t="shared" si="96"/>
        <v>XL129NT_D2+4</v>
      </c>
      <c r="F529" s="89" t="s">
        <v>94</v>
      </c>
      <c r="G529" s="87"/>
      <c r="H529" s="56" t="s">
        <v>1886</v>
      </c>
      <c r="I529" s="56" t="s">
        <v>1887</v>
      </c>
      <c r="J529" s="56" t="s">
        <v>106</v>
      </c>
      <c r="K529" s="56"/>
      <c r="L529" s="56" t="s">
        <v>1882</v>
      </c>
      <c r="M529" s="55">
        <v>800</v>
      </c>
      <c r="N529" s="55">
        <v>450</v>
      </c>
      <c r="O529" s="55">
        <v>300</v>
      </c>
      <c r="P529" s="55">
        <v>200</v>
      </c>
      <c r="Q529" s="57"/>
      <c r="R529" s="57"/>
      <c r="S529" s="57"/>
      <c r="T529" s="57"/>
      <c r="U529" s="58" t="str">
        <f>H529</f>
        <v>XL129NT_D2</v>
      </c>
      <c r="V529" s="59"/>
      <c r="W529" s="59"/>
      <c r="X529" s="59"/>
      <c r="Y529" s="59"/>
      <c r="Z529" s="60"/>
      <c r="AA529" s="60"/>
      <c r="AB529" s="60"/>
      <c r="AC529" s="60"/>
      <c r="AD529" s="59"/>
      <c r="AE529" s="59"/>
      <c r="AF529" s="59"/>
      <c r="AG529" s="59"/>
      <c r="AH529" s="61"/>
      <c r="AI529" s="61"/>
      <c r="AJ529" s="61"/>
      <c r="AK529" s="61"/>
      <c r="AL529" s="164">
        <v>5.95</v>
      </c>
      <c r="AM529" s="62"/>
      <c r="AN529" s="63">
        <f>ROUNDDOWN(AL529*$AN$10/$AL$10,1)</f>
        <v>3.4</v>
      </c>
      <c r="AO529" s="59">
        <f t="shared" si="92"/>
        <v>2720</v>
      </c>
      <c r="AP529" s="59">
        <f t="shared" si="92"/>
        <v>1530</v>
      </c>
      <c r="AQ529" s="59">
        <f t="shared" si="92"/>
        <v>1020</v>
      </c>
      <c r="AR529" s="59">
        <f t="shared" si="92"/>
        <v>680</v>
      </c>
      <c r="AS529" s="59">
        <f t="shared" si="97"/>
        <v>2700</v>
      </c>
      <c r="AT529" s="59">
        <f t="shared" si="97"/>
        <v>1500</v>
      </c>
      <c r="AU529" s="59">
        <f t="shared" si="97"/>
        <v>1000</v>
      </c>
      <c r="AV529" s="59">
        <f t="shared" si="97"/>
        <v>680</v>
      </c>
      <c r="AW529" s="64"/>
      <c r="AX529" s="89" t="s">
        <v>1888</v>
      </c>
      <c r="AY529" s="65"/>
      <c r="AZ529" s="66"/>
    </row>
    <row r="530" spans="1:52" s="89" customFormat="1" ht="20.100000000000001" customHeight="1" x14ac:dyDescent="0.25">
      <c r="A530" s="53" t="str">
        <f t="shared" si="93"/>
        <v>XL130NT+1</v>
      </c>
      <c r="B530" s="53" t="str">
        <f t="shared" si="94"/>
        <v>XL130NT+2</v>
      </c>
      <c r="C530" s="53" t="str">
        <f t="shared" si="95"/>
        <v>XL130NT+3</v>
      </c>
      <c r="D530" s="53" t="str">
        <f t="shared" si="96"/>
        <v>XL130NT+4</v>
      </c>
      <c r="F530" s="89" t="s">
        <v>94</v>
      </c>
      <c r="G530" s="55">
        <v>130</v>
      </c>
      <c r="H530" s="56" t="s">
        <v>1889</v>
      </c>
      <c r="I530" s="56" t="s">
        <v>1880</v>
      </c>
      <c r="J530" s="56" t="s">
        <v>106</v>
      </c>
      <c r="K530" s="56"/>
      <c r="L530" s="56" t="s">
        <v>1874</v>
      </c>
      <c r="M530" s="55"/>
      <c r="N530" s="55"/>
      <c r="O530" s="55"/>
      <c r="P530" s="55"/>
      <c r="Q530" s="57"/>
      <c r="R530" s="57"/>
      <c r="S530" s="57"/>
      <c r="T530" s="57"/>
      <c r="U530" s="58"/>
      <c r="V530" s="59"/>
      <c r="W530" s="59"/>
      <c r="X530" s="59"/>
      <c r="Y530" s="59"/>
      <c r="Z530" s="60"/>
      <c r="AA530" s="60"/>
      <c r="AB530" s="60"/>
      <c r="AC530" s="60"/>
      <c r="AD530" s="59"/>
      <c r="AE530" s="59"/>
      <c r="AF530" s="59"/>
      <c r="AG530" s="59"/>
      <c r="AH530" s="61"/>
      <c r="AI530" s="61"/>
      <c r="AJ530" s="61"/>
      <c r="AK530" s="61"/>
      <c r="AL530" s="164"/>
      <c r="AM530" s="62"/>
      <c r="AN530" s="62"/>
      <c r="AO530" s="59">
        <f t="shared" si="92"/>
        <v>0</v>
      </c>
      <c r="AP530" s="59">
        <f t="shared" si="92"/>
        <v>0</v>
      </c>
      <c r="AQ530" s="59">
        <f t="shared" si="92"/>
        <v>0</v>
      </c>
      <c r="AR530" s="59">
        <f t="shared" si="92"/>
        <v>0</v>
      </c>
      <c r="AS530" s="59"/>
      <c r="AT530" s="59"/>
      <c r="AU530" s="59"/>
      <c r="AV530" s="59"/>
      <c r="AW530" s="64"/>
      <c r="AX530" s="89" t="s">
        <v>1888</v>
      </c>
      <c r="AY530" s="65"/>
      <c r="AZ530" s="66">
        <v>330</v>
      </c>
    </row>
    <row r="531" spans="1:52" s="89" customFormat="1" ht="47.25" x14ac:dyDescent="0.25">
      <c r="A531" s="53" t="str">
        <f t="shared" si="93"/>
        <v>XL130NT_D1+1</v>
      </c>
      <c r="B531" s="53" t="str">
        <f t="shared" si="94"/>
        <v>XL130NT_D1+2</v>
      </c>
      <c r="C531" s="53" t="str">
        <f t="shared" si="95"/>
        <v>XL130NT_D1+3</v>
      </c>
      <c r="D531" s="53" t="str">
        <f t="shared" si="96"/>
        <v>XL130NT_D1+4</v>
      </c>
      <c r="F531" s="89" t="s">
        <v>94</v>
      </c>
      <c r="G531" s="87"/>
      <c r="H531" s="56" t="s">
        <v>1890</v>
      </c>
      <c r="I531" s="56" t="s">
        <v>1891</v>
      </c>
      <c r="J531" s="56" t="s">
        <v>1874</v>
      </c>
      <c r="K531" s="56"/>
      <c r="L531" s="56" t="s">
        <v>1882</v>
      </c>
      <c r="M531" s="55">
        <v>900</v>
      </c>
      <c r="N531" s="55">
        <v>500</v>
      </c>
      <c r="O531" s="55">
        <v>350</v>
      </c>
      <c r="P531" s="55">
        <v>250</v>
      </c>
      <c r="Q531" s="57"/>
      <c r="R531" s="57"/>
      <c r="S531" s="57"/>
      <c r="T531" s="57"/>
      <c r="U531" s="58" t="str">
        <f>H531</f>
        <v>XL130NT_D1</v>
      </c>
      <c r="V531" s="59"/>
      <c r="W531" s="59"/>
      <c r="X531" s="59"/>
      <c r="Y531" s="59"/>
      <c r="Z531" s="60"/>
      <c r="AA531" s="60">
        <f>W531/N531</f>
        <v>0</v>
      </c>
      <c r="AB531" s="60"/>
      <c r="AC531" s="60"/>
      <c r="AD531" s="59"/>
      <c r="AE531" s="59"/>
      <c r="AF531" s="59"/>
      <c r="AG531" s="59"/>
      <c r="AH531" s="61"/>
      <c r="AI531" s="61"/>
      <c r="AJ531" s="61"/>
      <c r="AK531" s="61"/>
      <c r="AL531" s="164">
        <v>5.95</v>
      </c>
      <c r="AM531" s="62"/>
      <c r="AN531" s="63">
        <f>ROUNDDOWN(AL531*$AN$10/$AL$10,1)</f>
        <v>3.4</v>
      </c>
      <c r="AO531" s="59">
        <f t="shared" si="92"/>
        <v>3060</v>
      </c>
      <c r="AP531" s="59">
        <f t="shared" si="92"/>
        <v>1700</v>
      </c>
      <c r="AQ531" s="59">
        <f t="shared" si="92"/>
        <v>1190</v>
      </c>
      <c r="AR531" s="59">
        <f t="shared" si="92"/>
        <v>850</v>
      </c>
      <c r="AS531" s="59">
        <f t="shared" si="97"/>
        <v>3100</v>
      </c>
      <c r="AT531" s="59">
        <f t="shared" si="97"/>
        <v>1700</v>
      </c>
      <c r="AU531" s="59">
        <f t="shared" si="97"/>
        <v>1200</v>
      </c>
      <c r="AV531" s="59">
        <f t="shared" si="97"/>
        <v>850</v>
      </c>
      <c r="AW531" s="64"/>
      <c r="AX531" s="89" t="s">
        <v>1888</v>
      </c>
      <c r="AY531" s="65"/>
      <c r="AZ531" s="66">
        <v>420</v>
      </c>
    </row>
    <row r="532" spans="1:52" s="89" customFormat="1" ht="47.25" x14ac:dyDescent="0.25">
      <c r="A532" s="53" t="str">
        <f t="shared" si="93"/>
        <v>XL130NT_D2+1</v>
      </c>
      <c r="B532" s="53" t="str">
        <f t="shared" si="94"/>
        <v>XL130NT_D2+2</v>
      </c>
      <c r="C532" s="53" t="str">
        <f t="shared" si="95"/>
        <v>XL130NT_D2+3</v>
      </c>
      <c r="D532" s="53" t="str">
        <f t="shared" si="96"/>
        <v>XL130NT_D2+4</v>
      </c>
      <c r="F532" s="89" t="s">
        <v>94</v>
      </c>
      <c r="G532" s="87"/>
      <c r="H532" s="56" t="s">
        <v>1892</v>
      </c>
      <c r="I532" s="56" t="s">
        <v>1893</v>
      </c>
      <c r="J532" s="56" t="s">
        <v>1894</v>
      </c>
      <c r="K532" s="56"/>
      <c r="L532" s="56" t="s">
        <v>1895</v>
      </c>
      <c r="M532" s="57">
        <v>800</v>
      </c>
      <c r="N532" s="55">
        <v>450</v>
      </c>
      <c r="O532" s="55">
        <v>300</v>
      </c>
      <c r="P532" s="55">
        <v>200</v>
      </c>
      <c r="Q532" s="57"/>
      <c r="R532" s="57"/>
      <c r="S532" s="57"/>
      <c r="T532" s="57"/>
      <c r="U532" s="58" t="str">
        <f>H532</f>
        <v>XL130NT_D2</v>
      </c>
      <c r="V532" s="59"/>
      <c r="W532" s="59"/>
      <c r="X532" s="59"/>
      <c r="Y532" s="59"/>
      <c r="Z532" s="60"/>
      <c r="AA532" s="60">
        <f>W532/N532</f>
        <v>0</v>
      </c>
      <c r="AB532" s="60"/>
      <c r="AC532" s="60">
        <f>Y532/P532</f>
        <v>0</v>
      </c>
      <c r="AD532" s="59"/>
      <c r="AE532" s="59"/>
      <c r="AF532" s="59"/>
      <c r="AG532" s="59"/>
      <c r="AH532" s="61"/>
      <c r="AI532" s="61"/>
      <c r="AJ532" s="61"/>
      <c r="AK532" s="61"/>
      <c r="AL532" s="164">
        <v>5.95</v>
      </c>
      <c r="AM532" s="62"/>
      <c r="AN532" s="63">
        <f>ROUNDDOWN(AL532*$AN$10/$AL$10,1)</f>
        <v>3.4</v>
      </c>
      <c r="AO532" s="59">
        <f t="shared" si="92"/>
        <v>2720</v>
      </c>
      <c r="AP532" s="59">
        <f t="shared" si="92"/>
        <v>1530</v>
      </c>
      <c r="AQ532" s="59">
        <f t="shared" si="92"/>
        <v>1020</v>
      </c>
      <c r="AR532" s="59">
        <f t="shared" si="92"/>
        <v>680</v>
      </c>
      <c r="AS532" s="59">
        <f t="shared" si="97"/>
        <v>2700</v>
      </c>
      <c r="AT532" s="59">
        <f t="shared" si="97"/>
        <v>1500</v>
      </c>
      <c r="AU532" s="59">
        <f t="shared" si="97"/>
        <v>1000</v>
      </c>
      <c r="AV532" s="59">
        <f t="shared" si="97"/>
        <v>680</v>
      </c>
      <c r="AW532" s="64"/>
      <c r="AX532" s="89" t="s">
        <v>1888</v>
      </c>
      <c r="AY532" s="65"/>
      <c r="AZ532" s="66">
        <v>360</v>
      </c>
    </row>
    <row r="533" spans="1:52" s="89" customFormat="1" ht="31.5" x14ac:dyDescent="0.25">
      <c r="A533" s="53" t="str">
        <f t="shared" si="93"/>
        <v>XL131NT2+1</v>
      </c>
      <c r="B533" s="53" t="str">
        <f t="shared" si="94"/>
        <v>XL131NT2+2</v>
      </c>
      <c r="C533" s="53" t="str">
        <f t="shared" si="95"/>
        <v>XL131NT2+3</v>
      </c>
      <c r="D533" s="53" t="str">
        <f t="shared" si="96"/>
        <v>XL131NT2+4</v>
      </c>
      <c r="F533" s="89" t="s">
        <v>94</v>
      </c>
      <c r="G533" s="55">
        <v>131</v>
      </c>
      <c r="H533" s="56" t="s">
        <v>1896</v>
      </c>
      <c r="I533" s="56" t="s">
        <v>1897</v>
      </c>
      <c r="J533" s="56"/>
      <c r="K533" s="56"/>
      <c r="L533" s="56"/>
      <c r="M533" s="55">
        <v>1300</v>
      </c>
      <c r="N533" s="55">
        <v>650</v>
      </c>
      <c r="O533" s="55">
        <v>500</v>
      </c>
      <c r="P533" s="55">
        <v>400</v>
      </c>
      <c r="Q533" s="57"/>
      <c r="R533" s="57"/>
      <c r="S533" s="57"/>
      <c r="T533" s="57"/>
      <c r="U533" s="58" t="str">
        <f>H533</f>
        <v>XL131NT2</v>
      </c>
      <c r="V533" s="59"/>
      <c r="W533" s="59"/>
      <c r="X533" s="59"/>
      <c r="Y533" s="59"/>
      <c r="Z533" s="60"/>
      <c r="AA533" s="60">
        <f>W533/N533</f>
        <v>0</v>
      </c>
      <c r="AB533" s="60"/>
      <c r="AC533" s="60"/>
      <c r="AD533" s="59"/>
      <c r="AE533" s="59"/>
      <c r="AF533" s="59"/>
      <c r="AG533" s="59"/>
      <c r="AH533" s="61"/>
      <c r="AI533" s="61"/>
      <c r="AJ533" s="61"/>
      <c r="AK533" s="61"/>
      <c r="AL533" s="164">
        <v>4.29</v>
      </c>
      <c r="AM533" s="62"/>
      <c r="AN533" s="63">
        <f>ROUNDDOWN(AL533*$AN$10/$AL$10,1)</f>
        <v>2.4</v>
      </c>
      <c r="AO533" s="59">
        <f t="shared" si="92"/>
        <v>3120</v>
      </c>
      <c r="AP533" s="59">
        <f t="shared" si="92"/>
        <v>1560</v>
      </c>
      <c r="AQ533" s="59">
        <f t="shared" si="92"/>
        <v>1200</v>
      </c>
      <c r="AR533" s="59">
        <f t="shared" si="92"/>
        <v>960</v>
      </c>
      <c r="AS533" s="59">
        <f t="shared" si="97"/>
        <v>3100</v>
      </c>
      <c r="AT533" s="59">
        <f t="shared" si="97"/>
        <v>1600</v>
      </c>
      <c r="AU533" s="59">
        <f t="shared" si="97"/>
        <v>1200</v>
      </c>
      <c r="AV533" s="59">
        <f t="shared" si="97"/>
        <v>960</v>
      </c>
      <c r="AW533" s="64"/>
      <c r="AX533" s="89" t="s">
        <v>1888</v>
      </c>
      <c r="AY533" s="65"/>
      <c r="AZ533" s="66">
        <v>360</v>
      </c>
    </row>
    <row r="534" spans="1:52" s="195" customFormat="1" x14ac:dyDescent="0.25">
      <c r="A534" s="182" t="str">
        <f t="shared" si="93"/>
        <v>CM+1</v>
      </c>
      <c r="B534" s="182" t="str">
        <f t="shared" si="94"/>
        <v>CM+2</v>
      </c>
      <c r="C534" s="182" t="str">
        <f t="shared" si="95"/>
        <v>CM+3</v>
      </c>
      <c r="D534" s="182" t="str">
        <f t="shared" si="96"/>
        <v>CM+4</v>
      </c>
      <c r="F534" s="195" t="s">
        <v>1888</v>
      </c>
      <c r="G534" s="169" t="s">
        <v>1898</v>
      </c>
      <c r="H534" s="169" t="s">
        <v>1888</v>
      </c>
      <c r="I534" s="170" t="s">
        <v>1899</v>
      </c>
      <c r="J534" s="170"/>
      <c r="K534" s="170"/>
      <c r="L534" s="170"/>
      <c r="M534" s="169"/>
      <c r="N534" s="169"/>
      <c r="O534" s="169"/>
      <c r="P534" s="169"/>
      <c r="Q534" s="184"/>
      <c r="R534" s="184"/>
      <c r="S534" s="184"/>
      <c r="T534" s="184"/>
      <c r="U534" s="185"/>
      <c r="V534" s="186"/>
      <c r="W534" s="186"/>
      <c r="X534" s="186"/>
      <c r="Y534" s="186"/>
      <c r="Z534" s="187" t="e">
        <f>V534/M534</f>
        <v>#DIV/0!</v>
      </c>
      <c r="AA534" s="187"/>
      <c r="AB534" s="187"/>
      <c r="AC534" s="187"/>
      <c r="AD534" s="186"/>
      <c r="AE534" s="186"/>
      <c r="AF534" s="186"/>
      <c r="AG534" s="186"/>
      <c r="AH534" s="188"/>
      <c r="AI534" s="188"/>
      <c r="AJ534" s="188"/>
      <c r="AK534" s="188"/>
      <c r="AL534" s="164">
        <f>AVERAGE(AL536:AL657)</f>
        <v>4.0139329931126033</v>
      </c>
      <c r="AM534" s="189"/>
      <c r="AN534" s="190">
        <f>ROUNDDOWN(AL534*$AN$10/$AL$10,1)</f>
        <v>2.2999999999999998</v>
      </c>
      <c r="AO534" s="59">
        <f t="shared" si="92"/>
        <v>0</v>
      </c>
      <c r="AP534" s="59">
        <f t="shared" si="92"/>
        <v>0</v>
      </c>
      <c r="AQ534" s="59">
        <f t="shared" si="92"/>
        <v>0</v>
      </c>
      <c r="AR534" s="59">
        <f t="shared" si="92"/>
        <v>0</v>
      </c>
      <c r="AS534" s="59"/>
      <c r="AT534" s="59"/>
      <c r="AU534" s="59"/>
      <c r="AV534" s="59"/>
      <c r="AW534" s="191"/>
      <c r="AX534" s="195" t="s">
        <v>1888</v>
      </c>
      <c r="AY534" s="192"/>
      <c r="AZ534" s="193"/>
    </row>
    <row r="535" spans="1:52" s="89" customFormat="1" ht="31.5" x14ac:dyDescent="0.25">
      <c r="A535" s="53" t="str">
        <f t="shared" si="93"/>
        <v>CM1NT1+1</v>
      </c>
      <c r="B535" s="53" t="str">
        <f t="shared" si="94"/>
        <v>CM1NT1+2</v>
      </c>
      <c r="C535" s="53" t="str">
        <f t="shared" si="95"/>
        <v>CM1NT1+3</v>
      </c>
      <c r="D535" s="53" t="str">
        <f t="shared" si="96"/>
        <v>CM1NT1+4</v>
      </c>
      <c r="F535" s="89" t="s">
        <v>1888</v>
      </c>
      <c r="G535" s="55">
        <v>1</v>
      </c>
      <c r="H535" s="55" t="s">
        <v>1900</v>
      </c>
      <c r="I535" s="56" t="s">
        <v>1134</v>
      </c>
      <c r="J535" s="56" t="s">
        <v>1901</v>
      </c>
      <c r="K535" s="56"/>
      <c r="L535" s="56" t="s">
        <v>1902</v>
      </c>
      <c r="M535" s="57"/>
      <c r="N535" s="57"/>
      <c r="O535" s="55"/>
      <c r="P535" s="55"/>
      <c r="Q535" s="57"/>
      <c r="R535" s="57"/>
      <c r="S535" s="57"/>
      <c r="T535" s="57"/>
      <c r="U535" s="58"/>
      <c r="V535" s="59"/>
      <c r="W535" s="59"/>
      <c r="X535" s="59"/>
      <c r="Y535" s="59"/>
      <c r="Z535" s="60"/>
      <c r="AA535" s="60"/>
      <c r="AB535" s="60"/>
      <c r="AC535" s="60"/>
      <c r="AD535" s="59"/>
      <c r="AE535" s="59"/>
      <c r="AF535" s="59"/>
      <c r="AG535" s="59"/>
      <c r="AH535" s="61"/>
      <c r="AI535" s="61"/>
      <c r="AJ535" s="61"/>
      <c r="AK535" s="61"/>
      <c r="AL535" s="164"/>
      <c r="AM535" s="62"/>
      <c r="AN535" s="62"/>
      <c r="AO535" s="59">
        <f t="shared" si="92"/>
        <v>0</v>
      </c>
      <c r="AP535" s="59">
        <f t="shared" si="92"/>
        <v>0</v>
      </c>
      <c r="AQ535" s="59">
        <f t="shared" si="92"/>
        <v>0</v>
      </c>
      <c r="AR535" s="59">
        <f t="shared" si="92"/>
        <v>0</v>
      </c>
      <c r="AS535" s="59"/>
      <c r="AT535" s="59"/>
      <c r="AU535" s="59"/>
      <c r="AV535" s="59"/>
      <c r="AW535" s="64"/>
      <c r="AX535" s="89" t="s">
        <v>1888</v>
      </c>
      <c r="AY535" s="65"/>
      <c r="AZ535" s="66">
        <v>360</v>
      </c>
    </row>
    <row r="536" spans="1:52" s="89" customFormat="1" ht="47.25" x14ac:dyDescent="0.25">
      <c r="A536" s="53" t="str">
        <f t="shared" si="93"/>
        <v>CM1NT1_D1+1</v>
      </c>
      <c r="B536" s="53" t="str">
        <f t="shared" si="94"/>
        <v>CM1NT1_D1+2</v>
      </c>
      <c r="C536" s="53" t="str">
        <f t="shared" si="95"/>
        <v>CM1NT1_D1+3</v>
      </c>
      <c r="D536" s="53" t="str">
        <f t="shared" si="96"/>
        <v>CM1NT1_D1+4</v>
      </c>
      <c r="F536" s="89" t="s">
        <v>1888</v>
      </c>
      <c r="G536" s="41"/>
      <c r="H536" s="55" t="s">
        <v>1903</v>
      </c>
      <c r="I536" s="56" t="s">
        <v>1904</v>
      </c>
      <c r="J536" s="56" t="s">
        <v>1905</v>
      </c>
      <c r="K536" s="56"/>
      <c r="L536" s="56" t="s">
        <v>1906</v>
      </c>
      <c r="M536" s="57">
        <v>2200</v>
      </c>
      <c r="N536" s="57">
        <v>1000</v>
      </c>
      <c r="O536" s="55">
        <v>720</v>
      </c>
      <c r="P536" s="55">
        <v>550</v>
      </c>
      <c r="Q536" s="57"/>
      <c r="R536" s="57"/>
      <c r="S536" s="57"/>
      <c r="T536" s="57"/>
      <c r="U536" s="58" t="str">
        <f>H536</f>
        <v>CM1NT1_D1</v>
      </c>
      <c r="V536" s="59"/>
      <c r="W536" s="59"/>
      <c r="X536" s="59"/>
      <c r="Y536" s="59"/>
      <c r="Z536" s="60"/>
      <c r="AA536" s="60">
        <f>W536/N536</f>
        <v>0</v>
      </c>
      <c r="AB536" s="60"/>
      <c r="AC536" s="60"/>
      <c r="AD536" s="59"/>
      <c r="AE536" s="59"/>
      <c r="AF536" s="59"/>
      <c r="AG536" s="59"/>
      <c r="AH536" s="61"/>
      <c r="AI536" s="61"/>
      <c r="AJ536" s="61"/>
      <c r="AK536" s="61"/>
      <c r="AL536" s="164">
        <v>7</v>
      </c>
      <c r="AM536" s="62"/>
      <c r="AN536" s="63">
        <f>ROUNDDOWN(AL536*$AN$10/$AL$10,1)</f>
        <v>4</v>
      </c>
      <c r="AO536" s="59">
        <f t="shared" si="92"/>
        <v>8800</v>
      </c>
      <c r="AP536" s="59">
        <f t="shared" si="92"/>
        <v>4000</v>
      </c>
      <c r="AQ536" s="59">
        <f t="shared" si="92"/>
        <v>2880</v>
      </c>
      <c r="AR536" s="59">
        <f t="shared" si="92"/>
        <v>2200</v>
      </c>
      <c r="AS536" s="59">
        <f t="shared" si="97"/>
        <v>8800</v>
      </c>
      <c r="AT536" s="59">
        <f t="shared" si="97"/>
        <v>4000</v>
      </c>
      <c r="AU536" s="59">
        <f t="shared" si="97"/>
        <v>2900</v>
      </c>
      <c r="AV536" s="59">
        <f t="shared" si="97"/>
        <v>2200</v>
      </c>
      <c r="AW536" s="64"/>
      <c r="AX536" s="89" t="s">
        <v>1888</v>
      </c>
      <c r="AY536" s="65"/>
      <c r="AZ536" s="66">
        <v>330</v>
      </c>
    </row>
    <row r="537" spans="1:52" s="89" customFormat="1" ht="47.25" x14ac:dyDescent="0.25">
      <c r="A537" s="53" t="str">
        <f t="shared" si="93"/>
        <v>CM1NT1_D2+1</v>
      </c>
      <c r="B537" s="53" t="str">
        <f t="shared" si="94"/>
        <v>CM1NT1_D2+2</v>
      </c>
      <c r="C537" s="53" t="str">
        <f t="shared" si="95"/>
        <v>CM1NT1_D2+3</v>
      </c>
      <c r="D537" s="53" t="str">
        <f t="shared" si="96"/>
        <v>CM1NT1_D2+4</v>
      </c>
      <c r="F537" s="89" t="s">
        <v>1888</v>
      </c>
      <c r="G537" s="55"/>
      <c r="H537" s="55" t="s">
        <v>1907</v>
      </c>
      <c r="I537" s="56" t="s">
        <v>1908</v>
      </c>
      <c r="J537" s="56" t="s">
        <v>1909</v>
      </c>
      <c r="K537" s="56"/>
      <c r="L537" s="56" t="s">
        <v>1910</v>
      </c>
      <c r="M537" s="57">
        <v>3000</v>
      </c>
      <c r="N537" s="57">
        <v>1400</v>
      </c>
      <c r="O537" s="55">
        <v>850</v>
      </c>
      <c r="P537" s="55">
        <v>700</v>
      </c>
      <c r="Q537" s="57"/>
      <c r="R537" s="57"/>
      <c r="S537" s="57"/>
      <c r="T537" s="57"/>
      <c r="U537" s="58" t="str">
        <f>H537</f>
        <v>CM1NT1_D2</v>
      </c>
      <c r="V537" s="59"/>
      <c r="W537" s="59"/>
      <c r="X537" s="59"/>
      <c r="Y537" s="59"/>
      <c r="Z537" s="60"/>
      <c r="AA537" s="60">
        <f>W537/N537</f>
        <v>0</v>
      </c>
      <c r="AB537" s="60"/>
      <c r="AC537" s="60"/>
      <c r="AD537" s="59"/>
      <c r="AE537" s="59"/>
      <c r="AF537" s="59"/>
      <c r="AG537" s="59"/>
      <c r="AH537" s="61"/>
      <c r="AI537" s="61"/>
      <c r="AJ537" s="61"/>
      <c r="AK537" s="61"/>
      <c r="AL537" s="164">
        <v>5.3864285714285716</v>
      </c>
      <c r="AM537" s="62"/>
      <c r="AN537" s="63">
        <f>ROUNDDOWN(AL537*$AN$10/$AL$10,1)</f>
        <v>3.1</v>
      </c>
      <c r="AO537" s="59">
        <f t="shared" si="92"/>
        <v>9300</v>
      </c>
      <c r="AP537" s="59">
        <f t="shared" si="92"/>
        <v>4340</v>
      </c>
      <c r="AQ537" s="59">
        <f t="shared" si="92"/>
        <v>2635</v>
      </c>
      <c r="AR537" s="59">
        <f t="shared" si="92"/>
        <v>2170</v>
      </c>
      <c r="AS537" s="59">
        <f t="shared" si="97"/>
        <v>9300</v>
      </c>
      <c r="AT537" s="59">
        <f t="shared" si="97"/>
        <v>4300</v>
      </c>
      <c r="AU537" s="59">
        <f t="shared" si="97"/>
        <v>2600</v>
      </c>
      <c r="AV537" s="59">
        <f t="shared" si="97"/>
        <v>2200</v>
      </c>
      <c r="AW537" s="64"/>
      <c r="AX537" s="89" t="s">
        <v>1888</v>
      </c>
      <c r="AY537" s="65"/>
      <c r="AZ537" s="66">
        <v>330</v>
      </c>
    </row>
    <row r="538" spans="1:52" s="89" customFormat="1" ht="47.25" x14ac:dyDescent="0.25">
      <c r="A538" s="53" t="str">
        <f t="shared" si="93"/>
        <v>CM1NT1_D3+1</v>
      </c>
      <c r="B538" s="53" t="str">
        <f t="shared" si="94"/>
        <v>CM1NT1_D3+2</v>
      </c>
      <c r="C538" s="53" t="str">
        <f t="shared" si="95"/>
        <v>CM1NT1_D3+3</v>
      </c>
      <c r="D538" s="53" t="str">
        <f t="shared" si="96"/>
        <v>CM1NT1_D3+4</v>
      </c>
      <c r="F538" s="89" t="s">
        <v>1888</v>
      </c>
      <c r="G538" s="55"/>
      <c r="H538" s="55" t="s">
        <v>1911</v>
      </c>
      <c r="I538" s="56" t="s">
        <v>1912</v>
      </c>
      <c r="J538" s="56" t="s">
        <v>1913</v>
      </c>
      <c r="K538" s="56"/>
      <c r="L538" s="56" t="s">
        <v>1914</v>
      </c>
      <c r="M538" s="57">
        <v>2600</v>
      </c>
      <c r="N538" s="57">
        <v>1200</v>
      </c>
      <c r="O538" s="55">
        <v>720</v>
      </c>
      <c r="P538" s="55">
        <v>550</v>
      </c>
      <c r="Q538" s="57"/>
      <c r="R538" s="57"/>
      <c r="S538" s="57"/>
      <c r="T538" s="57"/>
      <c r="U538" s="58" t="str">
        <f>H538</f>
        <v>CM1NT1_D3</v>
      </c>
      <c r="V538" s="59"/>
      <c r="W538" s="59"/>
      <c r="X538" s="59"/>
      <c r="Y538" s="59"/>
      <c r="Z538" s="60">
        <f t="shared" ref="Z538:Z543" si="98">V538/M538</f>
        <v>0</v>
      </c>
      <c r="AA538" s="60"/>
      <c r="AB538" s="60"/>
      <c r="AC538" s="60"/>
      <c r="AD538" s="59"/>
      <c r="AE538" s="59"/>
      <c r="AF538" s="59"/>
      <c r="AG538" s="59"/>
      <c r="AH538" s="61"/>
      <c r="AI538" s="61"/>
      <c r="AJ538" s="61"/>
      <c r="AK538" s="61"/>
      <c r="AL538" s="164">
        <v>6.0383333333333331</v>
      </c>
      <c r="AM538" s="62"/>
      <c r="AN538" s="63">
        <f>ROUNDDOWN(AL538*$AN$10/$AL$10,1)</f>
        <v>3.5</v>
      </c>
      <c r="AO538" s="59">
        <f t="shared" si="92"/>
        <v>9100</v>
      </c>
      <c r="AP538" s="59">
        <f t="shared" si="92"/>
        <v>4200</v>
      </c>
      <c r="AQ538" s="59">
        <f t="shared" si="92"/>
        <v>2520</v>
      </c>
      <c r="AR538" s="59">
        <f t="shared" si="92"/>
        <v>1925</v>
      </c>
      <c r="AS538" s="59">
        <f t="shared" si="97"/>
        <v>9100</v>
      </c>
      <c r="AT538" s="59">
        <f t="shared" si="97"/>
        <v>4200</v>
      </c>
      <c r="AU538" s="59">
        <f t="shared" si="97"/>
        <v>2500</v>
      </c>
      <c r="AV538" s="59">
        <f t="shared" si="97"/>
        <v>1900</v>
      </c>
      <c r="AW538" s="64"/>
      <c r="AX538" s="89" t="s">
        <v>1888</v>
      </c>
      <c r="AY538" s="65"/>
      <c r="AZ538" s="66">
        <v>330</v>
      </c>
    </row>
    <row r="539" spans="1:52" s="89" customFormat="1" ht="47.25" x14ac:dyDescent="0.25">
      <c r="A539" s="53" t="str">
        <f t="shared" si="93"/>
        <v>CM1NT1_D4+1</v>
      </c>
      <c r="B539" s="53" t="str">
        <f t="shared" si="94"/>
        <v>CM1NT1_D4+2</v>
      </c>
      <c r="C539" s="53" t="str">
        <f t="shared" si="95"/>
        <v>CM1NT1_D4+3</v>
      </c>
      <c r="D539" s="53" t="str">
        <f t="shared" si="96"/>
        <v>CM1NT1_D4+4</v>
      </c>
      <c r="F539" s="89" t="s">
        <v>1888</v>
      </c>
      <c r="G539" s="55"/>
      <c r="H539" s="55" t="s">
        <v>1915</v>
      </c>
      <c r="I539" s="56" t="s">
        <v>1916</v>
      </c>
      <c r="J539" s="56" t="s">
        <v>1134</v>
      </c>
      <c r="K539" s="56"/>
      <c r="L539" s="56" t="s">
        <v>1917</v>
      </c>
      <c r="M539" s="55">
        <v>2000</v>
      </c>
      <c r="N539" s="55">
        <v>1000</v>
      </c>
      <c r="O539" s="55">
        <v>720</v>
      </c>
      <c r="P539" s="55">
        <v>550</v>
      </c>
      <c r="Q539" s="57"/>
      <c r="R539" s="57"/>
      <c r="S539" s="57"/>
      <c r="T539" s="57"/>
      <c r="U539" s="58" t="str">
        <f>H539</f>
        <v>CM1NT1_D4</v>
      </c>
      <c r="V539" s="59"/>
      <c r="W539" s="59"/>
      <c r="X539" s="59"/>
      <c r="Y539" s="59"/>
      <c r="Z539" s="60">
        <f t="shared" si="98"/>
        <v>0</v>
      </c>
      <c r="AA539" s="60"/>
      <c r="AB539" s="60"/>
      <c r="AC539" s="60"/>
      <c r="AD539" s="59"/>
      <c r="AE539" s="59"/>
      <c r="AF539" s="59"/>
      <c r="AG539" s="59"/>
      <c r="AH539" s="61"/>
      <c r="AI539" s="61"/>
      <c r="AJ539" s="61"/>
      <c r="AK539" s="61"/>
      <c r="AL539" s="164">
        <v>2.7749999999999999</v>
      </c>
      <c r="AM539" s="62"/>
      <c r="AN539" s="62">
        <v>1.6</v>
      </c>
      <c r="AO539" s="59">
        <f t="shared" si="92"/>
        <v>3200</v>
      </c>
      <c r="AP539" s="59">
        <f t="shared" si="92"/>
        <v>1600</v>
      </c>
      <c r="AQ539" s="59">
        <f t="shared" si="92"/>
        <v>1152</v>
      </c>
      <c r="AR539" s="59">
        <f t="shared" si="92"/>
        <v>880</v>
      </c>
      <c r="AS539" s="59">
        <f t="shared" si="97"/>
        <v>3200</v>
      </c>
      <c r="AT539" s="59">
        <f t="shared" si="97"/>
        <v>1600</v>
      </c>
      <c r="AU539" s="59">
        <f t="shared" si="97"/>
        <v>1200</v>
      </c>
      <c r="AV539" s="59">
        <f t="shared" si="97"/>
        <v>880</v>
      </c>
      <c r="AW539" s="64"/>
      <c r="AX539" s="89" t="s">
        <v>1888</v>
      </c>
      <c r="AY539" s="65"/>
      <c r="AZ539" s="66">
        <v>330</v>
      </c>
    </row>
    <row r="540" spans="1:52" s="89" customFormat="1" ht="64.5" customHeight="1" x14ac:dyDescent="0.25">
      <c r="A540" s="53" t="str">
        <f t="shared" si="93"/>
        <v>CM2NT1+1</v>
      </c>
      <c r="B540" s="53" t="str">
        <f t="shared" si="94"/>
        <v>CM2NT1+2</v>
      </c>
      <c r="C540" s="53" t="str">
        <f t="shared" si="95"/>
        <v>CM2NT1+3</v>
      </c>
      <c r="D540" s="53" t="str">
        <f t="shared" si="96"/>
        <v>CM2NT1+4</v>
      </c>
      <c r="F540" s="89" t="s">
        <v>1888</v>
      </c>
      <c r="G540" s="55">
        <v>2</v>
      </c>
      <c r="H540" s="55" t="s">
        <v>1918</v>
      </c>
      <c r="I540" s="56" t="s">
        <v>1919</v>
      </c>
      <c r="J540" s="56" t="s">
        <v>1134</v>
      </c>
      <c r="K540" s="56"/>
      <c r="L540" s="56" t="s">
        <v>1920</v>
      </c>
      <c r="M540" s="57"/>
      <c r="N540" s="57"/>
      <c r="O540" s="55"/>
      <c r="P540" s="55"/>
      <c r="Q540" s="57"/>
      <c r="R540" s="57"/>
      <c r="S540" s="57"/>
      <c r="T540" s="57"/>
      <c r="U540" s="58"/>
      <c r="V540" s="59"/>
      <c r="W540" s="59"/>
      <c r="X540" s="59"/>
      <c r="Y540" s="59"/>
      <c r="Z540" s="60" t="e">
        <f t="shared" si="98"/>
        <v>#DIV/0!</v>
      </c>
      <c r="AA540" s="60" t="e">
        <f>W540/N540</f>
        <v>#DIV/0!</v>
      </c>
      <c r="AB540" s="60"/>
      <c r="AC540" s="60"/>
      <c r="AD540" s="59"/>
      <c r="AE540" s="59"/>
      <c r="AF540" s="59"/>
      <c r="AG540" s="59"/>
      <c r="AH540" s="61"/>
      <c r="AI540" s="61"/>
      <c r="AJ540" s="61"/>
      <c r="AK540" s="61"/>
      <c r="AL540" s="164"/>
      <c r="AM540" s="62"/>
      <c r="AN540" s="62"/>
      <c r="AO540" s="59">
        <f t="shared" si="92"/>
        <v>0</v>
      </c>
      <c r="AP540" s="59">
        <f t="shared" si="92"/>
        <v>0</v>
      </c>
      <c r="AQ540" s="59">
        <f t="shared" si="92"/>
        <v>0</v>
      </c>
      <c r="AR540" s="59">
        <f t="shared" si="92"/>
        <v>0</v>
      </c>
      <c r="AS540" s="59"/>
      <c r="AT540" s="59"/>
      <c r="AU540" s="59"/>
      <c r="AV540" s="59"/>
      <c r="AW540" s="64"/>
      <c r="AX540" s="89" t="s">
        <v>1888</v>
      </c>
      <c r="AY540" s="65"/>
      <c r="AZ540" s="66">
        <v>330</v>
      </c>
    </row>
    <row r="541" spans="1:52" s="89" customFormat="1" ht="47.25" x14ac:dyDescent="0.25">
      <c r="A541" s="53" t="str">
        <f t="shared" si="93"/>
        <v>CM2NT1_D1+1</v>
      </c>
      <c r="B541" s="53" t="str">
        <f t="shared" si="94"/>
        <v>CM2NT1_D1+2</v>
      </c>
      <c r="C541" s="53" t="str">
        <f t="shared" si="95"/>
        <v>CM2NT1_D1+3</v>
      </c>
      <c r="D541" s="53" t="str">
        <f t="shared" si="96"/>
        <v>CM2NT1_D1+4</v>
      </c>
      <c r="F541" s="89" t="s">
        <v>1888</v>
      </c>
      <c r="G541" s="55"/>
      <c r="H541" s="55" t="s">
        <v>1921</v>
      </c>
      <c r="I541" s="56" t="s">
        <v>1922</v>
      </c>
      <c r="J541" s="56" t="s">
        <v>1923</v>
      </c>
      <c r="K541" s="56"/>
      <c r="L541" s="56" t="s">
        <v>1924</v>
      </c>
      <c r="M541" s="57">
        <v>2600</v>
      </c>
      <c r="N541" s="57">
        <v>1300</v>
      </c>
      <c r="O541" s="55">
        <v>720</v>
      </c>
      <c r="P541" s="55">
        <v>550</v>
      </c>
      <c r="Q541" s="57"/>
      <c r="R541" s="57"/>
      <c r="S541" s="57"/>
      <c r="T541" s="57"/>
      <c r="U541" s="58" t="str">
        <f t="shared" ref="U541:U548" si="99">H541</f>
        <v>CM2NT1_D1</v>
      </c>
      <c r="V541" s="59"/>
      <c r="W541" s="59"/>
      <c r="X541" s="59"/>
      <c r="Y541" s="59"/>
      <c r="Z541" s="60">
        <f t="shared" si="98"/>
        <v>0</v>
      </c>
      <c r="AA541" s="60">
        <f>W541/N541</f>
        <v>0</v>
      </c>
      <c r="AB541" s="60"/>
      <c r="AC541" s="60"/>
      <c r="AD541" s="59"/>
      <c r="AE541" s="59"/>
      <c r="AF541" s="59"/>
      <c r="AG541" s="59"/>
      <c r="AH541" s="61"/>
      <c r="AI541" s="61"/>
      <c r="AJ541" s="61"/>
      <c r="AK541" s="61"/>
      <c r="AL541" s="164">
        <v>4.0153846153846153</v>
      </c>
      <c r="AM541" s="62"/>
      <c r="AN541" s="63">
        <f>ROUNDDOWN(AL541*$AN$10/$AL$10,1)</f>
        <v>2.2999999999999998</v>
      </c>
      <c r="AO541" s="59">
        <f t="shared" si="92"/>
        <v>5979.9999999999991</v>
      </c>
      <c r="AP541" s="59">
        <f t="shared" si="92"/>
        <v>2989.9999999999995</v>
      </c>
      <c r="AQ541" s="59">
        <f t="shared" si="92"/>
        <v>1655.9999999999998</v>
      </c>
      <c r="AR541" s="59">
        <f t="shared" si="92"/>
        <v>1265</v>
      </c>
      <c r="AS541" s="59">
        <f t="shared" si="97"/>
        <v>6000</v>
      </c>
      <c r="AT541" s="59">
        <f t="shared" si="97"/>
        <v>3000</v>
      </c>
      <c r="AU541" s="59">
        <f t="shared" si="97"/>
        <v>1700</v>
      </c>
      <c r="AV541" s="59">
        <f t="shared" si="97"/>
        <v>1300</v>
      </c>
      <c r="AW541" s="64"/>
      <c r="AX541" s="89" t="s">
        <v>1888</v>
      </c>
      <c r="AY541" s="65"/>
      <c r="AZ541" s="66">
        <v>330</v>
      </c>
    </row>
    <row r="542" spans="1:52" s="89" customFormat="1" ht="47.25" x14ac:dyDescent="0.25">
      <c r="A542" s="53" t="str">
        <f t="shared" si="93"/>
        <v>CM2NT1_D2+1</v>
      </c>
      <c r="B542" s="53" t="str">
        <f t="shared" si="94"/>
        <v>CM2NT1_D2+2</v>
      </c>
      <c r="C542" s="53" t="str">
        <f t="shared" si="95"/>
        <v>CM2NT1_D2+3</v>
      </c>
      <c r="D542" s="53" t="str">
        <f t="shared" si="96"/>
        <v>CM2NT1_D2+4</v>
      </c>
      <c r="F542" s="89" t="s">
        <v>1888</v>
      </c>
      <c r="G542" s="55"/>
      <c r="H542" s="55" t="s">
        <v>1925</v>
      </c>
      <c r="I542" s="56" t="s">
        <v>1926</v>
      </c>
      <c r="J542" s="56" t="s">
        <v>1924</v>
      </c>
      <c r="K542" s="56"/>
      <c r="L542" s="56" t="s">
        <v>1927</v>
      </c>
      <c r="M542" s="57">
        <v>2000</v>
      </c>
      <c r="N542" s="57">
        <v>1000</v>
      </c>
      <c r="O542" s="55">
        <v>720</v>
      </c>
      <c r="P542" s="55">
        <v>550</v>
      </c>
      <c r="Q542" s="57"/>
      <c r="R542" s="57"/>
      <c r="S542" s="57"/>
      <c r="T542" s="57"/>
      <c r="U542" s="58" t="str">
        <f t="shared" si="99"/>
        <v>CM2NT1_D2</v>
      </c>
      <c r="V542" s="59"/>
      <c r="W542" s="59"/>
      <c r="X542" s="59"/>
      <c r="Y542" s="59"/>
      <c r="Z542" s="60">
        <f t="shared" si="98"/>
        <v>0</v>
      </c>
      <c r="AA542" s="60">
        <f>W542/N542</f>
        <v>0</v>
      </c>
      <c r="AB542" s="60"/>
      <c r="AC542" s="60">
        <f>Y542/P542</f>
        <v>0</v>
      </c>
      <c r="AD542" s="59"/>
      <c r="AE542" s="59"/>
      <c r="AF542" s="59"/>
      <c r="AG542" s="59"/>
      <c r="AH542" s="61"/>
      <c r="AI542" s="61"/>
      <c r="AJ542" s="61"/>
      <c r="AK542" s="61"/>
      <c r="AL542" s="164">
        <v>3.2429999999999999</v>
      </c>
      <c r="AM542" s="62"/>
      <c r="AN542" s="62">
        <v>1.85</v>
      </c>
      <c r="AO542" s="59">
        <f t="shared" si="92"/>
        <v>3700</v>
      </c>
      <c r="AP542" s="59">
        <f t="shared" si="92"/>
        <v>1850</v>
      </c>
      <c r="AQ542" s="59">
        <f t="shared" si="92"/>
        <v>1332</v>
      </c>
      <c r="AR542" s="59">
        <f t="shared" si="92"/>
        <v>1017.5</v>
      </c>
      <c r="AS542" s="59">
        <f t="shared" si="97"/>
        <v>3700</v>
      </c>
      <c r="AT542" s="59">
        <f t="shared" si="97"/>
        <v>1900</v>
      </c>
      <c r="AU542" s="59">
        <f t="shared" si="97"/>
        <v>1300</v>
      </c>
      <c r="AV542" s="59">
        <f t="shared" si="97"/>
        <v>1000</v>
      </c>
      <c r="AW542" s="64"/>
      <c r="AX542" s="89" t="s">
        <v>1888</v>
      </c>
      <c r="AY542" s="65"/>
      <c r="AZ542" s="66">
        <v>330</v>
      </c>
    </row>
    <row r="543" spans="1:52" s="89" customFormat="1" ht="47.25" x14ac:dyDescent="0.25">
      <c r="A543" s="53" t="str">
        <f t="shared" si="93"/>
        <v>CM2NT1_D3+1</v>
      </c>
      <c r="B543" s="53" t="str">
        <f t="shared" si="94"/>
        <v>CM2NT1_D3+2</v>
      </c>
      <c r="C543" s="53" t="str">
        <f t="shared" si="95"/>
        <v>CM2NT1_D3+3</v>
      </c>
      <c r="D543" s="53" t="str">
        <f t="shared" si="96"/>
        <v>CM2NT1_D3+4</v>
      </c>
      <c r="F543" s="89" t="s">
        <v>1888</v>
      </c>
      <c r="G543" s="55"/>
      <c r="H543" s="55" t="s">
        <v>1928</v>
      </c>
      <c r="I543" s="56" t="s">
        <v>1929</v>
      </c>
      <c r="J543" s="56" t="s">
        <v>1930</v>
      </c>
      <c r="K543" s="56"/>
      <c r="L543" s="56" t="s">
        <v>1931</v>
      </c>
      <c r="M543" s="57">
        <v>2200</v>
      </c>
      <c r="N543" s="57">
        <v>1000</v>
      </c>
      <c r="O543" s="55">
        <v>720</v>
      </c>
      <c r="P543" s="55">
        <v>550</v>
      </c>
      <c r="Q543" s="57"/>
      <c r="R543" s="57"/>
      <c r="S543" s="57"/>
      <c r="T543" s="57"/>
      <c r="U543" s="58" t="str">
        <f t="shared" si="99"/>
        <v>CM2NT1_D3</v>
      </c>
      <c r="V543" s="59"/>
      <c r="W543" s="59"/>
      <c r="X543" s="59"/>
      <c r="Y543" s="59"/>
      <c r="Z543" s="60">
        <f t="shared" si="98"/>
        <v>0</v>
      </c>
      <c r="AA543" s="60"/>
      <c r="AB543" s="60"/>
      <c r="AC543" s="60"/>
      <c r="AD543" s="59"/>
      <c r="AE543" s="59"/>
      <c r="AF543" s="59"/>
      <c r="AG543" s="59"/>
      <c r="AH543" s="61"/>
      <c r="AI543" s="61"/>
      <c r="AJ543" s="61"/>
      <c r="AK543" s="61"/>
      <c r="AL543" s="164">
        <v>3.6454545454545455</v>
      </c>
      <c r="AM543" s="62"/>
      <c r="AN543" s="63">
        <f>ROUNDDOWN(AL543*$AN$10/$AL$10,1)</f>
        <v>2.1</v>
      </c>
      <c r="AO543" s="59">
        <f t="shared" si="92"/>
        <v>4620</v>
      </c>
      <c r="AP543" s="59">
        <f t="shared" si="92"/>
        <v>2100</v>
      </c>
      <c r="AQ543" s="59">
        <f t="shared" si="92"/>
        <v>1512</v>
      </c>
      <c r="AR543" s="59">
        <f t="shared" si="92"/>
        <v>1155</v>
      </c>
      <c r="AS543" s="59">
        <f t="shared" si="97"/>
        <v>4600</v>
      </c>
      <c r="AT543" s="59">
        <f t="shared" si="97"/>
        <v>2100</v>
      </c>
      <c r="AU543" s="59">
        <f t="shared" si="97"/>
        <v>1500</v>
      </c>
      <c r="AV543" s="59">
        <f t="shared" si="97"/>
        <v>1200</v>
      </c>
      <c r="AW543" s="64"/>
      <c r="AX543" s="89" t="s">
        <v>1888</v>
      </c>
      <c r="AY543" s="65"/>
      <c r="AZ543" s="66"/>
    </row>
    <row r="544" spans="1:52" s="89" customFormat="1" ht="47.25" x14ac:dyDescent="0.25">
      <c r="A544" s="53" t="str">
        <f t="shared" si="93"/>
        <v>CM2NT1_D4+1</v>
      </c>
      <c r="B544" s="53" t="str">
        <f t="shared" si="94"/>
        <v>CM2NT1_D4+2</v>
      </c>
      <c r="C544" s="53" t="str">
        <f t="shared" si="95"/>
        <v>CM2NT1_D4+3</v>
      </c>
      <c r="D544" s="53" t="str">
        <f t="shared" si="96"/>
        <v>CM2NT1_D4+4</v>
      </c>
      <c r="F544" s="89" t="s">
        <v>1888</v>
      </c>
      <c r="G544" s="55"/>
      <c r="H544" s="55" t="s">
        <v>1932</v>
      </c>
      <c r="I544" s="56" t="s">
        <v>1933</v>
      </c>
      <c r="J544" s="56" t="s">
        <v>1934</v>
      </c>
      <c r="K544" s="56"/>
      <c r="L544" s="56" t="s">
        <v>1935</v>
      </c>
      <c r="M544" s="57">
        <v>2500</v>
      </c>
      <c r="N544" s="57">
        <v>1200</v>
      </c>
      <c r="O544" s="55">
        <v>720</v>
      </c>
      <c r="P544" s="55">
        <v>550</v>
      </c>
      <c r="Q544" s="57"/>
      <c r="R544" s="57"/>
      <c r="S544" s="57"/>
      <c r="T544" s="57"/>
      <c r="U544" s="58" t="str">
        <f t="shared" si="99"/>
        <v>CM2NT1_D4</v>
      </c>
      <c r="V544" s="59"/>
      <c r="W544" s="59"/>
      <c r="X544" s="59"/>
      <c r="Y544" s="59"/>
      <c r="Z544" s="60"/>
      <c r="AA544" s="60"/>
      <c r="AB544" s="60"/>
      <c r="AC544" s="60"/>
      <c r="AD544" s="59"/>
      <c r="AE544" s="59"/>
      <c r="AF544" s="59"/>
      <c r="AG544" s="59"/>
      <c r="AH544" s="61"/>
      <c r="AI544" s="61"/>
      <c r="AJ544" s="61"/>
      <c r="AK544" s="61"/>
      <c r="AL544" s="164">
        <v>3.8</v>
      </c>
      <c r="AM544" s="62"/>
      <c r="AN544" s="63">
        <f>ROUNDDOWN(AL544*$AN$10/$AL$10,1)</f>
        <v>2.2000000000000002</v>
      </c>
      <c r="AO544" s="59">
        <f t="shared" si="92"/>
        <v>5500</v>
      </c>
      <c r="AP544" s="59">
        <f t="shared" si="92"/>
        <v>2640</v>
      </c>
      <c r="AQ544" s="59">
        <f t="shared" si="92"/>
        <v>1584.0000000000002</v>
      </c>
      <c r="AR544" s="59">
        <f t="shared" si="92"/>
        <v>1210</v>
      </c>
      <c r="AS544" s="59">
        <f t="shared" si="97"/>
        <v>5500</v>
      </c>
      <c r="AT544" s="59">
        <f t="shared" si="97"/>
        <v>2600</v>
      </c>
      <c r="AU544" s="59">
        <f t="shared" si="97"/>
        <v>1600</v>
      </c>
      <c r="AV544" s="59">
        <f t="shared" si="97"/>
        <v>1200</v>
      </c>
      <c r="AW544" s="64"/>
      <c r="AX544" s="89" t="s">
        <v>1888</v>
      </c>
      <c r="AY544" s="65"/>
      <c r="AZ544" s="66">
        <v>330</v>
      </c>
    </row>
    <row r="545" spans="1:52" s="89" customFormat="1" ht="47.25" x14ac:dyDescent="0.25">
      <c r="A545" s="53" t="str">
        <f t="shared" si="93"/>
        <v>CM2NT1_D5+1</v>
      </c>
      <c r="B545" s="53" t="str">
        <f t="shared" si="94"/>
        <v>CM2NT1_D5+2</v>
      </c>
      <c r="C545" s="53" t="str">
        <f t="shared" si="95"/>
        <v>CM2NT1_D5+3</v>
      </c>
      <c r="D545" s="53" t="str">
        <f t="shared" si="96"/>
        <v>CM2NT1_D5+4</v>
      </c>
      <c r="F545" s="89" t="s">
        <v>1888</v>
      </c>
      <c r="G545" s="55"/>
      <c r="H545" s="55" t="s">
        <v>1936</v>
      </c>
      <c r="I545" s="56" t="s">
        <v>1937</v>
      </c>
      <c r="J545" s="56" t="s">
        <v>1935</v>
      </c>
      <c r="K545" s="56"/>
      <c r="L545" s="56" t="s">
        <v>1938</v>
      </c>
      <c r="M545" s="57">
        <v>3000</v>
      </c>
      <c r="N545" s="57">
        <v>1300</v>
      </c>
      <c r="O545" s="55">
        <v>720</v>
      </c>
      <c r="P545" s="55">
        <v>550</v>
      </c>
      <c r="Q545" s="57"/>
      <c r="R545" s="57"/>
      <c r="S545" s="57"/>
      <c r="T545" s="57"/>
      <c r="U545" s="58" t="str">
        <f t="shared" si="99"/>
        <v>CM2NT1_D5</v>
      </c>
      <c r="V545" s="59"/>
      <c r="W545" s="59"/>
      <c r="X545" s="59"/>
      <c r="Y545" s="59"/>
      <c r="Z545" s="60">
        <f>V545/M545</f>
        <v>0</v>
      </c>
      <c r="AA545" s="60">
        <f>W545/N545</f>
        <v>0</v>
      </c>
      <c r="AB545" s="60"/>
      <c r="AC545" s="60"/>
      <c r="AD545" s="59"/>
      <c r="AE545" s="59"/>
      <c r="AF545" s="59"/>
      <c r="AG545" s="59"/>
      <c r="AH545" s="61"/>
      <c r="AI545" s="61"/>
      <c r="AJ545" s="61"/>
      <c r="AK545" s="61"/>
      <c r="AL545" s="164">
        <v>4.1143589743589741</v>
      </c>
      <c r="AM545" s="62"/>
      <c r="AN545" s="63">
        <f>ROUNDDOWN(AL545*$AN$10/$AL$10,1)</f>
        <v>2.2999999999999998</v>
      </c>
      <c r="AO545" s="59">
        <f t="shared" si="92"/>
        <v>6899.9999999999991</v>
      </c>
      <c r="AP545" s="59">
        <f t="shared" si="92"/>
        <v>2989.9999999999995</v>
      </c>
      <c r="AQ545" s="59">
        <f t="shared" si="92"/>
        <v>1655.9999999999998</v>
      </c>
      <c r="AR545" s="59">
        <f t="shared" si="92"/>
        <v>1265</v>
      </c>
      <c r="AS545" s="59">
        <f t="shared" si="97"/>
        <v>6900</v>
      </c>
      <c r="AT545" s="59">
        <f t="shared" si="97"/>
        <v>3000</v>
      </c>
      <c r="AU545" s="59">
        <f t="shared" si="97"/>
        <v>1700</v>
      </c>
      <c r="AV545" s="59">
        <f t="shared" si="97"/>
        <v>1300</v>
      </c>
      <c r="AW545" s="64"/>
      <c r="AX545" s="89" t="s">
        <v>1888</v>
      </c>
      <c r="AY545" s="65"/>
      <c r="AZ545" s="66">
        <v>330</v>
      </c>
    </row>
    <row r="546" spans="1:52" s="89" customFormat="1" ht="47.25" x14ac:dyDescent="0.25">
      <c r="A546" s="53" t="str">
        <f t="shared" si="93"/>
        <v>CM2NT1_D6+1</v>
      </c>
      <c r="B546" s="53" t="str">
        <f t="shared" si="94"/>
        <v>CM2NT1_D6+2</v>
      </c>
      <c r="C546" s="53" t="str">
        <f t="shared" si="95"/>
        <v>CM2NT1_D6+3</v>
      </c>
      <c r="D546" s="53" t="str">
        <f t="shared" si="96"/>
        <v>CM2NT1_D6+4</v>
      </c>
      <c r="F546" s="89" t="s">
        <v>1888</v>
      </c>
      <c r="G546" s="55"/>
      <c r="H546" s="55" t="s">
        <v>1939</v>
      </c>
      <c r="I546" s="56" t="s">
        <v>1940</v>
      </c>
      <c r="J546" s="56" t="s">
        <v>1941</v>
      </c>
      <c r="K546" s="56"/>
      <c r="L546" s="56" t="s">
        <v>1942</v>
      </c>
      <c r="M546" s="57">
        <v>3500</v>
      </c>
      <c r="N546" s="57">
        <v>1600</v>
      </c>
      <c r="O546" s="55">
        <v>720</v>
      </c>
      <c r="P546" s="55">
        <v>550</v>
      </c>
      <c r="Q546" s="57"/>
      <c r="R546" s="57"/>
      <c r="S546" s="57"/>
      <c r="T546" s="57"/>
      <c r="U546" s="58" t="str">
        <f t="shared" si="99"/>
        <v>CM2NT1_D6</v>
      </c>
      <c r="V546" s="59"/>
      <c r="W546" s="59"/>
      <c r="X546" s="59"/>
      <c r="Y546" s="59"/>
      <c r="Z546" s="60">
        <f>V546/M546</f>
        <v>0</v>
      </c>
      <c r="AA546" s="60"/>
      <c r="AB546" s="60"/>
      <c r="AC546" s="60"/>
      <c r="AD546" s="59"/>
      <c r="AE546" s="59"/>
      <c r="AF546" s="59"/>
      <c r="AG546" s="59"/>
      <c r="AH546" s="61"/>
      <c r="AI546" s="61"/>
      <c r="AJ546" s="61"/>
      <c r="AK546" s="61"/>
      <c r="AL546" s="164">
        <v>4.7089285714285714</v>
      </c>
      <c r="AM546" s="62"/>
      <c r="AN546" s="63">
        <f>ROUNDDOWN(AL546*$AN$10/$AL$10,1)</f>
        <v>2.7</v>
      </c>
      <c r="AO546" s="59">
        <f t="shared" si="92"/>
        <v>9450</v>
      </c>
      <c r="AP546" s="59">
        <f t="shared" si="92"/>
        <v>4320</v>
      </c>
      <c r="AQ546" s="59">
        <f t="shared" si="92"/>
        <v>1944.0000000000002</v>
      </c>
      <c r="AR546" s="59">
        <f t="shared" si="92"/>
        <v>1485</v>
      </c>
      <c r="AS546" s="59">
        <f t="shared" si="97"/>
        <v>9500</v>
      </c>
      <c r="AT546" s="59">
        <f t="shared" si="97"/>
        <v>4300</v>
      </c>
      <c r="AU546" s="59">
        <f t="shared" si="97"/>
        <v>1900</v>
      </c>
      <c r="AV546" s="59">
        <f t="shared" si="97"/>
        <v>1500</v>
      </c>
      <c r="AW546" s="64"/>
      <c r="AX546" s="89" t="s">
        <v>1888</v>
      </c>
      <c r="AY546" s="65"/>
      <c r="AZ546" s="66">
        <v>330</v>
      </c>
    </row>
    <row r="547" spans="1:52" s="89" customFormat="1" ht="47.25" x14ac:dyDescent="0.25">
      <c r="A547" s="53" t="str">
        <f t="shared" si="93"/>
        <v>CM2NT1_D7+1</v>
      </c>
      <c r="B547" s="53" t="str">
        <f t="shared" si="94"/>
        <v>CM2NT1_D7+2</v>
      </c>
      <c r="C547" s="53" t="str">
        <f t="shared" si="95"/>
        <v>CM2NT1_D7+3</v>
      </c>
      <c r="D547" s="53" t="str">
        <f t="shared" si="96"/>
        <v>CM2NT1_D7+4</v>
      </c>
      <c r="F547" s="89" t="s">
        <v>1888</v>
      </c>
      <c r="G547" s="55"/>
      <c r="H547" s="55" t="s">
        <v>1943</v>
      </c>
      <c r="I547" s="56" t="s">
        <v>1944</v>
      </c>
      <c r="J547" s="56" t="s">
        <v>1942</v>
      </c>
      <c r="K547" s="56"/>
      <c r="L547" s="56" t="s">
        <v>1917</v>
      </c>
      <c r="M547" s="57">
        <v>2800</v>
      </c>
      <c r="N547" s="57">
        <v>1300</v>
      </c>
      <c r="O547" s="55">
        <v>720</v>
      </c>
      <c r="P547" s="55">
        <v>550</v>
      </c>
      <c r="Q547" s="57"/>
      <c r="R547" s="57"/>
      <c r="S547" s="57"/>
      <c r="T547" s="57"/>
      <c r="U547" s="58" t="str">
        <f t="shared" si="99"/>
        <v>CM2NT1_D7</v>
      </c>
      <c r="V547" s="59"/>
      <c r="W547" s="59"/>
      <c r="X547" s="59"/>
      <c r="Y547" s="59"/>
      <c r="Z547" s="60">
        <f>V547/M547</f>
        <v>0</v>
      </c>
      <c r="AA547" s="60">
        <f>W547/N547</f>
        <v>0</v>
      </c>
      <c r="AB547" s="60"/>
      <c r="AC547" s="60">
        <f>Y547/P547</f>
        <v>0</v>
      </c>
      <c r="AD547" s="59"/>
      <c r="AE547" s="59"/>
      <c r="AF547" s="59"/>
      <c r="AG547" s="59"/>
      <c r="AH547" s="61"/>
      <c r="AI547" s="61"/>
      <c r="AJ547" s="61"/>
      <c r="AK547" s="61"/>
      <c r="AL547" s="164">
        <v>3.1838161838161838</v>
      </c>
      <c r="AM547" s="62"/>
      <c r="AN547" s="62">
        <f>AL547*$AN$10/$AL$10</f>
        <v>1.8482272436513667</v>
      </c>
      <c r="AO547" s="59">
        <f t="shared" si="92"/>
        <v>5175.0362822238267</v>
      </c>
      <c r="AP547" s="59">
        <f t="shared" si="92"/>
        <v>2402.6954167467766</v>
      </c>
      <c r="AQ547" s="59">
        <f t="shared" si="92"/>
        <v>1330.723615428984</v>
      </c>
      <c r="AR547" s="59">
        <f t="shared" si="92"/>
        <v>1016.5249840082516</v>
      </c>
      <c r="AS547" s="59">
        <f t="shared" si="97"/>
        <v>5200</v>
      </c>
      <c r="AT547" s="59">
        <f t="shared" si="97"/>
        <v>2400</v>
      </c>
      <c r="AU547" s="59">
        <f t="shared" si="97"/>
        <v>1300</v>
      </c>
      <c r="AV547" s="59">
        <f t="shared" si="97"/>
        <v>1000</v>
      </c>
      <c r="AW547" s="64"/>
      <c r="AX547" s="89" t="s">
        <v>1888</v>
      </c>
      <c r="AY547" s="65"/>
      <c r="AZ547" s="66">
        <v>330</v>
      </c>
    </row>
    <row r="548" spans="1:52" s="89" customFormat="1" ht="47.25" x14ac:dyDescent="0.25">
      <c r="A548" s="53" t="str">
        <f t="shared" si="93"/>
        <v>CM2NT1_D8+1</v>
      </c>
      <c r="B548" s="53" t="str">
        <f t="shared" si="94"/>
        <v>CM2NT1_D8+2</v>
      </c>
      <c r="C548" s="53" t="str">
        <f t="shared" si="95"/>
        <v>CM2NT1_D8+3</v>
      </c>
      <c r="D548" s="53" t="str">
        <f t="shared" si="96"/>
        <v>CM2NT1_D8+4</v>
      </c>
      <c r="F548" s="89" t="s">
        <v>1888</v>
      </c>
      <c r="G548" s="55"/>
      <c r="H548" s="55" t="s">
        <v>1945</v>
      </c>
      <c r="I548" s="56" t="s">
        <v>1946</v>
      </c>
      <c r="J548" s="56" t="s">
        <v>1947</v>
      </c>
      <c r="K548" s="56"/>
      <c r="L548" s="56" t="s">
        <v>1948</v>
      </c>
      <c r="M548" s="55">
        <v>2000</v>
      </c>
      <c r="N548" s="55">
        <v>1000</v>
      </c>
      <c r="O548" s="55">
        <v>720</v>
      </c>
      <c r="P548" s="55">
        <v>550</v>
      </c>
      <c r="Q548" s="57"/>
      <c r="R548" s="57"/>
      <c r="S548" s="57"/>
      <c r="T548" s="57"/>
      <c r="U548" s="58" t="str">
        <f t="shared" si="99"/>
        <v>CM2NT1_D8</v>
      </c>
      <c r="V548" s="59"/>
      <c r="W548" s="59"/>
      <c r="X548" s="59"/>
      <c r="Y548" s="59"/>
      <c r="Z548" s="60"/>
      <c r="AA548" s="60"/>
      <c r="AB548" s="60"/>
      <c r="AC548" s="60"/>
      <c r="AD548" s="59"/>
      <c r="AE548" s="59"/>
      <c r="AF548" s="59"/>
      <c r="AG548" s="59"/>
      <c r="AH548" s="61"/>
      <c r="AI548" s="61"/>
      <c r="AJ548" s="61"/>
      <c r="AK548" s="61"/>
      <c r="AL548" s="164">
        <v>4.3499999999999996</v>
      </c>
      <c r="AM548" s="62"/>
      <c r="AN548" s="63">
        <f>ROUNDDOWN(AL548*$AN$10/$AL$10,1)</f>
        <v>2.5</v>
      </c>
      <c r="AO548" s="59">
        <f t="shared" si="92"/>
        <v>5000</v>
      </c>
      <c r="AP548" s="59">
        <f t="shared" si="92"/>
        <v>2500</v>
      </c>
      <c r="AQ548" s="59">
        <f t="shared" si="92"/>
        <v>1800</v>
      </c>
      <c r="AR548" s="59">
        <f t="shared" si="92"/>
        <v>1375</v>
      </c>
      <c r="AS548" s="59">
        <f t="shared" si="97"/>
        <v>5000</v>
      </c>
      <c r="AT548" s="59">
        <f t="shared" si="97"/>
        <v>2500</v>
      </c>
      <c r="AU548" s="59">
        <f t="shared" si="97"/>
        <v>1800</v>
      </c>
      <c r="AV548" s="59">
        <f t="shared" si="97"/>
        <v>1400</v>
      </c>
      <c r="AW548" s="64"/>
      <c r="AX548" s="89" t="s">
        <v>1888</v>
      </c>
      <c r="AY548" s="65"/>
      <c r="AZ548" s="66">
        <v>330</v>
      </c>
    </row>
    <row r="549" spans="1:52" s="89" customFormat="1" ht="55.5" customHeight="1" x14ac:dyDescent="0.25">
      <c r="A549" s="53" t="str">
        <f t="shared" si="93"/>
        <v>CM3NT1+1</v>
      </c>
      <c r="B549" s="53" t="str">
        <f t="shared" si="94"/>
        <v>CM3NT1+2</v>
      </c>
      <c r="C549" s="53" t="str">
        <f t="shared" si="95"/>
        <v>CM3NT1+3</v>
      </c>
      <c r="D549" s="53" t="str">
        <f t="shared" si="96"/>
        <v>CM3NT1+4</v>
      </c>
      <c r="F549" s="89" t="s">
        <v>1888</v>
      </c>
      <c r="G549" s="55">
        <v>3</v>
      </c>
      <c r="H549" s="55" t="s">
        <v>1949</v>
      </c>
      <c r="I549" s="56" t="s">
        <v>151</v>
      </c>
      <c r="J549" s="56" t="s">
        <v>1947</v>
      </c>
      <c r="K549" s="56"/>
      <c r="L549" s="56" t="s">
        <v>1950</v>
      </c>
      <c r="M549" s="57"/>
      <c r="N549" s="57"/>
      <c r="O549" s="55"/>
      <c r="P549" s="55"/>
      <c r="Q549" s="57"/>
      <c r="R549" s="57"/>
      <c r="S549" s="57"/>
      <c r="T549" s="57"/>
      <c r="U549" s="58"/>
      <c r="V549" s="59"/>
      <c r="W549" s="59"/>
      <c r="X549" s="59"/>
      <c r="Y549" s="59"/>
      <c r="Z549" s="60"/>
      <c r="AA549" s="60"/>
      <c r="AB549" s="60"/>
      <c r="AC549" s="60" t="e">
        <f>Y549/P549</f>
        <v>#DIV/0!</v>
      </c>
      <c r="AD549" s="59"/>
      <c r="AE549" s="59"/>
      <c r="AF549" s="59"/>
      <c r="AG549" s="59"/>
      <c r="AH549" s="61"/>
      <c r="AI549" s="61"/>
      <c r="AJ549" s="61"/>
      <c r="AK549" s="61"/>
      <c r="AL549" s="164"/>
      <c r="AM549" s="62"/>
      <c r="AN549" s="62"/>
      <c r="AO549" s="59">
        <f t="shared" si="92"/>
        <v>0</v>
      </c>
      <c r="AP549" s="59">
        <f t="shared" si="92"/>
        <v>0</v>
      </c>
      <c r="AQ549" s="59">
        <f t="shared" si="92"/>
        <v>0</v>
      </c>
      <c r="AR549" s="59">
        <f t="shared" si="92"/>
        <v>0</v>
      </c>
      <c r="AS549" s="59"/>
      <c r="AT549" s="59"/>
      <c r="AU549" s="59"/>
      <c r="AV549" s="59"/>
      <c r="AW549" s="64"/>
      <c r="AX549" s="89" t="s">
        <v>1888</v>
      </c>
      <c r="AY549" s="65"/>
      <c r="AZ549" s="66">
        <v>330</v>
      </c>
    </row>
    <row r="550" spans="1:52" s="89" customFormat="1" ht="47.25" x14ac:dyDescent="0.25">
      <c r="A550" s="53" t="str">
        <f t="shared" si="93"/>
        <v>CM3NT1_D1+1</v>
      </c>
      <c r="B550" s="53" t="str">
        <f t="shared" si="94"/>
        <v>CM3NT1_D1+2</v>
      </c>
      <c r="C550" s="53" t="str">
        <f t="shared" si="95"/>
        <v>CM3NT1_D1+3</v>
      </c>
      <c r="D550" s="53" t="str">
        <f t="shared" si="96"/>
        <v>CM3NT1_D1+4</v>
      </c>
      <c r="F550" s="89" t="s">
        <v>1888</v>
      </c>
      <c r="G550" s="55"/>
      <c r="H550" s="55" t="s">
        <v>1951</v>
      </c>
      <c r="I550" s="56" t="s">
        <v>1952</v>
      </c>
      <c r="J550" s="56" t="s">
        <v>1953</v>
      </c>
      <c r="K550" s="56"/>
      <c r="L550" s="56" t="s">
        <v>1954</v>
      </c>
      <c r="M550" s="57">
        <v>2200</v>
      </c>
      <c r="N550" s="57">
        <v>1100</v>
      </c>
      <c r="O550" s="55">
        <v>720</v>
      </c>
      <c r="P550" s="55">
        <v>550</v>
      </c>
      <c r="Q550" s="57"/>
      <c r="R550" s="57"/>
      <c r="S550" s="57"/>
      <c r="T550" s="57"/>
      <c r="U550" s="58" t="str">
        <f t="shared" ref="U550:U560" si="100">H550</f>
        <v>CM3NT1_D1</v>
      </c>
      <c r="V550" s="59"/>
      <c r="W550" s="59"/>
      <c r="X550" s="59"/>
      <c r="Y550" s="59"/>
      <c r="Z550" s="60">
        <f>V550/M550</f>
        <v>0</v>
      </c>
      <c r="AA550" s="60"/>
      <c r="AB550" s="60"/>
      <c r="AC550" s="60"/>
      <c r="AD550" s="59"/>
      <c r="AE550" s="59"/>
      <c r="AF550" s="59"/>
      <c r="AG550" s="59"/>
      <c r="AH550" s="61"/>
      <c r="AI550" s="61"/>
      <c r="AJ550" s="61"/>
      <c r="AK550" s="61"/>
      <c r="AL550" s="164">
        <v>3.0909090909090908</v>
      </c>
      <c r="AM550" s="62"/>
      <c r="AN550" s="62">
        <v>1.75</v>
      </c>
      <c r="AO550" s="59">
        <f t="shared" si="92"/>
        <v>3850</v>
      </c>
      <c r="AP550" s="59">
        <f t="shared" si="92"/>
        <v>1925</v>
      </c>
      <c r="AQ550" s="59">
        <f t="shared" si="92"/>
        <v>1260</v>
      </c>
      <c r="AR550" s="59">
        <f t="shared" si="92"/>
        <v>962.5</v>
      </c>
      <c r="AS550" s="59">
        <f t="shared" si="97"/>
        <v>3900</v>
      </c>
      <c r="AT550" s="59">
        <f t="shared" si="97"/>
        <v>1900</v>
      </c>
      <c r="AU550" s="59">
        <f t="shared" si="97"/>
        <v>1300</v>
      </c>
      <c r="AV550" s="59">
        <f t="shared" si="97"/>
        <v>960</v>
      </c>
      <c r="AW550" s="64"/>
      <c r="AX550" s="89" t="s">
        <v>1888</v>
      </c>
      <c r="AY550" s="65"/>
      <c r="AZ550" s="66">
        <v>330</v>
      </c>
    </row>
    <row r="551" spans="1:52" s="89" customFormat="1" ht="41.25" customHeight="1" x14ac:dyDescent="0.25">
      <c r="A551" s="53" t="str">
        <f t="shared" si="93"/>
        <v>CM3NT1_D2+1</v>
      </c>
      <c r="B551" s="53" t="str">
        <f t="shared" si="94"/>
        <v>CM3NT1_D2+2</v>
      </c>
      <c r="C551" s="53" t="str">
        <f t="shared" si="95"/>
        <v>CM3NT1_D2+3</v>
      </c>
      <c r="D551" s="53" t="str">
        <f t="shared" si="96"/>
        <v>CM3NT1_D2+4</v>
      </c>
      <c r="F551" s="89" t="s">
        <v>1888</v>
      </c>
      <c r="G551" s="55"/>
      <c r="H551" s="55" t="s">
        <v>1955</v>
      </c>
      <c r="I551" s="56" t="s">
        <v>1956</v>
      </c>
      <c r="J551" s="56" t="s">
        <v>1954</v>
      </c>
      <c r="K551" s="56"/>
      <c r="L551" s="56" t="s">
        <v>1957</v>
      </c>
      <c r="M551" s="57">
        <v>2500</v>
      </c>
      <c r="N551" s="57">
        <v>1200</v>
      </c>
      <c r="O551" s="55">
        <v>720</v>
      </c>
      <c r="P551" s="55">
        <v>550</v>
      </c>
      <c r="Q551" s="57"/>
      <c r="R551" s="57"/>
      <c r="S551" s="57"/>
      <c r="T551" s="57"/>
      <c r="U551" s="58" t="str">
        <f t="shared" si="100"/>
        <v>CM3NT1_D2</v>
      </c>
      <c r="V551" s="59"/>
      <c r="W551" s="59"/>
      <c r="X551" s="59"/>
      <c r="Y551" s="59"/>
      <c r="Z551" s="60">
        <f>V551/M551</f>
        <v>0</v>
      </c>
      <c r="AA551" s="60">
        <f>W551/N551</f>
        <v>0</v>
      </c>
      <c r="AB551" s="60"/>
      <c r="AC551" s="60">
        <f>Y551/P551</f>
        <v>0</v>
      </c>
      <c r="AD551" s="59"/>
      <c r="AE551" s="59"/>
      <c r="AF551" s="59" t="e">
        <f>VLOOKUP($H551,#REF!,7,0)</f>
        <v>#REF!</v>
      </c>
      <c r="AG551" s="59"/>
      <c r="AH551" s="61"/>
      <c r="AI551" s="61"/>
      <c r="AJ551" s="61" t="e">
        <f>AF551/O551</f>
        <v>#REF!</v>
      </c>
      <c r="AK551" s="61"/>
      <c r="AL551" s="164">
        <v>5.2</v>
      </c>
      <c r="AM551" s="62"/>
      <c r="AN551" s="63">
        <f>ROUNDDOWN(AL551*$AN$10/$AL$10,1)</f>
        <v>3</v>
      </c>
      <c r="AO551" s="59">
        <f t="shared" si="92"/>
        <v>7500</v>
      </c>
      <c r="AP551" s="59">
        <f t="shared" si="92"/>
        <v>3600</v>
      </c>
      <c r="AQ551" s="59">
        <f t="shared" si="92"/>
        <v>2160</v>
      </c>
      <c r="AR551" s="59">
        <f t="shared" si="92"/>
        <v>1650</v>
      </c>
      <c r="AS551" s="59">
        <f t="shared" si="97"/>
        <v>7500</v>
      </c>
      <c r="AT551" s="59">
        <f t="shared" si="97"/>
        <v>3600</v>
      </c>
      <c r="AU551" s="59">
        <f t="shared" si="97"/>
        <v>2200</v>
      </c>
      <c r="AV551" s="59">
        <f t="shared" si="97"/>
        <v>1700</v>
      </c>
      <c r="AW551" s="64" t="e">
        <f>VLOOKUP($H551,#REF!,3,0)</f>
        <v>#REF!</v>
      </c>
      <c r="AX551" s="172" t="s">
        <v>1888</v>
      </c>
      <c r="AY551" s="166"/>
      <c r="AZ551" s="66">
        <v>330</v>
      </c>
    </row>
    <row r="552" spans="1:52" s="89" customFormat="1" ht="47.25" x14ac:dyDescent="0.25">
      <c r="A552" s="53" t="str">
        <f t="shared" si="93"/>
        <v>CM3NT1_D3+1</v>
      </c>
      <c r="B552" s="53" t="str">
        <f t="shared" si="94"/>
        <v>CM3NT1_D3+2</v>
      </c>
      <c r="C552" s="53" t="str">
        <f t="shared" si="95"/>
        <v>CM3NT1_D3+3</v>
      </c>
      <c r="D552" s="53" t="str">
        <f t="shared" si="96"/>
        <v>CM3NT1_D3+4</v>
      </c>
      <c r="F552" s="89" t="s">
        <v>1888</v>
      </c>
      <c r="G552" s="55"/>
      <c r="H552" s="55" t="s">
        <v>1958</v>
      </c>
      <c r="I552" s="56" t="s">
        <v>1959</v>
      </c>
      <c r="J552" s="56" t="s">
        <v>1957</v>
      </c>
      <c r="K552" s="56"/>
      <c r="L552" s="56" t="s">
        <v>1960</v>
      </c>
      <c r="M552" s="57">
        <v>2200</v>
      </c>
      <c r="N552" s="57">
        <v>1100</v>
      </c>
      <c r="O552" s="55">
        <v>720</v>
      </c>
      <c r="P552" s="55">
        <v>550</v>
      </c>
      <c r="Q552" s="57"/>
      <c r="R552" s="57"/>
      <c r="S552" s="57"/>
      <c r="T552" s="57"/>
      <c r="U552" s="58" t="str">
        <f t="shared" si="100"/>
        <v>CM3NT1_D3</v>
      </c>
      <c r="V552" s="59"/>
      <c r="W552" s="59"/>
      <c r="X552" s="59"/>
      <c r="Y552" s="59"/>
      <c r="Z552" s="60">
        <f>V552/M552</f>
        <v>0</v>
      </c>
      <c r="AA552" s="60"/>
      <c r="AB552" s="60"/>
      <c r="AC552" s="60"/>
      <c r="AD552" s="59"/>
      <c r="AE552" s="59"/>
      <c r="AF552" s="59"/>
      <c r="AG552" s="59"/>
      <c r="AH552" s="61"/>
      <c r="AI552" s="61"/>
      <c r="AJ552" s="61"/>
      <c r="AK552" s="61"/>
      <c r="AL552" s="164">
        <v>3.1621212121212121</v>
      </c>
      <c r="AM552" s="62"/>
      <c r="AN552" s="62">
        <v>1.8</v>
      </c>
      <c r="AO552" s="59">
        <f t="shared" si="92"/>
        <v>3960</v>
      </c>
      <c r="AP552" s="59">
        <f t="shared" si="92"/>
        <v>1980</v>
      </c>
      <c r="AQ552" s="59">
        <f t="shared" si="92"/>
        <v>1296</v>
      </c>
      <c r="AR552" s="59">
        <f t="shared" si="92"/>
        <v>990</v>
      </c>
      <c r="AS552" s="59">
        <f t="shared" si="97"/>
        <v>4000</v>
      </c>
      <c r="AT552" s="59">
        <f t="shared" si="97"/>
        <v>2000</v>
      </c>
      <c r="AU552" s="59">
        <f t="shared" si="97"/>
        <v>1300</v>
      </c>
      <c r="AV552" s="59">
        <f t="shared" si="97"/>
        <v>990</v>
      </c>
      <c r="AW552" s="64"/>
      <c r="AX552" s="89" t="s">
        <v>1888</v>
      </c>
      <c r="AY552" s="65"/>
      <c r="AZ552" s="66">
        <v>330</v>
      </c>
    </row>
    <row r="553" spans="1:52" s="89" customFormat="1" ht="47.25" x14ac:dyDescent="0.25">
      <c r="A553" s="53" t="str">
        <f t="shared" si="93"/>
        <v>CM3NT1_D4+1</v>
      </c>
      <c r="B553" s="53" t="str">
        <f t="shared" si="94"/>
        <v>CM3NT1_D4+2</v>
      </c>
      <c r="C553" s="53" t="str">
        <f t="shared" si="95"/>
        <v>CM3NT1_D4+3</v>
      </c>
      <c r="D553" s="53" t="str">
        <f t="shared" si="96"/>
        <v>CM3NT1_D4+4</v>
      </c>
      <c r="F553" s="89" t="s">
        <v>1888</v>
      </c>
      <c r="G553" s="55"/>
      <c r="H553" s="55" t="s">
        <v>1961</v>
      </c>
      <c r="I553" s="56" t="s">
        <v>1962</v>
      </c>
      <c r="J553" s="56" t="s">
        <v>1963</v>
      </c>
      <c r="K553" s="56"/>
      <c r="L553" s="56" t="s">
        <v>1964</v>
      </c>
      <c r="M553" s="57">
        <v>3000</v>
      </c>
      <c r="N553" s="57">
        <v>1400</v>
      </c>
      <c r="O553" s="55">
        <v>720</v>
      </c>
      <c r="P553" s="55">
        <v>550</v>
      </c>
      <c r="Q553" s="57"/>
      <c r="R553" s="57"/>
      <c r="S553" s="57"/>
      <c r="T553" s="57"/>
      <c r="U553" s="58" t="str">
        <f t="shared" si="100"/>
        <v>CM3NT1_D4</v>
      </c>
      <c r="V553" s="59"/>
      <c r="W553" s="59"/>
      <c r="X553" s="59"/>
      <c r="Y553" s="59"/>
      <c r="Z553" s="60"/>
      <c r="AA553" s="60"/>
      <c r="AB553" s="60"/>
      <c r="AC553" s="60"/>
      <c r="AD553" s="59"/>
      <c r="AE553" s="59"/>
      <c r="AF553" s="59"/>
      <c r="AG553" s="59"/>
      <c r="AH553" s="61"/>
      <c r="AI553" s="61"/>
      <c r="AJ553" s="61"/>
      <c r="AK553" s="61"/>
      <c r="AL553" s="164">
        <v>4.5199999999999996</v>
      </c>
      <c r="AM553" s="62"/>
      <c r="AN553" s="63">
        <f>ROUNDDOWN(AL553*$AN$10/$AL$10,1)</f>
        <v>2.6</v>
      </c>
      <c r="AO553" s="59">
        <f t="shared" si="92"/>
        <v>7800</v>
      </c>
      <c r="AP553" s="59">
        <f t="shared" si="92"/>
        <v>3640</v>
      </c>
      <c r="AQ553" s="59">
        <f t="shared" si="92"/>
        <v>1872</v>
      </c>
      <c r="AR553" s="59">
        <f t="shared" si="92"/>
        <v>1430</v>
      </c>
      <c r="AS553" s="59">
        <f t="shared" si="97"/>
        <v>7800</v>
      </c>
      <c r="AT553" s="59">
        <f t="shared" si="97"/>
        <v>3600</v>
      </c>
      <c r="AU553" s="59">
        <f t="shared" si="97"/>
        <v>1900</v>
      </c>
      <c r="AV553" s="59">
        <f t="shared" si="97"/>
        <v>1400</v>
      </c>
      <c r="AW553" s="64"/>
      <c r="AX553" s="89" t="s">
        <v>1888</v>
      </c>
      <c r="AY553" s="65"/>
      <c r="AZ553" s="66">
        <v>330</v>
      </c>
    </row>
    <row r="554" spans="1:52" s="89" customFormat="1" ht="47.25" x14ac:dyDescent="0.25">
      <c r="A554" s="53" t="str">
        <f t="shared" si="93"/>
        <v>CM3NT1_D5+1</v>
      </c>
      <c r="B554" s="53" t="str">
        <f t="shared" si="94"/>
        <v>CM3NT1_D5+2</v>
      </c>
      <c r="C554" s="53" t="str">
        <f t="shared" si="95"/>
        <v>CM3NT1_D5+3</v>
      </c>
      <c r="D554" s="53" t="str">
        <f t="shared" si="96"/>
        <v>CM3NT1_D5+4</v>
      </c>
      <c r="F554" s="89" t="s">
        <v>1888</v>
      </c>
      <c r="G554" s="55"/>
      <c r="H554" s="55" t="s">
        <v>1965</v>
      </c>
      <c r="I554" s="56" t="s">
        <v>1966</v>
      </c>
      <c r="J554" s="56" t="s">
        <v>1964</v>
      </c>
      <c r="K554" s="56"/>
      <c r="L554" s="56" t="s">
        <v>1967</v>
      </c>
      <c r="M554" s="57">
        <v>3500</v>
      </c>
      <c r="N554" s="57">
        <v>1600</v>
      </c>
      <c r="O554" s="55">
        <v>720</v>
      </c>
      <c r="P554" s="55">
        <v>550</v>
      </c>
      <c r="Q554" s="57"/>
      <c r="R554" s="57"/>
      <c r="S554" s="57"/>
      <c r="T554" s="57"/>
      <c r="U554" s="58" t="str">
        <f t="shared" si="100"/>
        <v>CM3NT1_D5</v>
      </c>
      <c r="V554" s="59"/>
      <c r="W554" s="59"/>
      <c r="X554" s="59"/>
      <c r="Y554" s="59"/>
      <c r="Z554" s="60">
        <f>V554/M554</f>
        <v>0</v>
      </c>
      <c r="AA554" s="60"/>
      <c r="AB554" s="60"/>
      <c r="AC554" s="60"/>
      <c r="AD554" s="59"/>
      <c r="AE554" s="59"/>
      <c r="AF554" s="59"/>
      <c r="AG554" s="59"/>
      <c r="AH554" s="61"/>
      <c r="AI554" s="61"/>
      <c r="AJ554" s="61"/>
      <c r="AK554" s="61"/>
      <c r="AL554" s="164">
        <v>3.8181818181818183</v>
      </c>
      <c r="AM554" s="62"/>
      <c r="AN554" s="63">
        <f>ROUNDDOWN(AL554*$AN$10/$AL$10,1)</f>
        <v>2.2000000000000002</v>
      </c>
      <c r="AO554" s="59">
        <f t="shared" si="92"/>
        <v>7700.0000000000009</v>
      </c>
      <c r="AP554" s="59">
        <f t="shared" si="92"/>
        <v>3520.0000000000005</v>
      </c>
      <c r="AQ554" s="59">
        <f t="shared" si="92"/>
        <v>1584.0000000000002</v>
      </c>
      <c r="AR554" s="59">
        <f t="shared" si="92"/>
        <v>1210</v>
      </c>
      <c r="AS554" s="59">
        <f t="shared" si="97"/>
        <v>7700</v>
      </c>
      <c r="AT554" s="59">
        <f t="shared" si="97"/>
        <v>3500</v>
      </c>
      <c r="AU554" s="59">
        <f t="shared" si="97"/>
        <v>1600</v>
      </c>
      <c r="AV554" s="59">
        <f t="shared" si="97"/>
        <v>1200</v>
      </c>
      <c r="AW554" s="64"/>
      <c r="AX554" s="89" t="s">
        <v>1888</v>
      </c>
      <c r="AY554" s="65"/>
      <c r="AZ554" s="66">
        <v>240</v>
      </c>
    </row>
    <row r="555" spans="1:52" s="89" customFormat="1" ht="47.25" x14ac:dyDescent="0.25">
      <c r="A555" s="53" t="str">
        <f t="shared" si="93"/>
        <v>CM3NT1_D6+1</v>
      </c>
      <c r="B555" s="53" t="str">
        <f t="shared" si="94"/>
        <v>CM3NT1_D6+2</v>
      </c>
      <c r="C555" s="53" t="str">
        <f t="shared" si="95"/>
        <v>CM3NT1_D6+3</v>
      </c>
      <c r="D555" s="53" t="str">
        <f t="shared" si="96"/>
        <v>CM3NT1_D6+4</v>
      </c>
      <c r="F555" s="89" t="s">
        <v>1888</v>
      </c>
      <c r="G555" s="55"/>
      <c r="H555" s="55" t="s">
        <v>1968</v>
      </c>
      <c r="I555" s="56" t="s">
        <v>1969</v>
      </c>
      <c r="J555" s="56" t="s">
        <v>1967</v>
      </c>
      <c r="K555" s="56"/>
      <c r="L555" s="56" t="s">
        <v>1970</v>
      </c>
      <c r="M555" s="57">
        <v>3000</v>
      </c>
      <c r="N555" s="57">
        <v>1400</v>
      </c>
      <c r="O555" s="55">
        <v>720</v>
      </c>
      <c r="P555" s="55">
        <v>550</v>
      </c>
      <c r="Q555" s="57"/>
      <c r="R555" s="57"/>
      <c r="S555" s="57"/>
      <c r="T555" s="57"/>
      <c r="U555" s="58" t="str">
        <f t="shared" si="100"/>
        <v>CM3NT1_D6</v>
      </c>
      <c r="V555" s="59"/>
      <c r="W555" s="59"/>
      <c r="X555" s="59"/>
      <c r="Y555" s="59"/>
      <c r="Z555" s="60">
        <f>V555/M555</f>
        <v>0</v>
      </c>
      <c r="AA555" s="60"/>
      <c r="AB555" s="60"/>
      <c r="AC555" s="60"/>
      <c r="AD555" s="59"/>
      <c r="AE555" s="59"/>
      <c r="AF555" s="59"/>
      <c r="AG555" s="59"/>
      <c r="AH555" s="61"/>
      <c r="AI555" s="61"/>
      <c r="AJ555" s="61"/>
      <c r="AK555" s="61"/>
      <c r="AL555" s="164">
        <v>3.2666666666666666</v>
      </c>
      <c r="AM555" s="62"/>
      <c r="AN555" s="62">
        <f>AL555*$AN$10/$AL$10</f>
        <v>1.8963225201099441</v>
      </c>
      <c r="AO555" s="59">
        <f t="shared" si="92"/>
        <v>5688.9675603298319</v>
      </c>
      <c r="AP555" s="59">
        <f t="shared" si="92"/>
        <v>2654.8515281539217</v>
      </c>
      <c r="AQ555" s="59">
        <f t="shared" si="92"/>
        <v>1365.3522144791598</v>
      </c>
      <c r="AR555" s="59">
        <f t="shared" si="92"/>
        <v>1042.9773860604691</v>
      </c>
      <c r="AS555" s="59">
        <f t="shared" si="97"/>
        <v>5700</v>
      </c>
      <c r="AT555" s="59">
        <f t="shared" si="97"/>
        <v>2700</v>
      </c>
      <c r="AU555" s="59">
        <f t="shared" si="97"/>
        <v>1400</v>
      </c>
      <c r="AV555" s="59">
        <f t="shared" si="97"/>
        <v>1000</v>
      </c>
      <c r="AW555" s="64"/>
      <c r="AX555" s="89" t="s">
        <v>1888</v>
      </c>
      <c r="AY555" s="65"/>
      <c r="AZ555" s="66"/>
    </row>
    <row r="556" spans="1:52" s="89" customFormat="1" ht="47.25" x14ac:dyDescent="0.25">
      <c r="A556" s="53" t="str">
        <f t="shared" si="93"/>
        <v>CM3NT1_D7+1</v>
      </c>
      <c r="B556" s="53" t="str">
        <f t="shared" si="94"/>
        <v>CM3NT1_D7+2</v>
      </c>
      <c r="C556" s="53" t="str">
        <f t="shared" si="95"/>
        <v>CM3NT1_D7+3</v>
      </c>
      <c r="D556" s="53" t="str">
        <f t="shared" si="96"/>
        <v>CM3NT1_D7+4</v>
      </c>
      <c r="F556" s="89" t="s">
        <v>1888</v>
      </c>
      <c r="G556" s="55"/>
      <c r="H556" s="55" t="s">
        <v>1971</v>
      </c>
      <c r="I556" s="56" t="s">
        <v>1972</v>
      </c>
      <c r="J556" s="56" t="s">
        <v>1973</v>
      </c>
      <c r="K556" s="56"/>
      <c r="L556" s="56" t="s">
        <v>1974</v>
      </c>
      <c r="M556" s="57">
        <v>2500</v>
      </c>
      <c r="N556" s="57">
        <v>1200</v>
      </c>
      <c r="O556" s="55">
        <v>720</v>
      </c>
      <c r="P556" s="55">
        <v>550</v>
      </c>
      <c r="Q556" s="57"/>
      <c r="R556" s="57"/>
      <c r="S556" s="57"/>
      <c r="T556" s="57"/>
      <c r="U556" s="58" t="str">
        <f t="shared" si="100"/>
        <v>CM3NT1_D7</v>
      </c>
      <c r="V556" s="59"/>
      <c r="W556" s="59"/>
      <c r="X556" s="59"/>
      <c r="Y556" s="59"/>
      <c r="Z556" s="60"/>
      <c r="AA556" s="60"/>
      <c r="AB556" s="60"/>
      <c r="AC556" s="60"/>
      <c r="AD556" s="59"/>
      <c r="AE556" s="59"/>
      <c r="AF556" s="59"/>
      <c r="AG556" s="59"/>
      <c r="AH556" s="61"/>
      <c r="AI556" s="61"/>
      <c r="AJ556" s="61"/>
      <c r="AK556" s="61"/>
      <c r="AL556" s="164">
        <v>3.6195454545454546</v>
      </c>
      <c r="AM556" s="62"/>
      <c r="AN556" s="63">
        <f>ROUNDDOWN(AL556*$AN$10/$AL$10,1)</f>
        <v>2.1</v>
      </c>
      <c r="AO556" s="59">
        <f t="shared" si="92"/>
        <v>5250</v>
      </c>
      <c r="AP556" s="59">
        <f t="shared" si="92"/>
        <v>2520</v>
      </c>
      <c r="AQ556" s="59">
        <f t="shared" si="92"/>
        <v>1512</v>
      </c>
      <c r="AR556" s="59">
        <f t="shared" si="92"/>
        <v>1155</v>
      </c>
      <c r="AS556" s="59">
        <f t="shared" si="97"/>
        <v>5300</v>
      </c>
      <c r="AT556" s="59">
        <f t="shared" si="97"/>
        <v>2500</v>
      </c>
      <c r="AU556" s="59">
        <f t="shared" si="97"/>
        <v>1500</v>
      </c>
      <c r="AV556" s="59">
        <f t="shared" si="97"/>
        <v>1200</v>
      </c>
      <c r="AW556" s="64"/>
      <c r="AX556" s="89" t="s">
        <v>1888</v>
      </c>
      <c r="AY556" s="65"/>
      <c r="AZ556" s="66">
        <v>420</v>
      </c>
    </row>
    <row r="557" spans="1:52" s="89" customFormat="1" ht="47.25" x14ac:dyDescent="0.25">
      <c r="A557" s="53" t="str">
        <f t="shared" si="93"/>
        <v>CM3NT1_D8+1</v>
      </c>
      <c r="B557" s="53" t="str">
        <f t="shared" si="94"/>
        <v>CM3NT1_D8+2</v>
      </c>
      <c r="C557" s="53" t="str">
        <f t="shared" si="95"/>
        <v>CM3NT1_D8+3</v>
      </c>
      <c r="D557" s="53" t="str">
        <f t="shared" si="96"/>
        <v>CM3NT1_D8+4</v>
      </c>
      <c r="F557" s="89" t="s">
        <v>1888</v>
      </c>
      <c r="G557" s="55"/>
      <c r="H557" s="55" t="s">
        <v>1975</v>
      </c>
      <c r="I557" s="56" t="s">
        <v>1976</v>
      </c>
      <c r="J557" s="56" t="s">
        <v>1974</v>
      </c>
      <c r="K557" s="56"/>
      <c r="L557" s="56" t="s">
        <v>1977</v>
      </c>
      <c r="M557" s="57">
        <v>2000</v>
      </c>
      <c r="N557" s="57">
        <v>1000</v>
      </c>
      <c r="O557" s="55">
        <v>720</v>
      </c>
      <c r="P557" s="55">
        <v>550</v>
      </c>
      <c r="Q557" s="57"/>
      <c r="R557" s="57"/>
      <c r="S557" s="57"/>
      <c r="T557" s="57"/>
      <c r="U557" s="58" t="str">
        <f t="shared" si="100"/>
        <v>CM3NT1_D8</v>
      </c>
      <c r="V557" s="59"/>
      <c r="W557" s="59"/>
      <c r="X557" s="59"/>
      <c r="Y557" s="59"/>
      <c r="Z557" s="60"/>
      <c r="AA557" s="60">
        <f>W557/N557</f>
        <v>0</v>
      </c>
      <c r="AB557" s="60"/>
      <c r="AC557" s="60"/>
      <c r="AD557" s="59"/>
      <c r="AE557" s="59"/>
      <c r="AF557" s="59"/>
      <c r="AG557" s="59"/>
      <c r="AH557" s="61"/>
      <c r="AI557" s="61"/>
      <c r="AJ557" s="61"/>
      <c r="AK557" s="61"/>
      <c r="AL557" s="164">
        <v>3.1</v>
      </c>
      <c r="AM557" s="62"/>
      <c r="AN557" s="62">
        <f>AL557*$AN$10/$AL$10</f>
        <v>1.799571371124743</v>
      </c>
      <c r="AO557" s="59">
        <f t="shared" si="92"/>
        <v>3599.1427422494858</v>
      </c>
      <c r="AP557" s="59">
        <f t="shared" si="92"/>
        <v>1799.5713711247429</v>
      </c>
      <c r="AQ557" s="59">
        <f t="shared" si="92"/>
        <v>1295.691387209815</v>
      </c>
      <c r="AR557" s="59">
        <f t="shared" si="92"/>
        <v>989.76425411860862</v>
      </c>
      <c r="AS557" s="59">
        <f t="shared" si="97"/>
        <v>3600</v>
      </c>
      <c r="AT557" s="59">
        <f t="shared" si="97"/>
        <v>1800</v>
      </c>
      <c r="AU557" s="59">
        <f t="shared" si="97"/>
        <v>1300</v>
      </c>
      <c r="AV557" s="59">
        <f t="shared" si="97"/>
        <v>990</v>
      </c>
      <c r="AW557" s="64"/>
      <c r="AX557" s="89" t="s">
        <v>1888</v>
      </c>
      <c r="AY557" s="65"/>
      <c r="AZ557" s="66">
        <v>420</v>
      </c>
    </row>
    <row r="558" spans="1:52" s="89" customFormat="1" ht="47.25" x14ac:dyDescent="0.25">
      <c r="A558" s="53" t="str">
        <f t="shared" si="93"/>
        <v>CM3NT1_D9+1</v>
      </c>
      <c r="B558" s="53" t="str">
        <f t="shared" si="94"/>
        <v>CM3NT1_D9+2</v>
      </c>
      <c r="C558" s="53" t="str">
        <f t="shared" si="95"/>
        <v>CM3NT1_D9+3</v>
      </c>
      <c r="D558" s="53" t="str">
        <f t="shared" si="96"/>
        <v>CM3NT1_D9+4</v>
      </c>
      <c r="F558" s="89" t="s">
        <v>1888</v>
      </c>
      <c r="G558" s="55"/>
      <c r="H558" s="55" t="s">
        <v>1978</v>
      </c>
      <c r="I558" s="56" t="s">
        <v>1979</v>
      </c>
      <c r="J558" s="56" t="s">
        <v>1980</v>
      </c>
      <c r="K558" s="56"/>
      <c r="L558" s="56" t="s">
        <v>1981</v>
      </c>
      <c r="M558" s="57">
        <v>2400</v>
      </c>
      <c r="N558" s="55">
        <v>1200</v>
      </c>
      <c r="O558" s="55">
        <v>720</v>
      </c>
      <c r="P558" s="55">
        <v>550</v>
      </c>
      <c r="Q558" s="57"/>
      <c r="R558" s="57"/>
      <c r="S558" s="57"/>
      <c r="T558" s="57"/>
      <c r="U558" s="58" t="str">
        <f t="shared" si="100"/>
        <v>CM3NT1_D9</v>
      </c>
      <c r="V558" s="59"/>
      <c r="W558" s="59"/>
      <c r="X558" s="59"/>
      <c r="Y558" s="59"/>
      <c r="Z558" s="60"/>
      <c r="AA558" s="60"/>
      <c r="AB558" s="60"/>
      <c r="AC558" s="60"/>
      <c r="AD558" s="59"/>
      <c r="AE558" s="59"/>
      <c r="AF558" s="59"/>
      <c r="AG558" s="59"/>
      <c r="AH558" s="61"/>
      <c r="AI558" s="61"/>
      <c r="AJ558" s="61"/>
      <c r="AK558" s="61"/>
      <c r="AL558" s="164">
        <v>2.5</v>
      </c>
      <c r="AM558" s="62"/>
      <c r="AN558" s="63">
        <f>ROUNDDOWN(AL558*$AN$10/$AL$10,1)</f>
        <v>1.4</v>
      </c>
      <c r="AO558" s="59">
        <f t="shared" si="92"/>
        <v>3360</v>
      </c>
      <c r="AP558" s="59">
        <f t="shared" si="92"/>
        <v>1680</v>
      </c>
      <c r="AQ558" s="59">
        <f t="shared" si="92"/>
        <v>1007.9999999999999</v>
      </c>
      <c r="AR558" s="59">
        <f t="shared" si="92"/>
        <v>770</v>
      </c>
      <c r="AS558" s="59">
        <f t="shared" si="97"/>
        <v>3400</v>
      </c>
      <c r="AT558" s="59">
        <f t="shared" si="97"/>
        <v>1700</v>
      </c>
      <c r="AU558" s="59">
        <f t="shared" si="97"/>
        <v>1000</v>
      </c>
      <c r="AV558" s="59">
        <f t="shared" si="97"/>
        <v>770</v>
      </c>
      <c r="AW558" s="64"/>
      <c r="AX558" s="89" t="s">
        <v>1888</v>
      </c>
      <c r="AY558" s="65"/>
      <c r="AZ558" s="66"/>
    </row>
    <row r="559" spans="1:52" s="89" customFormat="1" ht="47.25" x14ac:dyDescent="0.25">
      <c r="A559" s="53" t="str">
        <f t="shared" si="93"/>
        <v>CM3NT1_D10+1</v>
      </c>
      <c r="B559" s="53" t="str">
        <f t="shared" si="94"/>
        <v>CM3NT1_D10+2</v>
      </c>
      <c r="C559" s="53" t="str">
        <f t="shared" si="95"/>
        <v>CM3NT1_D10+3</v>
      </c>
      <c r="D559" s="53" t="str">
        <f t="shared" si="96"/>
        <v>CM3NT1_D10+4</v>
      </c>
      <c r="F559" s="89" t="s">
        <v>1888</v>
      </c>
      <c r="G559" s="55"/>
      <c r="H559" s="55" t="s">
        <v>1982</v>
      </c>
      <c r="I559" s="56" t="s">
        <v>1983</v>
      </c>
      <c r="J559" s="56" t="s">
        <v>1984</v>
      </c>
      <c r="K559" s="56"/>
      <c r="L559" s="56" t="s">
        <v>1948</v>
      </c>
      <c r="M559" s="57">
        <v>1800</v>
      </c>
      <c r="N559" s="55">
        <v>900</v>
      </c>
      <c r="O559" s="55">
        <v>720</v>
      </c>
      <c r="P559" s="55">
        <v>550</v>
      </c>
      <c r="Q559" s="57"/>
      <c r="R559" s="57"/>
      <c r="S559" s="57"/>
      <c r="T559" s="57"/>
      <c r="U559" s="58" t="str">
        <f t="shared" si="100"/>
        <v>CM3NT1_D10</v>
      </c>
      <c r="V559" s="59"/>
      <c r="W559" s="59"/>
      <c r="X559" s="59"/>
      <c r="Y559" s="59"/>
      <c r="Z559" s="60"/>
      <c r="AA559" s="60"/>
      <c r="AB559" s="60"/>
      <c r="AC559" s="60"/>
      <c r="AD559" s="59"/>
      <c r="AE559" s="59"/>
      <c r="AF559" s="59"/>
      <c r="AG559" s="59"/>
      <c r="AH559" s="61"/>
      <c r="AI559" s="61"/>
      <c r="AJ559" s="61"/>
      <c r="AK559" s="61"/>
      <c r="AL559" s="164">
        <v>4.1833333333333336</v>
      </c>
      <c r="AM559" s="62"/>
      <c r="AN559" s="63">
        <f>ROUNDDOWN(AL559*$AN$10/$AL$10,1)</f>
        <v>2.4</v>
      </c>
      <c r="AO559" s="59">
        <f t="shared" si="92"/>
        <v>4320</v>
      </c>
      <c r="AP559" s="59">
        <f t="shared" si="92"/>
        <v>2160</v>
      </c>
      <c r="AQ559" s="59">
        <f t="shared" si="92"/>
        <v>1728</v>
      </c>
      <c r="AR559" s="59">
        <f t="shared" si="92"/>
        <v>1320</v>
      </c>
      <c r="AS559" s="59">
        <f t="shared" si="97"/>
        <v>4300</v>
      </c>
      <c r="AT559" s="59">
        <f t="shared" si="97"/>
        <v>2200</v>
      </c>
      <c r="AU559" s="59">
        <f t="shared" si="97"/>
        <v>1700</v>
      </c>
      <c r="AV559" s="59">
        <f t="shared" si="97"/>
        <v>1300</v>
      </c>
      <c r="AW559" s="64"/>
      <c r="AX559" s="89" t="s">
        <v>1888</v>
      </c>
      <c r="AY559" s="65"/>
      <c r="AZ559" s="66">
        <v>240</v>
      </c>
    </row>
    <row r="560" spans="1:52" s="89" customFormat="1" ht="47.25" x14ac:dyDescent="0.25">
      <c r="A560" s="53" t="str">
        <f t="shared" si="93"/>
        <v>CM3NT1_D11+1</v>
      </c>
      <c r="B560" s="53" t="str">
        <f t="shared" si="94"/>
        <v>CM3NT1_D11+2</v>
      </c>
      <c r="C560" s="53" t="str">
        <f t="shared" si="95"/>
        <v>CM3NT1_D11+3</v>
      </c>
      <c r="D560" s="53" t="str">
        <f t="shared" si="96"/>
        <v>CM3NT1_D11+4</v>
      </c>
      <c r="F560" s="89" t="s">
        <v>1888</v>
      </c>
      <c r="G560" s="55"/>
      <c r="H560" s="55" t="s">
        <v>1985</v>
      </c>
      <c r="I560" s="56" t="s">
        <v>1986</v>
      </c>
      <c r="J560" s="56" t="s">
        <v>1987</v>
      </c>
      <c r="K560" s="56"/>
      <c r="L560" s="56" t="s">
        <v>1988</v>
      </c>
      <c r="M560" s="55">
        <v>1300</v>
      </c>
      <c r="N560" s="55">
        <v>650</v>
      </c>
      <c r="O560" s="55">
        <v>500</v>
      </c>
      <c r="P560" s="55">
        <v>400</v>
      </c>
      <c r="Q560" s="57"/>
      <c r="R560" s="57"/>
      <c r="S560" s="57"/>
      <c r="T560" s="57"/>
      <c r="U560" s="58" t="str">
        <f t="shared" si="100"/>
        <v>CM3NT1_D11</v>
      </c>
      <c r="V560" s="59"/>
      <c r="W560" s="59"/>
      <c r="X560" s="59"/>
      <c r="Y560" s="59"/>
      <c r="Z560" s="60"/>
      <c r="AA560" s="60">
        <f>W560/N560</f>
        <v>0</v>
      </c>
      <c r="AB560" s="60"/>
      <c r="AC560" s="60"/>
      <c r="AD560" s="59"/>
      <c r="AE560" s="59"/>
      <c r="AF560" s="59"/>
      <c r="AG560" s="59"/>
      <c r="AH560" s="61"/>
      <c r="AI560" s="61"/>
      <c r="AJ560" s="61"/>
      <c r="AK560" s="61"/>
      <c r="AL560" s="164">
        <v>4.615384615384615</v>
      </c>
      <c r="AM560" s="62"/>
      <c r="AN560" s="63">
        <f>ROUNDDOWN(AL560*$AN$10/$AL$10,1)</f>
        <v>2.6</v>
      </c>
      <c r="AO560" s="59">
        <f t="shared" si="92"/>
        <v>3380</v>
      </c>
      <c r="AP560" s="59">
        <f t="shared" si="92"/>
        <v>1690</v>
      </c>
      <c r="AQ560" s="59">
        <f t="shared" si="92"/>
        <v>1300</v>
      </c>
      <c r="AR560" s="59">
        <f t="shared" si="92"/>
        <v>1040</v>
      </c>
      <c r="AS560" s="59">
        <f t="shared" si="97"/>
        <v>3400</v>
      </c>
      <c r="AT560" s="59">
        <f t="shared" si="97"/>
        <v>1700</v>
      </c>
      <c r="AU560" s="59">
        <f t="shared" si="97"/>
        <v>1300</v>
      </c>
      <c r="AV560" s="59">
        <f t="shared" si="97"/>
        <v>1000</v>
      </c>
      <c r="AW560" s="64"/>
      <c r="AX560" s="89" t="s">
        <v>1888</v>
      </c>
      <c r="AY560" s="65"/>
      <c r="AZ560" s="66">
        <v>240</v>
      </c>
    </row>
    <row r="561" spans="1:52" s="89" customFormat="1" ht="31.5" x14ac:dyDescent="0.25">
      <c r="A561" s="53" t="str">
        <f t="shared" si="93"/>
        <v>CM4NT1+1</v>
      </c>
      <c r="B561" s="53" t="str">
        <f t="shared" si="94"/>
        <v>CM4NT1+2</v>
      </c>
      <c r="C561" s="53" t="str">
        <f t="shared" si="95"/>
        <v>CM4NT1+3</v>
      </c>
      <c r="D561" s="53" t="str">
        <f t="shared" si="96"/>
        <v>CM4NT1+4</v>
      </c>
      <c r="F561" s="89" t="s">
        <v>1888</v>
      </c>
      <c r="G561" s="55">
        <v>4</v>
      </c>
      <c r="H561" s="55" t="s">
        <v>1989</v>
      </c>
      <c r="I561" s="56" t="s">
        <v>448</v>
      </c>
      <c r="J561" s="56" t="s">
        <v>1987</v>
      </c>
      <c r="K561" s="56"/>
      <c r="L561" s="56" t="s">
        <v>1990</v>
      </c>
      <c r="M561" s="57"/>
      <c r="N561" s="57"/>
      <c r="O561" s="55"/>
      <c r="P561" s="55"/>
      <c r="Q561" s="57"/>
      <c r="R561" s="57"/>
      <c r="S561" s="57"/>
      <c r="T561" s="57"/>
      <c r="U561" s="58"/>
      <c r="V561" s="59"/>
      <c r="W561" s="59"/>
      <c r="X561" s="59"/>
      <c r="Y561" s="59"/>
      <c r="Z561" s="60" t="e">
        <f>V561/M561</f>
        <v>#DIV/0!</v>
      </c>
      <c r="AA561" s="60"/>
      <c r="AB561" s="60"/>
      <c r="AC561" s="60"/>
      <c r="AD561" s="59"/>
      <c r="AE561" s="59"/>
      <c r="AF561" s="59"/>
      <c r="AG561" s="59"/>
      <c r="AH561" s="61"/>
      <c r="AI561" s="61"/>
      <c r="AJ561" s="61"/>
      <c r="AK561" s="61"/>
      <c r="AL561" s="164"/>
      <c r="AM561" s="62"/>
      <c r="AN561" s="62"/>
      <c r="AO561" s="59">
        <f t="shared" si="92"/>
        <v>0</v>
      </c>
      <c r="AP561" s="59">
        <f t="shared" si="92"/>
        <v>0</v>
      </c>
      <c r="AQ561" s="59">
        <f t="shared" si="92"/>
        <v>0</v>
      </c>
      <c r="AR561" s="59">
        <f t="shared" si="92"/>
        <v>0</v>
      </c>
      <c r="AS561" s="59"/>
      <c r="AT561" s="59"/>
      <c r="AU561" s="59"/>
      <c r="AV561" s="59"/>
      <c r="AW561" s="64"/>
      <c r="AX561" s="89" t="s">
        <v>1888</v>
      </c>
      <c r="AY561" s="65"/>
      <c r="AZ561" s="66">
        <v>240</v>
      </c>
    </row>
    <row r="562" spans="1:52" s="89" customFormat="1" ht="47.25" x14ac:dyDescent="0.25">
      <c r="A562" s="53" t="str">
        <f t="shared" si="93"/>
        <v>CM4NT1_D1+1</v>
      </c>
      <c r="B562" s="53" t="str">
        <f t="shared" si="94"/>
        <v>CM4NT1_D1+2</v>
      </c>
      <c r="C562" s="53" t="str">
        <f t="shared" si="95"/>
        <v>CM4NT1_D1+3</v>
      </c>
      <c r="D562" s="53" t="str">
        <f t="shared" si="96"/>
        <v>CM4NT1_D1+4</v>
      </c>
      <c r="F562" s="89" t="s">
        <v>1888</v>
      </c>
      <c r="G562" s="55"/>
      <c r="H562" s="55" t="s">
        <v>1991</v>
      </c>
      <c r="I562" s="56" t="s">
        <v>1992</v>
      </c>
      <c r="J562" s="56" t="s">
        <v>1993</v>
      </c>
      <c r="K562" s="56"/>
      <c r="L562" s="56" t="s">
        <v>1988</v>
      </c>
      <c r="M562" s="57">
        <v>3000</v>
      </c>
      <c r="N562" s="57">
        <v>1500</v>
      </c>
      <c r="O562" s="55">
        <v>850</v>
      </c>
      <c r="P562" s="55">
        <v>700</v>
      </c>
      <c r="Q562" s="57"/>
      <c r="R562" s="57"/>
      <c r="S562" s="57"/>
      <c r="T562" s="57"/>
      <c r="U562" s="58" t="str">
        <f>H562</f>
        <v>CM4NT1_D1</v>
      </c>
      <c r="V562" s="59"/>
      <c r="W562" s="59"/>
      <c r="X562" s="59"/>
      <c r="Y562" s="59"/>
      <c r="Z562" s="60">
        <f>V562/M562</f>
        <v>0</v>
      </c>
      <c r="AA562" s="60"/>
      <c r="AB562" s="60"/>
      <c r="AC562" s="60"/>
      <c r="AD562" s="59"/>
      <c r="AE562" s="59"/>
      <c r="AF562" s="59"/>
      <c r="AG562" s="59"/>
      <c r="AH562" s="61"/>
      <c r="AI562" s="61"/>
      <c r="AJ562" s="61"/>
      <c r="AK562" s="61"/>
      <c r="AL562" s="164">
        <v>5.3073333333333332</v>
      </c>
      <c r="AM562" s="62"/>
      <c r="AN562" s="63">
        <f>ROUNDDOWN(AL562*$AN$10/$AL$10,1)</f>
        <v>3</v>
      </c>
      <c r="AO562" s="59">
        <f t="shared" si="92"/>
        <v>9000</v>
      </c>
      <c r="AP562" s="59">
        <f t="shared" si="92"/>
        <v>4500</v>
      </c>
      <c r="AQ562" s="59">
        <f t="shared" si="92"/>
        <v>2550</v>
      </c>
      <c r="AR562" s="59">
        <f t="shared" si="92"/>
        <v>2100</v>
      </c>
      <c r="AS562" s="59">
        <f t="shared" si="97"/>
        <v>9000</v>
      </c>
      <c r="AT562" s="59">
        <f t="shared" si="97"/>
        <v>4500</v>
      </c>
      <c r="AU562" s="59">
        <f t="shared" si="97"/>
        <v>2600</v>
      </c>
      <c r="AV562" s="59">
        <f t="shared" si="97"/>
        <v>2100</v>
      </c>
      <c r="AW562" s="64"/>
      <c r="AX562" s="89" t="s">
        <v>1888</v>
      </c>
      <c r="AY562" s="65"/>
      <c r="AZ562" s="66">
        <v>240</v>
      </c>
    </row>
    <row r="563" spans="1:52" s="89" customFormat="1" ht="47.25" x14ac:dyDescent="0.25">
      <c r="A563" s="53" t="str">
        <f t="shared" si="93"/>
        <v>CM4NT1_D2+1</v>
      </c>
      <c r="B563" s="53" t="str">
        <f t="shared" si="94"/>
        <v>CM4NT1_D2+2</v>
      </c>
      <c r="C563" s="53" t="str">
        <f t="shared" si="95"/>
        <v>CM4NT1_D2+3</v>
      </c>
      <c r="D563" s="53" t="str">
        <f t="shared" si="96"/>
        <v>CM4NT1_D2+4</v>
      </c>
      <c r="F563" s="89" t="s">
        <v>1888</v>
      </c>
      <c r="G563" s="55"/>
      <c r="H563" s="55" t="s">
        <v>1994</v>
      </c>
      <c r="I563" s="56" t="s">
        <v>1995</v>
      </c>
      <c r="J563" s="56" t="s">
        <v>1996</v>
      </c>
      <c r="K563" s="56"/>
      <c r="L563" s="56" t="s">
        <v>151</v>
      </c>
      <c r="M563" s="55">
        <v>2800</v>
      </c>
      <c r="N563" s="55">
        <v>1400</v>
      </c>
      <c r="O563" s="55">
        <v>850</v>
      </c>
      <c r="P563" s="55">
        <v>700</v>
      </c>
      <c r="Q563" s="57"/>
      <c r="R563" s="57"/>
      <c r="S563" s="57"/>
      <c r="T563" s="57"/>
      <c r="U563" s="58" t="str">
        <f>H563</f>
        <v>CM4NT1_D2</v>
      </c>
      <c r="V563" s="59"/>
      <c r="W563" s="59"/>
      <c r="X563" s="59"/>
      <c r="Y563" s="59"/>
      <c r="Z563" s="60"/>
      <c r="AA563" s="60"/>
      <c r="AB563" s="60"/>
      <c r="AC563" s="60"/>
      <c r="AD563" s="59"/>
      <c r="AE563" s="59"/>
      <c r="AF563" s="59"/>
      <c r="AG563" s="59"/>
      <c r="AH563" s="61"/>
      <c r="AI563" s="61"/>
      <c r="AJ563" s="61"/>
      <c r="AK563" s="61"/>
      <c r="AL563" s="164">
        <v>3.18</v>
      </c>
      <c r="AM563" s="62"/>
      <c r="AN563" s="63">
        <f>ROUNDDOWN(AL563*$AN$10/$AL$10,1)</f>
        <v>1.8</v>
      </c>
      <c r="AO563" s="59">
        <f t="shared" si="92"/>
        <v>5040</v>
      </c>
      <c r="AP563" s="59">
        <f t="shared" si="92"/>
        <v>2520</v>
      </c>
      <c r="AQ563" s="59">
        <f t="shared" si="92"/>
        <v>1530</v>
      </c>
      <c r="AR563" s="59">
        <f t="shared" si="92"/>
        <v>1260</v>
      </c>
      <c r="AS563" s="59">
        <f t="shared" si="97"/>
        <v>5000</v>
      </c>
      <c r="AT563" s="59">
        <f t="shared" si="97"/>
        <v>2500</v>
      </c>
      <c r="AU563" s="59">
        <f t="shared" si="97"/>
        <v>1500</v>
      </c>
      <c r="AV563" s="59">
        <f t="shared" si="97"/>
        <v>1300</v>
      </c>
      <c r="AW563" s="64"/>
      <c r="AX563" s="89" t="s">
        <v>1888</v>
      </c>
      <c r="AY563" s="65"/>
      <c r="AZ563" s="66">
        <v>310</v>
      </c>
    </row>
    <row r="564" spans="1:52" s="89" customFormat="1" ht="31.5" x14ac:dyDescent="0.25">
      <c r="A564" s="53" t="str">
        <f t="shared" si="93"/>
        <v>CM5NT1+1</v>
      </c>
      <c r="B564" s="53" t="str">
        <f t="shared" si="94"/>
        <v>CM5NT1+2</v>
      </c>
      <c r="C564" s="53" t="str">
        <f t="shared" si="95"/>
        <v>CM5NT1+3</v>
      </c>
      <c r="D564" s="53" t="str">
        <f t="shared" si="96"/>
        <v>CM5NT1+4</v>
      </c>
      <c r="F564" s="89" t="s">
        <v>1888</v>
      </c>
      <c r="G564" s="55">
        <v>5</v>
      </c>
      <c r="H564" s="55" t="s">
        <v>1997</v>
      </c>
      <c r="I564" s="56" t="s">
        <v>1998</v>
      </c>
      <c r="J564" s="56" t="s">
        <v>1996</v>
      </c>
      <c r="K564" s="56"/>
      <c r="L564" s="56" t="s">
        <v>1999</v>
      </c>
      <c r="M564" s="57"/>
      <c r="N564" s="57"/>
      <c r="O564" s="55"/>
      <c r="P564" s="55"/>
      <c r="Q564" s="57"/>
      <c r="R564" s="57"/>
      <c r="S564" s="57"/>
      <c r="T564" s="57"/>
      <c r="U564" s="58"/>
      <c r="V564" s="59"/>
      <c r="W564" s="59"/>
      <c r="X564" s="59"/>
      <c r="Y564" s="59"/>
      <c r="Z564" s="60"/>
      <c r="AA564" s="60"/>
      <c r="AB564" s="60"/>
      <c r="AC564" s="60"/>
      <c r="AD564" s="59"/>
      <c r="AE564" s="59"/>
      <c r="AF564" s="59"/>
      <c r="AG564" s="59"/>
      <c r="AH564" s="61"/>
      <c r="AI564" s="61"/>
      <c r="AJ564" s="61"/>
      <c r="AK564" s="61"/>
      <c r="AL564" s="164"/>
      <c r="AM564" s="62"/>
      <c r="AN564" s="62"/>
      <c r="AO564" s="59">
        <f t="shared" si="92"/>
        <v>0</v>
      </c>
      <c r="AP564" s="59">
        <f t="shared" si="92"/>
        <v>0</v>
      </c>
      <c r="AQ564" s="59">
        <f t="shared" si="92"/>
        <v>0</v>
      </c>
      <c r="AR564" s="59">
        <f t="shared" si="92"/>
        <v>0</v>
      </c>
      <c r="AS564" s="59"/>
      <c r="AT564" s="59"/>
      <c r="AU564" s="59"/>
      <c r="AV564" s="59"/>
      <c r="AW564" s="64"/>
      <c r="AX564" s="89" t="s">
        <v>1888</v>
      </c>
      <c r="AY564" s="65"/>
      <c r="AZ564" s="66">
        <v>310</v>
      </c>
    </row>
    <row r="565" spans="1:52" s="89" customFormat="1" ht="47.25" x14ac:dyDescent="0.25">
      <c r="A565" s="53" t="str">
        <f t="shared" si="93"/>
        <v>CM5NT1_D1+1</v>
      </c>
      <c r="B565" s="53" t="str">
        <f t="shared" si="94"/>
        <v>CM5NT1_D1+2</v>
      </c>
      <c r="C565" s="53" t="str">
        <f t="shared" si="95"/>
        <v>CM5NT1_D1+3</v>
      </c>
      <c r="D565" s="53" t="str">
        <f t="shared" si="96"/>
        <v>CM5NT1_D1+4</v>
      </c>
      <c r="F565" s="89" t="s">
        <v>1888</v>
      </c>
      <c r="G565" s="55"/>
      <c r="H565" s="55" t="s">
        <v>2000</v>
      </c>
      <c r="I565" s="56" t="s">
        <v>2001</v>
      </c>
      <c r="J565" s="56" t="s">
        <v>1999</v>
      </c>
      <c r="K565" s="56"/>
      <c r="L565" s="56" t="s">
        <v>2002</v>
      </c>
      <c r="M565" s="57">
        <v>2500</v>
      </c>
      <c r="N565" s="57">
        <v>1200</v>
      </c>
      <c r="O565" s="55">
        <v>580</v>
      </c>
      <c r="P565" s="55">
        <v>400</v>
      </c>
      <c r="Q565" s="57"/>
      <c r="R565" s="57"/>
      <c r="S565" s="57"/>
      <c r="T565" s="57"/>
      <c r="U565" s="58" t="str">
        <f t="shared" ref="U565:U577" si="101">H565</f>
        <v>CM5NT1_D1</v>
      </c>
      <c r="V565" s="59"/>
      <c r="W565" s="59"/>
      <c r="X565" s="59"/>
      <c r="Y565" s="59"/>
      <c r="Z565" s="60">
        <f>V565/M565</f>
        <v>0</v>
      </c>
      <c r="AA565" s="60">
        <f>W565/N565</f>
        <v>0</v>
      </c>
      <c r="AB565" s="60"/>
      <c r="AC565" s="60"/>
      <c r="AD565" s="59"/>
      <c r="AE565" s="59"/>
      <c r="AF565" s="59"/>
      <c r="AG565" s="59"/>
      <c r="AH565" s="61"/>
      <c r="AI565" s="61"/>
      <c r="AJ565" s="61"/>
      <c r="AK565" s="61"/>
      <c r="AL565" s="164">
        <v>4.5</v>
      </c>
      <c r="AM565" s="62"/>
      <c r="AN565" s="63">
        <f t="shared" ref="AN565:AN575" si="102">ROUNDDOWN(AL565*$AN$10/$AL$10,1)</f>
        <v>2.6</v>
      </c>
      <c r="AO565" s="59">
        <f t="shared" si="92"/>
        <v>6500</v>
      </c>
      <c r="AP565" s="59">
        <f t="shared" si="92"/>
        <v>3120</v>
      </c>
      <c r="AQ565" s="59">
        <f t="shared" si="92"/>
        <v>1508</v>
      </c>
      <c r="AR565" s="59">
        <f t="shared" si="92"/>
        <v>1040</v>
      </c>
      <c r="AS565" s="59">
        <f t="shared" si="97"/>
        <v>6500</v>
      </c>
      <c r="AT565" s="59">
        <f t="shared" si="97"/>
        <v>3100</v>
      </c>
      <c r="AU565" s="59">
        <f t="shared" si="97"/>
        <v>1500</v>
      </c>
      <c r="AV565" s="59">
        <f t="shared" si="97"/>
        <v>1000</v>
      </c>
      <c r="AW565" s="64"/>
      <c r="AX565" s="89" t="s">
        <v>1888</v>
      </c>
      <c r="AY565" s="65"/>
      <c r="AZ565" s="66">
        <v>310</v>
      </c>
    </row>
    <row r="566" spans="1:52" s="89" customFormat="1" ht="47.25" x14ac:dyDescent="0.25">
      <c r="A566" s="53" t="str">
        <f t="shared" si="93"/>
        <v>CM5NT1_D2+1</v>
      </c>
      <c r="B566" s="53" t="str">
        <f t="shared" si="94"/>
        <v>CM5NT1_D2+2</v>
      </c>
      <c r="C566" s="53" t="str">
        <f t="shared" si="95"/>
        <v>CM5NT1_D2+3</v>
      </c>
      <c r="D566" s="53" t="str">
        <f t="shared" si="96"/>
        <v>CM5NT1_D2+4</v>
      </c>
      <c r="F566" s="89" t="s">
        <v>1888</v>
      </c>
      <c r="G566" s="55"/>
      <c r="H566" s="55" t="s">
        <v>2003</v>
      </c>
      <c r="I566" s="56" t="s">
        <v>2004</v>
      </c>
      <c r="J566" s="56" t="s">
        <v>2002</v>
      </c>
      <c r="K566" s="56"/>
      <c r="L566" s="56" t="s">
        <v>2005</v>
      </c>
      <c r="M566" s="57">
        <v>2200</v>
      </c>
      <c r="N566" s="57">
        <v>1100</v>
      </c>
      <c r="O566" s="55">
        <v>580</v>
      </c>
      <c r="P566" s="55">
        <v>400</v>
      </c>
      <c r="Q566" s="57"/>
      <c r="R566" s="57"/>
      <c r="S566" s="57"/>
      <c r="T566" s="57"/>
      <c r="U566" s="58" t="str">
        <f t="shared" si="101"/>
        <v>CM5NT1_D2</v>
      </c>
      <c r="V566" s="59"/>
      <c r="W566" s="59"/>
      <c r="X566" s="59"/>
      <c r="Y566" s="59"/>
      <c r="Z566" s="60"/>
      <c r="AA566" s="60"/>
      <c r="AB566" s="60"/>
      <c r="AC566" s="60"/>
      <c r="AD566" s="59"/>
      <c r="AE566" s="59"/>
      <c r="AF566" s="59"/>
      <c r="AG566" s="59"/>
      <c r="AH566" s="61"/>
      <c r="AI566" s="61"/>
      <c r="AJ566" s="61"/>
      <c r="AK566" s="61"/>
      <c r="AL566" s="164">
        <v>3.7272727272727271</v>
      </c>
      <c r="AM566" s="62"/>
      <c r="AN566" s="63">
        <f t="shared" si="102"/>
        <v>2.1</v>
      </c>
      <c r="AO566" s="59">
        <f t="shared" si="92"/>
        <v>4620</v>
      </c>
      <c r="AP566" s="59">
        <f t="shared" si="92"/>
        <v>2310</v>
      </c>
      <c r="AQ566" s="59">
        <f t="shared" si="92"/>
        <v>1218</v>
      </c>
      <c r="AR566" s="59">
        <f t="shared" si="92"/>
        <v>840</v>
      </c>
      <c r="AS566" s="59">
        <f t="shared" si="97"/>
        <v>4600</v>
      </c>
      <c r="AT566" s="59">
        <f t="shared" si="97"/>
        <v>2300</v>
      </c>
      <c r="AU566" s="59">
        <f t="shared" si="97"/>
        <v>1200</v>
      </c>
      <c r="AV566" s="59">
        <f t="shared" si="97"/>
        <v>840</v>
      </c>
      <c r="AW566" s="64"/>
      <c r="AX566" s="89" t="s">
        <v>1888</v>
      </c>
      <c r="AY566" s="65"/>
      <c r="AZ566" s="66">
        <v>310</v>
      </c>
    </row>
    <row r="567" spans="1:52" s="89" customFormat="1" ht="47.25" x14ac:dyDescent="0.25">
      <c r="A567" s="53" t="str">
        <f t="shared" si="93"/>
        <v>CM5NT1_D3+1</v>
      </c>
      <c r="B567" s="53" t="str">
        <f t="shared" si="94"/>
        <v>CM5NT1_D3+2</v>
      </c>
      <c r="C567" s="53" t="str">
        <f t="shared" si="95"/>
        <v>CM5NT1_D3+3</v>
      </c>
      <c r="D567" s="53" t="str">
        <f t="shared" si="96"/>
        <v>CM5NT1_D3+4</v>
      </c>
      <c r="F567" s="89" t="s">
        <v>1888</v>
      </c>
      <c r="G567" s="55"/>
      <c r="H567" s="55" t="s">
        <v>2006</v>
      </c>
      <c r="I567" s="56" t="s">
        <v>2007</v>
      </c>
      <c r="J567" s="56" t="s">
        <v>2008</v>
      </c>
      <c r="K567" s="56"/>
      <c r="L567" s="56" t="s">
        <v>2009</v>
      </c>
      <c r="M567" s="57">
        <v>2500</v>
      </c>
      <c r="N567" s="55">
        <v>1200</v>
      </c>
      <c r="O567" s="55">
        <v>580</v>
      </c>
      <c r="P567" s="55">
        <v>400</v>
      </c>
      <c r="Q567" s="57"/>
      <c r="R567" s="57"/>
      <c r="S567" s="57"/>
      <c r="T567" s="57"/>
      <c r="U567" s="58" t="str">
        <f t="shared" si="101"/>
        <v>CM5NT1_D3</v>
      </c>
      <c r="V567" s="59"/>
      <c r="W567" s="59"/>
      <c r="X567" s="59"/>
      <c r="Y567" s="59"/>
      <c r="Z567" s="60">
        <f>V567/M567</f>
        <v>0</v>
      </c>
      <c r="AA567" s="60"/>
      <c r="AB567" s="60"/>
      <c r="AC567" s="60"/>
      <c r="AD567" s="59"/>
      <c r="AE567" s="59"/>
      <c r="AF567" s="59"/>
      <c r="AG567" s="59"/>
      <c r="AH567" s="61"/>
      <c r="AI567" s="61"/>
      <c r="AJ567" s="61"/>
      <c r="AK567" s="61"/>
      <c r="AL567" s="164">
        <v>3.7080000000000002</v>
      </c>
      <c r="AM567" s="62"/>
      <c r="AN567" s="63">
        <f t="shared" si="102"/>
        <v>2.1</v>
      </c>
      <c r="AO567" s="59">
        <f t="shared" si="92"/>
        <v>5250</v>
      </c>
      <c r="AP567" s="59">
        <f t="shared" si="92"/>
        <v>2520</v>
      </c>
      <c r="AQ567" s="59">
        <f t="shared" si="92"/>
        <v>1218</v>
      </c>
      <c r="AR567" s="59">
        <f t="shared" si="92"/>
        <v>840</v>
      </c>
      <c r="AS567" s="59">
        <f t="shared" si="97"/>
        <v>5300</v>
      </c>
      <c r="AT567" s="59">
        <f t="shared" si="97"/>
        <v>2500</v>
      </c>
      <c r="AU567" s="59">
        <f t="shared" si="97"/>
        <v>1200</v>
      </c>
      <c r="AV567" s="59">
        <f t="shared" si="97"/>
        <v>840</v>
      </c>
      <c r="AW567" s="64"/>
      <c r="AX567" s="89" t="s">
        <v>1888</v>
      </c>
      <c r="AY567" s="65"/>
      <c r="AZ567" s="66">
        <v>310</v>
      </c>
    </row>
    <row r="568" spans="1:52" s="89" customFormat="1" ht="47.25" x14ac:dyDescent="0.25">
      <c r="A568" s="53" t="str">
        <f t="shared" si="93"/>
        <v>CM5NT1_D4+1</v>
      </c>
      <c r="B568" s="53" t="str">
        <f t="shared" si="94"/>
        <v>CM5NT1_D4+2</v>
      </c>
      <c r="C568" s="53" t="str">
        <f t="shared" si="95"/>
        <v>CM5NT1_D4+3</v>
      </c>
      <c r="D568" s="53" t="str">
        <f t="shared" si="96"/>
        <v>CM5NT1_D4+4</v>
      </c>
      <c r="F568" s="89" t="s">
        <v>1888</v>
      </c>
      <c r="G568" s="55"/>
      <c r="H568" s="55" t="s">
        <v>2010</v>
      </c>
      <c r="I568" s="56" t="s">
        <v>2011</v>
      </c>
      <c r="J568" s="56" t="s">
        <v>2009</v>
      </c>
      <c r="K568" s="56"/>
      <c r="L568" s="56" t="s">
        <v>2012</v>
      </c>
      <c r="M568" s="57">
        <v>1800</v>
      </c>
      <c r="N568" s="57">
        <v>900</v>
      </c>
      <c r="O568" s="55">
        <v>580</v>
      </c>
      <c r="P568" s="55">
        <v>400</v>
      </c>
      <c r="Q568" s="57"/>
      <c r="R568" s="57"/>
      <c r="S568" s="57"/>
      <c r="T568" s="57"/>
      <c r="U568" s="58" t="str">
        <f t="shared" si="101"/>
        <v>CM5NT1_D4</v>
      </c>
      <c r="V568" s="59"/>
      <c r="W568" s="59"/>
      <c r="X568" s="59"/>
      <c r="Y568" s="59"/>
      <c r="Z568" s="60"/>
      <c r="AA568" s="60"/>
      <c r="AB568" s="60"/>
      <c r="AC568" s="60"/>
      <c r="AD568" s="59"/>
      <c r="AE568" s="59"/>
      <c r="AF568" s="59"/>
      <c r="AG568" s="59"/>
      <c r="AH568" s="61"/>
      <c r="AI568" s="61"/>
      <c r="AJ568" s="61"/>
      <c r="AK568" s="61"/>
      <c r="AL568" s="164">
        <v>4.21</v>
      </c>
      <c r="AM568" s="62"/>
      <c r="AN568" s="63">
        <f t="shared" si="102"/>
        <v>2.4</v>
      </c>
      <c r="AO568" s="59">
        <f t="shared" si="92"/>
        <v>4320</v>
      </c>
      <c r="AP568" s="59">
        <f t="shared" si="92"/>
        <v>2160</v>
      </c>
      <c r="AQ568" s="59">
        <f t="shared" si="92"/>
        <v>1392</v>
      </c>
      <c r="AR568" s="59">
        <f t="shared" si="92"/>
        <v>960</v>
      </c>
      <c r="AS568" s="59">
        <f t="shared" si="97"/>
        <v>4300</v>
      </c>
      <c r="AT568" s="59">
        <f t="shared" si="97"/>
        <v>2200</v>
      </c>
      <c r="AU568" s="59">
        <f t="shared" si="97"/>
        <v>1400</v>
      </c>
      <c r="AV568" s="59">
        <f t="shared" si="97"/>
        <v>960</v>
      </c>
      <c r="AW568" s="64"/>
      <c r="AX568" s="89" t="s">
        <v>1888</v>
      </c>
      <c r="AY568" s="65"/>
      <c r="AZ568" s="66">
        <v>240</v>
      </c>
    </row>
    <row r="569" spans="1:52" s="89" customFormat="1" ht="47.25" x14ac:dyDescent="0.25">
      <c r="A569" s="53" t="str">
        <f t="shared" si="93"/>
        <v>CM5NT1_D5+1</v>
      </c>
      <c r="B569" s="53" t="str">
        <f t="shared" si="94"/>
        <v>CM5NT1_D5+2</v>
      </c>
      <c r="C569" s="53" t="str">
        <f t="shared" si="95"/>
        <v>CM5NT1_D5+3</v>
      </c>
      <c r="D569" s="53" t="str">
        <f t="shared" si="96"/>
        <v>CM5NT1_D5+4</v>
      </c>
      <c r="F569" s="89" t="s">
        <v>1888</v>
      </c>
      <c r="G569" s="55"/>
      <c r="H569" s="55" t="s">
        <v>2013</v>
      </c>
      <c r="I569" s="56" t="s">
        <v>2014</v>
      </c>
      <c r="J569" s="56" t="s">
        <v>2015</v>
      </c>
      <c r="K569" s="56"/>
      <c r="L569" s="56" t="s">
        <v>2016</v>
      </c>
      <c r="M569" s="57">
        <v>2200</v>
      </c>
      <c r="N569" s="57">
        <v>1000</v>
      </c>
      <c r="O569" s="55">
        <v>580</v>
      </c>
      <c r="P569" s="55">
        <v>400</v>
      </c>
      <c r="Q569" s="57"/>
      <c r="R569" s="57"/>
      <c r="S569" s="57"/>
      <c r="T569" s="57"/>
      <c r="U569" s="58" t="str">
        <f t="shared" si="101"/>
        <v>CM5NT1_D5</v>
      </c>
      <c r="V569" s="59"/>
      <c r="W569" s="59"/>
      <c r="X569" s="59"/>
      <c r="Y569" s="59"/>
      <c r="Z569" s="60"/>
      <c r="AA569" s="60"/>
      <c r="AB569" s="60"/>
      <c r="AC569" s="60"/>
      <c r="AD569" s="59"/>
      <c r="AE569" s="59"/>
      <c r="AF569" s="59"/>
      <c r="AG569" s="59"/>
      <c r="AH569" s="61"/>
      <c r="AI569" s="61"/>
      <c r="AJ569" s="61"/>
      <c r="AK569" s="61"/>
      <c r="AL569" s="164">
        <v>4.13</v>
      </c>
      <c r="AM569" s="62"/>
      <c r="AN569" s="63">
        <f t="shared" si="102"/>
        <v>2.2999999999999998</v>
      </c>
      <c r="AO569" s="59">
        <f t="shared" si="92"/>
        <v>5060</v>
      </c>
      <c r="AP569" s="59">
        <f t="shared" si="92"/>
        <v>2300</v>
      </c>
      <c r="AQ569" s="59">
        <f t="shared" si="92"/>
        <v>1334</v>
      </c>
      <c r="AR569" s="59">
        <f t="shared" si="92"/>
        <v>919.99999999999989</v>
      </c>
      <c r="AS569" s="59">
        <f t="shared" si="97"/>
        <v>5100</v>
      </c>
      <c r="AT569" s="59">
        <f t="shared" si="97"/>
        <v>2300</v>
      </c>
      <c r="AU569" s="59">
        <f t="shared" si="97"/>
        <v>1300</v>
      </c>
      <c r="AV569" s="59">
        <f t="shared" si="97"/>
        <v>920</v>
      </c>
      <c r="AW569" s="64"/>
      <c r="AX569" s="89" t="s">
        <v>1888</v>
      </c>
      <c r="AY569" s="65"/>
      <c r="AZ569" s="66">
        <v>240</v>
      </c>
    </row>
    <row r="570" spans="1:52" s="89" customFormat="1" ht="47.25" x14ac:dyDescent="0.25">
      <c r="A570" s="53" t="str">
        <f t="shared" si="93"/>
        <v>CM5NT1_D6+1</v>
      </c>
      <c r="B570" s="53" t="str">
        <f t="shared" si="94"/>
        <v>CM5NT1_D6+2</v>
      </c>
      <c r="C570" s="53" t="str">
        <f t="shared" si="95"/>
        <v>CM5NT1_D6+3</v>
      </c>
      <c r="D570" s="53" t="str">
        <f t="shared" si="96"/>
        <v>CM5NT1_D6+4</v>
      </c>
      <c r="F570" s="89" t="s">
        <v>1888</v>
      </c>
      <c r="G570" s="55"/>
      <c r="H570" s="55" t="s">
        <v>2017</v>
      </c>
      <c r="I570" s="56" t="s">
        <v>2018</v>
      </c>
      <c r="J570" s="56" t="s">
        <v>2019</v>
      </c>
      <c r="K570" s="56"/>
      <c r="L570" s="56" t="s">
        <v>2020</v>
      </c>
      <c r="M570" s="57">
        <v>2500</v>
      </c>
      <c r="N570" s="57">
        <v>1200</v>
      </c>
      <c r="O570" s="55">
        <v>580</v>
      </c>
      <c r="P570" s="55">
        <v>400</v>
      </c>
      <c r="Q570" s="57"/>
      <c r="R570" s="57"/>
      <c r="S570" s="57"/>
      <c r="T570" s="57"/>
      <c r="U570" s="58" t="str">
        <f t="shared" si="101"/>
        <v>CM5NT1_D6</v>
      </c>
      <c r="V570" s="59"/>
      <c r="W570" s="59"/>
      <c r="X570" s="59"/>
      <c r="Y570" s="59"/>
      <c r="Z570" s="60"/>
      <c r="AA570" s="60"/>
      <c r="AB570" s="60"/>
      <c r="AC570" s="60"/>
      <c r="AD570" s="59"/>
      <c r="AE570" s="59"/>
      <c r="AF570" s="59"/>
      <c r="AG570" s="59"/>
      <c r="AH570" s="61"/>
      <c r="AI570" s="61"/>
      <c r="AJ570" s="61"/>
      <c r="AK570" s="61"/>
      <c r="AL570" s="164">
        <v>5.5516666666666659</v>
      </c>
      <c r="AM570" s="62"/>
      <c r="AN570" s="63">
        <f t="shared" si="102"/>
        <v>3.2</v>
      </c>
      <c r="AO570" s="59">
        <f t="shared" si="92"/>
        <v>8000</v>
      </c>
      <c r="AP570" s="59">
        <f t="shared" si="92"/>
        <v>3840</v>
      </c>
      <c r="AQ570" s="59">
        <f t="shared" si="92"/>
        <v>1856</v>
      </c>
      <c r="AR570" s="59">
        <f t="shared" si="92"/>
        <v>1280</v>
      </c>
      <c r="AS570" s="59">
        <f t="shared" si="97"/>
        <v>8000</v>
      </c>
      <c r="AT570" s="59">
        <f t="shared" si="97"/>
        <v>3800</v>
      </c>
      <c r="AU570" s="59">
        <f t="shared" si="97"/>
        <v>1900</v>
      </c>
      <c r="AV570" s="59">
        <f t="shared" si="97"/>
        <v>1300</v>
      </c>
      <c r="AW570" s="64"/>
      <c r="AX570" s="89" t="s">
        <v>1888</v>
      </c>
      <c r="AY570" s="65"/>
      <c r="AZ570" s="66">
        <v>240</v>
      </c>
    </row>
    <row r="571" spans="1:52" s="89" customFormat="1" ht="47.25" x14ac:dyDescent="0.25">
      <c r="A571" s="53" t="str">
        <f t="shared" si="93"/>
        <v>CM5NT1_D7+1</v>
      </c>
      <c r="B571" s="53" t="str">
        <f t="shared" si="94"/>
        <v>CM5NT1_D7+2</v>
      </c>
      <c r="C571" s="53" t="str">
        <f t="shared" si="95"/>
        <v>CM5NT1_D7+3</v>
      </c>
      <c r="D571" s="53" t="str">
        <f t="shared" si="96"/>
        <v>CM5NT1_D7+4</v>
      </c>
      <c r="F571" s="89" t="s">
        <v>1888</v>
      </c>
      <c r="G571" s="55"/>
      <c r="H571" s="55" t="s">
        <v>2021</v>
      </c>
      <c r="I571" s="56" t="s">
        <v>2022</v>
      </c>
      <c r="J571" s="56" t="s">
        <v>2020</v>
      </c>
      <c r="K571" s="56"/>
      <c r="L571" s="56" t="s">
        <v>1957</v>
      </c>
      <c r="M571" s="57">
        <v>2200</v>
      </c>
      <c r="N571" s="55">
        <v>1000</v>
      </c>
      <c r="O571" s="55">
        <v>580</v>
      </c>
      <c r="P571" s="55">
        <v>400</v>
      </c>
      <c r="Q571" s="57"/>
      <c r="R571" s="57"/>
      <c r="S571" s="57"/>
      <c r="T571" s="57"/>
      <c r="U571" s="58" t="str">
        <f t="shared" si="101"/>
        <v>CM5NT1_D7</v>
      </c>
      <c r="V571" s="59"/>
      <c r="W571" s="59"/>
      <c r="X571" s="59"/>
      <c r="Y571" s="59"/>
      <c r="Z571" s="60">
        <f>V571/M571</f>
        <v>0</v>
      </c>
      <c r="AA571" s="60">
        <f>W571/N571</f>
        <v>0</v>
      </c>
      <c r="AB571" s="60"/>
      <c r="AC571" s="60"/>
      <c r="AD571" s="59"/>
      <c r="AE571" s="59"/>
      <c r="AF571" s="59"/>
      <c r="AG571" s="59"/>
      <c r="AH571" s="61"/>
      <c r="AI571" s="61"/>
      <c r="AJ571" s="61"/>
      <c r="AK571" s="61"/>
      <c r="AL571" s="164">
        <v>4.13</v>
      </c>
      <c r="AM571" s="62"/>
      <c r="AN571" s="63">
        <f t="shared" si="102"/>
        <v>2.2999999999999998</v>
      </c>
      <c r="AO571" s="59">
        <f t="shared" si="92"/>
        <v>5060</v>
      </c>
      <c r="AP571" s="59">
        <f t="shared" si="92"/>
        <v>2300</v>
      </c>
      <c r="AQ571" s="59">
        <f t="shared" si="92"/>
        <v>1334</v>
      </c>
      <c r="AR571" s="59">
        <f t="shared" si="92"/>
        <v>919.99999999999989</v>
      </c>
      <c r="AS571" s="59">
        <f t="shared" si="97"/>
        <v>5100</v>
      </c>
      <c r="AT571" s="59">
        <f t="shared" si="97"/>
        <v>2300</v>
      </c>
      <c r="AU571" s="59">
        <f t="shared" si="97"/>
        <v>1300</v>
      </c>
      <c r="AV571" s="59">
        <f t="shared" si="97"/>
        <v>920</v>
      </c>
      <c r="AW571" s="64"/>
      <c r="AX571" s="89" t="s">
        <v>1888</v>
      </c>
      <c r="AY571" s="65"/>
      <c r="AZ571" s="66">
        <v>240</v>
      </c>
    </row>
    <row r="572" spans="1:52" s="89" customFormat="1" ht="47.25" x14ac:dyDescent="0.25">
      <c r="A572" s="53" t="str">
        <f t="shared" si="93"/>
        <v>CM5NT1_D8+1</v>
      </c>
      <c r="B572" s="53" t="str">
        <f t="shared" si="94"/>
        <v>CM5NT1_D8+2</v>
      </c>
      <c r="C572" s="53" t="str">
        <f t="shared" si="95"/>
        <v>CM5NT1_D8+3</v>
      </c>
      <c r="D572" s="53" t="str">
        <f t="shared" si="96"/>
        <v>CM5NT1_D8+4</v>
      </c>
      <c r="F572" s="89" t="s">
        <v>1888</v>
      </c>
      <c r="G572" s="55"/>
      <c r="H572" s="55" t="s">
        <v>2023</v>
      </c>
      <c r="I572" s="56" t="s">
        <v>2024</v>
      </c>
      <c r="J572" s="56" t="s">
        <v>1957</v>
      </c>
      <c r="K572" s="56"/>
      <c r="L572" s="56" t="s">
        <v>2025</v>
      </c>
      <c r="M572" s="57">
        <v>1800</v>
      </c>
      <c r="N572" s="55">
        <v>900</v>
      </c>
      <c r="O572" s="55">
        <v>600</v>
      </c>
      <c r="P572" s="55">
        <v>400</v>
      </c>
      <c r="Q572" s="57"/>
      <c r="R572" s="57"/>
      <c r="S572" s="57"/>
      <c r="T572" s="57"/>
      <c r="U572" s="58" t="str">
        <f t="shared" si="101"/>
        <v>CM5NT1_D8</v>
      </c>
      <c r="V572" s="59"/>
      <c r="W572" s="59"/>
      <c r="X572" s="59"/>
      <c r="Y572" s="59"/>
      <c r="Z572" s="60"/>
      <c r="AA572" s="60"/>
      <c r="AB572" s="60"/>
      <c r="AC572" s="60"/>
      <c r="AD572" s="59"/>
      <c r="AE572" s="59"/>
      <c r="AF572" s="59"/>
      <c r="AG572" s="59"/>
      <c r="AH572" s="61"/>
      <c r="AI572" s="61"/>
      <c r="AJ572" s="61"/>
      <c r="AK572" s="61"/>
      <c r="AL572" s="164">
        <v>3.9444444444444446</v>
      </c>
      <c r="AM572" s="62"/>
      <c r="AN572" s="63">
        <f t="shared" si="102"/>
        <v>2.2000000000000002</v>
      </c>
      <c r="AO572" s="59">
        <f t="shared" si="92"/>
        <v>3960.0000000000005</v>
      </c>
      <c r="AP572" s="59">
        <f t="shared" si="92"/>
        <v>1980.0000000000002</v>
      </c>
      <c r="AQ572" s="59">
        <f t="shared" si="92"/>
        <v>1320</v>
      </c>
      <c r="AR572" s="59">
        <f t="shared" si="92"/>
        <v>880.00000000000011</v>
      </c>
      <c r="AS572" s="59">
        <f t="shared" si="97"/>
        <v>4000</v>
      </c>
      <c r="AT572" s="59">
        <f t="shared" si="97"/>
        <v>2000</v>
      </c>
      <c r="AU572" s="59">
        <f t="shared" si="97"/>
        <v>1300</v>
      </c>
      <c r="AV572" s="59">
        <f t="shared" si="97"/>
        <v>880</v>
      </c>
      <c r="AW572" s="64"/>
      <c r="AX572" s="89" t="s">
        <v>1888</v>
      </c>
      <c r="AY572" s="65"/>
      <c r="AZ572" s="66"/>
    </row>
    <row r="573" spans="1:52" s="89" customFormat="1" ht="47.25" x14ac:dyDescent="0.25">
      <c r="A573" s="53" t="str">
        <f t="shared" si="93"/>
        <v>CM5NT1_D9+1</v>
      </c>
      <c r="B573" s="53" t="str">
        <f t="shared" si="94"/>
        <v>CM5NT1_D9+2</v>
      </c>
      <c r="C573" s="53" t="str">
        <f t="shared" si="95"/>
        <v>CM5NT1_D9+3</v>
      </c>
      <c r="D573" s="53" t="str">
        <f t="shared" si="96"/>
        <v>CM5NT1_D9+4</v>
      </c>
      <c r="F573" s="89" t="s">
        <v>1888</v>
      </c>
      <c r="G573" s="55"/>
      <c r="H573" s="55" t="s">
        <v>2026</v>
      </c>
      <c r="I573" s="56" t="s">
        <v>2027</v>
      </c>
      <c r="J573" s="56" t="s">
        <v>2028</v>
      </c>
      <c r="K573" s="56"/>
      <c r="L573" s="56" t="s">
        <v>2029</v>
      </c>
      <c r="M573" s="57">
        <v>1600</v>
      </c>
      <c r="N573" s="55">
        <v>800</v>
      </c>
      <c r="O573" s="55">
        <v>580</v>
      </c>
      <c r="P573" s="55">
        <v>400</v>
      </c>
      <c r="Q573" s="57"/>
      <c r="R573" s="57"/>
      <c r="S573" s="57"/>
      <c r="T573" s="57"/>
      <c r="U573" s="58" t="str">
        <f t="shared" si="101"/>
        <v>CM5NT1_D9</v>
      </c>
      <c r="V573" s="59"/>
      <c r="W573" s="59"/>
      <c r="X573" s="59"/>
      <c r="Y573" s="59"/>
      <c r="Z573" s="60"/>
      <c r="AA573" s="60"/>
      <c r="AB573" s="60"/>
      <c r="AC573" s="60"/>
      <c r="AD573" s="59"/>
      <c r="AE573" s="59"/>
      <c r="AF573" s="59"/>
      <c r="AG573" s="59"/>
      <c r="AH573" s="61"/>
      <c r="AI573" s="61"/>
      <c r="AJ573" s="61"/>
      <c r="AK573" s="61"/>
      <c r="AL573" s="164">
        <v>5.22</v>
      </c>
      <c r="AM573" s="62"/>
      <c r="AN573" s="63">
        <f t="shared" si="102"/>
        <v>3</v>
      </c>
      <c r="AO573" s="59">
        <f t="shared" si="92"/>
        <v>4800</v>
      </c>
      <c r="AP573" s="59">
        <f t="shared" si="92"/>
        <v>2400</v>
      </c>
      <c r="AQ573" s="59">
        <f t="shared" si="92"/>
        <v>1740</v>
      </c>
      <c r="AR573" s="59">
        <f t="shared" si="92"/>
        <v>1200</v>
      </c>
      <c r="AS573" s="59">
        <f t="shared" si="97"/>
        <v>4800</v>
      </c>
      <c r="AT573" s="59">
        <f t="shared" si="97"/>
        <v>2400</v>
      </c>
      <c r="AU573" s="59">
        <f t="shared" si="97"/>
        <v>1700</v>
      </c>
      <c r="AV573" s="59">
        <f t="shared" si="97"/>
        <v>1200</v>
      </c>
      <c r="AW573" s="64"/>
      <c r="AX573" s="89" t="s">
        <v>1888</v>
      </c>
      <c r="AY573" s="65"/>
      <c r="AZ573" s="66">
        <v>240</v>
      </c>
    </row>
    <row r="574" spans="1:52" s="89" customFormat="1" ht="47.25" x14ac:dyDescent="0.25">
      <c r="A574" s="53" t="str">
        <f t="shared" si="93"/>
        <v>CM5NT1_D10+1</v>
      </c>
      <c r="B574" s="53" t="str">
        <f t="shared" si="94"/>
        <v>CM5NT1_D10+2</v>
      </c>
      <c r="C574" s="53" t="str">
        <f t="shared" si="95"/>
        <v>CM5NT1_D10+3</v>
      </c>
      <c r="D574" s="53" t="str">
        <f t="shared" si="96"/>
        <v>CM5NT1_D10+4</v>
      </c>
      <c r="F574" s="89" t="s">
        <v>1888</v>
      </c>
      <c r="G574" s="55"/>
      <c r="H574" s="55" t="s">
        <v>2030</v>
      </c>
      <c r="I574" s="56" t="s">
        <v>2031</v>
      </c>
      <c r="J574" s="56" t="s">
        <v>2032</v>
      </c>
      <c r="K574" s="56"/>
      <c r="L574" s="56" t="s">
        <v>1924</v>
      </c>
      <c r="M574" s="57">
        <v>1300</v>
      </c>
      <c r="N574" s="55">
        <v>650</v>
      </c>
      <c r="O574" s="55">
        <v>500</v>
      </c>
      <c r="P574" s="55">
        <v>400</v>
      </c>
      <c r="Q574" s="57"/>
      <c r="R574" s="57"/>
      <c r="S574" s="57"/>
      <c r="T574" s="57"/>
      <c r="U574" s="58" t="str">
        <f t="shared" si="101"/>
        <v>CM5NT1_D10</v>
      </c>
      <c r="V574" s="59"/>
      <c r="W574" s="59"/>
      <c r="X574" s="59"/>
      <c r="Y574" s="59"/>
      <c r="Z574" s="60"/>
      <c r="AA574" s="60">
        <f>W574/N574</f>
        <v>0</v>
      </c>
      <c r="AB574" s="60"/>
      <c r="AC574" s="60"/>
      <c r="AD574" s="59"/>
      <c r="AE574" s="59"/>
      <c r="AF574" s="59"/>
      <c r="AG574" s="59"/>
      <c r="AH574" s="61"/>
      <c r="AI574" s="61"/>
      <c r="AJ574" s="61"/>
      <c r="AK574" s="61"/>
      <c r="AL574" s="164">
        <v>3.85</v>
      </c>
      <c r="AM574" s="62"/>
      <c r="AN574" s="63">
        <f t="shared" si="102"/>
        <v>2.2000000000000002</v>
      </c>
      <c r="AO574" s="59">
        <f t="shared" si="92"/>
        <v>2860.0000000000005</v>
      </c>
      <c r="AP574" s="59">
        <f t="shared" si="92"/>
        <v>1430.0000000000002</v>
      </c>
      <c r="AQ574" s="59">
        <f t="shared" si="92"/>
        <v>1100</v>
      </c>
      <c r="AR574" s="59">
        <f t="shared" si="92"/>
        <v>880.00000000000011</v>
      </c>
      <c r="AS574" s="59">
        <f t="shared" si="97"/>
        <v>2900</v>
      </c>
      <c r="AT574" s="59">
        <f t="shared" si="97"/>
        <v>1400</v>
      </c>
      <c r="AU574" s="59">
        <f t="shared" si="97"/>
        <v>1100</v>
      </c>
      <c r="AV574" s="59">
        <f t="shared" si="97"/>
        <v>880</v>
      </c>
      <c r="AW574" s="64"/>
      <c r="AX574" s="89" t="s">
        <v>1888</v>
      </c>
      <c r="AY574" s="65"/>
      <c r="AZ574" s="66">
        <v>240</v>
      </c>
    </row>
    <row r="575" spans="1:52" s="89" customFormat="1" ht="47.25" x14ac:dyDescent="0.25">
      <c r="A575" s="53" t="str">
        <f t="shared" si="93"/>
        <v>CM5NT1_D11+1</v>
      </c>
      <c r="B575" s="53" t="str">
        <f t="shared" si="94"/>
        <v>CM5NT1_D11+2</v>
      </c>
      <c r="C575" s="53" t="str">
        <f t="shared" si="95"/>
        <v>CM5NT1_D11+3</v>
      </c>
      <c r="D575" s="53" t="str">
        <f t="shared" si="96"/>
        <v>CM5NT1_D11+4</v>
      </c>
      <c r="F575" s="89" t="s">
        <v>1888</v>
      </c>
      <c r="G575" s="55"/>
      <c r="H575" s="55" t="s">
        <v>2033</v>
      </c>
      <c r="I575" s="56" t="s">
        <v>2034</v>
      </c>
      <c r="J575" s="56" t="s">
        <v>1924</v>
      </c>
      <c r="K575" s="56"/>
      <c r="L575" s="56" t="s">
        <v>2035</v>
      </c>
      <c r="M575" s="57">
        <v>1500</v>
      </c>
      <c r="N575" s="55">
        <v>700</v>
      </c>
      <c r="O575" s="55">
        <v>550</v>
      </c>
      <c r="P575" s="55">
        <v>400</v>
      </c>
      <c r="Q575" s="57"/>
      <c r="R575" s="57"/>
      <c r="S575" s="57"/>
      <c r="T575" s="57"/>
      <c r="U575" s="58" t="str">
        <f t="shared" si="101"/>
        <v>CM5NT1_D11</v>
      </c>
      <c r="V575" s="59"/>
      <c r="W575" s="59"/>
      <c r="X575" s="59"/>
      <c r="Y575" s="59"/>
      <c r="Z575" s="60"/>
      <c r="AA575" s="60"/>
      <c r="AB575" s="60"/>
      <c r="AC575" s="60">
        <f>Y575/P575</f>
        <v>0</v>
      </c>
      <c r="AD575" s="59"/>
      <c r="AE575" s="59"/>
      <c r="AF575" s="59"/>
      <c r="AG575" s="59"/>
      <c r="AH575" s="61"/>
      <c r="AI575" s="61"/>
      <c r="AJ575" s="61"/>
      <c r="AK575" s="61"/>
      <c r="AL575" s="164">
        <v>4</v>
      </c>
      <c r="AM575" s="62"/>
      <c r="AN575" s="63">
        <f t="shared" si="102"/>
        <v>2.2999999999999998</v>
      </c>
      <c r="AO575" s="59">
        <f t="shared" si="92"/>
        <v>3449.9999999999995</v>
      </c>
      <c r="AP575" s="59">
        <f t="shared" si="92"/>
        <v>1609.9999999999998</v>
      </c>
      <c r="AQ575" s="59">
        <f t="shared" si="92"/>
        <v>1265</v>
      </c>
      <c r="AR575" s="59">
        <f t="shared" si="92"/>
        <v>919.99999999999989</v>
      </c>
      <c r="AS575" s="59">
        <f t="shared" si="97"/>
        <v>3500</v>
      </c>
      <c r="AT575" s="59">
        <f t="shared" si="97"/>
        <v>1600</v>
      </c>
      <c r="AU575" s="59">
        <f t="shared" si="97"/>
        <v>1300</v>
      </c>
      <c r="AV575" s="59">
        <f t="shared" si="97"/>
        <v>920</v>
      </c>
      <c r="AW575" s="64"/>
      <c r="AX575" s="89" t="s">
        <v>1888</v>
      </c>
      <c r="AY575" s="65"/>
      <c r="AZ575" s="66">
        <v>240</v>
      </c>
    </row>
    <row r="576" spans="1:52" s="89" customFormat="1" ht="47.25" x14ac:dyDescent="0.25">
      <c r="A576" s="53" t="str">
        <f t="shared" si="93"/>
        <v>CM5NT1_D12+1</v>
      </c>
      <c r="B576" s="53" t="str">
        <f t="shared" si="94"/>
        <v>CM5NT1_D12+2</v>
      </c>
      <c r="C576" s="53" t="str">
        <f t="shared" si="95"/>
        <v>CM5NT1_D12+3</v>
      </c>
      <c r="D576" s="53" t="str">
        <f t="shared" si="96"/>
        <v>CM5NT1_D12+4</v>
      </c>
      <c r="F576" s="89" t="s">
        <v>1888</v>
      </c>
      <c r="G576" s="55"/>
      <c r="H576" s="55" t="s">
        <v>2036</v>
      </c>
      <c r="I576" s="56" t="s">
        <v>2037</v>
      </c>
      <c r="J576" s="56" t="s">
        <v>2038</v>
      </c>
      <c r="K576" s="56"/>
      <c r="L576" s="56" t="s">
        <v>151</v>
      </c>
      <c r="M576" s="57">
        <v>1300</v>
      </c>
      <c r="N576" s="55">
        <v>650</v>
      </c>
      <c r="O576" s="55">
        <v>500</v>
      </c>
      <c r="P576" s="55">
        <v>400</v>
      </c>
      <c r="Q576" s="57"/>
      <c r="R576" s="57"/>
      <c r="S576" s="57"/>
      <c r="T576" s="57"/>
      <c r="U576" s="58" t="str">
        <f t="shared" si="101"/>
        <v>CM5NT1_D12</v>
      </c>
      <c r="V576" s="59"/>
      <c r="W576" s="59"/>
      <c r="X576" s="59"/>
      <c r="Y576" s="59"/>
      <c r="Z576" s="60">
        <f>V576/M576</f>
        <v>0</v>
      </c>
      <c r="AA576" s="60">
        <f>W576/N576</f>
        <v>0</v>
      </c>
      <c r="AB576" s="60"/>
      <c r="AC576" s="60">
        <f>Y576/P576</f>
        <v>0</v>
      </c>
      <c r="AD576" s="59"/>
      <c r="AE576" s="59"/>
      <c r="AF576" s="59"/>
      <c r="AG576" s="59"/>
      <c r="AH576" s="61"/>
      <c r="AI576" s="61"/>
      <c r="AJ576" s="61"/>
      <c r="AK576" s="61"/>
      <c r="AL576" s="164">
        <v>3.5807692307692305</v>
      </c>
      <c r="AM576" s="62"/>
      <c r="AN576" s="62">
        <v>2</v>
      </c>
      <c r="AO576" s="59">
        <f t="shared" si="92"/>
        <v>2600</v>
      </c>
      <c r="AP576" s="59">
        <f t="shared" si="92"/>
        <v>1300</v>
      </c>
      <c r="AQ576" s="59">
        <f t="shared" si="92"/>
        <v>1000</v>
      </c>
      <c r="AR576" s="59">
        <f t="shared" si="92"/>
        <v>800</v>
      </c>
      <c r="AS576" s="59">
        <f t="shared" si="97"/>
        <v>2600</v>
      </c>
      <c r="AT576" s="59">
        <f t="shared" si="97"/>
        <v>1300</v>
      </c>
      <c r="AU576" s="59">
        <f t="shared" si="97"/>
        <v>1000</v>
      </c>
      <c r="AV576" s="59">
        <f t="shared" si="97"/>
        <v>800</v>
      </c>
      <c r="AW576" s="64"/>
      <c r="AX576" s="89" t="s">
        <v>1888</v>
      </c>
      <c r="AY576" s="65"/>
      <c r="AZ576" s="66">
        <v>400</v>
      </c>
    </row>
    <row r="577" spans="1:52" s="89" customFormat="1" ht="47.25" x14ac:dyDescent="0.25">
      <c r="A577" s="53" t="str">
        <f t="shared" si="93"/>
        <v>CM5NT1_D13+1</v>
      </c>
      <c r="B577" s="53" t="str">
        <f t="shared" si="94"/>
        <v>CM5NT1_D13+2</v>
      </c>
      <c r="C577" s="53" t="str">
        <f t="shared" si="95"/>
        <v>CM5NT1_D13+3</v>
      </c>
      <c r="D577" s="53" t="str">
        <f t="shared" si="96"/>
        <v>CM5NT1_D13+4</v>
      </c>
      <c r="F577" s="89" t="s">
        <v>1888</v>
      </c>
      <c r="G577" s="55"/>
      <c r="H577" s="55" t="s">
        <v>2039</v>
      </c>
      <c r="I577" s="56" t="s">
        <v>2040</v>
      </c>
      <c r="J577" s="56"/>
      <c r="K577" s="56"/>
      <c r="L577" s="56" t="s">
        <v>2041</v>
      </c>
      <c r="M577" s="55">
        <v>1800</v>
      </c>
      <c r="N577" s="55">
        <v>900</v>
      </c>
      <c r="O577" s="55">
        <v>600</v>
      </c>
      <c r="P577" s="55">
        <v>400</v>
      </c>
      <c r="Q577" s="57"/>
      <c r="R577" s="57"/>
      <c r="S577" s="57"/>
      <c r="T577" s="57"/>
      <c r="U577" s="58" t="str">
        <f t="shared" si="101"/>
        <v>CM5NT1_D13</v>
      </c>
      <c r="V577" s="59"/>
      <c r="W577" s="59"/>
      <c r="X577" s="59"/>
      <c r="Y577" s="59"/>
      <c r="Z577" s="60"/>
      <c r="AA577" s="60"/>
      <c r="AB577" s="60"/>
      <c r="AC577" s="60"/>
      <c r="AD577" s="59"/>
      <c r="AE577" s="59"/>
      <c r="AF577" s="59"/>
      <c r="AG577" s="59"/>
      <c r="AH577" s="61"/>
      <c r="AI577" s="61"/>
      <c r="AJ577" s="61"/>
      <c r="AK577" s="61"/>
      <c r="AL577" s="164">
        <v>4.21</v>
      </c>
      <c r="AM577" s="62"/>
      <c r="AN577" s="63">
        <f>ROUNDDOWN(AL577*$AN$10/$AL$10,1)</f>
        <v>2.4</v>
      </c>
      <c r="AO577" s="59">
        <f t="shared" si="92"/>
        <v>4320</v>
      </c>
      <c r="AP577" s="59">
        <f t="shared" si="92"/>
        <v>2160</v>
      </c>
      <c r="AQ577" s="59">
        <f t="shared" si="92"/>
        <v>1440</v>
      </c>
      <c r="AR577" s="59">
        <f t="shared" si="92"/>
        <v>960</v>
      </c>
      <c r="AS577" s="59">
        <f t="shared" si="97"/>
        <v>4300</v>
      </c>
      <c r="AT577" s="59">
        <f t="shared" si="97"/>
        <v>2200</v>
      </c>
      <c r="AU577" s="59">
        <f t="shared" si="97"/>
        <v>1400</v>
      </c>
      <c r="AV577" s="59">
        <f t="shared" si="97"/>
        <v>960</v>
      </c>
      <c r="AW577" s="64"/>
      <c r="AX577" s="89" t="s">
        <v>1888</v>
      </c>
      <c r="AY577" s="65"/>
      <c r="AZ577" s="66"/>
    </row>
    <row r="578" spans="1:52" s="89" customFormat="1" ht="31.5" x14ac:dyDescent="0.25">
      <c r="A578" s="53" t="str">
        <f t="shared" si="93"/>
        <v>CM6NT1+1</v>
      </c>
      <c r="B578" s="53" t="str">
        <f t="shared" si="94"/>
        <v>CM6NT1+2</v>
      </c>
      <c r="C578" s="53" t="str">
        <f t="shared" si="95"/>
        <v>CM6NT1+3</v>
      </c>
      <c r="D578" s="53" t="str">
        <f t="shared" si="96"/>
        <v>CM6NT1+4</v>
      </c>
      <c r="F578" s="89" t="s">
        <v>1888</v>
      </c>
      <c r="G578" s="55">
        <v>6</v>
      </c>
      <c r="H578" s="55" t="s">
        <v>2042</v>
      </c>
      <c r="I578" s="56" t="s">
        <v>2043</v>
      </c>
      <c r="J578" s="56" t="s">
        <v>151</v>
      </c>
      <c r="K578" s="56"/>
      <c r="L578" s="56" t="s">
        <v>2044</v>
      </c>
      <c r="M578" s="57"/>
      <c r="N578" s="55"/>
      <c r="O578" s="55"/>
      <c r="P578" s="55"/>
      <c r="Q578" s="57"/>
      <c r="R578" s="57"/>
      <c r="S578" s="57"/>
      <c r="T578" s="57"/>
      <c r="U578" s="58"/>
      <c r="V578" s="59"/>
      <c r="W578" s="59"/>
      <c r="X578" s="59"/>
      <c r="Y578" s="59"/>
      <c r="Z578" s="60"/>
      <c r="AA578" s="60"/>
      <c r="AB578" s="60"/>
      <c r="AC578" s="60"/>
      <c r="AD578" s="59"/>
      <c r="AE578" s="59"/>
      <c r="AF578" s="59"/>
      <c r="AG578" s="59"/>
      <c r="AH578" s="61"/>
      <c r="AI578" s="61"/>
      <c r="AJ578" s="61"/>
      <c r="AK578" s="61"/>
      <c r="AL578" s="164"/>
      <c r="AM578" s="62"/>
      <c r="AN578" s="62"/>
      <c r="AO578" s="59">
        <f t="shared" si="92"/>
        <v>0</v>
      </c>
      <c r="AP578" s="59">
        <f t="shared" si="92"/>
        <v>0</v>
      </c>
      <c r="AQ578" s="59">
        <f t="shared" si="92"/>
        <v>0</v>
      </c>
      <c r="AR578" s="59">
        <f t="shared" si="92"/>
        <v>0</v>
      </c>
      <c r="AS578" s="59"/>
      <c r="AT578" s="59"/>
      <c r="AU578" s="59"/>
      <c r="AV578" s="59"/>
      <c r="AW578" s="64"/>
      <c r="AX578" s="89" t="s">
        <v>1888</v>
      </c>
      <c r="AY578" s="65"/>
      <c r="AZ578" s="66">
        <v>240</v>
      </c>
    </row>
    <row r="579" spans="1:52" s="89" customFormat="1" ht="47.25" x14ac:dyDescent="0.25">
      <c r="A579" s="53" t="str">
        <f t="shared" si="93"/>
        <v>CM6NT1_D1+1</v>
      </c>
      <c r="B579" s="53" t="str">
        <f t="shared" si="94"/>
        <v>CM6NT1_D1+2</v>
      </c>
      <c r="C579" s="53" t="str">
        <f t="shared" si="95"/>
        <v>CM6NT1_D1+3</v>
      </c>
      <c r="D579" s="53" t="str">
        <f t="shared" si="96"/>
        <v>CM6NT1_D1+4</v>
      </c>
      <c r="F579" s="89" t="s">
        <v>1888</v>
      </c>
      <c r="G579" s="55"/>
      <c r="H579" s="55" t="s">
        <v>2045</v>
      </c>
      <c r="I579" s="56" t="s">
        <v>2046</v>
      </c>
      <c r="J579" s="56" t="s">
        <v>2047</v>
      </c>
      <c r="K579" s="56"/>
      <c r="L579" s="56" t="s">
        <v>2048</v>
      </c>
      <c r="M579" s="57">
        <v>1800</v>
      </c>
      <c r="N579" s="55">
        <v>900</v>
      </c>
      <c r="O579" s="55">
        <v>580</v>
      </c>
      <c r="P579" s="55">
        <v>400</v>
      </c>
      <c r="Q579" s="57"/>
      <c r="R579" s="57"/>
      <c r="S579" s="57"/>
      <c r="T579" s="57"/>
      <c r="U579" s="58" t="str">
        <f>H579</f>
        <v>CM6NT1_D1</v>
      </c>
      <c r="V579" s="59"/>
      <c r="W579" s="59"/>
      <c r="X579" s="59"/>
      <c r="Y579" s="59"/>
      <c r="Z579" s="60"/>
      <c r="AA579" s="60">
        <f>W579/N579</f>
        <v>0</v>
      </c>
      <c r="AB579" s="60"/>
      <c r="AC579" s="60"/>
      <c r="AD579" s="59"/>
      <c r="AE579" s="59"/>
      <c r="AF579" s="59"/>
      <c r="AG579" s="59"/>
      <c r="AH579" s="61"/>
      <c r="AI579" s="61"/>
      <c r="AJ579" s="61"/>
      <c r="AK579" s="61"/>
      <c r="AL579" s="164">
        <v>3.1111111111111112</v>
      </c>
      <c r="AM579" s="62"/>
      <c r="AN579" s="62">
        <v>1.8</v>
      </c>
      <c r="AO579" s="59">
        <f t="shared" si="92"/>
        <v>3240</v>
      </c>
      <c r="AP579" s="59">
        <f t="shared" si="92"/>
        <v>1620</v>
      </c>
      <c r="AQ579" s="59">
        <f t="shared" si="92"/>
        <v>1044</v>
      </c>
      <c r="AR579" s="59">
        <f t="shared" si="92"/>
        <v>720</v>
      </c>
      <c r="AS579" s="59">
        <f t="shared" si="97"/>
        <v>3200</v>
      </c>
      <c r="AT579" s="59">
        <f t="shared" si="97"/>
        <v>1600</v>
      </c>
      <c r="AU579" s="59">
        <f t="shared" si="97"/>
        <v>1000</v>
      </c>
      <c r="AV579" s="59">
        <f t="shared" si="97"/>
        <v>720</v>
      </c>
      <c r="AW579" s="64"/>
      <c r="AX579" s="89" t="s">
        <v>1888</v>
      </c>
      <c r="AY579" s="65"/>
      <c r="AZ579" s="66">
        <v>240</v>
      </c>
    </row>
    <row r="580" spans="1:52" s="89" customFormat="1" ht="47.25" x14ac:dyDescent="0.25">
      <c r="A580" s="53" t="str">
        <f t="shared" si="93"/>
        <v>CM6NT1_D2+1</v>
      </c>
      <c r="B580" s="53" t="str">
        <f t="shared" si="94"/>
        <v>CM6NT1_D2+2</v>
      </c>
      <c r="C580" s="53" t="str">
        <f t="shared" si="95"/>
        <v>CM6NT1_D2+3</v>
      </c>
      <c r="D580" s="53" t="str">
        <f t="shared" si="96"/>
        <v>CM6NT1_D2+4</v>
      </c>
      <c r="F580" s="89" t="s">
        <v>1888</v>
      </c>
      <c r="G580" s="55"/>
      <c r="H580" s="55" t="s">
        <v>2049</v>
      </c>
      <c r="I580" s="56" t="s">
        <v>2050</v>
      </c>
      <c r="J580" s="56" t="s">
        <v>2051</v>
      </c>
      <c r="K580" s="56"/>
      <c r="L580" s="56" t="s">
        <v>2041</v>
      </c>
      <c r="M580" s="57">
        <v>1500</v>
      </c>
      <c r="N580" s="55">
        <v>700</v>
      </c>
      <c r="O580" s="55">
        <v>550</v>
      </c>
      <c r="P580" s="55">
        <v>400</v>
      </c>
      <c r="Q580" s="57"/>
      <c r="R580" s="57"/>
      <c r="S580" s="57"/>
      <c r="T580" s="57"/>
      <c r="U580" s="58" t="str">
        <f>H580</f>
        <v>CM6NT1_D2</v>
      </c>
      <c r="V580" s="59"/>
      <c r="W580" s="59"/>
      <c r="X580" s="59"/>
      <c r="Y580" s="59"/>
      <c r="Z580" s="60"/>
      <c r="AA580" s="60"/>
      <c r="AB580" s="60"/>
      <c r="AC580" s="60"/>
      <c r="AD580" s="59"/>
      <c r="AE580" s="59"/>
      <c r="AF580" s="59"/>
      <c r="AG580" s="59"/>
      <c r="AH580" s="61"/>
      <c r="AI580" s="61"/>
      <c r="AJ580" s="61"/>
      <c r="AK580" s="61"/>
      <c r="AL580" s="164">
        <v>2.75</v>
      </c>
      <c r="AM580" s="62"/>
      <c r="AN580" s="62">
        <f>AL580*$AN$10/$AL$10</f>
        <v>1.5963939582558204</v>
      </c>
      <c r="AO580" s="59">
        <f t="shared" si="92"/>
        <v>2394.5909373837308</v>
      </c>
      <c r="AP580" s="59">
        <f t="shared" si="92"/>
        <v>1117.4757707790743</v>
      </c>
      <c r="AQ580" s="59">
        <f t="shared" si="92"/>
        <v>878.01667704070121</v>
      </c>
      <c r="AR580" s="59">
        <f t="shared" si="92"/>
        <v>638.55758330232811</v>
      </c>
      <c r="AS580" s="59">
        <f t="shared" si="97"/>
        <v>2400</v>
      </c>
      <c r="AT580" s="59">
        <f t="shared" si="97"/>
        <v>1100</v>
      </c>
      <c r="AU580" s="59">
        <f t="shared" si="97"/>
        <v>880</v>
      </c>
      <c r="AV580" s="59">
        <f t="shared" si="97"/>
        <v>640</v>
      </c>
      <c r="AW580" s="64"/>
      <c r="AX580" s="89" t="s">
        <v>1888</v>
      </c>
      <c r="AY580" s="65"/>
      <c r="AZ580" s="66"/>
    </row>
    <row r="581" spans="1:52" s="89" customFormat="1" ht="47.25" x14ac:dyDescent="0.25">
      <c r="A581" s="53" t="str">
        <f t="shared" si="93"/>
        <v>CM6NT1_D3+1</v>
      </c>
      <c r="B581" s="53" t="str">
        <f t="shared" si="94"/>
        <v>CM6NT1_D3+2</v>
      </c>
      <c r="C581" s="53" t="str">
        <f t="shared" si="95"/>
        <v>CM6NT1_D3+3</v>
      </c>
      <c r="D581" s="53" t="str">
        <f t="shared" si="96"/>
        <v>CM6NT1_D3+4</v>
      </c>
      <c r="F581" s="89" t="s">
        <v>1888</v>
      </c>
      <c r="G581" s="55"/>
      <c r="H581" s="55" t="s">
        <v>2052</v>
      </c>
      <c r="I581" s="56" t="s">
        <v>2053</v>
      </c>
      <c r="J581" s="56" t="s">
        <v>2054</v>
      </c>
      <c r="K581" s="56"/>
      <c r="L581" s="56" t="s">
        <v>426</v>
      </c>
      <c r="M581" s="55">
        <v>1300</v>
      </c>
      <c r="N581" s="55">
        <v>650</v>
      </c>
      <c r="O581" s="55">
        <v>500</v>
      </c>
      <c r="P581" s="55">
        <v>400</v>
      </c>
      <c r="Q581" s="57"/>
      <c r="R581" s="57"/>
      <c r="S581" s="57"/>
      <c r="T581" s="57"/>
      <c r="U581" s="58" t="str">
        <f>H581</f>
        <v>CM6NT1_D3</v>
      </c>
      <c r="V581" s="59"/>
      <c r="W581" s="59"/>
      <c r="X581" s="59"/>
      <c r="Y581" s="59"/>
      <c r="Z581" s="60"/>
      <c r="AA581" s="60"/>
      <c r="AB581" s="60"/>
      <c r="AC581" s="60"/>
      <c r="AD581" s="59"/>
      <c r="AE581" s="59"/>
      <c r="AF581" s="59"/>
      <c r="AG581" s="59"/>
      <c r="AH581" s="61"/>
      <c r="AI581" s="61"/>
      <c r="AJ581" s="61"/>
      <c r="AK581" s="61"/>
      <c r="AL581" s="164">
        <v>4.0352564102564097</v>
      </c>
      <c r="AM581" s="62"/>
      <c r="AN581" s="63">
        <f>ROUNDDOWN(AL581*$AN$10/$AL$10,1)</f>
        <v>2.2999999999999998</v>
      </c>
      <c r="AO581" s="59">
        <f t="shared" si="92"/>
        <v>2989.9999999999995</v>
      </c>
      <c r="AP581" s="59">
        <f t="shared" si="92"/>
        <v>1494.9999999999998</v>
      </c>
      <c r="AQ581" s="59">
        <f t="shared" si="92"/>
        <v>1150</v>
      </c>
      <c r="AR581" s="59">
        <f t="shared" si="92"/>
        <v>919.99999999999989</v>
      </c>
      <c r="AS581" s="59">
        <f t="shared" si="97"/>
        <v>3000</v>
      </c>
      <c r="AT581" s="59">
        <f t="shared" si="97"/>
        <v>1500</v>
      </c>
      <c r="AU581" s="59">
        <f t="shared" si="97"/>
        <v>1200</v>
      </c>
      <c r="AV581" s="59">
        <f t="shared" si="97"/>
        <v>920</v>
      </c>
      <c r="AW581" s="64"/>
      <c r="AX581" s="89" t="s">
        <v>1888</v>
      </c>
      <c r="AY581" s="65"/>
      <c r="AZ581" s="66">
        <v>240</v>
      </c>
    </row>
    <row r="582" spans="1:52" s="89" customFormat="1" ht="31.5" x14ac:dyDescent="0.25">
      <c r="A582" s="53" t="str">
        <f t="shared" si="93"/>
        <v>CM7NT1+1</v>
      </c>
      <c r="B582" s="53" t="str">
        <f t="shared" si="94"/>
        <v>CM7NT1+2</v>
      </c>
      <c r="C582" s="53" t="str">
        <f t="shared" si="95"/>
        <v>CM7NT1+3</v>
      </c>
      <c r="D582" s="53" t="str">
        <f t="shared" si="96"/>
        <v>CM7NT1+4</v>
      </c>
      <c r="F582" s="89" t="s">
        <v>1888</v>
      </c>
      <c r="G582" s="55">
        <v>7</v>
      </c>
      <c r="H582" s="55" t="s">
        <v>2055</v>
      </c>
      <c r="I582" s="56" t="s">
        <v>2056</v>
      </c>
      <c r="J582" s="56" t="s">
        <v>2057</v>
      </c>
      <c r="K582" s="56"/>
      <c r="L582" s="56" t="s">
        <v>2058</v>
      </c>
      <c r="M582" s="57"/>
      <c r="N582" s="55"/>
      <c r="O582" s="55"/>
      <c r="P582" s="55"/>
      <c r="Q582" s="57"/>
      <c r="R582" s="57"/>
      <c r="S582" s="57"/>
      <c r="T582" s="57"/>
      <c r="U582" s="58"/>
      <c r="V582" s="59"/>
      <c r="W582" s="59"/>
      <c r="X582" s="59"/>
      <c r="Y582" s="59"/>
      <c r="Z582" s="60"/>
      <c r="AA582" s="60"/>
      <c r="AB582" s="60"/>
      <c r="AC582" s="60"/>
      <c r="AD582" s="59"/>
      <c r="AE582" s="59"/>
      <c r="AF582" s="59"/>
      <c r="AG582" s="59"/>
      <c r="AH582" s="61"/>
      <c r="AI582" s="61"/>
      <c r="AJ582" s="61"/>
      <c r="AK582" s="61"/>
      <c r="AL582" s="164"/>
      <c r="AM582" s="62"/>
      <c r="AN582" s="62"/>
      <c r="AO582" s="59">
        <f t="shared" si="92"/>
        <v>0</v>
      </c>
      <c r="AP582" s="59">
        <f t="shared" si="92"/>
        <v>0</v>
      </c>
      <c r="AQ582" s="59">
        <f t="shared" si="92"/>
        <v>0</v>
      </c>
      <c r="AR582" s="59">
        <f t="shared" si="92"/>
        <v>0</v>
      </c>
      <c r="AS582" s="59"/>
      <c r="AT582" s="59"/>
      <c r="AU582" s="59"/>
      <c r="AV582" s="59"/>
      <c r="AW582" s="64"/>
      <c r="AX582" s="89" t="s">
        <v>1888</v>
      </c>
      <c r="AY582" s="65"/>
      <c r="AZ582" s="66">
        <v>240</v>
      </c>
    </row>
    <row r="583" spans="1:52" s="89" customFormat="1" ht="47.25" x14ac:dyDescent="0.25">
      <c r="A583" s="53" t="str">
        <f t="shared" si="93"/>
        <v>CM7NT1_D1+1</v>
      </c>
      <c r="B583" s="53" t="str">
        <f t="shared" si="94"/>
        <v>CM7NT1_D1+2</v>
      </c>
      <c r="C583" s="53" t="str">
        <f t="shared" si="95"/>
        <v>CM7NT1_D1+3</v>
      </c>
      <c r="D583" s="53" t="str">
        <f t="shared" si="96"/>
        <v>CM7NT1_D1+4</v>
      </c>
      <c r="F583" s="89" t="s">
        <v>1888</v>
      </c>
      <c r="G583" s="55"/>
      <c r="H583" s="55" t="s">
        <v>2059</v>
      </c>
      <c r="I583" s="56" t="s">
        <v>2060</v>
      </c>
      <c r="J583" s="56" t="s">
        <v>2057</v>
      </c>
      <c r="K583" s="56"/>
      <c r="L583" s="56" t="s">
        <v>2061</v>
      </c>
      <c r="M583" s="57">
        <v>1800</v>
      </c>
      <c r="N583" s="57">
        <v>900</v>
      </c>
      <c r="O583" s="55">
        <v>720</v>
      </c>
      <c r="P583" s="55">
        <v>550</v>
      </c>
      <c r="Q583" s="57"/>
      <c r="R583" s="57"/>
      <c r="S583" s="57"/>
      <c r="T583" s="57"/>
      <c r="U583" s="58" t="str">
        <f>H583</f>
        <v>CM7NT1_D1</v>
      </c>
      <c r="V583" s="59"/>
      <c r="W583" s="59"/>
      <c r="X583" s="59"/>
      <c r="Y583" s="59"/>
      <c r="Z583" s="60"/>
      <c r="AA583" s="60"/>
      <c r="AB583" s="60"/>
      <c r="AC583" s="60"/>
      <c r="AD583" s="59"/>
      <c r="AE583" s="59"/>
      <c r="AF583" s="59"/>
      <c r="AG583" s="59"/>
      <c r="AH583" s="61"/>
      <c r="AI583" s="61"/>
      <c r="AJ583" s="61"/>
      <c r="AK583" s="61"/>
      <c r="AL583" s="164">
        <v>4.21</v>
      </c>
      <c r="AM583" s="62"/>
      <c r="AN583" s="63">
        <f>ROUNDDOWN(AL583*$AN$10/$AL$10,1)</f>
        <v>2.4</v>
      </c>
      <c r="AO583" s="59">
        <f t="shared" si="92"/>
        <v>4320</v>
      </c>
      <c r="AP583" s="59">
        <f t="shared" si="92"/>
        <v>2160</v>
      </c>
      <c r="AQ583" s="59">
        <f t="shared" si="92"/>
        <v>1728</v>
      </c>
      <c r="AR583" s="59">
        <f t="shared" si="92"/>
        <v>1320</v>
      </c>
      <c r="AS583" s="59">
        <f t="shared" si="97"/>
        <v>4300</v>
      </c>
      <c r="AT583" s="59">
        <f t="shared" si="97"/>
        <v>2200</v>
      </c>
      <c r="AU583" s="59">
        <f t="shared" si="97"/>
        <v>1700</v>
      </c>
      <c r="AV583" s="59">
        <f t="shared" si="97"/>
        <v>1300</v>
      </c>
      <c r="AW583" s="64"/>
      <c r="AX583" s="89" t="s">
        <v>1888</v>
      </c>
      <c r="AY583" s="65"/>
      <c r="AZ583" s="66">
        <v>240</v>
      </c>
    </row>
    <row r="584" spans="1:52" s="89" customFormat="1" ht="47.25" x14ac:dyDescent="0.25">
      <c r="A584" s="53" t="str">
        <f t="shared" si="93"/>
        <v>CM7NT1_D2+1</v>
      </c>
      <c r="B584" s="53" t="str">
        <f t="shared" si="94"/>
        <v>CM7NT1_D2+2</v>
      </c>
      <c r="C584" s="53" t="str">
        <f t="shared" si="95"/>
        <v>CM7NT1_D2+3</v>
      </c>
      <c r="D584" s="53" t="str">
        <f t="shared" si="96"/>
        <v>CM7NT1_D2+4</v>
      </c>
      <c r="F584" s="89" t="s">
        <v>1888</v>
      </c>
      <c r="G584" s="55"/>
      <c r="H584" s="55" t="s">
        <v>2062</v>
      </c>
      <c r="I584" s="56" t="s">
        <v>2063</v>
      </c>
      <c r="J584" s="56" t="s">
        <v>2061</v>
      </c>
      <c r="K584" s="56"/>
      <c r="L584" s="56" t="s">
        <v>2058</v>
      </c>
      <c r="M584" s="57">
        <v>2000</v>
      </c>
      <c r="N584" s="55">
        <v>1000</v>
      </c>
      <c r="O584" s="55">
        <v>700</v>
      </c>
      <c r="P584" s="55">
        <v>500</v>
      </c>
      <c r="Q584" s="57"/>
      <c r="R584" s="57"/>
      <c r="S584" s="57"/>
      <c r="T584" s="57"/>
      <c r="U584" s="58" t="str">
        <f>H584</f>
        <v>CM7NT1_D2</v>
      </c>
      <c r="V584" s="59"/>
      <c r="W584" s="59"/>
      <c r="X584" s="59"/>
      <c r="Y584" s="59"/>
      <c r="Z584" s="60"/>
      <c r="AA584" s="60"/>
      <c r="AB584" s="60"/>
      <c r="AC584" s="60"/>
      <c r="AD584" s="59"/>
      <c r="AE584" s="59"/>
      <c r="AF584" s="59"/>
      <c r="AG584" s="59"/>
      <c r="AH584" s="61"/>
      <c r="AI584" s="61"/>
      <c r="AJ584" s="61"/>
      <c r="AK584" s="61"/>
      <c r="AL584" s="164">
        <v>6.8419999999999996</v>
      </c>
      <c r="AM584" s="62"/>
      <c r="AN584" s="63">
        <f>ROUNDDOWN(AL584*$AN$10/$AL$10,1)</f>
        <v>3.9</v>
      </c>
      <c r="AO584" s="59">
        <f t="shared" si="92"/>
        <v>7800</v>
      </c>
      <c r="AP584" s="59">
        <f t="shared" si="92"/>
        <v>3900</v>
      </c>
      <c r="AQ584" s="59">
        <f t="shared" si="92"/>
        <v>2730</v>
      </c>
      <c r="AR584" s="59">
        <f t="shared" si="92"/>
        <v>1950</v>
      </c>
      <c r="AS584" s="59">
        <f t="shared" si="97"/>
        <v>7800</v>
      </c>
      <c r="AT584" s="59">
        <f t="shared" si="97"/>
        <v>3900</v>
      </c>
      <c r="AU584" s="59">
        <f t="shared" si="97"/>
        <v>2700</v>
      </c>
      <c r="AV584" s="59">
        <f t="shared" si="97"/>
        <v>2000</v>
      </c>
      <c r="AW584" s="64"/>
      <c r="AX584" s="89" t="s">
        <v>1888</v>
      </c>
      <c r="AY584" s="65"/>
      <c r="AZ584" s="66">
        <v>270</v>
      </c>
    </row>
    <row r="585" spans="1:52" s="89" customFormat="1" ht="47.25" x14ac:dyDescent="0.25">
      <c r="A585" s="53" t="str">
        <f t="shared" si="93"/>
        <v>CM7NT1_D3+1</v>
      </c>
      <c r="B585" s="53" t="str">
        <f t="shared" si="94"/>
        <v>CM7NT1_D3+2</v>
      </c>
      <c r="C585" s="53" t="str">
        <f t="shared" si="95"/>
        <v>CM7NT1_D3+3</v>
      </c>
      <c r="D585" s="53" t="str">
        <f t="shared" si="96"/>
        <v>CM7NT1_D3+4</v>
      </c>
      <c r="F585" s="89" t="s">
        <v>1888</v>
      </c>
      <c r="G585" s="55"/>
      <c r="H585" s="55" t="s">
        <v>2064</v>
      </c>
      <c r="I585" s="56" t="s">
        <v>2065</v>
      </c>
      <c r="J585" s="56" t="s">
        <v>1134</v>
      </c>
      <c r="K585" s="56"/>
      <c r="L585" s="56" t="s">
        <v>2056</v>
      </c>
      <c r="M585" s="55">
        <v>1800</v>
      </c>
      <c r="N585" s="55">
        <v>900</v>
      </c>
      <c r="O585" s="55">
        <v>600</v>
      </c>
      <c r="P585" s="55">
        <v>400</v>
      </c>
      <c r="Q585" s="57"/>
      <c r="R585" s="57"/>
      <c r="S585" s="57"/>
      <c r="T585" s="57"/>
      <c r="U585" s="58" t="str">
        <f>H585</f>
        <v>CM7NT1_D3</v>
      </c>
      <c r="V585" s="59"/>
      <c r="W585" s="59"/>
      <c r="X585" s="59"/>
      <c r="Y585" s="59"/>
      <c r="Z585" s="60"/>
      <c r="AA585" s="60"/>
      <c r="AB585" s="60"/>
      <c r="AC585" s="60"/>
      <c r="AD585" s="59"/>
      <c r="AE585" s="59"/>
      <c r="AF585" s="59"/>
      <c r="AG585" s="59"/>
      <c r="AH585" s="61"/>
      <c r="AI585" s="61"/>
      <c r="AJ585" s="61"/>
      <c r="AK585" s="61"/>
      <c r="AL585" s="164">
        <v>4.21</v>
      </c>
      <c r="AM585" s="62"/>
      <c r="AN585" s="63">
        <f>ROUNDDOWN(AL585*$AN$10/$AL$10,1)</f>
        <v>2.4</v>
      </c>
      <c r="AO585" s="59">
        <f t="shared" si="92"/>
        <v>4320</v>
      </c>
      <c r="AP585" s="59">
        <f t="shared" si="92"/>
        <v>2160</v>
      </c>
      <c r="AQ585" s="59">
        <f t="shared" si="92"/>
        <v>1440</v>
      </c>
      <c r="AR585" s="59">
        <f t="shared" si="92"/>
        <v>960</v>
      </c>
      <c r="AS585" s="59">
        <f t="shared" si="97"/>
        <v>4300</v>
      </c>
      <c r="AT585" s="59">
        <f t="shared" si="97"/>
        <v>2200</v>
      </c>
      <c r="AU585" s="59">
        <f t="shared" si="97"/>
        <v>1400</v>
      </c>
      <c r="AV585" s="59">
        <f t="shared" si="97"/>
        <v>960</v>
      </c>
      <c r="AW585" s="64"/>
      <c r="AX585" s="89" t="s">
        <v>1888</v>
      </c>
      <c r="AY585" s="65"/>
      <c r="AZ585" s="66"/>
    </row>
    <row r="586" spans="1:52" s="89" customFormat="1" ht="31.5" x14ac:dyDescent="0.25">
      <c r="A586" s="53" t="str">
        <f t="shared" si="93"/>
        <v>CM8NT+1</v>
      </c>
      <c r="B586" s="53" t="str">
        <f t="shared" si="94"/>
        <v>CM8NT+2</v>
      </c>
      <c r="C586" s="53" t="str">
        <f t="shared" si="95"/>
        <v>CM8NT+3</v>
      </c>
      <c r="D586" s="53" t="str">
        <f t="shared" si="96"/>
        <v>CM8NT+4</v>
      </c>
      <c r="F586" s="89" t="s">
        <v>1888</v>
      </c>
      <c r="G586" s="55">
        <v>8</v>
      </c>
      <c r="H586" s="55" t="s">
        <v>2066</v>
      </c>
      <c r="I586" s="56" t="s">
        <v>2067</v>
      </c>
      <c r="J586" s="56" t="s">
        <v>1134</v>
      </c>
      <c r="K586" s="56"/>
      <c r="L586" s="56" t="s">
        <v>2068</v>
      </c>
      <c r="M586" s="57"/>
      <c r="N586" s="55"/>
      <c r="O586" s="55"/>
      <c r="P586" s="55"/>
      <c r="Q586" s="57"/>
      <c r="R586" s="57"/>
      <c r="S586" s="57"/>
      <c r="T586" s="57"/>
      <c r="U586" s="58"/>
      <c r="V586" s="59"/>
      <c r="W586" s="59"/>
      <c r="X586" s="59"/>
      <c r="Y586" s="59"/>
      <c r="Z586" s="60"/>
      <c r="AA586" s="60"/>
      <c r="AB586" s="60"/>
      <c r="AC586" s="60"/>
      <c r="AD586" s="59"/>
      <c r="AE586" s="59"/>
      <c r="AF586" s="59"/>
      <c r="AG586" s="59"/>
      <c r="AH586" s="61"/>
      <c r="AI586" s="61"/>
      <c r="AJ586" s="61"/>
      <c r="AK586" s="61"/>
      <c r="AL586" s="164"/>
      <c r="AM586" s="62"/>
      <c r="AN586" s="62"/>
      <c r="AO586" s="59">
        <f t="shared" si="92"/>
        <v>0</v>
      </c>
      <c r="AP586" s="59">
        <f t="shared" si="92"/>
        <v>0</v>
      </c>
      <c r="AQ586" s="59">
        <f t="shared" si="92"/>
        <v>0</v>
      </c>
      <c r="AR586" s="59">
        <f t="shared" ref="AR586:AR649" si="103">P586*$AN586</f>
        <v>0</v>
      </c>
      <c r="AS586" s="59"/>
      <c r="AT586" s="59"/>
      <c r="AU586" s="59"/>
      <c r="AV586" s="59"/>
      <c r="AW586" s="64"/>
      <c r="AX586" s="89" t="s">
        <v>1888</v>
      </c>
      <c r="AY586" s="65"/>
      <c r="AZ586" s="66">
        <v>240</v>
      </c>
    </row>
    <row r="587" spans="1:52" s="89" customFormat="1" ht="31.5" x14ac:dyDescent="0.25">
      <c r="A587" s="53" t="str">
        <f t="shared" si="93"/>
        <v>CM8NT_D1+1</v>
      </c>
      <c r="B587" s="53" t="str">
        <f t="shared" si="94"/>
        <v>CM8NT_D1+2</v>
      </c>
      <c r="C587" s="53" t="str">
        <f t="shared" si="95"/>
        <v>CM8NT_D1+3</v>
      </c>
      <c r="D587" s="53" t="str">
        <f t="shared" si="96"/>
        <v>CM8NT_D1+4</v>
      </c>
      <c r="F587" s="89" t="s">
        <v>1888</v>
      </c>
      <c r="G587" s="55"/>
      <c r="H587" s="55" t="s">
        <v>2069</v>
      </c>
      <c r="I587" s="56" t="s">
        <v>2070</v>
      </c>
      <c r="J587" s="56" t="s">
        <v>2071</v>
      </c>
      <c r="K587" s="56"/>
      <c r="L587" s="56" t="s">
        <v>2072</v>
      </c>
      <c r="M587" s="57">
        <v>1400</v>
      </c>
      <c r="N587" s="55">
        <v>700</v>
      </c>
      <c r="O587" s="55">
        <v>600</v>
      </c>
      <c r="P587" s="55">
        <v>400</v>
      </c>
      <c r="Q587" s="57"/>
      <c r="R587" s="57"/>
      <c r="S587" s="57"/>
      <c r="T587" s="57"/>
      <c r="U587" s="58" t="str">
        <f>H587</f>
        <v>CM8NT_D1</v>
      </c>
      <c r="V587" s="59"/>
      <c r="W587" s="59"/>
      <c r="X587" s="59"/>
      <c r="Y587" s="59"/>
      <c r="Z587" s="60">
        <f>V587/M587</f>
        <v>0</v>
      </c>
      <c r="AA587" s="60">
        <f>W587/N587</f>
        <v>0</v>
      </c>
      <c r="AB587" s="60"/>
      <c r="AC587" s="60"/>
      <c r="AD587" s="59"/>
      <c r="AE587" s="59"/>
      <c r="AF587" s="59"/>
      <c r="AG587" s="59"/>
      <c r="AH587" s="61"/>
      <c r="AI587" s="61"/>
      <c r="AJ587" s="61"/>
      <c r="AK587" s="61"/>
      <c r="AL587" s="164">
        <v>4.7699999999999996</v>
      </c>
      <c r="AM587" s="62"/>
      <c r="AN587" s="63">
        <f>ROUNDDOWN(AL587*$AN$10/$AL$10,1)</f>
        <v>2.7</v>
      </c>
      <c r="AO587" s="59">
        <f t="shared" ref="AO587:AR650" si="104">M587*$AN587</f>
        <v>3780.0000000000005</v>
      </c>
      <c r="AP587" s="59">
        <f t="shared" si="104"/>
        <v>1890.0000000000002</v>
      </c>
      <c r="AQ587" s="59">
        <f t="shared" si="104"/>
        <v>1620</v>
      </c>
      <c r="AR587" s="59">
        <f t="shared" si="103"/>
        <v>1080</v>
      </c>
      <c r="AS587" s="59">
        <f t="shared" si="97"/>
        <v>3800</v>
      </c>
      <c r="AT587" s="59">
        <f t="shared" si="97"/>
        <v>1900</v>
      </c>
      <c r="AU587" s="59">
        <f t="shared" si="97"/>
        <v>1600</v>
      </c>
      <c r="AV587" s="59">
        <f t="shared" si="97"/>
        <v>1100</v>
      </c>
      <c r="AW587" s="64"/>
      <c r="AX587" s="89" t="s">
        <v>1888</v>
      </c>
      <c r="AY587" s="65"/>
      <c r="AZ587" s="66">
        <v>240</v>
      </c>
    </row>
    <row r="588" spans="1:52" s="89" customFormat="1" ht="31.5" x14ac:dyDescent="0.25">
      <c r="A588" s="53" t="str">
        <f t="shared" ref="A588:A651" si="105">H588&amp;"+1"</f>
        <v>CM8NT_D2+1</v>
      </c>
      <c r="B588" s="53" t="str">
        <f t="shared" ref="B588:B651" si="106">H588&amp;"+2"</f>
        <v>CM8NT_D2+2</v>
      </c>
      <c r="C588" s="53" t="str">
        <f t="shared" ref="C588:C651" si="107">H588&amp;"+3"</f>
        <v>CM8NT_D2+3</v>
      </c>
      <c r="D588" s="53" t="str">
        <f t="shared" ref="D588:D651" si="108">H588&amp;"+4"</f>
        <v>CM8NT_D2+4</v>
      </c>
      <c r="F588" s="89" t="s">
        <v>1888</v>
      </c>
      <c r="G588" s="55"/>
      <c r="H588" s="55" t="s">
        <v>2073</v>
      </c>
      <c r="I588" s="56" t="s">
        <v>2074</v>
      </c>
      <c r="J588" s="56" t="s">
        <v>2075</v>
      </c>
      <c r="K588" s="56"/>
      <c r="L588" s="56" t="s">
        <v>2076</v>
      </c>
      <c r="M588" s="55">
        <v>1200</v>
      </c>
      <c r="N588" s="55">
        <v>600</v>
      </c>
      <c r="O588" s="55">
        <v>500</v>
      </c>
      <c r="P588" s="55">
        <v>400</v>
      </c>
      <c r="Q588" s="57"/>
      <c r="R588" s="57"/>
      <c r="S588" s="57"/>
      <c r="T588" s="57"/>
      <c r="U588" s="58" t="str">
        <f>H588</f>
        <v>CM8NT_D2</v>
      </c>
      <c r="V588" s="59"/>
      <c r="W588" s="59"/>
      <c r="X588" s="59"/>
      <c r="Y588" s="59"/>
      <c r="Z588" s="60"/>
      <c r="AA588" s="60"/>
      <c r="AB588" s="60"/>
      <c r="AC588" s="60"/>
      <c r="AD588" s="59"/>
      <c r="AE588" s="59"/>
      <c r="AF588" s="59"/>
      <c r="AG588" s="59"/>
      <c r="AH588" s="61"/>
      <c r="AI588" s="61"/>
      <c r="AJ588" s="61"/>
      <c r="AK588" s="61"/>
      <c r="AL588" s="164">
        <v>3.15</v>
      </c>
      <c r="AM588" s="62"/>
      <c r="AN588" s="63">
        <f>ROUNDDOWN(AL588*$AN$10/$AL$10,1)</f>
        <v>1.8</v>
      </c>
      <c r="AO588" s="59">
        <f t="shared" si="104"/>
        <v>2160</v>
      </c>
      <c r="AP588" s="59">
        <f t="shared" si="104"/>
        <v>1080</v>
      </c>
      <c r="AQ588" s="59">
        <f t="shared" si="104"/>
        <v>900</v>
      </c>
      <c r="AR588" s="59">
        <f t="shared" si="103"/>
        <v>720</v>
      </c>
      <c r="AS588" s="59">
        <f t="shared" ref="AS588:AV651" si="109">IF(AO588&lt;1000,ROUND(AO588,-1),ROUND(AO588,-2))</f>
        <v>2200</v>
      </c>
      <c r="AT588" s="59">
        <f t="shared" si="109"/>
        <v>1100</v>
      </c>
      <c r="AU588" s="59">
        <f t="shared" si="109"/>
        <v>900</v>
      </c>
      <c r="AV588" s="59">
        <f t="shared" si="109"/>
        <v>720</v>
      </c>
      <c r="AW588" s="64"/>
      <c r="AX588" s="89" t="s">
        <v>1888</v>
      </c>
      <c r="AY588" s="65"/>
      <c r="AZ588" s="66"/>
    </row>
    <row r="589" spans="1:52" s="89" customFormat="1" ht="31.5" x14ac:dyDescent="0.25">
      <c r="A589" s="53" t="str">
        <f t="shared" si="105"/>
        <v>CM9NT2+1</v>
      </c>
      <c r="B589" s="53" t="str">
        <f t="shared" si="106"/>
        <v>CM9NT2+2</v>
      </c>
      <c r="C589" s="53" t="str">
        <f t="shared" si="107"/>
        <v>CM9NT2+3</v>
      </c>
      <c r="D589" s="53" t="str">
        <f t="shared" si="108"/>
        <v>CM9NT2+4</v>
      </c>
      <c r="F589" s="89" t="s">
        <v>1888</v>
      </c>
      <c r="G589" s="55">
        <v>9</v>
      </c>
      <c r="H589" s="55" t="s">
        <v>2077</v>
      </c>
      <c r="I589" s="56" t="s">
        <v>2078</v>
      </c>
      <c r="J589" s="56" t="s">
        <v>2076</v>
      </c>
      <c r="K589" s="56"/>
      <c r="L589" s="56" t="s">
        <v>2056</v>
      </c>
      <c r="M589" s="57"/>
      <c r="N589" s="55"/>
      <c r="O589" s="55"/>
      <c r="P589" s="55"/>
      <c r="Q589" s="57"/>
      <c r="R589" s="57"/>
      <c r="S589" s="57"/>
      <c r="T589" s="57"/>
      <c r="U589" s="58"/>
      <c r="V589" s="59"/>
      <c r="W589" s="59"/>
      <c r="X589" s="59"/>
      <c r="Y589" s="59"/>
      <c r="Z589" s="60"/>
      <c r="AA589" s="60"/>
      <c r="AB589" s="60"/>
      <c r="AC589" s="60"/>
      <c r="AD589" s="59"/>
      <c r="AE589" s="59"/>
      <c r="AF589" s="59"/>
      <c r="AG589" s="59"/>
      <c r="AH589" s="61"/>
      <c r="AI589" s="61"/>
      <c r="AJ589" s="61"/>
      <c r="AK589" s="61"/>
      <c r="AL589" s="164"/>
      <c r="AM589" s="62"/>
      <c r="AN589" s="62"/>
      <c r="AO589" s="59">
        <f t="shared" si="104"/>
        <v>0</v>
      </c>
      <c r="AP589" s="59">
        <f t="shared" si="104"/>
        <v>0</v>
      </c>
      <c r="AQ589" s="59">
        <f t="shared" si="104"/>
        <v>0</v>
      </c>
      <c r="AR589" s="59">
        <f t="shared" si="103"/>
        <v>0</v>
      </c>
      <c r="AS589" s="59"/>
      <c r="AT589" s="59"/>
      <c r="AU589" s="59"/>
      <c r="AV589" s="59"/>
      <c r="AW589" s="64"/>
      <c r="AX589" s="89" t="s">
        <v>1888</v>
      </c>
      <c r="AY589" s="65"/>
      <c r="AZ589" s="66">
        <v>240</v>
      </c>
    </row>
    <row r="590" spans="1:52" s="89" customFormat="1" ht="47.25" x14ac:dyDescent="0.25">
      <c r="A590" s="53" t="str">
        <f t="shared" si="105"/>
        <v>CM9NT2_D1+1</v>
      </c>
      <c r="B590" s="53" t="str">
        <f t="shared" si="106"/>
        <v>CM9NT2_D1+2</v>
      </c>
      <c r="C590" s="53" t="str">
        <f t="shared" si="107"/>
        <v>CM9NT2_D1+3</v>
      </c>
      <c r="D590" s="53" t="str">
        <f t="shared" si="108"/>
        <v>CM9NT2_D1+4</v>
      </c>
      <c r="F590" s="89" t="s">
        <v>1888</v>
      </c>
      <c r="G590" s="55"/>
      <c r="H590" s="55" t="s">
        <v>2079</v>
      </c>
      <c r="I590" s="56" t="s">
        <v>2080</v>
      </c>
      <c r="J590" s="56" t="s">
        <v>151</v>
      </c>
      <c r="K590" s="56"/>
      <c r="L590" s="56" t="s">
        <v>1998</v>
      </c>
      <c r="M590" s="57">
        <v>1200</v>
      </c>
      <c r="N590" s="55">
        <v>600</v>
      </c>
      <c r="O590" s="55">
        <v>500</v>
      </c>
      <c r="P590" s="55">
        <v>400</v>
      </c>
      <c r="Q590" s="57"/>
      <c r="R590" s="57"/>
      <c r="S590" s="57"/>
      <c r="T590" s="57"/>
      <c r="U590" s="58" t="str">
        <f>H590</f>
        <v>CM9NT2_D1</v>
      </c>
      <c r="V590" s="59"/>
      <c r="W590" s="59"/>
      <c r="X590" s="59"/>
      <c r="Y590" s="59"/>
      <c r="Z590" s="60"/>
      <c r="AA590" s="60"/>
      <c r="AB590" s="60"/>
      <c r="AC590" s="60"/>
      <c r="AD590" s="59"/>
      <c r="AE590" s="59"/>
      <c r="AF590" s="59"/>
      <c r="AG590" s="59"/>
      <c r="AH590" s="61"/>
      <c r="AI590" s="61"/>
      <c r="AJ590" s="61"/>
      <c r="AK590" s="61"/>
      <c r="AL590" s="164">
        <v>3.15</v>
      </c>
      <c r="AM590" s="62"/>
      <c r="AN590" s="63">
        <f>ROUNDDOWN(AL590*$AN$10/$AL$10,1)</f>
        <v>1.8</v>
      </c>
      <c r="AO590" s="59">
        <f t="shared" si="104"/>
        <v>2160</v>
      </c>
      <c r="AP590" s="59">
        <f t="shared" si="104"/>
        <v>1080</v>
      </c>
      <c r="AQ590" s="59">
        <f t="shared" si="104"/>
        <v>900</v>
      </c>
      <c r="AR590" s="59">
        <f t="shared" si="103"/>
        <v>720</v>
      </c>
      <c r="AS590" s="59">
        <f t="shared" si="109"/>
        <v>2200</v>
      </c>
      <c r="AT590" s="59">
        <f t="shared" si="109"/>
        <v>1100</v>
      </c>
      <c r="AU590" s="59">
        <f t="shared" si="109"/>
        <v>900</v>
      </c>
      <c r="AV590" s="59">
        <f t="shared" si="109"/>
        <v>720</v>
      </c>
      <c r="AW590" s="64"/>
      <c r="AX590" s="89" t="s">
        <v>1888</v>
      </c>
      <c r="AY590" s="65"/>
      <c r="AZ590" s="66">
        <v>310</v>
      </c>
    </row>
    <row r="591" spans="1:52" s="89" customFormat="1" ht="47.25" x14ac:dyDescent="0.25">
      <c r="A591" s="53" t="str">
        <f t="shared" si="105"/>
        <v>CM9NT2_D2+1</v>
      </c>
      <c r="B591" s="53" t="str">
        <f t="shared" si="106"/>
        <v>CM9NT2_D2+2</v>
      </c>
      <c r="C591" s="53" t="str">
        <f t="shared" si="107"/>
        <v>CM9NT2_D2+3</v>
      </c>
      <c r="D591" s="53" t="str">
        <f t="shared" si="108"/>
        <v>CM9NT2_D2+4</v>
      </c>
      <c r="F591" s="89" t="s">
        <v>1888</v>
      </c>
      <c r="G591" s="55"/>
      <c r="H591" s="55" t="s">
        <v>2081</v>
      </c>
      <c r="I591" s="56" t="s">
        <v>2082</v>
      </c>
      <c r="J591" s="56" t="s">
        <v>151</v>
      </c>
      <c r="K591" s="56"/>
      <c r="L591" s="56" t="s">
        <v>2083</v>
      </c>
      <c r="M591" s="57">
        <v>1400</v>
      </c>
      <c r="N591" s="55">
        <v>700</v>
      </c>
      <c r="O591" s="55">
        <v>550</v>
      </c>
      <c r="P591" s="55">
        <v>400</v>
      </c>
      <c r="Q591" s="57"/>
      <c r="R591" s="57"/>
      <c r="S591" s="57"/>
      <c r="T591" s="57"/>
      <c r="U591" s="58" t="str">
        <f>H591</f>
        <v>CM9NT2_D2</v>
      </c>
      <c r="V591" s="59"/>
      <c r="W591" s="59"/>
      <c r="X591" s="59"/>
      <c r="Y591" s="59"/>
      <c r="Z591" s="60">
        <f>V591/M591</f>
        <v>0</v>
      </c>
      <c r="AA591" s="60"/>
      <c r="AB591" s="60"/>
      <c r="AC591" s="60"/>
      <c r="AD591" s="59"/>
      <c r="AE591" s="59"/>
      <c r="AF591" s="59"/>
      <c r="AG591" s="59"/>
      <c r="AH591" s="61"/>
      <c r="AI591" s="61"/>
      <c r="AJ591" s="61"/>
      <c r="AK591" s="61"/>
      <c r="AL591" s="164">
        <v>4.7699999999999996</v>
      </c>
      <c r="AM591" s="62"/>
      <c r="AN591" s="63">
        <f>ROUNDDOWN(AL591*$AN$10/$AL$10,1)</f>
        <v>2.7</v>
      </c>
      <c r="AO591" s="59">
        <f t="shared" si="104"/>
        <v>3780.0000000000005</v>
      </c>
      <c r="AP591" s="59">
        <f t="shared" si="104"/>
        <v>1890.0000000000002</v>
      </c>
      <c r="AQ591" s="59">
        <f t="shared" si="104"/>
        <v>1485</v>
      </c>
      <c r="AR591" s="59">
        <f t="shared" si="103"/>
        <v>1080</v>
      </c>
      <c r="AS591" s="59">
        <f t="shared" si="109"/>
        <v>3800</v>
      </c>
      <c r="AT591" s="59">
        <f t="shared" si="109"/>
        <v>1900</v>
      </c>
      <c r="AU591" s="59">
        <f t="shared" si="109"/>
        <v>1500</v>
      </c>
      <c r="AV591" s="59">
        <f t="shared" si="109"/>
        <v>1100</v>
      </c>
      <c r="AW591" s="64"/>
      <c r="AX591" s="89" t="s">
        <v>1888</v>
      </c>
      <c r="AY591" s="65"/>
      <c r="AZ591" s="66">
        <v>310</v>
      </c>
    </row>
    <row r="592" spans="1:52" s="89" customFormat="1" ht="47.25" x14ac:dyDescent="0.25">
      <c r="A592" s="53" t="str">
        <f t="shared" si="105"/>
        <v>CM9NT2_D3+1</v>
      </c>
      <c r="B592" s="53" t="str">
        <f t="shared" si="106"/>
        <v>CM9NT2_D3+2</v>
      </c>
      <c r="C592" s="53" t="str">
        <f t="shared" si="107"/>
        <v>CM9NT2_D3+3</v>
      </c>
      <c r="D592" s="53" t="str">
        <f t="shared" si="108"/>
        <v>CM9NT2_D3+4</v>
      </c>
      <c r="F592" s="89" t="s">
        <v>1888</v>
      </c>
      <c r="G592" s="55"/>
      <c r="H592" s="55" t="s">
        <v>2084</v>
      </c>
      <c r="I592" s="56" t="s">
        <v>2085</v>
      </c>
      <c r="J592" s="56" t="s">
        <v>2086</v>
      </c>
      <c r="K592" s="56"/>
      <c r="L592" s="56" t="s">
        <v>1998</v>
      </c>
      <c r="M592" s="57">
        <v>1800</v>
      </c>
      <c r="N592" s="55">
        <v>900</v>
      </c>
      <c r="O592" s="55">
        <v>600</v>
      </c>
      <c r="P592" s="55">
        <v>400</v>
      </c>
      <c r="Q592" s="57"/>
      <c r="R592" s="57"/>
      <c r="S592" s="57"/>
      <c r="T592" s="57"/>
      <c r="U592" s="58" t="str">
        <f>H592</f>
        <v>CM9NT2_D3</v>
      </c>
      <c r="V592" s="59"/>
      <c r="W592" s="59"/>
      <c r="X592" s="59"/>
      <c r="Y592" s="59"/>
      <c r="Z592" s="60"/>
      <c r="AA592" s="60"/>
      <c r="AB592" s="60"/>
      <c r="AC592" s="60"/>
      <c r="AD592" s="59"/>
      <c r="AE592" s="59"/>
      <c r="AF592" s="59"/>
      <c r="AG592" s="59"/>
      <c r="AH592" s="61"/>
      <c r="AI592" s="61"/>
      <c r="AJ592" s="61"/>
      <c r="AK592" s="61"/>
      <c r="AL592" s="164">
        <v>4.9316666666666666</v>
      </c>
      <c r="AM592" s="62"/>
      <c r="AN592" s="63">
        <f>ROUNDDOWN(AL592*$AN$10/$AL$10,1)</f>
        <v>2.8</v>
      </c>
      <c r="AO592" s="59">
        <f t="shared" si="104"/>
        <v>5040</v>
      </c>
      <c r="AP592" s="59">
        <f t="shared" si="104"/>
        <v>2520</v>
      </c>
      <c r="AQ592" s="59">
        <f t="shared" si="104"/>
        <v>1680</v>
      </c>
      <c r="AR592" s="59">
        <f t="shared" si="103"/>
        <v>1120</v>
      </c>
      <c r="AS592" s="59">
        <f t="shared" si="109"/>
        <v>5000</v>
      </c>
      <c r="AT592" s="59">
        <f t="shared" si="109"/>
        <v>2500</v>
      </c>
      <c r="AU592" s="59">
        <f t="shared" si="109"/>
        <v>1700</v>
      </c>
      <c r="AV592" s="59">
        <f t="shared" si="109"/>
        <v>1100</v>
      </c>
      <c r="AW592" s="64"/>
      <c r="AX592" s="89" t="s">
        <v>1888</v>
      </c>
      <c r="AY592" s="65"/>
      <c r="AZ592" s="66">
        <v>310</v>
      </c>
    </row>
    <row r="593" spans="1:52" s="89" customFormat="1" ht="47.25" x14ac:dyDescent="0.25">
      <c r="A593" s="53" t="str">
        <f t="shared" si="105"/>
        <v>CM9NT2_D4+1</v>
      </c>
      <c r="B593" s="53" t="str">
        <f t="shared" si="106"/>
        <v>CM9NT2_D4+2</v>
      </c>
      <c r="C593" s="53" t="str">
        <f t="shared" si="107"/>
        <v>CM9NT2_D4+3</v>
      </c>
      <c r="D593" s="53" t="str">
        <f t="shared" si="108"/>
        <v>CM9NT2_D4+4</v>
      </c>
      <c r="F593" s="89" t="s">
        <v>1888</v>
      </c>
      <c r="G593" s="55"/>
      <c r="H593" s="55" t="s">
        <v>2087</v>
      </c>
      <c r="I593" s="56" t="s">
        <v>2088</v>
      </c>
      <c r="J593" s="56" t="s">
        <v>2089</v>
      </c>
      <c r="K593" s="56"/>
      <c r="L593" s="56" t="s">
        <v>151</v>
      </c>
      <c r="M593" s="55">
        <v>1400</v>
      </c>
      <c r="N593" s="55">
        <v>700</v>
      </c>
      <c r="O593" s="55">
        <v>550</v>
      </c>
      <c r="P593" s="55">
        <v>400</v>
      </c>
      <c r="Q593" s="57"/>
      <c r="R593" s="57"/>
      <c r="S593" s="57"/>
      <c r="T593" s="57"/>
      <c r="U593" s="58" t="str">
        <f>H593</f>
        <v>CM9NT2_D4</v>
      </c>
      <c r="V593" s="59"/>
      <c r="W593" s="59"/>
      <c r="X593" s="59"/>
      <c r="Y593" s="59"/>
      <c r="Z593" s="60"/>
      <c r="AA593" s="60"/>
      <c r="AB593" s="60"/>
      <c r="AC593" s="60"/>
      <c r="AD593" s="59"/>
      <c r="AE593" s="59"/>
      <c r="AF593" s="59"/>
      <c r="AG593" s="59"/>
      <c r="AH593" s="61"/>
      <c r="AI593" s="61"/>
      <c r="AJ593" s="61"/>
      <c r="AK593" s="61"/>
      <c r="AL593" s="164">
        <v>4.7699999999999996</v>
      </c>
      <c r="AM593" s="62"/>
      <c r="AN593" s="63">
        <f>ROUNDDOWN(AL593*$AN$10/$AL$10,1)</f>
        <v>2.7</v>
      </c>
      <c r="AO593" s="59">
        <f t="shared" si="104"/>
        <v>3780.0000000000005</v>
      </c>
      <c r="AP593" s="59">
        <f t="shared" si="104"/>
        <v>1890.0000000000002</v>
      </c>
      <c r="AQ593" s="59">
        <f t="shared" si="104"/>
        <v>1485</v>
      </c>
      <c r="AR593" s="59">
        <f t="shared" si="103"/>
        <v>1080</v>
      </c>
      <c r="AS593" s="59">
        <f t="shared" si="109"/>
        <v>3800</v>
      </c>
      <c r="AT593" s="59">
        <f t="shared" si="109"/>
        <v>1900</v>
      </c>
      <c r="AU593" s="59">
        <f t="shared" si="109"/>
        <v>1500</v>
      </c>
      <c r="AV593" s="59">
        <f t="shared" si="109"/>
        <v>1100</v>
      </c>
      <c r="AW593" s="64"/>
      <c r="AX593" s="89" t="s">
        <v>1888</v>
      </c>
      <c r="AY593" s="65"/>
      <c r="AZ593" s="66">
        <v>240</v>
      </c>
    </row>
    <row r="594" spans="1:52" s="89" customFormat="1" ht="31.5" x14ac:dyDescent="0.25">
      <c r="A594" s="53" t="str">
        <f t="shared" si="105"/>
        <v>CM10NT2+1</v>
      </c>
      <c r="B594" s="53" t="str">
        <f t="shared" si="106"/>
        <v>CM10NT2+2</v>
      </c>
      <c r="C594" s="53" t="str">
        <f t="shared" si="107"/>
        <v>CM10NT2+3</v>
      </c>
      <c r="D594" s="53" t="str">
        <f t="shared" si="108"/>
        <v>CM10NT2+4</v>
      </c>
      <c r="F594" s="89" t="s">
        <v>1888</v>
      </c>
      <c r="G594" s="55">
        <v>10</v>
      </c>
      <c r="H594" s="55" t="s">
        <v>2090</v>
      </c>
      <c r="I594" s="56" t="s">
        <v>2091</v>
      </c>
      <c r="J594" s="56" t="s">
        <v>2089</v>
      </c>
      <c r="K594" s="56"/>
      <c r="L594" s="56" t="s">
        <v>2028</v>
      </c>
      <c r="M594" s="57"/>
      <c r="N594" s="55"/>
      <c r="O594" s="55"/>
      <c r="P594" s="55"/>
      <c r="Q594" s="57"/>
      <c r="R594" s="57"/>
      <c r="S594" s="57"/>
      <c r="T594" s="57"/>
      <c r="U594" s="58"/>
      <c r="V594" s="59"/>
      <c r="W594" s="59"/>
      <c r="X594" s="59"/>
      <c r="Y594" s="59"/>
      <c r="Z594" s="60" t="e">
        <f>V594/M594</f>
        <v>#DIV/0!</v>
      </c>
      <c r="AA594" s="60"/>
      <c r="AB594" s="60"/>
      <c r="AC594" s="60"/>
      <c r="AD594" s="59"/>
      <c r="AE594" s="59"/>
      <c r="AF594" s="59"/>
      <c r="AG594" s="59"/>
      <c r="AH594" s="61"/>
      <c r="AI594" s="61"/>
      <c r="AJ594" s="61"/>
      <c r="AK594" s="61"/>
      <c r="AL594" s="164"/>
      <c r="AM594" s="62"/>
      <c r="AN594" s="62"/>
      <c r="AO594" s="59">
        <f t="shared" si="104"/>
        <v>0</v>
      </c>
      <c r="AP594" s="59">
        <f t="shared" si="104"/>
        <v>0</v>
      </c>
      <c r="AQ594" s="59">
        <f t="shared" si="104"/>
        <v>0</v>
      </c>
      <c r="AR594" s="59">
        <f t="shared" si="103"/>
        <v>0</v>
      </c>
      <c r="AS594" s="59"/>
      <c r="AT594" s="59"/>
      <c r="AU594" s="59"/>
      <c r="AV594" s="59"/>
      <c r="AW594" s="64"/>
      <c r="AX594" s="89" t="s">
        <v>1888</v>
      </c>
      <c r="AY594" s="65"/>
      <c r="AZ594" s="66">
        <v>240</v>
      </c>
    </row>
    <row r="595" spans="1:52" s="89" customFormat="1" ht="47.25" x14ac:dyDescent="0.25">
      <c r="A595" s="53" t="str">
        <f t="shared" si="105"/>
        <v>CM10NT2_D1+1</v>
      </c>
      <c r="B595" s="53" t="str">
        <f t="shared" si="106"/>
        <v>CM10NT2_D1+2</v>
      </c>
      <c r="C595" s="53" t="str">
        <f t="shared" si="107"/>
        <v>CM10NT2_D1+3</v>
      </c>
      <c r="D595" s="53" t="str">
        <f t="shared" si="108"/>
        <v>CM10NT2_D1+4</v>
      </c>
      <c r="F595" s="89" t="s">
        <v>1888</v>
      </c>
      <c r="G595" s="55"/>
      <c r="H595" s="55" t="s">
        <v>2092</v>
      </c>
      <c r="I595" s="56" t="s">
        <v>2086</v>
      </c>
      <c r="J595" s="56" t="s">
        <v>2028</v>
      </c>
      <c r="K595" s="56"/>
      <c r="L595" s="56" t="s">
        <v>2093</v>
      </c>
      <c r="M595" s="57">
        <v>1600</v>
      </c>
      <c r="N595" s="55">
        <v>800</v>
      </c>
      <c r="O595" s="55">
        <v>580</v>
      </c>
      <c r="P595" s="55">
        <v>400</v>
      </c>
      <c r="Q595" s="57"/>
      <c r="R595" s="57"/>
      <c r="S595" s="57"/>
      <c r="T595" s="57"/>
      <c r="U595" s="58" t="str">
        <f>H595</f>
        <v>CM10NT2_D1</v>
      </c>
      <c r="V595" s="59"/>
      <c r="W595" s="59"/>
      <c r="X595" s="59"/>
      <c r="Y595" s="59"/>
      <c r="Z595" s="60">
        <f>V595/M595</f>
        <v>0</v>
      </c>
      <c r="AA595" s="60">
        <f>W595/N595</f>
        <v>0</v>
      </c>
      <c r="AB595" s="60"/>
      <c r="AC595" s="60"/>
      <c r="AD595" s="59"/>
      <c r="AE595" s="59"/>
      <c r="AF595" s="59"/>
      <c r="AG595" s="59"/>
      <c r="AH595" s="61"/>
      <c r="AI595" s="61"/>
      <c r="AJ595" s="61"/>
      <c r="AK595" s="61"/>
      <c r="AL595" s="164">
        <v>5.22</v>
      </c>
      <c r="AM595" s="62"/>
      <c r="AN595" s="63">
        <f>ROUNDDOWN(AL595*$AN$10/$AL$10,1)</f>
        <v>3</v>
      </c>
      <c r="AO595" s="59">
        <f t="shared" si="104"/>
        <v>4800</v>
      </c>
      <c r="AP595" s="59">
        <f t="shared" si="104"/>
        <v>2400</v>
      </c>
      <c r="AQ595" s="59">
        <f t="shared" si="104"/>
        <v>1740</v>
      </c>
      <c r="AR595" s="59">
        <f t="shared" si="103"/>
        <v>1200</v>
      </c>
      <c r="AS595" s="59">
        <f t="shared" si="109"/>
        <v>4800</v>
      </c>
      <c r="AT595" s="59">
        <f t="shared" si="109"/>
        <v>2400</v>
      </c>
      <c r="AU595" s="59">
        <f t="shared" si="109"/>
        <v>1700</v>
      </c>
      <c r="AV595" s="59">
        <f t="shared" si="109"/>
        <v>1200</v>
      </c>
      <c r="AW595" s="64"/>
      <c r="AX595" s="89" t="s">
        <v>1888</v>
      </c>
      <c r="AY595" s="65"/>
      <c r="AZ595" s="66">
        <v>310</v>
      </c>
    </row>
    <row r="596" spans="1:52" s="89" customFormat="1" ht="47.25" x14ac:dyDescent="0.25">
      <c r="A596" s="53" t="str">
        <f t="shared" si="105"/>
        <v>CM10NT2_D2+1</v>
      </c>
      <c r="B596" s="53" t="str">
        <f t="shared" si="106"/>
        <v>CM10NT2_D2+2</v>
      </c>
      <c r="C596" s="53" t="str">
        <f t="shared" si="107"/>
        <v>CM10NT2_D2+3</v>
      </c>
      <c r="D596" s="53" t="str">
        <f t="shared" si="108"/>
        <v>CM10NT2_D2+4</v>
      </c>
      <c r="F596" s="89" t="s">
        <v>1888</v>
      </c>
      <c r="G596" s="55"/>
      <c r="H596" s="55" t="s">
        <v>2094</v>
      </c>
      <c r="I596" s="56" t="s">
        <v>2095</v>
      </c>
      <c r="J596" s="56" t="s">
        <v>2096</v>
      </c>
      <c r="K596" s="56"/>
      <c r="L596" s="56" t="s">
        <v>2097</v>
      </c>
      <c r="M596" s="55">
        <v>1300</v>
      </c>
      <c r="N596" s="55">
        <v>600</v>
      </c>
      <c r="O596" s="55">
        <v>500</v>
      </c>
      <c r="P596" s="55">
        <v>400</v>
      </c>
      <c r="Q596" s="57"/>
      <c r="R596" s="57"/>
      <c r="S596" s="57"/>
      <c r="T596" s="57"/>
      <c r="U596" s="58" t="str">
        <f>H596</f>
        <v>CM10NT2_D2</v>
      </c>
      <c r="V596" s="59"/>
      <c r="W596" s="59"/>
      <c r="X596" s="59"/>
      <c r="Y596" s="59"/>
      <c r="Z596" s="60">
        <f>V596/M596</f>
        <v>0</v>
      </c>
      <c r="AA596" s="60"/>
      <c r="AB596" s="60"/>
      <c r="AC596" s="60"/>
      <c r="AD596" s="59"/>
      <c r="AE596" s="59"/>
      <c r="AF596" s="59"/>
      <c r="AG596" s="59"/>
      <c r="AH596" s="61"/>
      <c r="AI596" s="61"/>
      <c r="AJ596" s="61"/>
      <c r="AK596" s="61"/>
      <c r="AL596" s="164">
        <v>3.1538461538461537</v>
      </c>
      <c r="AM596" s="62"/>
      <c r="AN596" s="62">
        <v>1.8</v>
      </c>
      <c r="AO596" s="59">
        <f t="shared" si="104"/>
        <v>2340</v>
      </c>
      <c r="AP596" s="59">
        <f t="shared" si="104"/>
        <v>1080</v>
      </c>
      <c r="AQ596" s="59">
        <f t="shared" si="104"/>
        <v>900</v>
      </c>
      <c r="AR596" s="59">
        <f t="shared" si="103"/>
        <v>720</v>
      </c>
      <c r="AS596" s="59">
        <f t="shared" si="109"/>
        <v>2300</v>
      </c>
      <c r="AT596" s="59">
        <f t="shared" si="109"/>
        <v>1100</v>
      </c>
      <c r="AU596" s="59">
        <f t="shared" si="109"/>
        <v>900</v>
      </c>
      <c r="AV596" s="59">
        <f t="shared" si="109"/>
        <v>720</v>
      </c>
      <c r="AW596" s="64"/>
      <c r="AX596" s="89" t="s">
        <v>1888</v>
      </c>
      <c r="AY596" s="65"/>
      <c r="AZ596" s="66">
        <v>240</v>
      </c>
    </row>
    <row r="597" spans="1:52" s="89" customFormat="1" ht="47.25" x14ac:dyDescent="0.25">
      <c r="A597" s="53" t="str">
        <f t="shared" si="105"/>
        <v>CM11NT2+1</v>
      </c>
      <c r="B597" s="53" t="str">
        <f t="shared" si="106"/>
        <v>CM11NT2+2</v>
      </c>
      <c r="C597" s="53" t="str">
        <f t="shared" si="107"/>
        <v>CM11NT2+3</v>
      </c>
      <c r="D597" s="53" t="str">
        <f t="shared" si="108"/>
        <v>CM11NT2+4</v>
      </c>
      <c r="F597" s="89" t="s">
        <v>1888</v>
      </c>
      <c r="G597" s="55">
        <v>11</v>
      </c>
      <c r="H597" s="55" t="s">
        <v>2098</v>
      </c>
      <c r="I597" s="56" t="s">
        <v>2061</v>
      </c>
      <c r="J597" s="56" t="s">
        <v>2097</v>
      </c>
      <c r="K597" s="56"/>
      <c r="L597" s="56" t="s">
        <v>2099</v>
      </c>
      <c r="M597" s="57"/>
      <c r="N597" s="55"/>
      <c r="O597" s="55"/>
      <c r="P597" s="55"/>
      <c r="Q597" s="57"/>
      <c r="R597" s="57"/>
      <c r="S597" s="57"/>
      <c r="T597" s="57"/>
      <c r="U597" s="58"/>
      <c r="V597" s="59"/>
      <c r="W597" s="59"/>
      <c r="X597" s="59"/>
      <c r="Y597" s="59"/>
      <c r="Z597" s="60" t="e">
        <f>V597/M597</f>
        <v>#DIV/0!</v>
      </c>
      <c r="AA597" s="60"/>
      <c r="AB597" s="60"/>
      <c r="AC597" s="60"/>
      <c r="AD597" s="59"/>
      <c r="AE597" s="59"/>
      <c r="AF597" s="59"/>
      <c r="AG597" s="59"/>
      <c r="AH597" s="61"/>
      <c r="AI597" s="61"/>
      <c r="AJ597" s="61"/>
      <c r="AK597" s="61"/>
      <c r="AL597" s="164"/>
      <c r="AM597" s="62"/>
      <c r="AN597" s="62"/>
      <c r="AO597" s="59">
        <f t="shared" si="104"/>
        <v>0</v>
      </c>
      <c r="AP597" s="59">
        <f t="shared" si="104"/>
        <v>0</v>
      </c>
      <c r="AQ597" s="59">
        <f t="shared" si="104"/>
        <v>0</v>
      </c>
      <c r="AR597" s="59">
        <f t="shared" si="103"/>
        <v>0</v>
      </c>
      <c r="AS597" s="59"/>
      <c r="AT597" s="59"/>
      <c r="AU597" s="59"/>
      <c r="AV597" s="59"/>
      <c r="AW597" s="64"/>
      <c r="AX597" s="89" t="s">
        <v>1888</v>
      </c>
      <c r="AY597" s="65"/>
      <c r="AZ597" s="66"/>
    </row>
    <row r="598" spans="1:52" s="89" customFormat="1" ht="47.25" x14ac:dyDescent="0.25">
      <c r="A598" s="53" t="str">
        <f t="shared" si="105"/>
        <v>CM11NT2_D1+1</v>
      </c>
      <c r="B598" s="53" t="str">
        <f t="shared" si="106"/>
        <v>CM11NT2_D1+2</v>
      </c>
      <c r="C598" s="53" t="str">
        <f t="shared" si="107"/>
        <v>CM11NT2_D1+3</v>
      </c>
      <c r="D598" s="53" t="str">
        <f t="shared" si="108"/>
        <v>CM11NT2_D1+4</v>
      </c>
      <c r="F598" s="89" t="s">
        <v>1888</v>
      </c>
      <c r="G598" s="55"/>
      <c r="H598" s="55" t="s">
        <v>2100</v>
      </c>
      <c r="I598" s="56" t="s">
        <v>2101</v>
      </c>
      <c r="J598" s="56" t="s">
        <v>2102</v>
      </c>
      <c r="K598" s="56"/>
      <c r="L598" s="56" t="s">
        <v>2103</v>
      </c>
      <c r="M598" s="57">
        <v>1400</v>
      </c>
      <c r="N598" s="55">
        <v>700</v>
      </c>
      <c r="O598" s="55">
        <v>550</v>
      </c>
      <c r="P598" s="55">
        <v>400</v>
      </c>
      <c r="Q598" s="57"/>
      <c r="R598" s="57"/>
      <c r="S598" s="57"/>
      <c r="T598" s="57"/>
      <c r="U598" s="58" t="str">
        <f t="shared" ref="U598:U605" si="110">H598</f>
        <v>CM11NT2_D1</v>
      </c>
      <c r="V598" s="59"/>
      <c r="W598" s="59"/>
      <c r="X598" s="59"/>
      <c r="Y598" s="59"/>
      <c r="Z598" s="60"/>
      <c r="AA598" s="60"/>
      <c r="AB598" s="60"/>
      <c r="AC598" s="60"/>
      <c r="AD598" s="59"/>
      <c r="AE598" s="59"/>
      <c r="AF598" s="59"/>
      <c r="AG598" s="59"/>
      <c r="AH598" s="61"/>
      <c r="AI598" s="61"/>
      <c r="AJ598" s="61"/>
      <c r="AK598" s="61"/>
      <c r="AL598" s="164">
        <v>4.7699999999999996</v>
      </c>
      <c r="AM598" s="62"/>
      <c r="AN598" s="63">
        <f>ROUNDDOWN(AL598*$AN$10/$AL$10,1)</f>
        <v>2.7</v>
      </c>
      <c r="AO598" s="59">
        <f t="shared" si="104"/>
        <v>3780.0000000000005</v>
      </c>
      <c r="AP598" s="59">
        <f t="shared" si="104"/>
        <v>1890.0000000000002</v>
      </c>
      <c r="AQ598" s="59">
        <f t="shared" si="104"/>
        <v>1485</v>
      </c>
      <c r="AR598" s="59">
        <f t="shared" si="103"/>
        <v>1080</v>
      </c>
      <c r="AS598" s="59">
        <f t="shared" si="109"/>
        <v>3800</v>
      </c>
      <c r="AT598" s="59">
        <f t="shared" si="109"/>
        <v>1900</v>
      </c>
      <c r="AU598" s="59">
        <f t="shared" si="109"/>
        <v>1500</v>
      </c>
      <c r="AV598" s="59">
        <f t="shared" si="109"/>
        <v>1100</v>
      </c>
      <c r="AW598" s="64"/>
      <c r="AX598" s="89" t="s">
        <v>1888</v>
      </c>
      <c r="AY598" s="65"/>
      <c r="AZ598" s="66">
        <v>240</v>
      </c>
    </row>
    <row r="599" spans="1:52" s="89" customFormat="1" ht="47.25" x14ac:dyDescent="0.25">
      <c r="A599" s="53" t="str">
        <f t="shared" si="105"/>
        <v>CM11NT2_D2+1</v>
      </c>
      <c r="B599" s="53" t="str">
        <f t="shared" si="106"/>
        <v>CM11NT2_D2+2</v>
      </c>
      <c r="C599" s="53" t="str">
        <f t="shared" si="107"/>
        <v>CM11NT2_D2+3</v>
      </c>
      <c r="D599" s="53" t="str">
        <f t="shared" si="108"/>
        <v>CM11NT2_D2+4</v>
      </c>
      <c r="F599" s="89" t="s">
        <v>1888</v>
      </c>
      <c r="G599" s="55"/>
      <c r="H599" s="55" t="s">
        <v>2104</v>
      </c>
      <c r="I599" s="56" t="s">
        <v>2105</v>
      </c>
      <c r="J599" s="56" t="s">
        <v>2103</v>
      </c>
      <c r="K599" s="56"/>
      <c r="L599" s="56" t="s">
        <v>151</v>
      </c>
      <c r="M599" s="57">
        <v>1200</v>
      </c>
      <c r="N599" s="55">
        <v>600</v>
      </c>
      <c r="O599" s="55">
        <v>500</v>
      </c>
      <c r="P599" s="55">
        <v>400</v>
      </c>
      <c r="Q599" s="57"/>
      <c r="R599" s="57"/>
      <c r="S599" s="57"/>
      <c r="T599" s="57"/>
      <c r="U599" s="58" t="str">
        <f t="shared" si="110"/>
        <v>CM11NT2_D2</v>
      </c>
      <c r="V599" s="59"/>
      <c r="W599" s="59"/>
      <c r="X599" s="59"/>
      <c r="Y599" s="59"/>
      <c r="Z599" s="60">
        <f>V599/M599</f>
        <v>0</v>
      </c>
      <c r="AA599" s="60"/>
      <c r="AB599" s="60"/>
      <c r="AC599" s="60"/>
      <c r="AD599" s="59"/>
      <c r="AE599" s="59"/>
      <c r="AF599" s="59"/>
      <c r="AG599" s="59"/>
      <c r="AH599" s="61"/>
      <c r="AI599" s="61"/>
      <c r="AJ599" s="61"/>
      <c r="AK599" s="61"/>
      <c r="AL599" s="164">
        <v>3.1666666666666665</v>
      </c>
      <c r="AM599" s="62"/>
      <c r="AN599" s="62">
        <v>1.8</v>
      </c>
      <c r="AO599" s="59">
        <f t="shared" si="104"/>
        <v>2160</v>
      </c>
      <c r="AP599" s="59">
        <f t="shared" si="104"/>
        <v>1080</v>
      </c>
      <c r="AQ599" s="59">
        <f t="shared" si="104"/>
        <v>900</v>
      </c>
      <c r="AR599" s="59">
        <f t="shared" si="103"/>
        <v>720</v>
      </c>
      <c r="AS599" s="59">
        <f t="shared" si="109"/>
        <v>2200</v>
      </c>
      <c r="AT599" s="59">
        <f t="shared" si="109"/>
        <v>1100</v>
      </c>
      <c r="AU599" s="59">
        <f t="shared" si="109"/>
        <v>900</v>
      </c>
      <c r="AV599" s="59">
        <f t="shared" si="109"/>
        <v>720</v>
      </c>
      <c r="AW599" s="64"/>
      <c r="AX599" s="89" t="s">
        <v>1888</v>
      </c>
      <c r="AY599" s="65"/>
      <c r="AZ599" s="66">
        <v>240</v>
      </c>
    </row>
    <row r="600" spans="1:52" s="89" customFormat="1" ht="47.25" x14ac:dyDescent="0.25">
      <c r="A600" s="53" t="str">
        <f t="shared" si="105"/>
        <v>CM11NT2_D3+1</v>
      </c>
      <c r="B600" s="53" t="str">
        <f t="shared" si="106"/>
        <v>CM11NT2_D3+2</v>
      </c>
      <c r="C600" s="53" t="str">
        <f t="shared" si="107"/>
        <v>CM11NT2_D3+3</v>
      </c>
      <c r="D600" s="53" t="str">
        <f t="shared" si="108"/>
        <v>CM11NT2_D3+4</v>
      </c>
      <c r="F600" s="89" t="s">
        <v>1888</v>
      </c>
      <c r="G600" s="55"/>
      <c r="H600" s="55" t="s">
        <v>2106</v>
      </c>
      <c r="I600" s="56" t="s">
        <v>2107</v>
      </c>
      <c r="J600" s="56" t="s">
        <v>1998</v>
      </c>
      <c r="K600" s="56"/>
      <c r="L600" s="56" t="s">
        <v>151</v>
      </c>
      <c r="M600" s="57">
        <v>1800</v>
      </c>
      <c r="N600" s="55">
        <v>900</v>
      </c>
      <c r="O600" s="55">
        <v>600</v>
      </c>
      <c r="P600" s="55">
        <v>400</v>
      </c>
      <c r="Q600" s="57"/>
      <c r="R600" s="57"/>
      <c r="S600" s="57"/>
      <c r="T600" s="57"/>
      <c r="U600" s="58" t="str">
        <f t="shared" si="110"/>
        <v>CM11NT2_D3</v>
      </c>
      <c r="V600" s="59"/>
      <c r="W600" s="59"/>
      <c r="X600" s="59"/>
      <c r="Y600" s="59"/>
      <c r="Z600" s="60">
        <f>V600/M600</f>
        <v>0</v>
      </c>
      <c r="AA600" s="60"/>
      <c r="AB600" s="60"/>
      <c r="AC600" s="60"/>
      <c r="AD600" s="59"/>
      <c r="AE600" s="59"/>
      <c r="AF600" s="59"/>
      <c r="AG600" s="59"/>
      <c r="AH600" s="61"/>
      <c r="AI600" s="61"/>
      <c r="AJ600" s="61"/>
      <c r="AK600" s="61"/>
      <c r="AL600" s="164">
        <v>4.8888888888888893</v>
      </c>
      <c r="AM600" s="62"/>
      <c r="AN600" s="63">
        <f>ROUNDDOWN(AL600*$AN$10/$AL$10,1)</f>
        <v>2.8</v>
      </c>
      <c r="AO600" s="59">
        <f t="shared" si="104"/>
        <v>5040</v>
      </c>
      <c r="AP600" s="59">
        <f t="shared" si="104"/>
        <v>2520</v>
      </c>
      <c r="AQ600" s="59">
        <f t="shared" si="104"/>
        <v>1680</v>
      </c>
      <c r="AR600" s="59">
        <f t="shared" si="103"/>
        <v>1120</v>
      </c>
      <c r="AS600" s="59">
        <f t="shared" si="109"/>
        <v>5000</v>
      </c>
      <c r="AT600" s="59">
        <f t="shared" si="109"/>
        <v>2500</v>
      </c>
      <c r="AU600" s="59">
        <f t="shared" si="109"/>
        <v>1700</v>
      </c>
      <c r="AV600" s="59">
        <f t="shared" si="109"/>
        <v>1100</v>
      </c>
      <c r="AW600" s="64"/>
      <c r="AX600" s="89" t="s">
        <v>1888</v>
      </c>
      <c r="AY600" s="65"/>
      <c r="AZ600" s="66"/>
    </row>
    <row r="601" spans="1:52" s="126" customFormat="1" ht="63" x14ac:dyDescent="0.25">
      <c r="A601" s="53" t="str">
        <f t="shared" si="105"/>
        <v>CM11NT2_D4+1</v>
      </c>
      <c r="B601" s="53" t="str">
        <f t="shared" si="106"/>
        <v>CM11NT2_D4+2</v>
      </c>
      <c r="C601" s="53" t="str">
        <f t="shared" si="107"/>
        <v>CM11NT2_D4+3</v>
      </c>
      <c r="D601" s="53" t="str">
        <f t="shared" si="108"/>
        <v>CM11NT2_D4+4</v>
      </c>
      <c r="F601" s="89" t="s">
        <v>1888</v>
      </c>
      <c r="G601" s="55"/>
      <c r="H601" s="55" t="s">
        <v>2108</v>
      </c>
      <c r="I601" s="56" t="s">
        <v>2109</v>
      </c>
      <c r="J601" s="56" t="s">
        <v>2110</v>
      </c>
      <c r="K601" s="56"/>
      <c r="L601" s="56" t="s">
        <v>2111</v>
      </c>
      <c r="M601" s="57">
        <v>1400</v>
      </c>
      <c r="N601" s="55">
        <v>700</v>
      </c>
      <c r="O601" s="55">
        <v>550</v>
      </c>
      <c r="P601" s="55">
        <v>400</v>
      </c>
      <c r="Q601" s="57"/>
      <c r="R601" s="57"/>
      <c r="S601" s="57"/>
      <c r="T601" s="57"/>
      <c r="U601" s="58" t="str">
        <f t="shared" si="110"/>
        <v>CM11NT2_D4</v>
      </c>
      <c r="V601" s="59"/>
      <c r="W601" s="59"/>
      <c r="X601" s="59"/>
      <c r="Y601" s="59"/>
      <c r="Z601" s="60"/>
      <c r="AA601" s="60"/>
      <c r="AB601" s="60"/>
      <c r="AC601" s="60"/>
      <c r="AD601" s="59"/>
      <c r="AE601" s="59"/>
      <c r="AF601" s="59"/>
      <c r="AG601" s="59"/>
      <c r="AH601" s="61"/>
      <c r="AI601" s="61"/>
      <c r="AJ601" s="61"/>
      <c r="AK601" s="61"/>
      <c r="AL601" s="164">
        <v>4.0142857142857142</v>
      </c>
      <c r="AM601" s="62"/>
      <c r="AN601" s="63">
        <f>ROUNDDOWN(AL601*$AN$10/$AL$10,1)</f>
        <v>2.2999999999999998</v>
      </c>
      <c r="AO601" s="59">
        <f t="shared" si="104"/>
        <v>3219.9999999999995</v>
      </c>
      <c r="AP601" s="59">
        <f t="shared" si="104"/>
        <v>1609.9999999999998</v>
      </c>
      <c r="AQ601" s="59">
        <f t="shared" si="104"/>
        <v>1265</v>
      </c>
      <c r="AR601" s="59">
        <f t="shared" si="103"/>
        <v>919.99999999999989</v>
      </c>
      <c r="AS601" s="59">
        <f t="shared" si="109"/>
        <v>3200</v>
      </c>
      <c r="AT601" s="59">
        <f t="shared" si="109"/>
        <v>1600</v>
      </c>
      <c r="AU601" s="59">
        <f t="shared" si="109"/>
        <v>1300</v>
      </c>
      <c r="AV601" s="59">
        <f t="shared" si="109"/>
        <v>920</v>
      </c>
      <c r="AW601" s="64"/>
      <c r="AX601" s="89" t="s">
        <v>1888</v>
      </c>
      <c r="AY601" s="65"/>
      <c r="AZ601" s="66">
        <v>330</v>
      </c>
    </row>
    <row r="602" spans="1:52" s="126" customFormat="1" ht="47.25" x14ac:dyDescent="0.25">
      <c r="A602" s="53" t="str">
        <f t="shared" si="105"/>
        <v>CM11NT2_D5+1</v>
      </c>
      <c r="B602" s="53" t="str">
        <f t="shared" si="106"/>
        <v>CM11NT2_D5+2</v>
      </c>
      <c r="C602" s="53" t="str">
        <f t="shared" si="107"/>
        <v>CM11NT2_D5+3</v>
      </c>
      <c r="D602" s="53" t="str">
        <f t="shared" si="108"/>
        <v>CM11NT2_D5+4</v>
      </c>
      <c r="F602" s="89" t="s">
        <v>1888</v>
      </c>
      <c r="G602" s="55"/>
      <c r="H602" s="55" t="s">
        <v>2112</v>
      </c>
      <c r="I602" s="56" t="s">
        <v>2113</v>
      </c>
      <c r="J602" s="56" t="s">
        <v>2110</v>
      </c>
      <c r="K602" s="56"/>
      <c r="L602" s="56" t="s">
        <v>2114</v>
      </c>
      <c r="M602" s="57">
        <v>1600</v>
      </c>
      <c r="N602" s="55">
        <v>800</v>
      </c>
      <c r="O602" s="55">
        <v>580</v>
      </c>
      <c r="P602" s="55">
        <v>400</v>
      </c>
      <c r="Q602" s="57"/>
      <c r="R602" s="57"/>
      <c r="S602" s="57"/>
      <c r="T602" s="57"/>
      <c r="U602" s="58" t="str">
        <f t="shared" si="110"/>
        <v>CM11NT2_D5</v>
      </c>
      <c r="V602" s="59"/>
      <c r="W602" s="59"/>
      <c r="X602" s="59"/>
      <c r="Y602" s="59"/>
      <c r="Z602" s="60">
        <f>V602/M602</f>
        <v>0</v>
      </c>
      <c r="AA602" s="60">
        <f>W602/N602</f>
        <v>0</v>
      </c>
      <c r="AB602" s="60"/>
      <c r="AC602" s="60">
        <f>Y602/P602</f>
        <v>0</v>
      </c>
      <c r="AD602" s="59"/>
      <c r="AE602" s="59"/>
      <c r="AF602" s="59"/>
      <c r="AG602" s="59"/>
      <c r="AH602" s="61"/>
      <c r="AI602" s="61"/>
      <c r="AJ602" s="61"/>
      <c r="AK602" s="61"/>
      <c r="AL602" s="164">
        <v>3.9375</v>
      </c>
      <c r="AM602" s="62"/>
      <c r="AN602" s="63">
        <f>ROUNDDOWN(AL602*$AN$10/$AL$10,1)</f>
        <v>2.2000000000000002</v>
      </c>
      <c r="AO602" s="59">
        <f t="shared" si="104"/>
        <v>3520.0000000000005</v>
      </c>
      <c r="AP602" s="59">
        <f t="shared" si="104"/>
        <v>1760.0000000000002</v>
      </c>
      <c r="AQ602" s="59">
        <f t="shared" si="104"/>
        <v>1276</v>
      </c>
      <c r="AR602" s="59">
        <f t="shared" si="103"/>
        <v>880.00000000000011</v>
      </c>
      <c r="AS602" s="59">
        <f t="shared" si="109"/>
        <v>3500</v>
      </c>
      <c r="AT602" s="59">
        <f t="shared" si="109"/>
        <v>1800</v>
      </c>
      <c r="AU602" s="59">
        <f t="shared" si="109"/>
        <v>1300</v>
      </c>
      <c r="AV602" s="59">
        <f t="shared" si="109"/>
        <v>880</v>
      </c>
      <c r="AW602" s="64"/>
      <c r="AX602" s="89" t="s">
        <v>1888</v>
      </c>
      <c r="AY602" s="65"/>
      <c r="AZ602" s="66">
        <v>240</v>
      </c>
    </row>
    <row r="603" spans="1:52" s="126" customFormat="1" ht="47.25" x14ac:dyDescent="0.25">
      <c r="A603" s="53" t="str">
        <f t="shared" si="105"/>
        <v>CM11NT2_D6+1</v>
      </c>
      <c r="B603" s="53" t="str">
        <f t="shared" si="106"/>
        <v>CM11NT2_D6+2</v>
      </c>
      <c r="C603" s="53" t="str">
        <f t="shared" si="107"/>
        <v>CM11NT2_D6+3</v>
      </c>
      <c r="D603" s="53" t="str">
        <f t="shared" si="108"/>
        <v>CM11NT2_D6+4</v>
      </c>
      <c r="F603" s="89" t="s">
        <v>1888</v>
      </c>
      <c r="G603" s="55"/>
      <c r="H603" s="55" t="s">
        <v>2115</v>
      </c>
      <c r="I603" s="56" t="s">
        <v>2116</v>
      </c>
      <c r="J603" s="56" t="s">
        <v>2110</v>
      </c>
      <c r="K603" s="56"/>
      <c r="L603" s="56" t="s">
        <v>2117</v>
      </c>
      <c r="M603" s="57">
        <v>1800</v>
      </c>
      <c r="N603" s="55">
        <v>900</v>
      </c>
      <c r="O603" s="55">
        <v>600</v>
      </c>
      <c r="P603" s="55">
        <v>400</v>
      </c>
      <c r="Q603" s="57"/>
      <c r="R603" s="57"/>
      <c r="S603" s="57"/>
      <c r="T603" s="57"/>
      <c r="U603" s="58" t="str">
        <f t="shared" si="110"/>
        <v>CM11NT2_D6</v>
      </c>
      <c r="V603" s="59"/>
      <c r="W603" s="59"/>
      <c r="X603" s="59"/>
      <c r="Y603" s="59"/>
      <c r="Z603" s="60">
        <f>V603/M603</f>
        <v>0</v>
      </c>
      <c r="AA603" s="60"/>
      <c r="AB603" s="60"/>
      <c r="AC603" s="60"/>
      <c r="AD603" s="59"/>
      <c r="AE603" s="59"/>
      <c r="AF603" s="59"/>
      <c r="AG603" s="59"/>
      <c r="AH603" s="61"/>
      <c r="AI603" s="61"/>
      <c r="AJ603" s="61"/>
      <c r="AK603" s="61"/>
      <c r="AL603" s="164">
        <v>4.21</v>
      </c>
      <c r="AM603" s="62"/>
      <c r="AN603" s="63">
        <f>ROUNDDOWN(AL603*$AN$10/$AL$10,1)</f>
        <v>2.4</v>
      </c>
      <c r="AO603" s="59">
        <f t="shared" si="104"/>
        <v>4320</v>
      </c>
      <c r="AP603" s="59">
        <f t="shared" si="104"/>
        <v>2160</v>
      </c>
      <c r="AQ603" s="59">
        <f t="shared" si="104"/>
        <v>1440</v>
      </c>
      <c r="AR603" s="59">
        <f t="shared" si="103"/>
        <v>960</v>
      </c>
      <c r="AS603" s="59">
        <f t="shared" si="109"/>
        <v>4300</v>
      </c>
      <c r="AT603" s="59">
        <f t="shared" si="109"/>
        <v>2200</v>
      </c>
      <c r="AU603" s="59">
        <f t="shared" si="109"/>
        <v>1400</v>
      </c>
      <c r="AV603" s="59">
        <f t="shared" si="109"/>
        <v>960</v>
      </c>
      <c r="AW603" s="64"/>
      <c r="AX603" s="89" t="s">
        <v>1888</v>
      </c>
      <c r="AY603" s="65"/>
      <c r="AZ603" s="66">
        <v>240</v>
      </c>
    </row>
    <row r="604" spans="1:52" s="126" customFormat="1" ht="31.5" x14ac:dyDescent="0.25">
      <c r="A604" s="53" t="str">
        <f t="shared" si="105"/>
        <v>CM12NT2+1</v>
      </c>
      <c r="B604" s="53" t="str">
        <f t="shared" si="106"/>
        <v>CM12NT2+2</v>
      </c>
      <c r="C604" s="53" t="str">
        <f t="shared" si="107"/>
        <v>CM12NT2+3</v>
      </c>
      <c r="D604" s="53" t="str">
        <f t="shared" si="108"/>
        <v>CM12NT2+4</v>
      </c>
      <c r="F604" s="89" t="s">
        <v>1888</v>
      </c>
      <c r="G604" s="55">
        <v>12</v>
      </c>
      <c r="H604" s="55" t="s">
        <v>2118</v>
      </c>
      <c r="I604" s="56" t="s">
        <v>2119</v>
      </c>
      <c r="J604" s="56" t="s">
        <v>2120</v>
      </c>
      <c r="K604" s="56"/>
      <c r="L604" s="56" t="s">
        <v>2114</v>
      </c>
      <c r="M604" s="57">
        <v>1200</v>
      </c>
      <c r="N604" s="55">
        <v>600</v>
      </c>
      <c r="O604" s="55">
        <v>500</v>
      </c>
      <c r="P604" s="55">
        <v>400</v>
      </c>
      <c r="Q604" s="57"/>
      <c r="R604" s="57"/>
      <c r="S604" s="57"/>
      <c r="T604" s="57"/>
      <c r="U604" s="58" t="str">
        <f t="shared" si="110"/>
        <v>CM12NT2</v>
      </c>
      <c r="V604" s="59"/>
      <c r="W604" s="59"/>
      <c r="X604" s="59"/>
      <c r="Y604" s="59"/>
      <c r="Z604" s="60"/>
      <c r="AA604" s="60"/>
      <c r="AB604" s="60"/>
      <c r="AC604" s="60"/>
      <c r="AD604" s="59"/>
      <c r="AE604" s="59"/>
      <c r="AF604" s="59"/>
      <c r="AG604" s="59"/>
      <c r="AH604" s="61"/>
      <c r="AI604" s="61"/>
      <c r="AJ604" s="61"/>
      <c r="AK604" s="61"/>
      <c r="AL604" s="164">
        <v>3.25</v>
      </c>
      <c r="AM604" s="62"/>
      <c r="AN604" s="62">
        <v>1.85</v>
      </c>
      <c r="AO604" s="59">
        <f t="shared" si="104"/>
        <v>2220</v>
      </c>
      <c r="AP604" s="59">
        <f t="shared" si="104"/>
        <v>1110</v>
      </c>
      <c r="AQ604" s="59">
        <f t="shared" si="104"/>
        <v>925</v>
      </c>
      <c r="AR604" s="59">
        <f t="shared" si="103"/>
        <v>740</v>
      </c>
      <c r="AS604" s="59">
        <f t="shared" si="109"/>
        <v>2200</v>
      </c>
      <c r="AT604" s="59">
        <f t="shared" si="109"/>
        <v>1100</v>
      </c>
      <c r="AU604" s="59">
        <f t="shared" si="109"/>
        <v>930</v>
      </c>
      <c r="AV604" s="59">
        <f t="shared" si="109"/>
        <v>740</v>
      </c>
      <c r="AW604" s="64"/>
      <c r="AX604" s="89" t="s">
        <v>1888</v>
      </c>
      <c r="AY604" s="65"/>
      <c r="AZ604" s="66"/>
    </row>
    <row r="605" spans="1:52" s="126" customFormat="1" ht="63" x14ac:dyDescent="0.25">
      <c r="A605" s="53" t="str">
        <f t="shared" si="105"/>
        <v>CM13NT2+1</v>
      </c>
      <c r="B605" s="53" t="str">
        <f t="shared" si="106"/>
        <v>CM13NT2+2</v>
      </c>
      <c r="C605" s="53" t="str">
        <f t="shared" si="107"/>
        <v>CM13NT2+3</v>
      </c>
      <c r="D605" s="53" t="str">
        <f t="shared" si="108"/>
        <v>CM13NT2+4</v>
      </c>
      <c r="F605" s="89" t="s">
        <v>1888</v>
      </c>
      <c r="G605" s="55">
        <v>13</v>
      </c>
      <c r="H605" s="55" t="s">
        <v>2121</v>
      </c>
      <c r="I605" s="56" t="s">
        <v>2122</v>
      </c>
      <c r="J605" s="56" t="s">
        <v>448</v>
      </c>
      <c r="K605" s="56"/>
      <c r="L605" s="56" t="s">
        <v>2123</v>
      </c>
      <c r="M605" s="55">
        <v>1200</v>
      </c>
      <c r="N605" s="55">
        <v>600</v>
      </c>
      <c r="O605" s="55">
        <v>500</v>
      </c>
      <c r="P605" s="55">
        <v>400</v>
      </c>
      <c r="Q605" s="57"/>
      <c r="R605" s="57"/>
      <c r="S605" s="57"/>
      <c r="T605" s="57"/>
      <c r="U605" s="58" t="str">
        <f t="shared" si="110"/>
        <v>CM13NT2</v>
      </c>
      <c r="V605" s="59"/>
      <c r="W605" s="59"/>
      <c r="X605" s="59"/>
      <c r="Y605" s="59"/>
      <c r="Z605" s="60"/>
      <c r="AA605" s="60">
        <f>W605/N605</f>
        <v>0</v>
      </c>
      <c r="AB605" s="60"/>
      <c r="AC605" s="60"/>
      <c r="AD605" s="59"/>
      <c r="AE605" s="59"/>
      <c r="AF605" s="59"/>
      <c r="AG605" s="59"/>
      <c r="AH605" s="61"/>
      <c r="AI605" s="61"/>
      <c r="AJ605" s="61"/>
      <c r="AK605" s="61"/>
      <c r="AL605" s="164">
        <v>3.625</v>
      </c>
      <c r="AM605" s="62"/>
      <c r="AN605" s="63">
        <f>ROUNDDOWN(AL605*$AN$10/$AL$10,1)</f>
        <v>2.1</v>
      </c>
      <c r="AO605" s="59">
        <f t="shared" si="104"/>
        <v>2520</v>
      </c>
      <c r="AP605" s="59">
        <f t="shared" si="104"/>
        <v>1260</v>
      </c>
      <c r="AQ605" s="59">
        <f t="shared" si="104"/>
        <v>1050</v>
      </c>
      <c r="AR605" s="59">
        <f t="shared" si="103"/>
        <v>840</v>
      </c>
      <c r="AS605" s="59">
        <f t="shared" si="109"/>
        <v>2500</v>
      </c>
      <c r="AT605" s="59">
        <f t="shared" si="109"/>
        <v>1300</v>
      </c>
      <c r="AU605" s="59">
        <f t="shared" si="109"/>
        <v>1100</v>
      </c>
      <c r="AV605" s="59">
        <f t="shared" si="109"/>
        <v>840</v>
      </c>
      <c r="AW605" s="64"/>
      <c r="AX605" s="89" t="s">
        <v>1888</v>
      </c>
      <c r="AY605" s="65"/>
      <c r="AZ605" s="66">
        <v>240</v>
      </c>
    </row>
    <row r="606" spans="1:52" s="126" customFormat="1" ht="31.5" x14ac:dyDescent="0.25">
      <c r="A606" s="53" t="str">
        <f t="shared" si="105"/>
        <v>CM14NT2+1</v>
      </c>
      <c r="B606" s="53" t="str">
        <f t="shared" si="106"/>
        <v>CM14NT2+2</v>
      </c>
      <c r="C606" s="53" t="str">
        <f t="shared" si="107"/>
        <v>CM14NT2+3</v>
      </c>
      <c r="D606" s="53" t="str">
        <f t="shared" si="108"/>
        <v>CM14NT2+4</v>
      </c>
      <c r="F606" s="89" t="s">
        <v>1888</v>
      </c>
      <c r="G606" s="55">
        <v>14</v>
      </c>
      <c r="H606" s="55" t="s">
        <v>2124</v>
      </c>
      <c r="I606" s="56" t="s">
        <v>2125</v>
      </c>
      <c r="J606" s="56" t="s">
        <v>448</v>
      </c>
      <c r="K606" s="56"/>
      <c r="L606" s="56" t="s">
        <v>2126</v>
      </c>
      <c r="M606" s="57"/>
      <c r="N606" s="55"/>
      <c r="O606" s="55"/>
      <c r="P606" s="55"/>
      <c r="Q606" s="57"/>
      <c r="R606" s="57"/>
      <c r="S606" s="57"/>
      <c r="T606" s="57"/>
      <c r="U606" s="58"/>
      <c r="V606" s="59"/>
      <c r="W606" s="59"/>
      <c r="X606" s="59"/>
      <c r="Y606" s="59"/>
      <c r="Z606" s="60"/>
      <c r="AA606" s="60" t="e">
        <f>W606/N606</f>
        <v>#DIV/0!</v>
      </c>
      <c r="AB606" s="60"/>
      <c r="AC606" s="60"/>
      <c r="AD606" s="59"/>
      <c r="AE606" s="59"/>
      <c r="AF606" s="59"/>
      <c r="AG606" s="59"/>
      <c r="AH606" s="61"/>
      <c r="AI606" s="61"/>
      <c r="AJ606" s="61"/>
      <c r="AK606" s="61"/>
      <c r="AL606" s="164"/>
      <c r="AM606" s="62"/>
      <c r="AN606" s="62"/>
      <c r="AO606" s="59">
        <f t="shared" si="104"/>
        <v>0</v>
      </c>
      <c r="AP606" s="59">
        <f t="shared" si="104"/>
        <v>0</v>
      </c>
      <c r="AQ606" s="59">
        <f t="shared" si="104"/>
        <v>0</v>
      </c>
      <c r="AR606" s="59">
        <f t="shared" si="103"/>
        <v>0</v>
      </c>
      <c r="AS606" s="59"/>
      <c r="AT606" s="59"/>
      <c r="AU606" s="59"/>
      <c r="AV606" s="59"/>
      <c r="AW606" s="64"/>
      <c r="AX606" s="89" t="s">
        <v>1888</v>
      </c>
      <c r="AY606" s="65"/>
      <c r="AZ606" s="66">
        <v>240</v>
      </c>
    </row>
    <row r="607" spans="1:52" s="126" customFormat="1" ht="47.25" x14ac:dyDescent="0.25">
      <c r="A607" s="53" t="str">
        <f t="shared" si="105"/>
        <v>CM14NT2_D1+1</v>
      </c>
      <c r="B607" s="53" t="str">
        <f t="shared" si="106"/>
        <v>CM14NT2_D1+2</v>
      </c>
      <c r="C607" s="53" t="str">
        <f t="shared" si="107"/>
        <v>CM14NT2_D1+3</v>
      </c>
      <c r="D607" s="53" t="str">
        <f t="shared" si="108"/>
        <v>CM14NT2_D1+4</v>
      </c>
      <c r="F607" s="89" t="s">
        <v>1888</v>
      </c>
      <c r="G607" s="55"/>
      <c r="H607" s="55" t="s">
        <v>2127</v>
      </c>
      <c r="I607" s="56" t="s">
        <v>2128</v>
      </c>
      <c r="J607" s="56" t="s">
        <v>2129</v>
      </c>
      <c r="K607" s="56"/>
      <c r="L607" s="56" t="s">
        <v>2130</v>
      </c>
      <c r="M607" s="57">
        <v>1400</v>
      </c>
      <c r="N607" s="55">
        <v>700</v>
      </c>
      <c r="O607" s="55">
        <v>550</v>
      </c>
      <c r="P607" s="55">
        <v>400</v>
      </c>
      <c r="Q607" s="57"/>
      <c r="R607" s="57"/>
      <c r="S607" s="57"/>
      <c r="T607" s="57"/>
      <c r="U607" s="58" t="str">
        <f>H607</f>
        <v>CM14NT2_D1</v>
      </c>
      <c r="V607" s="59"/>
      <c r="W607" s="59"/>
      <c r="X607" s="59"/>
      <c r="Y607" s="59"/>
      <c r="Z607" s="60"/>
      <c r="AA607" s="60"/>
      <c r="AB607" s="60"/>
      <c r="AC607" s="60">
        <f>Y607/P607</f>
        <v>0</v>
      </c>
      <c r="AD607" s="59"/>
      <c r="AE607" s="59"/>
      <c r="AF607" s="59"/>
      <c r="AG607" s="59"/>
      <c r="AH607" s="61"/>
      <c r="AI607" s="61"/>
      <c r="AJ607" s="61"/>
      <c r="AK607" s="61"/>
      <c r="AL607" s="164">
        <v>3.535714285714286</v>
      </c>
      <c r="AM607" s="62"/>
      <c r="AN607" s="62">
        <v>2</v>
      </c>
      <c r="AO607" s="59">
        <f t="shared" si="104"/>
        <v>2800</v>
      </c>
      <c r="AP607" s="59">
        <f t="shared" si="104"/>
        <v>1400</v>
      </c>
      <c r="AQ607" s="59">
        <f t="shared" si="104"/>
        <v>1100</v>
      </c>
      <c r="AR607" s="59">
        <f t="shared" si="103"/>
        <v>800</v>
      </c>
      <c r="AS607" s="59">
        <f t="shared" si="109"/>
        <v>2800</v>
      </c>
      <c r="AT607" s="59">
        <f t="shared" si="109"/>
        <v>1400</v>
      </c>
      <c r="AU607" s="59">
        <f t="shared" si="109"/>
        <v>1100</v>
      </c>
      <c r="AV607" s="59">
        <f t="shared" si="109"/>
        <v>800</v>
      </c>
      <c r="AW607" s="64"/>
      <c r="AX607" s="89" t="s">
        <v>1888</v>
      </c>
      <c r="AY607" s="65"/>
      <c r="AZ607" s="66">
        <v>240</v>
      </c>
    </row>
    <row r="608" spans="1:52" s="126" customFormat="1" ht="47.25" x14ac:dyDescent="0.25">
      <c r="A608" s="53" t="str">
        <f t="shared" si="105"/>
        <v>CM14NT2_D2+1</v>
      </c>
      <c r="B608" s="53" t="str">
        <f t="shared" si="106"/>
        <v>CM14NT2_D2+2</v>
      </c>
      <c r="C608" s="53" t="str">
        <f t="shared" si="107"/>
        <v>CM14NT2_D2+3</v>
      </c>
      <c r="D608" s="53" t="str">
        <f t="shared" si="108"/>
        <v>CM14NT2_D2+4</v>
      </c>
      <c r="F608" s="89" t="s">
        <v>1888</v>
      </c>
      <c r="G608" s="55"/>
      <c r="H608" s="55" t="s">
        <v>2131</v>
      </c>
      <c r="I608" s="56" t="s">
        <v>2132</v>
      </c>
      <c r="J608" s="56" t="s">
        <v>2133</v>
      </c>
      <c r="K608" s="56"/>
      <c r="L608" s="56" t="s">
        <v>2134</v>
      </c>
      <c r="M608" s="55">
        <v>1200</v>
      </c>
      <c r="N608" s="55">
        <v>600</v>
      </c>
      <c r="O608" s="55">
        <v>500</v>
      </c>
      <c r="P608" s="55">
        <v>400</v>
      </c>
      <c r="Q608" s="57"/>
      <c r="R608" s="57"/>
      <c r="S608" s="57"/>
      <c r="T608" s="57"/>
      <c r="U608" s="58" t="str">
        <f>H608</f>
        <v>CM14NT2_D2</v>
      </c>
      <c r="V608" s="59"/>
      <c r="W608" s="59"/>
      <c r="X608" s="59"/>
      <c r="Y608" s="59"/>
      <c r="Z608" s="60"/>
      <c r="AA608" s="60"/>
      <c r="AB608" s="60"/>
      <c r="AC608" s="60"/>
      <c r="AD608" s="59"/>
      <c r="AE608" s="59"/>
      <c r="AF608" s="59"/>
      <c r="AG608" s="59"/>
      <c r="AH608" s="61"/>
      <c r="AI608" s="61"/>
      <c r="AJ608" s="61"/>
      <c r="AK608" s="61"/>
      <c r="AL608" s="164">
        <v>3.1666666666666665</v>
      </c>
      <c r="AM608" s="62"/>
      <c r="AN608" s="62">
        <v>1.8</v>
      </c>
      <c r="AO608" s="59">
        <f t="shared" si="104"/>
        <v>2160</v>
      </c>
      <c r="AP608" s="59">
        <f t="shared" si="104"/>
        <v>1080</v>
      </c>
      <c r="AQ608" s="59">
        <f t="shared" si="104"/>
        <v>900</v>
      </c>
      <c r="AR608" s="59">
        <f t="shared" si="103"/>
        <v>720</v>
      </c>
      <c r="AS608" s="59">
        <f t="shared" si="109"/>
        <v>2200</v>
      </c>
      <c r="AT608" s="59">
        <f t="shared" si="109"/>
        <v>1100</v>
      </c>
      <c r="AU608" s="59">
        <f t="shared" si="109"/>
        <v>900</v>
      </c>
      <c r="AV608" s="59">
        <f t="shared" si="109"/>
        <v>720</v>
      </c>
      <c r="AW608" s="64"/>
      <c r="AX608" s="89" t="s">
        <v>1888</v>
      </c>
      <c r="AY608" s="65"/>
      <c r="AZ608" s="66"/>
    </row>
    <row r="609" spans="1:52" s="126" customFormat="1" ht="30.75" customHeight="1" x14ac:dyDescent="0.25">
      <c r="A609" s="53" t="str">
        <f t="shared" si="105"/>
        <v>CM15NT2+1</v>
      </c>
      <c r="B609" s="53" t="str">
        <f t="shared" si="106"/>
        <v>CM15NT2+2</v>
      </c>
      <c r="C609" s="53" t="str">
        <f t="shared" si="107"/>
        <v>CM15NT2+3</v>
      </c>
      <c r="D609" s="53" t="str">
        <f t="shared" si="108"/>
        <v>CM15NT2+4</v>
      </c>
      <c r="F609" s="89" t="s">
        <v>1888</v>
      </c>
      <c r="G609" s="55">
        <v>15</v>
      </c>
      <c r="H609" s="55" t="s">
        <v>2135</v>
      </c>
      <c r="I609" s="56" t="s">
        <v>2136</v>
      </c>
      <c r="J609" s="56" t="s">
        <v>1998</v>
      </c>
      <c r="K609" s="56"/>
      <c r="L609" s="56" t="s">
        <v>2067</v>
      </c>
      <c r="M609" s="57"/>
      <c r="N609" s="55"/>
      <c r="O609" s="55"/>
      <c r="P609" s="55"/>
      <c r="Q609" s="57"/>
      <c r="R609" s="57"/>
      <c r="S609" s="57"/>
      <c r="T609" s="57"/>
      <c r="U609" s="58"/>
      <c r="V609" s="59"/>
      <c r="W609" s="59"/>
      <c r="X609" s="59"/>
      <c r="Y609" s="59"/>
      <c r="Z609" s="60" t="e">
        <f>V609/M609</f>
        <v>#DIV/0!</v>
      </c>
      <c r="AA609" s="60"/>
      <c r="AB609" s="60"/>
      <c r="AC609" s="60"/>
      <c r="AD609" s="59"/>
      <c r="AE609" s="59"/>
      <c r="AF609" s="59"/>
      <c r="AG609" s="59"/>
      <c r="AH609" s="61"/>
      <c r="AI609" s="61"/>
      <c r="AJ609" s="61"/>
      <c r="AK609" s="61"/>
      <c r="AL609" s="164"/>
      <c r="AM609" s="62"/>
      <c r="AN609" s="62"/>
      <c r="AO609" s="59">
        <f t="shared" si="104"/>
        <v>0</v>
      </c>
      <c r="AP609" s="59">
        <f t="shared" si="104"/>
        <v>0</v>
      </c>
      <c r="AQ609" s="59">
        <f t="shared" si="104"/>
        <v>0</v>
      </c>
      <c r="AR609" s="59">
        <f t="shared" si="103"/>
        <v>0</v>
      </c>
      <c r="AS609" s="59"/>
      <c r="AT609" s="59"/>
      <c r="AU609" s="59"/>
      <c r="AV609" s="59"/>
      <c r="AW609" s="64"/>
      <c r="AX609" s="89" t="s">
        <v>1888</v>
      </c>
      <c r="AY609" s="65"/>
      <c r="AZ609" s="66">
        <v>240</v>
      </c>
    </row>
    <row r="610" spans="1:52" s="126" customFormat="1" ht="47.25" x14ac:dyDescent="0.25">
      <c r="A610" s="53" t="str">
        <f t="shared" si="105"/>
        <v>CM15NT2_D1+1</v>
      </c>
      <c r="B610" s="53" t="str">
        <f t="shared" si="106"/>
        <v>CM15NT2_D1+2</v>
      </c>
      <c r="C610" s="53" t="str">
        <f t="shared" si="107"/>
        <v>CM15NT2_D1+3</v>
      </c>
      <c r="D610" s="53" t="str">
        <f t="shared" si="108"/>
        <v>CM15NT2_D1+4</v>
      </c>
      <c r="F610" s="89" t="s">
        <v>1888</v>
      </c>
      <c r="G610" s="55"/>
      <c r="H610" s="55" t="s">
        <v>2137</v>
      </c>
      <c r="I610" s="56" t="s">
        <v>2138</v>
      </c>
      <c r="J610" s="56" t="s">
        <v>1998</v>
      </c>
      <c r="K610" s="56"/>
      <c r="L610" s="56" t="s">
        <v>2139</v>
      </c>
      <c r="M610" s="57">
        <v>1600</v>
      </c>
      <c r="N610" s="55">
        <v>800</v>
      </c>
      <c r="O610" s="55">
        <v>700</v>
      </c>
      <c r="P610" s="55">
        <v>550</v>
      </c>
      <c r="Q610" s="57"/>
      <c r="R610" s="57"/>
      <c r="S610" s="57"/>
      <c r="T610" s="57"/>
      <c r="U610" s="58" t="str">
        <f>H610</f>
        <v>CM15NT2_D1</v>
      </c>
      <c r="V610" s="59"/>
      <c r="W610" s="59"/>
      <c r="X610" s="59"/>
      <c r="Y610" s="59"/>
      <c r="Z610" s="60">
        <f>V610/M610</f>
        <v>0</v>
      </c>
      <c r="AA610" s="60"/>
      <c r="AB610" s="60"/>
      <c r="AC610" s="60">
        <f>Y610/P610</f>
        <v>0</v>
      </c>
      <c r="AD610" s="59"/>
      <c r="AE610" s="59"/>
      <c r="AF610" s="59"/>
      <c r="AG610" s="59"/>
      <c r="AH610" s="61"/>
      <c r="AI610" s="61"/>
      <c r="AJ610" s="61"/>
      <c r="AK610" s="61"/>
      <c r="AL610" s="164">
        <v>7.2824999999999998</v>
      </c>
      <c r="AM610" s="62"/>
      <c r="AN610" s="63">
        <f>ROUNDDOWN(AL610*$AN$10/$AL$10,1)</f>
        <v>4.2</v>
      </c>
      <c r="AO610" s="59">
        <f t="shared" si="104"/>
        <v>6720</v>
      </c>
      <c r="AP610" s="59">
        <f t="shared" si="104"/>
        <v>3360</v>
      </c>
      <c r="AQ610" s="59">
        <f t="shared" si="104"/>
        <v>2940</v>
      </c>
      <c r="AR610" s="59">
        <f t="shared" si="103"/>
        <v>2310</v>
      </c>
      <c r="AS610" s="59">
        <f t="shared" si="109"/>
        <v>6700</v>
      </c>
      <c r="AT610" s="59">
        <f t="shared" si="109"/>
        <v>3400</v>
      </c>
      <c r="AU610" s="59">
        <f t="shared" si="109"/>
        <v>2900</v>
      </c>
      <c r="AV610" s="59">
        <f t="shared" si="109"/>
        <v>2300</v>
      </c>
      <c r="AW610" s="64"/>
      <c r="AX610" s="89" t="s">
        <v>1888</v>
      </c>
      <c r="AY610" s="65"/>
      <c r="AZ610" s="66">
        <v>240</v>
      </c>
    </row>
    <row r="611" spans="1:52" s="126" customFormat="1" ht="47.25" x14ac:dyDescent="0.25">
      <c r="A611" s="53" t="str">
        <f t="shared" si="105"/>
        <v>CM15NT2_D2+1</v>
      </c>
      <c r="B611" s="53" t="str">
        <f t="shared" si="106"/>
        <v>CM15NT2_D2+2</v>
      </c>
      <c r="C611" s="53" t="str">
        <f t="shared" si="107"/>
        <v>CM15NT2_D2+3</v>
      </c>
      <c r="D611" s="53" t="str">
        <f t="shared" si="108"/>
        <v>CM15NT2_D2+4</v>
      </c>
      <c r="F611" s="89" t="s">
        <v>1888</v>
      </c>
      <c r="G611" s="55"/>
      <c r="H611" s="55" t="s">
        <v>2140</v>
      </c>
      <c r="I611" s="56" t="s">
        <v>2141</v>
      </c>
      <c r="J611" s="56" t="s">
        <v>2139</v>
      </c>
      <c r="K611" s="56"/>
      <c r="L611" s="56" t="s">
        <v>2142</v>
      </c>
      <c r="M611" s="57">
        <v>1500</v>
      </c>
      <c r="N611" s="55">
        <v>750</v>
      </c>
      <c r="O611" s="55">
        <v>580</v>
      </c>
      <c r="P611" s="55">
        <v>400</v>
      </c>
      <c r="Q611" s="57"/>
      <c r="R611" s="57"/>
      <c r="S611" s="57"/>
      <c r="T611" s="57"/>
      <c r="U611" s="58" t="str">
        <f>H611</f>
        <v>CM15NT2_D2</v>
      </c>
      <c r="V611" s="59"/>
      <c r="W611" s="59"/>
      <c r="X611" s="59"/>
      <c r="Y611" s="59"/>
      <c r="Z611" s="60">
        <f>V611/M611</f>
        <v>0</v>
      </c>
      <c r="AA611" s="60"/>
      <c r="AB611" s="60"/>
      <c r="AC611" s="60"/>
      <c r="AD611" s="59"/>
      <c r="AE611" s="59"/>
      <c r="AF611" s="59"/>
      <c r="AG611" s="59"/>
      <c r="AH611" s="61"/>
      <c r="AI611" s="61"/>
      <c r="AJ611" s="61"/>
      <c r="AK611" s="61"/>
      <c r="AL611" s="164">
        <v>5.4666666666666668</v>
      </c>
      <c r="AM611" s="62"/>
      <c r="AN611" s="63">
        <f>ROUNDDOWN(AL611*$AN$10/$AL$10,1)</f>
        <v>3.1</v>
      </c>
      <c r="AO611" s="59">
        <f t="shared" si="104"/>
        <v>4650</v>
      </c>
      <c r="AP611" s="59">
        <f t="shared" si="104"/>
        <v>2325</v>
      </c>
      <c r="AQ611" s="59">
        <f t="shared" si="104"/>
        <v>1798</v>
      </c>
      <c r="AR611" s="59">
        <f t="shared" si="103"/>
        <v>1240</v>
      </c>
      <c r="AS611" s="59">
        <f t="shared" si="109"/>
        <v>4700</v>
      </c>
      <c r="AT611" s="59">
        <f t="shared" si="109"/>
        <v>2300</v>
      </c>
      <c r="AU611" s="59">
        <f t="shared" si="109"/>
        <v>1800</v>
      </c>
      <c r="AV611" s="59">
        <f t="shared" si="109"/>
        <v>1200</v>
      </c>
      <c r="AW611" s="64"/>
      <c r="AX611" s="89" t="s">
        <v>1888</v>
      </c>
      <c r="AY611" s="65"/>
      <c r="AZ611" s="66">
        <v>420</v>
      </c>
    </row>
    <row r="612" spans="1:52" s="126" customFormat="1" ht="47.25" x14ac:dyDescent="0.25">
      <c r="A612" s="53" t="str">
        <f t="shared" si="105"/>
        <v>CM15NT2_D3+1</v>
      </c>
      <c r="B612" s="53" t="str">
        <f t="shared" si="106"/>
        <v>CM15NT2_D3+2</v>
      </c>
      <c r="C612" s="53" t="str">
        <f t="shared" si="107"/>
        <v>CM15NT2_D3+3</v>
      </c>
      <c r="D612" s="53" t="str">
        <f t="shared" si="108"/>
        <v>CM15NT2_D3+4</v>
      </c>
      <c r="F612" s="89" t="s">
        <v>1888</v>
      </c>
      <c r="G612" s="55"/>
      <c r="H612" s="55" t="s">
        <v>2143</v>
      </c>
      <c r="I612" s="56" t="s">
        <v>2144</v>
      </c>
      <c r="J612" s="56" t="s">
        <v>2142</v>
      </c>
      <c r="K612" s="56"/>
      <c r="L612" s="56" t="s">
        <v>2067</v>
      </c>
      <c r="M612" s="55">
        <v>1500</v>
      </c>
      <c r="N612" s="55">
        <v>750</v>
      </c>
      <c r="O612" s="55">
        <v>580</v>
      </c>
      <c r="P612" s="55">
        <v>400</v>
      </c>
      <c r="Q612" s="57"/>
      <c r="R612" s="57"/>
      <c r="S612" s="57"/>
      <c r="T612" s="57"/>
      <c r="U612" s="58" t="str">
        <f>H612</f>
        <v>CM15NT2_D3</v>
      </c>
      <c r="V612" s="59"/>
      <c r="W612" s="59"/>
      <c r="X612" s="59"/>
      <c r="Y612" s="59"/>
      <c r="Z612" s="60"/>
      <c r="AA612" s="60"/>
      <c r="AB612" s="60"/>
      <c r="AC612" s="60"/>
      <c r="AD612" s="59"/>
      <c r="AE612" s="59"/>
      <c r="AF612" s="59"/>
      <c r="AG612" s="59"/>
      <c r="AH612" s="61"/>
      <c r="AI612" s="61"/>
      <c r="AJ612" s="61"/>
      <c r="AK612" s="61"/>
      <c r="AL612" s="164">
        <v>4</v>
      </c>
      <c r="AM612" s="62"/>
      <c r="AN612" s="63">
        <f>ROUNDDOWN(AL612*$AN$10/$AL$10,1)</f>
        <v>2.2999999999999998</v>
      </c>
      <c r="AO612" s="59">
        <f t="shared" si="104"/>
        <v>3449.9999999999995</v>
      </c>
      <c r="AP612" s="59">
        <f t="shared" si="104"/>
        <v>1724.9999999999998</v>
      </c>
      <c r="AQ612" s="59">
        <f t="shared" si="104"/>
        <v>1334</v>
      </c>
      <c r="AR612" s="59">
        <f t="shared" si="103"/>
        <v>919.99999999999989</v>
      </c>
      <c r="AS612" s="59">
        <f t="shared" si="109"/>
        <v>3500</v>
      </c>
      <c r="AT612" s="59">
        <f t="shared" si="109"/>
        <v>1700</v>
      </c>
      <c r="AU612" s="59">
        <f t="shared" si="109"/>
        <v>1300</v>
      </c>
      <c r="AV612" s="59">
        <f t="shared" si="109"/>
        <v>920</v>
      </c>
      <c r="AW612" s="64"/>
      <c r="AX612" s="89" t="s">
        <v>1888</v>
      </c>
      <c r="AY612" s="65"/>
      <c r="AZ612" s="66">
        <v>780</v>
      </c>
    </row>
    <row r="613" spans="1:52" s="126" customFormat="1" ht="31.5" x14ac:dyDescent="0.25">
      <c r="A613" s="53" t="str">
        <f t="shared" si="105"/>
        <v>CM16NT2+1</v>
      </c>
      <c r="B613" s="53" t="str">
        <f t="shared" si="106"/>
        <v>CM16NT2+2</v>
      </c>
      <c r="C613" s="53" t="str">
        <f t="shared" si="107"/>
        <v>CM16NT2+3</v>
      </c>
      <c r="D613" s="53" t="str">
        <f t="shared" si="108"/>
        <v>CM16NT2+4</v>
      </c>
      <c r="F613" s="89" t="s">
        <v>1888</v>
      </c>
      <c r="G613" s="55">
        <v>16</v>
      </c>
      <c r="H613" s="55" t="s">
        <v>2145</v>
      </c>
      <c r="I613" s="56" t="s">
        <v>2146</v>
      </c>
      <c r="J613" s="56" t="s">
        <v>1998</v>
      </c>
      <c r="K613" s="56"/>
      <c r="L613" s="56" t="s">
        <v>1134</v>
      </c>
      <c r="M613" s="57"/>
      <c r="N613" s="55"/>
      <c r="O613" s="55"/>
      <c r="P613" s="55"/>
      <c r="Q613" s="57"/>
      <c r="R613" s="57"/>
      <c r="S613" s="57"/>
      <c r="T613" s="57"/>
      <c r="U613" s="58"/>
      <c r="V613" s="59"/>
      <c r="W613" s="59"/>
      <c r="X613" s="59"/>
      <c r="Y613" s="59"/>
      <c r="Z613" s="60"/>
      <c r="AA613" s="60"/>
      <c r="AB613" s="60"/>
      <c r="AC613" s="60"/>
      <c r="AD613" s="59"/>
      <c r="AE613" s="59"/>
      <c r="AF613" s="59"/>
      <c r="AG613" s="59"/>
      <c r="AH613" s="61"/>
      <c r="AI613" s="61"/>
      <c r="AJ613" s="61"/>
      <c r="AK613" s="61"/>
      <c r="AL613" s="164"/>
      <c r="AM613" s="62"/>
      <c r="AN613" s="62"/>
      <c r="AO613" s="59">
        <f t="shared" si="104"/>
        <v>0</v>
      </c>
      <c r="AP613" s="59">
        <f t="shared" si="104"/>
        <v>0</v>
      </c>
      <c r="AQ613" s="59">
        <f t="shared" si="104"/>
        <v>0</v>
      </c>
      <c r="AR613" s="59">
        <f t="shared" si="103"/>
        <v>0</v>
      </c>
      <c r="AS613" s="59"/>
      <c r="AT613" s="59"/>
      <c r="AU613" s="59"/>
      <c r="AV613" s="59"/>
      <c r="AW613" s="64"/>
      <c r="AX613" s="89" t="s">
        <v>1888</v>
      </c>
      <c r="AY613" s="65"/>
      <c r="AZ613" s="66">
        <v>310</v>
      </c>
    </row>
    <row r="614" spans="1:52" s="126" customFormat="1" ht="47.25" x14ac:dyDescent="0.25">
      <c r="A614" s="53" t="str">
        <f t="shared" si="105"/>
        <v>CM16NT2_D1+1</v>
      </c>
      <c r="B614" s="53" t="str">
        <f t="shared" si="106"/>
        <v>CM16NT2_D1+2</v>
      </c>
      <c r="C614" s="53" t="str">
        <f t="shared" si="107"/>
        <v>CM16NT2_D1+3</v>
      </c>
      <c r="D614" s="53" t="str">
        <f t="shared" si="108"/>
        <v>CM16NT2_D1+4</v>
      </c>
      <c r="F614" s="89" t="s">
        <v>1888</v>
      </c>
      <c r="G614" s="55"/>
      <c r="H614" s="55" t="s">
        <v>2147</v>
      </c>
      <c r="I614" s="56" t="s">
        <v>2148</v>
      </c>
      <c r="J614" s="56" t="s">
        <v>1998</v>
      </c>
      <c r="K614" s="56"/>
      <c r="L614" s="56" t="s">
        <v>2149</v>
      </c>
      <c r="M614" s="57">
        <v>1600</v>
      </c>
      <c r="N614" s="55">
        <v>800</v>
      </c>
      <c r="O614" s="55">
        <v>580</v>
      </c>
      <c r="P614" s="55">
        <v>400</v>
      </c>
      <c r="Q614" s="57"/>
      <c r="R614" s="57"/>
      <c r="S614" s="57"/>
      <c r="T614" s="57"/>
      <c r="U614" s="58" t="str">
        <f>H614</f>
        <v>CM16NT2_D1</v>
      </c>
      <c r="V614" s="59"/>
      <c r="W614" s="59"/>
      <c r="X614" s="59"/>
      <c r="Y614" s="59"/>
      <c r="Z614" s="60"/>
      <c r="AA614" s="60"/>
      <c r="AB614" s="60"/>
      <c r="AC614" s="60"/>
      <c r="AD614" s="59"/>
      <c r="AE614" s="59"/>
      <c r="AF614" s="59"/>
      <c r="AG614" s="59"/>
      <c r="AH614" s="61"/>
      <c r="AI614" s="61"/>
      <c r="AJ614" s="61"/>
      <c r="AK614" s="61"/>
      <c r="AL614" s="164">
        <v>2.6875</v>
      </c>
      <c r="AM614" s="62"/>
      <c r="AN614" s="62">
        <v>1.55</v>
      </c>
      <c r="AO614" s="59">
        <f t="shared" si="104"/>
        <v>2480</v>
      </c>
      <c r="AP614" s="59">
        <f t="shared" si="104"/>
        <v>1240</v>
      </c>
      <c r="AQ614" s="59">
        <f t="shared" si="104"/>
        <v>899</v>
      </c>
      <c r="AR614" s="59">
        <f t="shared" si="103"/>
        <v>620</v>
      </c>
      <c r="AS614" s="59">
        <f t="shared" si="109"/>
        <v>2500</v>
      </c>
      <c r="AT614" s="59">
        <f t="shared" si="109"/>
        <v>1200</v>
      </c>
      <c r="AU614" s="59">
        <f t="shared" si="109"/>
        <v>900</v>
      </c>
      <c r="AV614" s="59">
        <f t="shared" si="109"/>
        <v>620</v>
      </c>
      <c r="AW614" s="64"/>
      <c r="AX614" s="89" t="s">
        <v>1888</v>
      </c>
      <c r="AY614" s="65"/>
      <c r="AZ614" s="66">
        <v>310</v>
      </c>
    </row>
    <row r="615" spans="1:52" s="126" customFormat="1" ht="32.25" customHeight="1" x14ac:dyDescent="0.25">
      <c r="A615" s="53" t="str">
        <f t="shared" si="105"/>
        <v>CM16NT2_D2+1</v>
      </c>
      <c r="B615" s="53" t="str">
        <f t="shared" si="106"/>
        <v>CM16NT2_D2+2</v>
      </c>
      <c r="C615" s="53" t="str">
        <f t="shared" si="107"/>
        <v>CM16NT2_D2+3</v>
      </c>
      <c r="D615" s="53" t="str">
        <f t="shared" si="108"/>
        <v>CM16NT2_D2+4</v>
      </c>
      <c r="F615" s="89" t="s">
        <v>1888</v>
      </c>
      <c r="G615" s="55"/>
      <c r="H615" s="55" t="s">
        <v>2150</v>
      </c>
      <c r="I615" s="56" t="s">
        <v>2151</v>
      </c>
      <c r="J615" s="56" t="s">
        <v>2152</v>
      </c>
      <c r="K615" s="56"/>
      <c r="L615" s="56" t="s">
        <v>1134</v>
      </c>
      <c r="M615" s="57">
        <v>1400</v>
      </c>
      <c r="N615" s="55">
        <v>700</v>
      </c>
      <c r="O615" s="55">
        <v>550</v>
      </c>
      <c r="P615" s="55">
        <v>400</v>
      </c>
      <c r="Q615" s="57"/>
      <c r="R615" s="57"/>
      <c r="S615" s="57"/>
      <c r="T615" s="57"/>
      <c r="U615" s="58" t="str">
        <f>H615</f>
        <v>CM16NT2_D2</v>
      </c>
      <c r="V615" s="59"/>
      <c r="W615" s="59"/>
      <c r="X615" s="59"/>
      <c r="Y615" s="59"/>
      <c r="Z615" s="60"/>
      <c r="AA615" s="60"/>
      <c r="AB615" s="60"/>
      <c r="AC615" s="60"/>
      <c r="AD615" s="59"/>
      <c r="AE615" s="59" t="e">
        <f>VLOOKUP($H615,#REF!,6,0)</f>
        <v>#REF!</v>
      </c>
      <c r="AF615" s="59"/>
      <c r="AG615" s="59"/>
      <c r="AH615" s="61"/>
      <c r="AI615" s="61" t="e">
        <f>AE615/N615</f>
        <v>#REF!</v>
      </c>
      <c r="AJ615" s="61"/>
      <c r="AK615" s="61"/>
      <c r="AL615" s="164">
        <v>3.5785714285714287</v>
      </c>
      <c r="AM615" s="62"/>
      <c r="AN615" s="62">
        <v>2</v>
      </c>
      <c r="AO615" s="59">
        <f t="shared" si="104"/>
        <v>2800</v>
      </c>
      <c r="AP615" s="59">
        <f t="shared" si="104"/>
        <v>1400</v>
      </c>
      <c r="AQ615" s="59">
        <f t="shared" si="104"/>
        <v>1100</v>
      </c>
      <c r="AR615" s="59">
        <f t="shared" si="103"/>
        <v>800</v>
      </c>
      <c r="AS615" s="59">
        <f t="shared" si="109"/>
        <v>2800</v>
      </c>
      <c r="AT615" s="59">
        <f t="shared" si="109"/>
        <v>1400</v>
      </c>
      <c r="AU615" s="59">
        <f t="shared" si="109"/>
        <v>1100</v>
      </c>
      <c r="AV615" s="59">
        <f t="shared" si="109"/>
        <v>800</v>
      </c>
      <c r="AW615" s="64" t="e">
        <f>VLOOKUP($H615,#REF!,3,0)</f>
        <v>#REF!</v>
      </c>
      <c r="AX615" s="172" t="s">
        <v>1888</v>
      </c>
      <c r="AY615" s="166"/>
      <c r="AZ615" s="66">
        <v>240</v>
      </c>
    </row>
    <row r="616" spans="1:52" s="126" customFormat="1" ht="47.25" x14ac:dyDescent="0.25">
      <c r="A616" s="53" t="str">
        <f t="shared" si="105"/>
        <v>CM16NT2_D3+1</v>
      </c>
      <c r="B616" s="53" t="str">
        <f t="shared" si="106"/>
        <v>CM16NT2_D3+2</v>
      </c>
      <c r="C616" s="53" t="str">
        <f t="shared" si="107"/>
        <v>CM16NT2_D3+3</v>
      </c>
      <c r="D616" s="53" t="str">
        <f t="shared" si="108"/>
        <v>CM16NT2_D3+4</v>
      </c>
      <c r="F616" s="89" t="s">
        <v>1888</v>
      </c>
      <c r="G616" s="55"/>
      <c r="H616" s="55" t="s">
        <v>2153</v>
      </c>
      <c r="I616" s="56" t="s">
        <v>2154</v>
      </c>
      <c r="J616" s="56" t="s">
        <v>2155</v>
      </c>
      <c r="K616" s="56"/>
      <c r="L616" s="56" t="s">
        <v>2156</v>
      </c>
      <c r="M616" s="55">
        <v>1200</v>
      </c>
      <c r="N616" s="55">
        <v>600</v>
      </c>
      <c r="O616" s="55">
        <v>500</v>
      </c>
      <c r="P616" s="55">
        <v>400</v>
      </c>
      <c r="Q616" s="57"/>
      <c r="R616" s="57"/>
      <c r="S616" s="57"/>
      <c r="T616" s="57"/>
      <c r="U616" s="58" t="str">
        <f>H616</f>
        <v>CM16NT2_D3</v>
      </c>
      <c r="V616" s="59"/>
      <c r="W616" s="59"/>
      <c r="X616" s="59"/>
      <c r="Y616" s="59"/>
      <c r="Z616" s="60"/>
      <c r="AA616" s="60"/>
      <c r="AB616" s="60"/>
      <c r="AC616" s="60">
        <f>Y616/P616</f>
        <v>0</v>
      </c>
      <c r="AD616" s="59"/>
      <c r="AE616" s="59"/>
      <c r="AF616" s="59"/>
      <c r="AG616" s="59"/>
      <c r="AH616" s="61"/>
      <c r="AI616" s="61"/>
      <c r="AJ616" s="61"/>
      <c r="AK616" s="61"/>
      <c r="AL616" s="164">
        <v>2.7083333333333335</v>
      </c>
      <c r="AM616" s="62"/>
      <c r="AN616" s="62">
        <v>1.55</v>
      </c>
      <c r="AO616" s="59">
        <f t="shared" si="104"/>
        <v>1860</v>
      </c>
      <c r="AP616" s="59">
        <f t="shared" si="104"/>
        <v>930</v>
      </c>
      <c r="AQ616" s="59">
        <f t="shared" si="104"/>
        <v>775</v>
      </c>
      <c r="AR616" s="59">
        <f t="shared" si="103"/>
        <v>620</v>
      </c>
      <c r="AS616" s="59">
        <f t="shared" si="109"/>
        <v>1900</v>
      </c>
      <c r="AT616" s="59">
        <f t="shared" si="109"/>
        <v>930</v>
      </c>
      <c r="AU616" s="59">
        <f t="shared" si="109"/>
        <v>780</v>
      </c>
      <c r="AV616" s="59">
        <f t="shared" si="109"/>
        <v>620</v>
      </c>
      <c r="AW616" s="64"/>
      <c r="AX616" s="89" t="s">
        <v>1888</v>
      </c>
      <c r="AY616" s="65"/>
      <c r="AZ616" s="66">
        <v>240</v>
      </c>
    </row>
    <row r="617" spans="1:52" s="126" customFormat="1" ht="47.25" x14ac:dyDescent="0.25">
      <c r="A617" s="53" t="str">
        <f t="shared" si="105"/>
        <v>CM17NT2+1</v>
      </c>
      <c r="B617" s="53" t="str">
        <f t="shared" si="106"/>
        <v>CM17NT2+2</v>
      </c>
      <c r="C617" s="53" t="str">
        <f t="shared" si="107"/>
        <v>CM17NT2+3</v>
      </c>
      <c r="D617" s="53" t="str">
        <f t="shared" si="108"/>
        <v>CM17NT2+4</v>
      </c>
      <c r="F617" s="89" t="s">
        <v>1888</v>
      </c>
      <c r="G617" s="55">
        <v>17</v>
      </c>
      <c r="H617" s="55" t="s">
        <v>2157</v>
      </c>
      <c r="I617" s="56" t="s">
        <v>2158</v>
      </c>
      <c r="J617" s="56" t="s">
        <v>2159</v>
      </c>
      <c r="K617" s="56"/>
      <c r="L617" s="56" t="s">
        <v>2160</v>
      </c>
      <c r="M617" s="57"/>
      <c r="N617" s="55"/>
      <c r="O617" s="55"/>
      <c r="P617" s="55"/>
      <c r="Q617" s="57"/>
      <c r="R617" s="57"/>
      <c r="S617" s="57"/>
      <c r="T617" s="57"/>
      <c r="U617" s="58"/>
      <c r="V617" s="59"/>
      <c r="W617" s="59"/>
      <c r="X617" s="59"/>
      <c r="Y617" s="59"/>
      <c r="Z617" s="60"/>
      <c r="AA617" s="60"/>
      <c r="AB617" s="60"/>
      <c r="AC617" s="60"/>
      <c r="AD617" s="59"/>
      <c r="AE617" s="59"/>
      <c r="AF617" s="59"/>
      <c r="AG617" s="59"/>
      <c r="AH617" s="61"/>
      <c r="AI617" s="61"/>
      <c r="AJ617" s="61"/>
      <c r="AK617" s="61"/>
      <c r="AL617" s="164"/>
      <c r="AM617" s="62"/>
      <c r="AN617" s="62"/>
      <c r="AO617" s="59">
        <f t="shared" si="104"/>
        <v>0</v>
      </c>
      <c r="AP617" s="59">
        <f t="shared" si="104"/>
        <v>0</v>
      </c>
      <c r="AQ617" s="59">
        <f t="shared" si="104"/>
        <v>0</v>
      </c>
      <c r="AR617" s="59">
        <f t="shared" si="103"/>
        <v>0</v>
      </c>
      <c r="AS617" s="59"/>
      <c r="AT617" s="59"/>
      <c r="AU617" s="59"/>
      <c r="AV617" s="59"/>
      <c r="AW617" s="64"/>
      <c r="AX617" s="89" t="s">
        <v>1888</v>
      </c>
      <c r="AY617" s="65"/>
      <c r="AZ617" s="66">
        <v>240</v>
      </c>
    </row>
    <row r="618" spans="1:52" s="126" customFormat="1" ht="33" customHeight="1" x14ac:dyDescent="0.25">
      <c r="A618" s="53" t="str">
        <f t="shared" si="105"/>
        <v>CM17NT2_D1+1</v>
      </c>
      <c r="B618" s="53" t="str">
        <f t="shared" si="106"/>
        <v>CM17NT2_D1+2</v>
      </c>
      <c r="C618" s="53" t="str">
        <f t="shared" si="107"/>
        <v>CM17NT2_D1+3</v>
      </c>
      <c r="D618" s="53" t="str">
        <f t="shared" si="108"/>
        <v>CM17NT2_D1+4</v>
      </c>
      <c r="F618" s="89" t="s">
        <v>1888</v>
      </c>
      <c r="G618" s="55"/>
      <c r="H618" s="55" t="s">
        <v>2161</v>
      </c>
      <c r="I618" s="56" t="s">
        <v>2162</v>
      </c>
      <c r="J618" s="56" t="s">
        <v>1987</v>
      </c>
      <c r="K618" s="56"/>
      <c r="L618" s="56" t="s">
        <v>2163</v>
      </c>
      <c r="M618" s="57">
        <v>1500</v>
      </c>
      <c r="N618" s="55">
        <v>700</v>
      </c>
      <c r="O618" s="55">
        <v>550</v>
      </c>
      <c r="P618" s="55">
        <v>400</v>
      </c>
      <c r="Q618" s="57"/>
      <c r="R618" s="57"/>
      <c r="S618" s="57"/>
      <c r="T618" s="57"/>
      <c r="U618" s="58" t="str">
        <f t="shared" ref="U618:U623" si="111">H618</f>
        <v>CM17NT2_D1</v>
      </c>
      <c r="V618" s="59"/>
      <c r="W618" s="59"/>
      <c r="X618" s="59"/>
      <c r="Y618" s="59"/>
      <c r="Z618" s="60">
        <f>V618/M618</f>
        <v>0</v>
      </c>
      <c r="AA618" s="60"/>
      <c r="AB618" s="60"/>
      <c r="AC618" s="60"/>
      <c r="AD618" s="59"/>
      <c r="AE618" s="59"/>
      <c r="AF618" s="59"/>
      <c r="AG618" s="59"/>
      <c r="AH618" s="61"/>
      <c r="AI618" s="61"/>
      <c r="AJ618" s="61"/>
      <c r="AK618" s="61"/>
      <c r="AL618" s="164">
        <v>4</v>
      </c>
      <c r="AM618" s="62"/>
      <c r="AN618" s="63">
        <f>ROUNDDOWN(AL618*$AN$10/$AL$10,1)</f>
        <v>2.2999999999999998</v>
      </c>
      <c r="AO618" s="59">
        <f t="shared" si="104"/>
        <v>3449.9999999999995</v>
      </c>
      <c r="AP618" s="59">
        <f t="shared" si="104"/>
        <v>1609.9999999999998</v>
      </c>
      <c r="AQ618" s="59">
        <f t="shared" si="104"/>
        <v>1265</v>
      </c>
      <c r="AR618" s="59">
        <f t="shared" si="103"/>
        <v>919.99999999999989</v>
      </c>
      <c r="AS618" s="59">
        <f t="shared" si="109"/>
        <v>3500</v>
      </c>
      <c r="AT618" s="59">
        <f t="shared" si="109"/>
        <v>1600</v>
      </c>
      <c r="AU618" s="59">
        <f t="shared" si="109"/>
        <v>1300</v>
      </c>
      <c r="AV618" s="59">
        <f t="shared" si="109"/>
        <v>920</v>
      </c>
      <c r="AW618" s="64"/>
      <c r="AX618" s="89" t="s">
        <v>1888</v>
      </c>
      <c r="AY618" s="65"/>
      <c r="AZ618" s="66"/>
    </row>
    <row r="619" spans="1:52" s="126" customFormat="1" ht="47.25" x14ac:dyDescent="0.25">
      <c r="A619" s="53" t="str">
        <f t="shared" si="105"/>
        <v>CM17NT2_D2+1</v>
      </c>
      <c r="B619" s="53" t="str">
        <f t="shared" si="106"/>
        <v>CM17NT2_D2+2</v>
      </c>
      <c r="C619" s="53" t="str">
        <f t="shared" si="107"/>
        <v>CM17NT2_D2+3</v>
      </c>
      <c r="D619" s="53" t="str">
        <f t="shared" si="108"/>
        <v>CM17NT2_D2+4</v>
      </c>
      <c r="F619" s="89" t="s">
        <v>1888</v>
      </c>
      <c r="G619" s="55"/>
      <c r="H619" s="55" t="s">
        <v>2164</v>
      </c>
      <c r="I619" s="56" t="s">
        <v>2165</v>
      </c>
      <c r="J619" s="56" t="s">
        <v>2166</v>
      </c>
      <c r="K619" s="56"/>
      <c r="L619" s="56" t="s">
        <v>2166</v>
      </c>
      <c r="M619" s="57">
        <v>1200</v>
      </c>
      <c r="N619" s="55">
        <v>600</v>
      </c>
      <c r="O619" s="55">
        <v>500</v>
      </c>
      <c r="P619" s="55">
        <v>400</v>
      </c>
      <c r="Q619" s="57"/>
      <c r="R619" s="57"/>
      <c r="S619" s="57"/>
      <c r="T619" s="57"/>
      <c r="U619" s="58" t="str">
        <f t="shared" si="111"/>
        <v>CM17NT2_D2</v>
      </c>
      <c r="V619" s="59"/>
      <c r="W619" s="59"/>
      <c r="X619" s="59"/>
      <c r="Y619" s="59"/>
      <c r="Z619" s="60">
        <f>V619/M619</f>
        <v>0</v>
      </c>
      <c r="AA619" s="60">
        <f>W619/N619</f>
        <v>0</v>
      </c>
      <c r="AB619" s="60"/>
      <c r="AC619" s="60">
        <f>Y619/P619</f>
        <v>0</v>
      </c>
      <c r="AD619" s="59"/>
      <c r="AE619" s="59"/>
      <c r="AF619" s="59"/>
      <c r="AG619" s="59"/>
      <c r="AH619" s="61"/>
      <c r="AI619" s="61"/>
      <c r="AJ619" s="61"/>
      <c r="AK619" s="61"/>
      <c r="AL619" s="164">
        <v>3.15</v>
      </c>
      <c r="AM619" s="62"/>
      <c r="AN619" s="63">
        <f>ROUNDDOWN(AL619*$AN$10/$AL$10,1)</f>
        <v>1.8</v>
      </c>
      <c r="AO619" s="59">
        <f t="shared" si="104"/>
        <v>2160</v>
      </c>
      <c r="AP619" s="59">
        <f t="shared" si="104"/>
        <v>1080</v>
      </c>
      <c r="AQ619" s="59">
        <f t="shared" si="104"/>
        <v>900</v>
      </c>
      <c r="AR619" s="59">
        <f t="shared" si="103"/>
        <v>720</v>
      </c>
      <c r="AS619" s="59">
        <f t="shared" si="109"/>
        <v>2200</v>
      </c>
      <c r="AT619" s="59">
        <f t="shared" si="109"/>
        <v>1100</v>
      </c>
      <c r="AU619" s="59">
        <f t="shared" si="109"/>
        <v>900</v>
      </c>
      <c r="AV619" s="59">
        <f t="shared" si="109"/>
        <v>720</v>
      </c>
      <c r="AW619" s="64"/>
      <c r="AX619" s="89" t="s">
        <v>1888</v>
      </c>
      <c r="AY619" s="65"/>
      <c r="AZ619" s="66">
        <v>240</v>
      </c>
    </row>
    <row r="620" spans="1:52" s="126" customFormat="1" ht="63" x14ac:dyDescent="0.25">
      <c r="A620" s="53" t="str">
        <f t="shared" si="105"/>
        <v>CM18NT2+1</v>
      </c>
      <c r="B620" s="53" t="str">
        <f t="shared" si="106"/>
        <v>CM18NT2+2</v>
      </c>
      <c r="C620" s="53" t="str">
        <f t="shared" si="107"/>
        <v>CM18NT2+3</v>
      </c>
      <c r="D620" s="53" t="str">
        <f t="shared" si="108"/>
        <v>CM18NT2+4</v>
      </c>
      <c r="F620" s="89" t="s">
        <v>1888</v>
      </c>
      <c r="G620" s="55">
        <v>18</v>
      </c>
      <c r="H620" s="55" t="s">
        <v>2167</v>
      </c>
      <c r="I620" s="56" t="s">
        <v>2168</v>
      </c>
      <c r="J620" s="56" t="s">
        <v>2110</v>
      </c>
      <c r="K620" s="56"/>
      <c r="L620" s="56" t="s">
        <v>2169</v>
      </c>
      <c r="M620" s="57">
        <v>1600</v>
      </c>
      <c r="N620" s="55">
        <v>800</v>
      </c>
      <c r="O620" s="55">
        <v>700</v>
      </c>
      <c r="P620" s="55">
        <v>550</v>
      </c>
      <c r="Q620" s="57"/>
      <c r="R620" s="57"/>
      <c r="S620" s="57"/>
      <c r="T620" s="57"/>
      <c r="U620" s="58" t="str">
        <f t="shared" si="111"/>
        <v>CM18NT2</v>
      </c>
      <c r="V620" s="59"/>
      <c r="W620" s="59"/>
      <c r="X620" s="59"/>
      <c r="Y620" s="59"/>
      <c r="Z620" s="60"/>
      <c r="AA620" s="60"/>
      <c r="AB620" s="60"/>
      <c r="AC620" s="60"/>
      <c r="AD620" s="59"/>
      <c r="AE620" s="59"/>
      <c r="AF620" s="59"/>
      <c r="AG620" s="59"/>
      <c r="AH620" s="61"/>
      <c r="AI620" s="61"/>
      <c r="AJ620" s="61"/>
      <c r="AK620" s="61"/>
      <c r="AL620" s="164">
        <v>5.22</v>
      </c>
      <c r="AM620" s="62"/>
      <c r="AN620" s="63">
        <f>ROUNDDOWN(AL620*$AN$10/$AL$10,1)</f>
        <v>3</v>
      </c>
      <c r="AO620" s="59">
        <f t="shared" si="104"/>
        <v>4800</v>
      </c>
      <c r="AP620" s="59">
        <f t="shared" si="104"/>
        <v>2400</v>
      </c>
      <c r="AQ620" s="59">
        <f t="shared" si="104"/>
        <v>2100</v>
      </c>
      <c r="AR620" s="59">
        <f t="shared" si="103"/>
        <v>1650</v>
      </c>
      <c r="AS620" s="59">
        <f t="shared" si="109"/>
        <v>4800</v>
      </c>
      <c r="AT620" s="59">
        <f t="shared" si="109"/>
        <v>2400</v>
      </c>
      <c r="AU620" s="59">
        <f t="shared" si="109"/>
        <v>2100</v>
      </c>
      <c r="AV620" s="59">
        <f t="shared" si="109"/>
        <v>1700</v>
      </c>
      <c r="AW620" s="64"/>
      <c r="AX620" s="89" t="s">
        <v>1888</v>
      </c>
      <c r="AY620" s="65"/>
      <c r="AZ620" s="66">
        <v>340</v>
      </c>
    </row>
    <row r="621" spans="1:52" s="126" customFormat="1" ht="31.5" x14ac:dyDescent="0.25">
      <c r="A621" s="53" t="str">
        <f t="shared" si="105"/>
        <v>CM19NT1+1</v>
      </c>
      <c r="B621" s="53" t="str">
        <f t="shared" si="106"/>
        <v>CM19NT1+2</v>
      </c>
      <c r="C621" s="53" t="str">
        <f t="shared" si="107"/>
        <v>CM19NT1+3</v>
      </c>
      <c r="D621" s="53" t="str">
        <f t="shared" si="108"/>
        <v>CM19NT1+4</v>
      </c>
      <c r="F621" s="89" t="s">
        <v>1888</v>
      </c>
      <c r="G621" s="55">
        <v>19</v>
      </c>
      <c r="H621" s="55" t="s">
        <v>2170</v>
      </c>
      <c r="I621" s="56" t="s">
        <v>2171</v>
      </c>
      <c r="J621" s="56" t="s">
        <v>2110</v>
      </c>
      <c r="K621" s="56"/>
      <c r="L621" s="56" t="s">
        <v>2172</v>
      </c>
      <c r="M621" s="57">
        <v>1600</v>
      </c>
      <c r="N621" s="55">
        <v>800</v>
      </c>
      <c r="O621" s="55">
        <v>700</v>
      </c>
      <c r="P621" s="55">
        <v>550</v>
      </c>
      <c r="Q621" s="57"/>
      <c r="R621" s="57"/>
      <c r="S621" s="57"/>
      <c r="T621" s="57"/>
      <c r="U621" s="58" t="str">
        <f t="shared" si="111"/>
        <v>CM19NT1</v>
      </c>
      <c r="V621" s="59"/>
      <c r="W621" s="59"/>
      <c r="X621" s="59"/>
      <c r="Y621" s="59"/>
      <c r="Z621" s="60"/>
      <c r="AA621" s="60"/>
      <c r="AB621" s="60"/>
      <c r="AC621" s="60"/>
      <c r="AD621" s="59"/>
      <c r="AE621" s="59"/>
      <c r="AF621" s="59"/>
      <c r="AG621" s="59"/>
      <c r="AH621" s="61"/>
      <c r="AI621" s="61"/>
      <c r="AJ621" s="61"/>
      <c r="AK621" s="61"/>
      <c r="AL621" s="164">
        <v>3.5090909090909093</v>
      </c>
      <c r="AM621" s="62"/>
      <c r="AN621" s="62">
        <v>2</v>
      </c>
      <c r="AO621" s="59">
        <f t="shared" si="104"/>
        <v>3200</v>
      </c>
      <c r="AP621" s="59">
        <f t="shared" si="104"/>
        <v>1600</v>
      </c>
      <c r="AQ621" s="59">
        <f t="shared" si="104"/>
        <v>1400</v>
      </c>
      <c r="AR621" s="59">
        <f t="shared" si="103"/>
        <v>1100</v>
      </c>
      <c r="AS621" s="59">
        <f t="shared" si="109"/>
        <v>3200</v>
      </c>
      <c r="AT621" s="59">
        <f t="shared" si="109"/>
        <v>1600</v>
      </c>
      <c r="AU621" s="59">
        <f t="shared" si="109"/>
        <v>1400</v>
      </c>
      <c r="AV621" s="59">
        <f t="shared" si="109"/>
        <v>1100</v>
      </c>
      <c r="AW621" s="64"/>
      <c r="AX621" s="89" t="s">
        <v>1888</v>
      </c>
      <c r="AY621" s="65"/>
      <c r="AZ621" s="66">
        <v>240</v>
      </c>
    </row>
    <row r="622" spans="1:52" s="126" customFormat="1" ht="63" x14ac:dyDescent="0.25">
      <c r="A622" s="53" t="str">
        <f t="shared" si="105"/>
        <v>CM20NT2+1</v>
      </c>
      <c r="B622" s="53" t="str">
        <f t="shared" si="106"/>
        <v>CM20NT2+2</v>
      </c>
      <c r="C622" s="53" t="str">
        <f t="shared" si="107"/>
        <v>CM20NT2+3</v>
      </c>
      <c r="D622" s="53" t="str">
        <f t="shared" si="108"/>
        <v>CM20NT2+4</v>
      </c>
      <c r="F622" s="89" t="s">
        <v>1888</v>
      </c>
      <c r="G622" s="55">
        <v>20</v>
      </c>
      <c r="H622" s="55" t="s">
        <v>2173</v>
      </c>
      <c r="I622" s="56" t="s">
        <v>2174</v>
      </c>
      <c r="J622" s="70" t="s">
        <v>2110</v>
      </c>
      <c r="K622" s="70"/>
      <c r="L622" s="70" t="s">
        <v>2175</v>
      </c>
      <c r="M622" s="57">
        <v>1300</v>
      </c>
      <c r="N622" s="55">
        <v>650</v>
      </c>
      <c r="O622" s="55">
        <v>550</v>
      </c>
      <c r="P622" s="55">
        <v>400</v>
      </c>
      <c r="Q622" s="57"/>
      <c r="R622" s="57"/>
      <c r="S622" s="57"/>
      <c r="T622" s="57"/>
      <c r="U622" s="58" t="str">
        <f t="shared" si="111"/>
        <v>CM20NT2</v>
      </c>
      <c r="V622" s="59"/>
      <c r="W622" s="59"/>
      <c r="X622" s="59"/>
      <c r="Y622" s="59"/>
      <c r="Z622" s="60"/>
      <c r="AA622" s="60"/>
      <c r="AB622" s="60"/>
      <c r="AC622" s="60"/>
      <c r="AD622" s="59"/>
      <c r="AE622" s="59"/>
      <c r="AF622" s="59"/>
      <c r="AG622" s="59"/>
      <c r="AH622" s="61"/>
      <c r="AI622" s="61"/>
      <c r="AJ622" s="61"/>
      <c r="AK622" s="61"/>
      <c r="AL622" s="164">
        <v>3.85</v>
      </c>
      <c r="AM622" s="62"/>
      <c r="AN622" s="63">
        <f>ROUNDDOWN(AL622*$AN$10/$AL$10,1)</f>
        <v>2.2000000000000002</v>
      </c>
      <c r="AO622" s="59">
        <f t="shared" si="104"/>
        <v>2860.0000000000005</v>
      </c>
      <c r="AP622" s="59">
        <f t="shared" si="104"/>
        <v>1430.0000000000002</v>
      </c>
      <c r="AQ622" s="59">
        <f t="shared" si="104"/>
        <v>1210</v>
      </c>
      <c r="AR622" s="59">
        <f t="shared" si="103"/>
        <v>880.00000000000011</v>
      </c>
      <c r="AS622" s="59">
        <f t="shared" si="109"/>
        <v>2900</v>
      </c>
      <c r="AT622" s="59">
        <f t="shared" si="109"/>
        <v>1400</v>
      </c>
      <c r="AU622" s="59">
        <f t="shared" si="109"/>
        <v>1200</v>
      </c>
      <c r="AV622" s="59">
        <f t="shared" si="109"/>
        <v>880</v>
      </c>
      <c r="AW622" s="64"/>
      <c r="AX622" s="89" t="s">
        <v>1888</v>
      </c>
      <c r="AY622" s="65"/>
      <c r="AZ622" s="66">
        <v>240</v>
      </c>
    </row>
    <row r="623" spans="1:52" s="126" customFormat="1" ht="36.75" customHeight="1" x14ac:dyDescent="0.25">
      <c r="A623" s="53" t="str">
        <f t="shared" si="105"/>
        <v>CM21NT2+1</v>
      </c>
      <c r="B623" s="53" t="str">
        <f t="shared" si="106"/>
        <v>CM21NT2+2</v>
      </c>
      <c r="C623" s="53" t="str">
        <f t="shared" si="107"/>
        <v>CM21NT2+3</v>
      </c>
      <c r="D623" s="53" t="str">
        <f t="shared" si="108"/>
        <v>CM21NT2+4</v>
      </c>
      <c r="F623" s="89" t="s">
        <v>1888</v>
      </c>
      <c r="G623" s="55">
        <v>21</v>
      </c>
      <c r="H623" s="55" t="s">
        <v>2176</v>
      </c>
      <c r="I623" s="56" t="s">
        <v>2177</v>
      </c>
      <c r="J623" s="70" t="s">
        <v>2178</v>
      </c>
      <c r="K623" s="70"/>
      <c r="L623" s="70" t="s">
        <v>2179</v>
      </c>
      <c r="M623" s="57">
        <v>1300</v>
      </c>
      <c r="N623" s="55">
        <v>650</v>
      </c>
      <c r="O623" s="55">
        <v>550</v>
      </c>
      <c r="P623" s="55">
        <v>400</v>
      </c>
      <c r="Q623" s="57"/>
      <c r="R623" s="57"/>
      <c r="S623" s="57"/>
      <c r="T623" s="57"/>
      <c r="U623" s="58" t="str">
        <f t="shared" si="111"/>
        <v>CM21NT2</v>
      </c>
      <c r="V623" s="59"/>
      <c r="W623" s="59"/>
      <c r="X623" s="59"/>
      <c r="Y623" s="59"/>
      <c r="Z623" s="60"/>
      <c r="AA623" s="60"/>
      <c r="AB623" s="60"/>
      <c r="AC623" s="60"/>
      <c r="AD623" s="59"/>
      <c r="AE623" s="59"/>
      <c r="AF623" s="59"/>
      <c r="AG623" s="59"/>
      <c r="AH623" s="61"/>
      <c r="AI623" s="61"/>
      <c r="AJ623" s="61"/>
      <c r="AK623" s="61"/>
      <c r="AL623" s="164">
        <v>3.85</v>
      </c>
      <c r="AM623" s="62"/>
      <c r="AN623" s="63">
        <f>ROUNDDOWN(AL623*$AN$10/$AL$10,1)</f>
        <v>2.2000000000000002</v>
      </c>
      <c r="AO623" s="59">
        <f t="shared" si="104"/>
        <v>2860.0000000000005</v>
      </c>
      <c r="AP623" s="59">
        <f t="shared" si="104"/>
        <v>1430.0000000000002</v>
      </c>
      <c r="AQ623" s="59">
        <f t="shared" si="104"/>
        <v>1210</v>
      </c>
      <c r="AR623" s="59">
        <f t="shared" si="103"/>
        <v>880.00000000000011</v>
      </c>
      <c r="AS623" s="59">
        <f t="shared" si="109"/>
        <v>2900</v>
      </c>
      <c r="AT623" s="59">
        <f t="shared" si="109"/>
        <v>1400</v>
      </c>
      <c r="AU623" s="59">
        <f t="shared" si="109"/>
        <v>1200</v>
      </c>
      <c r="AV623" s="59">
        <f t="shared" si="109"/>
        <v>880</v>
      </c>
      <c r="AW623" s="64"/>
      <c r="AX623" s="89" t="s">
        <v>1888</v>
      </c>
      <c r="AY623" s="65"/>
      <c r="AZ623" s="66">
        <v>240</v>
      </c>
    </row>
    <row r="624" spans="1:52" s="126" customFormat="1" ht="31.5" x14ac:dyDescent="0.25">
      <c r="A624" s="53" t="str">
        <f t="shared" si="105"/>
        <v>CM22NT2+1</v>
      </c>
      <c r="B624" s="53" t="str">
        <f t="shared" si="106"/>
        <v>CM22NT2+2</v>
      </c>
      <c r="C624" s="53" t="str">
        <f t="shared" si="107"/>
        <v>CM22NT2+3</v>
      </c>
      <c r="D624" s="53" t="str">
        <f t="shared" si="108"/>
        <v>CM22NT2+4</v>
      </c>
      <c r="F624" s="89" t="s">
        <v>1888</v>
      </c>
      <c r="G624" s="55">
        <v>22</v>
      </c>
      <c r="H624" s="55" t="s">
        <v>2180</v>
      </c>
      <c r="I624" s="56" t="s">
        <v>2181</v>
      </c>
      <c r="J624" s="70" t="s">
        <v>2178</v>
      </c>
      <c r="K624" s="70"/>
      <c r="L624" s="70" t="s">
        <v>2182</v>
      </c>
      <c r="M624" s="54"/>
      <c r="N624" s="54"/>
      <c r="O624" s="54"/>
      <c r="P624" s="54"/>
      <c r="Q624" s="57"/>
      <c r="R624" s="57"/>
      <c r="S624" s="57"/>
      <c r="T624" s="57"/>
      <c r="U624" s="58"/>
      <c r="V624" s="59"/>
      <c r="W624" s="59"/>
      <c r="X624" s="59"/>
      <c r="Y624" s="59"/>
      <c r="Z624" s="60"/>
      <c r="AA624" s="60" t="e">
        <f>W624/N624</f>
        <v>#DIV/0!</v>
      </c>
      <c r="AB624" s="60"/>
      <c r="AC624" s="60"/>
      <c r="AD624" s="59"/>
      <c r="AE624" s="59"/>
      <c r="AF624" s="59"/>
      <c r="AG624" s="59"/>
      <c r="AH624" s="61"/>
      <c r="AI624" s="61"/>
      <c r="AJ624" s="61"/>
      <c r="AK624" s="61"/>
      <c r="AL624" s="164"/>
      <c r="AM624" s="62"/>
      <c r="AN624" s="62"/>
      <c r="AO624" s="59">
        <f t="shared" si="104"/>
        <v>0</v>
      </c>
      <c r="AP624" s="59">
        <f t="shared" si="104"/>
        <v>0</v>
      </c>
      <c r="AQ624" s="59">
        <f t="shared" si="104"/>
        <v>0</v>
      </c>
      <c r="AR624" s="59">
        <f t="shared" si="103"/>
        <v>0</v>
      </c>
      <c r="AS624" s="59"/>
      <c r="AT624" s="59"/>
      <c r="AU624" s="59"/>
      <c r="AV624" s="59"/>
      <c r="AW624" s="64"/>
      <c r="AX624" s="89" t="s">
        <v>1888</v>
      </c>
      <c r="AY624" s="65"/>
      <c r="AZ624" s="66">
        <v>240</v>
      </c>
    </row>
    <row r="625" spans="1:52" s="126" customFormat="1" ht="47.25" x14ac:dyDescent="0.25">
      <c r="A625" s="53" t="str">
        <f t="shared" si="105"/>
        <v>CM22NT2_D1+1</v>
      </c>
      <c r="B625" s="53" t="str">
        <f t="shared" si="106"/>
        <v>CM22NT2_D1+2</v>
      </c>
      <c r="C625" s="53" t="str">
        <f t="shared" si="107"/>
        <v>CM22NT2_D1+3</v>
      </c>
      <c r="D625" s="53" t="str">
        <f t="shared" si="108"/>
        <v>CM22NT2_D1+4</v>
      </c>
      <c r="F625" s="89" t="s">
        <v>1888</v>
      </c>
      <c r="G625" s="55"/>
      <c r="H625" s="55" t="s">
        <v>2183</v>
      </c>
      <c r="I625" s="56" t="s">
        <v>2184</v>
      </c>
      <c r="J625" s="70"/>
      <c r="K625" s="70"/>
      <c r="L625" s="70"/>
      <c r="M625" s="57">
        <v>1200</v>
      </c>
      <c r="N625" s="55">
        <v>600</v>
      </c>
      <c r="O625" s="55">
        <v>500</v>
      </c>
      <c r="P625" s="55">
        <v>400</v>
      </c>
      <c r="Q625" s="57"/>
      <c r="R625" s="57"/>
      <c r="S625" s="57"/>
      <c r="T625" s="57"/>
      <c r="U625" s="58" t="str">
        <f>H625</f>
        <v>CM22NT2_D1</v>
      </c>
      <c r="V625" s="59"/>
      <c r="W625" s="59"/>
      <c r="X625" s="59"/>
      <c r="Y625" s="59"/>
      <c r="Z625" s="60"/>
      <c r="AA625" s="60"/>
      <c r="AB625" s="60"/>
      <c r="AC625" s="60"/>
      <c r="AD625" s="59"/>
      <c r="AE625" s="59"/>
      <c r="AF625" s="59"/>
      <c r="AG625" s="59"/>
      <c r="AH625" s="61"/>
      <c r="AI625" s="61"/>
      <c r="AJ625" s="61"/>
      <c r="AK625" s="61"/>
      <c r="AL625" s="164">
        <v>3.15</v>
      </c>
      <c r="AM625" s="62"/>
      <c r="AN625" s="63">
        <f>ROUNDDOWN(AL625*$AN$10/$AL$10,1)</f>
        <v>1.8</v>
      </c>
      <c r="AO625" s="59">
        <f t="shared" si="104"/>
        <v>2160</v>
      </c>
      <c r="AP625" s="59">
        <f t="shared" si="104"/>
        <v>1080</v>
      </c>
      <c r="AQ625" s="59">
        <f t="shared" si="104"/>
        <v>900</v>
      </c>
      <c r="AR625" s="59">
        <f t="shared" si="103"/>
        <v>720</v>
      </c>
      <c r="AS625" s="59">
        <f t="shared" si="109"/>
        <v>2200</v>
      </c>
      <c r="AT625" s="59">
        <f t="shared" si="109"/>
        <v>1100</v>
      </c>
      <c r="AU625" s="59">
        <f t="shared" si="109"/>
        <v>900</v>
      </c>
      <c r="AV625" s="59">
        <f t="shared" si="109"/>
        <v>720</v>
      </c>
      <c r="AW625" s="64"/>
      <c r="AX625" s="89" t="s">
        <v>1888</v>
      </c>
      <c r="AY625" s="65"/>
      <c r="AZ625" s="66">
        <v>330</v>
      </c>
    </row>
    <row r="626" spans="1:52" s="126" customFormat="1" ht="47.25" x14ac:dyDescent="0.25">
      <c r="A626" s="53" t="str">
        <f t="shared" si="105"/>
        <v>CM22NT2_D2+1</v>
      </c>
      <c r="B626" s="53" t="str">
        <f t="shared" si="106"/>
        <v>CM22NT2_D2+2</v>
      </c>
      <c r="C626" s="53" t="str">
        <f t="shared" si="107"/>
        <v>CM22NT2_D2+3</v>
      </c>
      <c r="D626" s="53" t="str">
        <f t="shared" si="108"/>
        <v>CM22NT2_D2+4</v>
      </c>
      <c r="F626" s="89" t="s">
        <v>1888</v>
      </c>
      <c r="G626" s="55"/>
      <c r="H626" s="55" t="s">
        <v>2185</v>
      </c>
      <c r="I626" s="56" t="s">
        <v>2186</v>
      </c>
      <c r="J626" s="70"/>
      <c r="K626" s="70"/>
      <c r="L626" s="70"/>
      <c r="M626" s="57">
        <v>1200</v>
      </c>
      <c r="N626" s="55">
        <v>600</v>
      </c>
      <c r="O626" s="55">
        <v>500</v>
      </c>
      <c r="P626" s="55">
        <v>400</v>
      </c>
      <c r="Q626" s="57"/>
      <c r="R626" s="57"/>
      <c r="S626" s="57"/>
      <c r="T626" s="57"/>
      <c r="U626" s="58" t="str">
        <f>H626</f>
        <v>CM22NT2_D2</v>
      </c>
      <c r="V626" s="59"/>
      <c r="W626" s="59"/>
      <c r="X626" s="59"/>
      <c r="Y626" s="59"/>
      <c r="Z626" s="60">
        <f>V626/M626</f>
        <v>0</v>
      </c>
      <c r="AA626" s="60"/>
      <c r="AB626" s="60"/>
      <c r="AC626" s="60"/>
      <c r="AD626" s="59"/>
      <c r="AE626" s="59"/>
      <c r="AF626" s="59"/>
      <c r="AG626" s="59"/>
      <c r="AH626" s="61"/>
      <c r="AI626" s="61"/>
      <c r="AJ626" s="61"/>
      <c r="AK626" s="61"/>
      <c r="AL626" s="164">
        <v>3.15</v>
      </c>
      <c r="AM626" s="62"/>
      <c r="AN626" s="63">
        <f>ROUNDDOWN(AL626*$AN$10/$AL$10,1)</f>
        <v>1.8</v>
      </c>
      <c r="AO626" s="59">
        <f t="shared" si="104"/>
        <v>2160</v>
      </c>
      <c r="AP626" s="59">
        <f t="shared" si="104"/>
        <v>1080</v>
      </c>
      <c r="AQ626" s="59">
        <f t="shared" si="104"/>
        <v>900</v>
      </c>
      <c r="AR626" s="59">
        <f t="shared" si="103"/>
        <v>720</v>
      </c>
      <c r="AS626" s="59">
        <f t="shared" si="109"/>
        <v>2200</v>
      </c>
      <c r="AT626" s="59">
        <f t="shared" si="109"/>
        <v>1100</v>
      </c>
      <c r="AU626" s="59">
        <f t="shared" si="109"/>
        <v>900</v>
      </c>
      <c r="AV626" s="59">
        <f t="shared" si="109"/>
        <v>720</v>
      </c>
      <c r="AW626" s="64"/>
      <c r="AX626" s="89" t="s">
        <v>1888</v>
      </c>
      <c r="AY626" s="65"/>
      <c r="AZ626" s="66"/>
    </row>
    <row r="627" spans="1:52" s="126" customFormat="1" ht="31.5" x14ac:dyDescent="0.25">
      <c r="A627" s="53" t="str">
        <f t="shared" si="105"/>
        <v>CM23NT2+1</v>
      </c>
      <c r="B627" s="53" t="str">
        <f t="shared" si="106"/>
        <v>CM23NT2+2</v>
      </c>
      <c r="C627" s="53" t="str">
        <f t="shared" si="107"/>
        <v>CM23NT2+3</v>
      </c>
      <c r="D627" s="53" t="str">
        <f t="shared" si="108"/>
        <v>CM23NT2+4</v>
      </c>
      <c r="F627" s="89" t="s">
        <v>1888</v>
      </c>
      <c r="G627" s="55">
        <v>23</v>
      </c>
      <c r="H627" s="55" t="s">
        <v>2187</v>
      </c>
      <c r="I627" s="56" t="s">
        <v>2188</v>
      </c>
      <c r="J627" s="56" t="s">
        <v>2189</v>
      </c>
      <c r="K627" s="56"/>
      <c r="L627" s="56" t="s">
        <v>2190</v>
      </c>
      <c r="M627" s="57">
        <v>1200</v>
      </c>
      <c r="N627" s="55">
        <v>600</v>
      </c>
      <c r="O627" s="55">
        <v>500</v>
      </c>
      <c r="P627" s="55">
        <v>400</v>
      </c>
      <c r="Q627" s="57"/>
      <c r="R627" s="57"/>
      <c r="S627" s="57"/>
      <c r="T627" s="57"/>
      <c r="U627" s="58" t="str">
        <f>H627</f>
        <v>CM23NT2</v>
      </c>
      <c r="V627" s="59"/>
      <c r="W627" s="59"/>
      <c r="X627" s="59"/>
      <c r="Y627" s="59"/>
      <c r="Z627" s="60">
        <f>V627/M627</f>
        <v>0</v>
      </c>
      <c r="AA627" s="60">
        <f>W627/N627</f>
        <v>0</v>
      </c>
      <c r="AB627" s="60"/>
      <c r="AC627" s="60"/>
      <c r="AD627" s="59"/>
      <c r="AE627" s="59"/>
      <c r="AF627" s="59"/>
      <c r="AG627" s="59"/>
      <c r="AH627" s="61"/>
      <c r="AI627" s="61"/>
      <c r="AJ627" s="61"/>
      <c r="AK627" s="61"/>
      <c r="AL627" s="164">
        <v>3.15</v>
      </c>
      <c r="AM627" s="62"/>
      <c r="AN627" s="63">
        <f>ROUNDDOWN(AL627*$AN$10/$AL$10,1)</f>
        <v>1.8</v>
      </c>
      <c r="AO627" s="59">
        <f t="shared" si="104"/>
        <v>2160</v>
      </c>
      <c r="AP627" s="59">
        <f t="shared" si="104"/>
        <v>1080</v>
      </c>
      <c r="AQ627" s="59">
        <f t="shared" si="104"/>
        <v>900</v>
      </c>
      <c r="AR627" s="59">
        <f t="shared" si="103"/>
        <v>720</v>
      </c>
      <c r="AS627" s="59">
        <f t="shared" si="109"/>
        <v>2200</v>
      </c>
      <c r="AT627" s="59">
        <f t="shared" si="109"/>
        <v>1100</v>
      </c>
      <c r="AU627" s="59">
        <f t="shared" si="109"/>
        <v>900</v>
      </c>
      <c r="AV627" s="59">
        <f t="shared" si="109"/>
        <v>720</v>
      </c>
      <c r="AW627" s="64"/>
      <c r="AX627" s="89" t="s">
        <v>1888</v>
      </c>
      <c r="AY627" s="65"/>
      <c r="AZ627" s="66">
        <v>240</v>
      </c>
    </row>
    <row r="628" spans="1:52" s="126" customFormat="1" ht="63" x14ac:dyDescent="0.25">
      <c r="A628" s="53" t="str">
        <f t="shared" si="105"/>
        <v>CM24NT2+1</v>
      </c>
      <c r="B628" s="53" t="str">
        <f t="shared" si="106"/>
        <v>CM24NT2+2</v>
      </c>
      <c r="C628" s="53" t="str">
        <f t="shared" si="107"/>
        <v>CM24NT2+3</v>
      </c>
      <c r="D628" s="53" t="str">
        <f t="shared" si="108"/>
        <v>CM24NT2+4</v>
      </c>
      <c r="F628" s="89" t="s">
        <v>1888</v>
      </c>
      <c r="G628" s="55">
        <v>24</v>
      </c>
      <c r="H628" s="55" t="s">
        <v>2191</v>
      </c>
      <c r="I628" s="56" t="s">
        <v>2192</v>
      </c>
      <c r="J628" s="56" t="s">
        <v>2193</v>
      </c>
      <c r="K628" s="56"/>
      <c r="L628" s="56" t="s">
        <v>2179</v>
      </c>
      <c r="M628" s="55">
        <v>1200</v>
      </c>
      <c r="N628" s="55">
        <v>600</v>
      </c>
      <c r="O628" s="55">
        <v>500</v>
      </c>
      <c r="P628" s="55">
        <v>400</v>
      </c>
      <c r="Q628" s="57"/>
      <c r="R628" s="57"/>
      <c r="S628" s="57"/>
      <c r="T628" s="57"/>
      <c r="U628" s="58" t="str">
        <f>H628</f>
        <v>CM24NT2</v>
      </c>
      <c r="V628" s="59"/>
      <c r="W628" s="59"/>
      <c r="X628" s="59"/>
      <c r="Y628" s="59"/>
      <c r="Z628" s="60"/>
      <c r="AA628" s="60"/>
      <c r="AB628" s="60"/>
      <c r="AC628" s="60"/>
      <c r="AD628" s="59"/>
      <c r="AE628" s="59"/>
      <c r="AF628" s="59"/>
      <c r="AG628" s="59"/>
      <c r="AH628" s="61"/>
      <c r="AI628" s="61"/>
      <c r="AJ628" s="61"/>
      <c r="AK628" s="61"/>
      <c r="AL628" s="164">
        <v>3.15</v>
      </c>
      <c r="AM628" s="62"/>
      <c r="AN628" s="63">
        <f>ROUNDDOWN(AL628*$AN$10/$AL$10,1)</f>
        <v>1.8</v>
      </c>
      <c r="AO628" s="59">
        <f t="shared" si="104"/>
        <v>2160</v>
      </c>
      <c r="AP628" s="59">
        <f t="shared" si="104"/>
        <v>1080</v>
      </c>
      <c r="AQ628" s="59">
        <f t="shared" si="104"/>
        <v>900</v>
      </c>
      <c r="AR628" s="59">
        <f t="shared" si="103"/>
        <v>720</v>
      </c>
      <c r="AS628" s="59">
        <f t="shared" si="109"/>
        <v>2200</v>
      </c>
      <c r="AT628" s="59">
        <f t="shared" si="109"/>
        <v>1100</v>
      </c>
      <c r="AU628" s="59">
        <f t="shared" si="109"/>
        <v>900</v>
      </c>
      <c r="AV628" s="59">
        <f t="shared" si="109"/>
        <v>720</v>
      </c>
      <c r="AW628" s="64"/>
      <c r="AX628" s="89" t="s">
        <v>1888</v>
      </c>
      <c r="AY628" s="65"/>
      <c r="AZ628" s="66">
        <v>240</v>
      </c>
    </row>
    <row r="629" spans="1:52" s="126" customFormat="1" ht="31.5" x14ac:dyDescent="0.25">
      <c r="A629" s="53" t="str">
        <f t="shared" si="105"/>
        <v>CM25NT2+1</v>
      </c>
      <c r="B629" s="53" t="str">
        <f t="shared" si="106"/>
        <v>CM25NT2+2</v>
      </c>
      <c r="C629" s="53" t="str">
        <f t="shared" si="107"/>
        <v>CM25NT2+3</v>
      </c>
      <c r="D629" s="53" t="str">
        <f t="shared" si="108"/>
        <v>CM25NT2+4</v>
      </c>
      <c r="F629" s="89" t="s">
        <v>1888</v>
      </c>
      <c r="G629" s="55">
        <v>25</v>
      </c>
      <c r="H629" s="55" t="s">
        <v>2194</v>
      </c>
      <c r="I629" s="56" t="s">
        <v>2195</v>
      </c>
      <c r="J629" s="56" t="s">
        <v>1919</v>
      </c>
      <c r="K629" s="56"/>
      <c r="L629" s="56" t="s">
        <v>1998</v>
      </c>
      <c r="M629" s="57"/>
      <c r="N629" s="55"/>
      <c r="O629" s="55"/>
      <c r="P629" s="55"/>
      <c r="Q629" s="57"/>
      <c r="R629" s="57"/>
      <c r="S629" s="57"/>
      <c r="T629" s="57"/>
      <c r="U629" s="58"/>
      <c r="V629" s="59"/>
      <c r="W629" s="59"/>
      <c r="X629" s="59"/>
      <c r="Y629" s="59"/>
      <c r="Z629" s="60"/>
      <c r="AA629" s="60" t="e">
        <f>W629/N629</f>
        <v>#DIV/0!</v>
      </c>
      <c r="AB629" s="60"/>
      <c r="AC629" s="60"/>
      <c r="AD629" s="59"/>
      <c r="AE629" s="59"/>
      <c r="AF629" s="59"/>
      <c r="AG629" s="59"/>
      <c r="AH629" s="61"/>
      <c r="AI629" s="61"/>
      <c r="AJ629" s="61"/>
      <c r="AK629" s="61"/>
      <c r="AL629" s="164"/>
      <c r="AM629" s="62"/>
      <c r="AN629" s="62"/>
      <c r="AO629" s="59">
        <f t="shared" si="104"/>
        <v>0</v>
      </c>
      <c r="AP629" s="59">
        <f t="shared" si="104"/>
        <v>0</v>
      </c>
      <c r="AQ629" s="59">
        <f t="shared" si="104"/>
        <v>0</v>
      </c>
      <c r="AR629" s="59">
        <f t="shared" si="103"/>
        <v>0</v>
      </c>
      <c r="AS629" s="59"/>
      <c r="AT629" s="59"/>
      <c r="AU629" s="59"/>
      <c r="AV629" s="59"/>
      <c r="AW629" s="64"/>
      <c r="AX629" s="89" t="s">
        <v>1888</v>
      </c>
      <c r="AY629" s="65"/>
      <c r="AZ629" s="66">
        <v>240</v>
      </c>
    </row>
    <row r="630" spans="1:52" s="126" customFormat="1" ht="47.25" x14ac:dyDescent="0.25">
      <c r="A630" s="53" t="str">
        <f t="shared" si="105"/>
        <v>CM25NT2_D1+1</v>
      </c>
      <c r="B630" s="53" t="str">
        <f t="shared" si="106"/>
        <v>CM25NT2_D1+2</v>
      </c>
      <c r="C630" s="53" t="str">
        <f t="shared" si="107"/>
        <v>CM25NT2_D1+3</v>
      </c>
      <c r="D630" s="53" t="str">
        <f t="shared" si="108"/>
        <v>CM25NT2_D1+4</v>
      </c>
      <c r="F630" s="89" t="s">
        <v>1888</v>
      </c>
      <c r="G630" s="55"/>
      <c r="H630" s="55" t="s">
        <v>2196</v>
      </c>
      <c r="I630" s="56" t="s">
        <v>2197</v>
      </c>
      <c r="J630" s="56" t="s">
        <v>2198</v>
      </c>
      <c r="K630" s="56"/>
      <c r="L630" s="56" t="s">
        <v>2125</v>
      </c>
      <c r="M630" s="57">
        <v>1200</v>
      </c>
      <c r="N630" s="55">
        <v>600</v>
      </c>
      <c r="O630" s="55">
        <v>500</v>
      </c>
      <c r="P630" s="55">
        <v>400</v>
      </c>
      <c r="Q630" s="57"/>
      <c r="R630" s="57"/>
      <c r="S630" s="57"/>
      <c r="T630" s="57"/>
      <c r="U630" s="58" t="str">
        <f t="shared" ref="U630:U636" si="112">H630</f>
        <v>CM25NT2_D1</v>
      </c>
      <c r="V630" s="59"/>
      <c r="W630" s="59"/>
      <c r="X630" s="59"/>
      <c r="Y630" s="59"/>
      <c r="Z630" s="60"/>
      <c r="AA630" s="60"/>
      <c r="AB630" s="60"/>
      <c r="AC630" s="60"/>
      <c r="AD630" s="59"/>
      <c r="AE630" s="59"/>
      <c r="AF630" s="59"/>
      <c r="AG630" s="59"/>
      <c r="AH630" s="61"/>
      <c r="AI630" s="61"/>
      <c r="AJ630" s="61"/>
      <c r="AK630" s="61"/>
      <c r="AL630" s="164">
        <v>3.15</v>
      </c>
      <c r="AM630" s="62"/>
      <c r="AN630" s="63">
        <f>ROUNDDOWN(AL630*$AN$10/$AL$10,1)</f>
        <v>1.8</v>
      </c>
      <c r="AO630" s="59">
        <f t="shared" si="104"/>
        <v>2160</v>
      </c>
      <c r="AP630" s="59">
        <f t="shared" si="104"/>
        <v>1080</v>
      </c>
      <c r="AQ630" s="59">
        <f t="shared" si="104"/>
        <v>900</v>
      </c>
      <c r="AR630" s="59">
        <f t="shared" si="103"/>
        <v>720</v>
      </c>
      <c r="AS630" s="59">
        <f t="shared" si="109"/>
        <v>2200</v>
      </c>
      <c r="AT630" s="59">
        <f t="shared" si="109"/>
        <v>1100</v>
      </c>
      <c r="AU630" s="59">
        <f t="shared" si="109"/>
        <v>900</v>
      </c>
      <c r="AV630" s="59">
        <f t="shared" si="109"/>
        <v>720</v>
      </c>
      <c r="AW630" s="64"/>
      <c r="AX630" s="89" t="s">
        <v>1888</v>
      </c>
      <c r="AY630" s="65"/>
      <c r="AZ630" s="66">
        <v>300</v>
      </c>
    </row>
    <row r="631" spans="1:52" s="126" customFormat="1" ht="47.25" x14ac:dyDescent="0.25">
      <c r="A631" s="53" t="str">
        <f t="shared" si="105"/>
        <v>CM25NT2_D2+1</v>
      </c>
      <c r="B631" s="53" t="str">
        <f t="shared" si="106"/>
        <v>CM25NT2_D2+2</v>
      </c>
      <c r="C631" s="53" t="str">
        <f t="shared" si="107"/>
        <v>CM25NT2_D2+3</v>
      </c>
      <c r="D631" s="53" t="str">
        <f t="shared" si="108"/>
        <v>CM25NT2_D2+4</v>
      </c>
      <c r="F631" s="89" t="s">
        <v>1888</v>
      </c>
      <c r="G631" s="55"/>
      <c r="H631" s="55" t="s">
        <v>2199</v>
      </c>
      <c r="I631" s="56" t="s">
        <v>2200</v>
      </c>
      <c r="J631" s="56" t="s">
        <v>1919</v>
      </c>
      <c r="K631" s="56"/>
      <c r="L631" s="56" t="s">
        <v>2201</v>
      </c>
      <c r="M631" s="57">
        <v>1400</v>
      </c>
      <c r="N631" s="55">
        <v>700</v>
      </c>
      <c r="O631" s="55">
        <v>550</v>
      </c>
      <c r="P631" s="55">
        <v>400</v>
      </c>
      <c r="Q631" s="57"/>
      <c r="R631" s="57"/>
      <c r="S631" s="57"/>
      <c r="T631" s="57"/>
      <c r="U631" s="58" t="str">
        <f t="shared" si="112"/>
        <v>CM25NT2_D2</v>
      </c>
      <c r="V631" s="59"/>
      <c r="W631" s="59"/>
      <c r="X631" s="59"/>
      <c r="Y631" s="59"/>
      <c r="Z631" s="60">
        <f>V631/M631</f>
        <v>0</v>
      </c>
      <c r="AA631" s="60"/>
      <c r="AB631" s="60"/>
      <c r="AC631" s="60"/>
      <c r="AD631" s="59"/>
      <c r="AE631" s="59"/>
      <c r="AF631" s="59"/>
      <c r="AG631" s="59"/>
      <c r="AH631" s="61"/>
      <c r="AI631" s="61"/>
      <c r="AJ631" s="61"/>
      <c r="AK631" s="61"/>
      <c r="AL631" s="164">
        <v>8.6014285714285723</v>
      </c>
      <c r="AM631" s="62"/>
      <c r="AN631" s="63">
        <f>ROUNDDOWN(AL631*$AN$10/$AL$10,1)</f>
        <v>4.9000000000000004</v>
      </c>
      <c r="AO631" s="59">
        <f t="shared" si="104"/>
        <v>6860.0000000000009</v>
      </c>
      <c r="AP631" s="59">
        <f t="shared" si="104"/>
        <v>3430.0000000000005</v>
      </c>
      <c r="AQ631" s="59">
        <f t="shared" si="104"/>
        <v>2695</v>
      </c>
      <c r="AR631" s="59">
        <f t="shared" si="103"/>
        <v>1960.0000000000002</v>
      </c>
      <c r="AS631" s="59">
        <f t="shared" si="109"/>
        <v>6900</v>
      </c>
      <c r="AT631" s="59">
        <f t="shared" si="109"/>
        <v>3400</v>
      </c>
      <c r="AU631" s="59">
        <f t="shared" si="109"/>
        <v>2700</v>
      </c>
      <c r="AV631" s="59">
        <f t="shared" si="109"/>
        <v>2000</v>
      </c>
      <c r="AW631" s="64"/>
      <c r="AX631" s="89" t="s">
        <v>1888</v>
      </c>
      <c r="AY631" s="65"/>
      <c r="AZ631" s="66">
        <v>300</v>
      </c>
    </row>
    <row r="632" spans="1:52" s="126" customFormat="1" ht="63" x14ac:dyDescent="0.25">
      <c r="A632" s="53" t="str">
        <f t="shared" si="105"/>
        <v>CM25NT2_D3+1</v>
      </c>
      <c r="B632" s="53" t="str">
        <f t="shared" si="106"/>
        <v>CM25NT2_D3+2</v>
      </c>
      <c r="C632" s="53" t="str">
        <f t="shared" si="107"/>
        <v>CM25NT2_D3+3</v>
      </c>
      <c r="D632" s="53" t="str">
        <f t="shared" si="108"/>
        <v>CM25NT2_D3+4</v>
      </c>
      <c r="F632" s="89" t="s">
        <v>1888</v>
      </c>
      <c r="G632" s="55"/>
      <c r="H632" s="55" t="s">
        <v>2202</v>
      </c>
      <c r="I632" s="56" t="s">
        <v>2203</v>
      </c>
      <c r="J632" s="70" t="s">
        <v>448</v>
      </c>
      <c r="K632" s="70"/>
      <c r="L632" s="70" t="s">
        <v>2204</v>
      </c>
      <c r="M632" s="57">
        <v>1200</v>
      </c>
      <c r="N632" s="55">
        <v>600</v>
      </c>
      <c r="O632" s="55">
        <v>500</v>
      </c>
      <c r="P632" s="55">
        <v>400</v>
      </c>
      <c r="Q632" s="57"/>
      <c r="R632" s="57"/>
      <c r="S632" s="57"/>
      <c r="T632" s="57"/>
      <c r="U632" s="58" t="str">
        <f t="shared" si="112"/>
        <v>CM25NT2_D3</v>
      </c>
      <c r="V632" s="59"/>
      <c r="W632" s="59"/>
      <c r="X632" s="59"/>
      <c r="Y632" s="59"/>
      <c r="Z632" s="60">
        <f>V632/M632</f>
        <v>0</v>
      </c>
      <c r="AA632" s="60"/>
      <c r="AB632" s="60"/>
      <c r="AC632" s="60"/>
      <c r="AD632" s="59"/>
      <c r="AE632" s="59"/>
      <c r="AF632" s="59"/>
      <c r="AG632" s="59"/>
      <c r="AH632" s="61"/>
      <c r="AI632" s="61"/>
      <c r="AJ632" s="61"/>
      <c r="AK632" s="61"/>
      <c r="AL632" s="164">
        <v>3.15</v>
      </c>
      <c r="AM632" s="62"/>
      <c r="AN632" s="63">
        <f>ROUNDDOWN(AL632*$AN$10/$AL$10,1)</f>
        <v>1.8</v>
      </c>
      <c r="AO632" s="59">
        <f t="shared" si="104"/>
        <v>2160</v>
      </c>
      <c r="AP632" s="59">
        <f t="shared" si="104"/>
        <v>1080</v>
      </c>
      <c r="AQ632" s="59">
        <f t="shared" si="104"/>
        <v>900</v>
      </c>
      <c r="AR632" s="59">
        <f t="shared" si="103"/>
        <v>720</v>
      </c>
      <c r="AS632" s="59">
        <f t="shared" si="109"/>
        <v>2200</v>
      </c>
      <c r="AT632" s="59">
        <f t="shared" si="109"/>
        <v>1100</v>
      </c>
      <c r="AU632" s="59">
        <f t="shared" si="109"/>
        <v>900</v>
      </c>
      <c r="AV632" s="59">
        <f t="shared" si="109"/>
        <v>720</v>
      </c>
      <c r="AW632" s="64"/>
      <c r="AX632" s="89" t="s">
        <v>1888</v>
      </c>
      <c r="AY632" s="65"/>
      <c r="AZ632" s="66">
        <v>420</v>
      </c>
    </row>
    <row r="633" spans="1:52" s="126" customFormat="1" ht="31.5" x14ac:dyDescent="0.25">
      <c r="A633" s="53" t="str">
        <f t="shared" si="105"/>
        <v>CM26NT2+1</v>
      </c>
      <c r="B633" s="53" t="str">
        <f t="shared" si="106"/>
        <v>CM26NT2+2</v>
      </c>
      <c r="C633" s="53" t="str">
        <f t="shared" si="107"/>
        <v>CM26NT2+3</v>
      </c>
      <c r="D633" s="53" t="str">
        <f t="shared" si="108"/>
        <v>CM26NT2+4</v>
      </c>
      <c r="F633" s="89" t="s">
        <v>1888</v>
      </c>
      <c r="G633" s="55">
        <v>26</v>
      </c>
      <c r="H633" s="55" t="s">
        <v>2205</v>
      </c>
      <c r="I633" s="56" t="s">
        <v>2206</v>
      </c>
      <c r="J633" s="56" t="s">
        <v>2110</v>
      </c>
      <c r="K633" s="56"/>
      <c r="L633" s="56" t="s">
        <v>2207</v>
      </c>
      <c r="M633" s="57">
        <v>1200</v>
      </c>
      <c r="N633" s="55">
        <v>600</v>
      </c>
      <c r="O633" s="55">
        <v>500</v>
      </c>
      <c r="P633" s="55">
        <v>400</v>
      </c>
      <c r="Q633" s="57"/>
      <c r="R633" s="57"/>
      <c r="S633" s="57"/>
      <c r="T633" s="57"/>
      <c r="U633" s="58" t="str">
        <f t="shared" si="112"/>
        <v>CM26NT2</v>
      </c>
      <c r="V633" s="59"/>
      <c r="W633" s="59"/>
      <c r="X633" s="59"/>
      <c r="Y633" s="59"/>
      <c r="Z633" s="60"/>
      <c r="AA633" s="60"/>
      <c r="AB633" s="60"/>
      <c r="AC633" s="60"/>
      <c r="AD633" s="59"/>
      <c r="AE633" s="59"/>
      <c r="AF633" s="59"/>
      <c r="AG633" s="59"/>
      <c r="AH633" s="61"/>
      <c r="AI633" s="61"/>
      <c r="AJ633" s="61"/>
      <c r="AK633" s="61"/>
      <c r="AL633" s="164">
        <v>2.1666666666666665</v>
      </c>
      <c r="AM633" s="62"/>
      <c r="AN633" s="62">
        <v>1.25</v>
      </c>
      <c r="AO633" s="59">
        <f t="shared" si="104"/>
        <v>1500</v>
      </c>
      <c r="AP633" s="59">
        <f t="shared" si="104"/>
        <v>750</v>
      </c>
      <c r="AQ633" s="59">
        <f t="shared" si="104"/>
        <v>625</v>
      </c>
      <c r="AR633" s="59">
        <f t="shared" si="103"/>
        <v>500</v>
      </c>
      <c r="AS633" s="59">
        <f t="shared" si="109"/>
        <v>1500</v>
      </c>
      <c r="AT633" s="59">
        <f t="shared" si="109"/>
        <v>750</v>
      </c>
      <c r="AU633" s="59">
        <f t="shared" si="109"/>
        <v>630</v>
      </c>
      <c r="AV633" s="59">
        <f t="shared" si="109"/>
        <v>500</v>
      </c>
      <c r="AW633" s="64"/>
      <c r="AX633" s="89" t="s">
        <v>1888</v>
      </c>
      <c r="AY633" s="65"/>
      <c r="AZ633" s="66">
        <v>420</v>
      </c>
    </row>
    <row r="634" spans="1:52" s="126" customFormat="1" ht="31.5" x14ac:dyDescent="0.25">
      <c r="A634" s="53" t="str">
        <f t="shared" si="105"/>
        <v>CM27NT2+1</v>
      </c>
      <c r="B634" s="53" t="str">
        <f t="shared" si="106"/>
        <v>CM27NT2+2</v>
      </c>
      <c r="C634" s="53" t="str">
        <f t="shared" si="107"/>
        <v>CM27NT2+3</v>
      </c>
      <c r="D634" s="53" t="str">
        <f t="shared" si="108"/>
        <v>CM27NT2+4</v>
      </c>
      <c r="F634" s="89" t="s">
        <v>1888</v>
      </c>
      <c r="G634" s="55">
        <v>27</v>
      </c>
      <c r="H634" s="55" t="s">
        <v>2208</v>
      </c>
      <c r="I634" s="56" t="s">
        <v>2209</v>
      </c>
      <c r="J634" s="56" t="s">
        <v>2110</v>
      </c>
      <c r="K634" s="56"/>
      <c r="L634" s="56" t="s">
        <v>2210</v>
      </c>
      <c r="M634" s="57">
        <v>1200</v>
      </c>
      <c r="N634" s="55">
        <v>600</v>
      </c>
      <c r="O634" s="55">
        <v>500</v>
      </c>
      <c r="P634" s="55">
        <v>400</v>
      </c>
      <c r="Q634" s="57"/>
      <c r="R634" s="57"/>
      <c r="S634" s="57"/>
      <c r="T634" s="57"/>
      <c r="U634" s="58" t="str">
        <f t="shared" si="112"/>
        <v>CM27NT2</v>
      </c>
      <c r="V634" s="59"/>
      <c r="W634" s="59"/>
      <c r="X634" s="59"/>
      <c r="Y634" s="59"/>
      <c r="Z634" s="60"/>
      <c r="AA634" s="60"/>
      <c r="AB634" s="60"/>
      <c r="AC634" s="60"/>
      <c r="AD634" s="59"/>
      <c r="AE634" s="59"/>
      <c r="AF634" s="59"/>
      <c r="AG634" s="59"/>
      <c r="AH634" s="61"/>
      <c r="AI634" s="61"/>
      <c r="AJ634" s="61"/>
      <c r="AK634" s="61"/>
      <c r="AL634" s="164">
        <v>4</v>
      </c>
      <c r="AM634" s="62"/>
      <c r="AN634" s="63">
        <f>ROUNDDOWN(AL634*$AN$10/$AL$10,1)</f>
        <v>2.2999999999999998</v>
      </c>
      <c r="AO634" s="59">
        <f t="shared" si="104"/>
        <v>2760</v>
      </c>
      <c r="AP634" s="59">
        <f t="shared" si="104"/>
        <v>1380</v>
      </c>
      <c r="AQ634" s="59">
        <f t="shared" si="104"/>
        <v>1150</v>
      </c>
      <c r="AR634" s="59">
        <f t="shared" si="103"/>
        <v>919.99999999999989</v>
      </c>
      <c r="AS634" s="59">
        <f t="shared" si="109"/>
        <v>2800</v>
      </c>
      <c r="AT634" s="59">
        <f t="shared" si="109"/>
        <v>1400</v>
      </c>
      <c r="AU634" s="59">
        <f t="shared" si="109"/>
        <v>1200</v>
      </c>
      <c r="AV634" s="59">
        <f t="shared" si="109"/>
        <v>920</v>
      </c>
      <c r="AW634" s="64"/>
      <c r="AX634" s="89" t="s">
        <v>1888</v>
      </c>
      <c r="AY634" s="65"/>
      <c r="AZ634" s="66">
        <v>360</v>
      </c>
    </row>
    <row r="635" spans="1:52" s="126" customFormat="1" ht="31.5" x14ac:dyDescent="0.25">
      <c r="A635" s="53" t="str">
        <f t="shared" si="105"/>
        <v>CM28NT2+1</v>
      </c>
      <c r="B635" s="53" t="str">
        <f t="shared" si="106"/>
        <v>CM28NT2+2</v>
      </c>
      <c r="C635" s="53" t="str">
        <f t="shared" si="107"/>
        <v>CM28NT2+3</v>
      </c>
      <c r="D635" s="53" t="str">
        <f t="shared" si="108"/>
        <v>CM28NT2+4</v>
      </c>
      <c r="F635" s="89" t="s">
        <v>1888</v>
      </c>
      <c r="G635" s="55">
        <v>28</v>
      </c>
      <c r="H635" s="55" t="s">
        <v>2211</v>
      </c>
      <c r="I635" s="56" t="s">
        <v>2212</v>
      </c>
      <c r="J635" s="56" t="s">
        <v>2213</v>
      </c>
      <c r="K635" s="56"/>
      <c r="L635" s="56" t="s">
        <v>2207</v>
      </c>
      <c r="M635" s="57">
        <v>1200</v>
      </c>
      <c r="N635" s="55">
        <v>600</v>
      </c>
      <c r="O635" s="55">
        <v>500</v>
      </c>
      <c r="P635" s="55">
        <v>400</v>
      </c>
      <c r="Q635" s="57"/>
      <c r="R635" s="57"/>
      <c r="S635" s="57"/>
      <c r="T635" s="57"/>
      <c r="U635" s="58" t="str">
        <f t="shared" si="112"/>
        <v>CM28NT2</v>
      </c>
      <c r="V635" s="59"/>
      <c r="W635" s="59"/>
      <c r="X635" s="59"/>
      <c r="Y635" s="59"/>
      <c r="Z635" s="60"/>
      <c r="AA635" s="60"/>
      <c r="AB635" s="60"/>
      <c r="AC635" s="60"/>
      <c r="AD635" s="59"/>
      <c r="AE635" s="59"/>
      <c r="AF635" s="59"/>
      <c r="AG635" s="59"/>
      <c r="AH635" s="61"/>
      <c r="AI635" s="61"/>
      <c r="AJ635" s="61"/>
      <c r="AK635" s="61"/>
      <c r="AL635" s="164">
        <v>3.15</v>
      </c>
      <c r="AM635" s="62"/>
      <c r="AN635" s="63">
        <f>ROUNDDOWN(AL635*$AN$10/$AL$10,1)</f>
        <v>1.8</v>
      </c>
      <c r="AO635" s="59">
        <f t="shared" si="104"/>
        <v>2160</v>
      </c>
      <c r="AP635" s="59">
        <f t="shared" si="104"/>
        <v>1080</v>
      </c>
      <c r="AQ635" s="59">
        <f t="shared" si="104"/>
        <v>900</v>
      </c>
      <c r="AR635" s="59">
        <f t="shared" si="103"/>
        <v>720</v>
      </c>
      <c r="AS635" s="59">
        <f t="shared" si="109"/>
        <v>2200</v>
      </c>
      <c r="AT635" s="59">
        <f t="shared" si="109"/>
        <v>1100</v>
      </c>
      <c r="AU635" s="59">
        <f t="shared" si="109"/>
        <v>900</v>
      </c>
      <c r="AV635" s="59">
        <f t="shared" si="109"/>
        <v>720</v>
      </c>
      <c r="AW635" s="64"/>
      <c r="AX635" s="89" t="s">
        <v>1888</v>
      </c>
      <c r="AY635" s="65"/>
      <c r="AZ635" s="66"/>
    </row>
    <row r="636" spans="1:52" s="126" customFormat="1" ht="78.75" x14ac:dyDescent="0.25">
      <c r="A636" s="53" t="str">
        <f t="shared" si="105"/>
        <v>CM29NT2+1</v>
      </c>
      <c r="B636" s="53" t="str">
        <f t="shared" si="106"/>
        <v>CM29NT2+2</v>
      </c>
      <c r="C636" s="53" t="str">
        <f t="shared" si="107"/>
        <v>CM29NT2+3</v>
      </c>
      <c r="D636" s="53" t="str">
        <f t="shared" si="108"/>
        <v>CM29NT2+4</v>
      </c>
      <c r="F636" s="89" t="s">
        <v>1888</v>
      </c>
      <c r="G636" s="55">
        <v>29</v>
      </c>
      <c r="H636" s="55" t="s">
        <v>2214</v>
      </c>
      <c r="I636" s="56" t="s">
        <v>2215</v>
      </c>
      <c r="J636" s="56" t="s">
        <v>1919</v>
      </c>
      <c r="K636" s="56"/>
      <c r="L636" s="56" t="s">
        <v>2091</v>
      </c>
      <c r="M636" s="55">
        <v>1600</v>
      </c>
      <c r="N636" s="55">
        <v>800</v>
      </c>
      <c r="O636" s="55">
        <v>700</v>
      </c>
      <c r="P636" s="55">
        <v>550</v>
      </c>
      <c r="Q636" s="57"/>
      <c r="R636" s="57"/>
      <c r="S636" s="57"/>
      <c r="T636" s="57"/>
      <c r="U636" s="58" t="str">
        <f t="shared" si="112"/>
        <v>CM29NT2</v>
      </c>
      <c r="V636" s="59"/>
      <c r="W636" s="59"/>
      <c r="X636" s="59"/>
      <c r="Y636" s="59"/>
      <c r="Z636" s="60"/>
      <c r="AA636" s="60"/>
      <c r="AB636" s="60"/>
      <c r="AC636" s="60">
        <f>Y636/P636</f>
        <v>0</v>
      </c>
      <c r="AD636" s="59"/>
      <c r="AE636" s="59"/>
      <c r="AF636" s="59"/>
      <c r="AG636" s="59"/>
      <c r="AH636" s="61"/>
      <c r="AI636" s="61"/>
      <c r="AJ636" s="61"/>
      <c r="AK636" s="61"/>
      <c r="AL636" s="164">
        <v>5.1825000000000001</v>
      </c>
      <c r="AM636" s="62"/>
      <c r="AN636" s="63">
        <f>ROUNDDOWN(AL636*$AN$10/$AL$10,1)</f>
        <v>3</v>
      </c>
      <c r="AO636" s="59">
        <f t="shared" si="104"/>
        <v>4800</v>
      </c>
      <c r="AP636" s="59">
        <f t="shared" si="104"/>
        <v>2400</v>
      </c>
      <c r="AQ636" s="59">
        <f t="shared" si="104"/>
        <v>2100</v>
      </c>
      <c r="AR636" s="59">
        <f t="shared" si="103"/>
        <v>1650</v>
      </c>
      <c r="AS636" s="59">
        <f t="shared" si="109"/>
        <v>4800</v>
      </c>
      <c r="AT636" s="59">
        <f t="shared" si="109"/>
        <v>2400</v>
      </c>
      <c r="AU636" s="59">
        <f t="shared" si="109"/>
        <v>2100</v>
      </c>
      <c r="AV636" s="59">
        <f t="shared" si="109"/>
        <v>1700</v>
      </c>
      <c r="AW636" s="64"/>
      <c r="AX636" s="89" t="s">
        <v>1888</v>
      </c>
      <c r="AY636" s="65"/>
      <c r="AZ636" s="66">
        <v>300</v>
      </c>
    </row>
    <row r="637" spans="1:52" s="126" customFormat="1" ht="47.25" x14ac:dyDescent="0.25">
      <c r="A637" s="53" t="str">
        <f t="shared" si="105"/>
        <v>CM30NT2+1</v>
      </c>
      <c r="B637" s="53" t="str">
        <f t="shared" si="106"/>
        <v>CM30NT2+2</v>
      </c>
      <c r="C637" s="53" t="str">
        <f t="shared" si="107"/>
        <v>CM30NT2+3</v>
      </c>
      <c r="D637" s="53" t="str">
        <f t="shared" si="108"/>
        <v>CM30NT2+4</v>
      </c>
      <c r="F637" s="89" t="s">
        <v>1888</v>
      </c>
      <c r="G637" s="55">
        <v>30</v>
      </c>
      <c r="H637" s="55" t="s">
        <v>2216</v>
      </c>
      <c r="I637" s="56" t="s">
        <v>2217</v>
      </c>
      <c r="J637" s="56" t="s">
        <v>2218</v>
      </c>
      <c r="K637" s="56"/>
      <c r="L637" s="56" t="s">
        <v>2219</v>
      </c>
      <c r="M637" s="57"/>
      <c r="N637" s="55"/>
      <c r="O637" s="55"/>
      <c r="P637" s="55"/>
      <c r="Q637" s="57"/>
      <c r="R637" s="57"/>
      <c r="S637" s="57"/>
      <c r="T637" s="57"/>
      <c r="U637" s="58"/>
      <c r="V637" s="59"/>
      <c r="W637" s="59"/>
      <c r="X637" s="59"/>
      <c r="Y637" s="59"/>
      <c r="Z637" s="60" t="e">
        <f>V637/M637</f>
        <v>#DIV/0!</v>
      </c>
      <c r="AA637" s="60"/>
      <c r="AB637" s="60"/>
      <c r="AC637" s="60"/>
      <c r="AD637" s="59"/>
      <c r="AE637" s="59"/>
      <c r="AF637" s="59"/>
      <c r="AG637" s="59"/>
      <c r="AH637" s="61"/>
      <c r="AI637" s="61"/>
      <c r="AJ637" s="61"/>
      <c r="AK637" s="61"/>
      <c r="AL637" s="164"/>
      <c r="AM637" s="62"/>
      <c r="AN637" s="62"/>
      <c r="AO637" s="59">
        <f t="shared" si="104"/>
        <v>0</v>
      </c>
      <c r="AP637" s="59">
        <f t="shared" si="104"/>
        <v>0</v>
      </c>
      <c r="AQ637" s="59">
        <f t="shared" si="104"/>
        <v>0</v>
      </c>
      <c r="AR637" s="59">
        <f t="shared" si="103"/>
        <v>0</v>
      </c>
      <c r="AS637" s="59"/>
      <c r="AT637" s="59"/>
      <c r="AU637" s="59"/>
      <c r="AV637" s="59"/>
      <c r="AW637" s="64"/>
      <c r="AX637" s="89" t="s">
        <v>1888</v>
      </c>
      <c r="AY637" s="65"/>
      <c r="AZ637" s="66">
        <v>300</v>
      </c>
    </row>
    <row r="638" spans="1:52" s="126" customFormat="1" ht="47.25" x14ac:dyDescent="0.25">
      <c r="A638" s="53" t="str">
        <f t="shared" si="105"/>
        <v>CM30NT2_D1+1</v>
      </c>
      <c r="B638" s="53" t="str">
        <f t="shared" si="106"/>
        <v>CM30NT2_D1+2</v>
      </c>
      <c r="C638" s="53" t="str">
        <f t="shared" si="107"/>
        <v>CM30NT2_D1+3</v>
      </c>
      <c r="D638" s="53" t="str">
        <f t="shared" si="108"/>
        <v>CM30NT2_D1+4</v>
      </c>
      <c r="F638" s="89" t="s">
        <v>1888</v>
      </c>
      <c r="G638" s="55"/>
      <c r="H638" s="55" t="s">
        <v>2220</v>
      </c>
      <c r="I638" s="56" t="s">
        <v>2213</v>
      </c>
      <c r="J638" s="56" t="s">
        <v>2221</v>
      </c>
      <c r="K638" s="56"/>
      <c r="L638" s="56" t="s">
        <v>2222</v>
      </c>
      <c r="M638" s="57">
        <v>1400</v>
      </c>
      <c r="N638" s="55">
        <v>700</v>
      </c>
      <c r="O638" s="55">
        <v>550</v>
      </c>
      <c r="P638" s="55">
        <v>400</v>
      </c>
      <c r="Q638" s="57"/>
      <c r="R638" s="57"/>
      <c r="S638" s="57"/>
      <c r="T638" s="57"/>
      <c r="U638" s="58" t="str">
        <f t="shared" ref="U638:U645" si="113">H638</f>
        <v>CM30NT2_D1</v>
      </c>
      <c r="V638" s="59"/>
      <c r="W638" s="59"/>
      <c r="X638" s="59"/>
      <c r="Y638" s="59"/>
      <c r="Z638" s="60"/>
      <c r="AA638" s="60">
        <f>W638/N638</f>
        <v>0</v>
      </c>
      <c r="AB638" s="60"/>
      <c r="AC638" s="60"/>
      <c r="AD638" s="59"/>
      <c r="AE638" s="59"/>
      <c r="AF638" s="59"/>
      <c r="AG638" s="59"/>
      <c r="AH638" s="61"/>
      <c r="AI638" s="61"/>
      <c r="AJ638" s="61"/>
      <c r="AK638" s="61"/>
      <c r="AL638" s="164">
        <v>4.1428571428571432</v>
      </c>
      <c r="AM638" s="62"/>
      <c r="AN638" s="63">
        <f>ROUNDDOWN(AL638*$AN$10/$AL$10,1)</f>
        <v>2.4</v>
      </c>
      <c r="AO638" s="59">
        <f t="shared" si="104"/>
        <v>3360</v>
      </c>
      <c r="AP638" s="59">
        <f t="shared" si="104"/>
        <v>1680</v>
      </c>
      <c r="AQ638" s="59">
        <f t="shared" si="104"/>
        <v>1320</v>
      </c>
      <c r="AR638" s="59">
        <f t="shared" si="103"/>
        <v>960</v>
      </c>
      <c r="AS638" s="59">
        <f t="shared" si="109"/>
        <v>3400</v>
      </c>
      <c r="AT638" s="59">
        <f t="shared" si="109"/>
        <v>1700</v>
      </c>
      <c r="AU638" s="59">
        <f t="shared" si="109"/>
        <v>1300</v>
      </c>
      <c r="AV638" s="59">
        <f t="shared" si="109"/>
        <v>960</v>
      </c>
      <c r="AW638" s="64"/>
      <c r="AX638" s="89" t="s">
        <v>1888</v>
      </c>
      <c r="AY638" s="65"/>
      <c r="AZ638" s="66"/>
    </row>
    <row r="639" spans="1:52" s="126" customFormat="1" ht="47.25" x14ac:dyDescent="0.25">
      <c r="A639" s="53" t="str">
        <f t="shared" si="105"/>
        <v>CM30NT2_D2+1</v>
      </c>
      <c r="B639" s="53" t="str">
        <f t="shared" si="106"/>
        <v>CM30NT2_D2+2</v>
      </c>
      <c r="C639" s="53" t="str">
        <f t="shared" si="107"/>
        <v>CM30NT2_D2+3</v>
      </c>
      <c r="D639" s="53" t="str">
        <f t="shared" si="108"/>
        <v>CM30NT2_D2+4</v>
      </c>
      <c r="F639" s="89" t="s">
        <v>1888</v>
      </c>
      <c r="G639" s="55"/>
      <c r="H639" s="55" t="s">
        <v>2223</v>
      </c>
      <c r="I639" s="56" t="s">
        <v>2224</v>
      </c>
      <c r="J639" s="56" t="s">
        <v>2225</v>
      </c>
      <c r="K639" s="56"/>
      <c r="L639" s="56" t="s">
        <v>448</v>
      </c>
      <c r="M639" s="57">
        <v>1200</v>
      </c>
      <c r="N639" s="55">
        <v>600</v>
      </c>
      <c r="O639" s="55">
        <v>500</v>
      </c>
      <c r="P639" s="55">
        <v>400</v>
      </c>
      <c r="Q639" s="57"/>
      <c r="R639" s="57"/>
      <c r="S639" s="57"/>
      <c r="T639" s="57"/>
      <c r="U639" s="58" t="str">
        <f t="shared" si="113"/>
        <v>CM30NT2_D2</v>
      </c>
      <c r="V639" s="59"/>
      <c r="W639" s="59"/>
      <c r="X639" s="59"/>
      <c r="Y639" s="59"/>
      <c r="Z639" s="60"/>
      <c r="AA639" s="60"/>
      <c r="AB639" s="60"/>
      <c r="AC639" s="60"/>
      <c r="AD639" s="59"/>
      <c r="AE639" s="59"/>
      <c r="AF639" s="59"/>
      <c r="AG639" s="59"/>
      <c r="AH639" s="61"/>
      <c r="AI639" s="61"/>
      <c r="AJ639" s="61"/>
      <c r="AK639" s="61"/>
      <c r="AL639" s="164">
        <v>3.0833333333333335</v>
      </c>
      <c r="AM639" s="62"/>
      <c r="AN639" s="62">
        <v>1.75</v>
      </c>
      <c r="AO639" s="59">
        <f t="shared" si="104"/>
        <v>2100</v>
      </c>
      <c r="AP639" s="59">
        <f t="shared" si="104"/>
        <v>1050</v>
      </c>
      <c r="AQ639" s="59">
        <f t="shared" si="104"/>
        <v>875</v>
      </c>
      <c r="AR639" s="59">
        <f t="shared" si="103"/>
        <v>700</v>
      </c>
      <c r="AS639" s="59">
        <f t="shared" si="109"/>
        <v>2100</v>
      </c>
      <c r="AT639" s="59">
        <f t="shared" si="109"/>
        <v>1100</v>
      </c>
      <c r="AU639" s="59">
        <f t="shared" si="109"/>
        <v>880</v>
      </c>
      <c r="AV639" s="59">
        <f t="shared" si="109"/>
        <v>700</v>
      </c>
      <c r="AW639" s="64"/>
      <c r="AX639" s="89" t="s">
        <v>1888</v>
      </c>
      <c r="AY639" s="65"/>
      <c r="AZ639" s="66">
        <v>210</v>
      </c>
    </row>
    <row r="640" spans="1:52" s="126" customFormat="1" ht="31.5" x14ac:dyDescent="0.25">
      <c r="A640" s="53" t="str">
        <f t="shared" si="105"/>
        <v>CM31NT2+1</v>
      </c>
      <c r="B640" s="53" t="str">
        <f t="shared" si="106"/>
        <v>CM31NT2+2</v>
      </c>
      <c r="C640" s="53" t="str">
        <f t="shared" si="107"/>
        <v>CM31NT2+3</v>
      </c>
      <c r="D640" s="53" t="str">
        <f t="shared" si="108"/>
        <v>CM31NT2+4</v>
      </c>
      <c r="F640" s="89" t="s">
        <v>1888</v>
      </c>
      <c r="G640" s="55">
        <v>31</v>
      </c>
      <c r="H640" s="55" t="s">
        <v>2226</v>
      </c>
      <c r="I640" s="56" t="s">
        <v>2227</v>
      </c>
      <c r="J640" s="56" t="s">
        <v>2228</v>
      </c>
      <c r="K640" s="56"/>
      <c r="L640" s="56" t="s">
        <v>2229</v>
      </c>
      <c r="M640" s="57">
        <v>1200</v>
      </c>
      <c r="N640" s="57">
        <v>600</v>
      </c>
      <c r="O640" s="55">
        <v>500</v>
      </c>
      <c r="P640" s="55">
        <v>400</v>
      </c>
      <c r="Q640" s="57"/>
      <c r="R640" s="57"/>
      <c r="S640" s="57"/>
      <c r="T640" s="57"/>
      <c r="U640" s="58" t="str">
        <f t="shared" si="113"/>
        <v>CM31NT2</v>
      </c>
      <c r="V640" s="59"/>
      <c r="W640" s="59"/>
      <c r="X640" s="59"/>
      <c r="Y640" s="59"/>
      <c r="Z640" s="60"/>
      <c r="AA640" s="60"/>
      <c r="AB640" s="60"/>
      <c r="AC640" s="60"/>
      <c r="AD640" s="59"/>
      <c r="AE640" s="59"/>
      <c r="AF640" s="59"/>
      <c r="AG640" s="59"/>
      <c r="AH640" s="61"/>
      <c r="AI640" s="61"/>
      <c r="AJ640" s="61"/>
      <c r="AK640" s="61"/>
      <c r="AL640" s="164">
        <v>3.15</v>
      </c>
      <c r="AM640" s="62"/>
      <c r="AN640" s="63">
        <f t="shared" ref="AN640:AN645" si="114">ROUNDDOWN(AL640*$AN$10/$AL$10,1)</f>
        <v>1.8</v>
      </c>
      <c r="AO640" s="59">
        <f t="shared" si="104"/>
        <v>2160</v>
      </c>
      <c r="AP640" s="59">
        <f t="shared" si="104"/>
        <v>1080</v>
      </c>
      <c r="AQ640" s="59">
        <f t="shared" si="104"/>
        <v>900</v>
      </c>
      <c r="AR640" s="59">
        <f t="shared" si="103"/>
        <v>720</v>
      </c>
      <c r="AS640" s="59">
        <f t="shared" si="109"/>
        <v>2200</v>
      </c>
      <c r="AT640" s="59">
        <f t="shared" si="109"/>
        <v>1100</v>
      </c>
      <c r="AU640" s="59">
        <f t="shared" si="109"/>
        <v>900</v>
      </c>
      <c r="AV640" s="59">
        <f t="shared" si="109"/>
        <v>720</v>
      </c>
      <c r="AW640" s="64"/>
      <c r="AX640" s="89" t="s">
        <v>1888</v>
      </c>
      <c r="AY640" s="65"/>
      <c r="AZ640" s="66">
        <v>240</v>
      </c>
    </row>
    <row r="641" spans="1:52" s="126" customFormat="1" ht="47.25" x14ac:dyDescent="0.25">
      <c r="A641" s="53" t="str">
        <f t="shared" si="105"/>
        <v>CM32NT+1</v>
      </c>
      <c r="B641" s="53" t="str">
        <f t="shared" si="106"/>
        <v>CM32NT+2</v>
      </c>
      <c r="C641" s="53" t="str">
        <f t="shared" si="107"/>
        <v>CM32NT+3</v>
      </c>
      <c r="D641" s="53" t="str">
        <f t="shared" si="108"/>
        <v>CM32NT+4</v>
      </c>
      <c r="F641" s="89" t="s">
        <v>1888</v>
      </c>
      <c r="G641" s="55">
        <v>32</v>
      </c>
      <c r="H641" s="55" t="s">
        <v>2230</v>
      </c>
      <c r="I641" s="56" t="s">
        <v>2231</v>
      </c>
      <c r="J641" s="56" t="s">
        <v>2232</v>
      </c>
      <c r="K641" s="56"/>
      <c r="L641" s="56" t="s">
        <v>2233</v>
      </c>
      <c r="M641" s="57">
        <v>1800</v>
      </c>
      <c r="N641" s="55">
        <v>1000</v>
      </c>
      <c r="O641" s="55">
        <v>700</v>
      </c>
      <c r="P641" s="55">
        <v>500</v>
      </c>
      <c r="Q641" s="57"/>
      <c r="R641" s="57"/>
      <c r="S641" s="57"/>
      <c r="T641" s="57"/>
      <c r="U641" s="58" t="str">
        <f t="shared" si="113"/>
        <v>CM32NT</v>
      </c>
      <c r="V641" s="59"/>
      <c r="W641" s="59"/>
      <c r="X641" s="59"/>
      <c r="Y641" s="59"/>
      <c r="Z641" s="60">
        <f>V641/M641</f>
        <v>0</v>
      </c>
      <c r="AA641" s="60"/>
      <c r="AB641" s="60"/>
      <c r="AC641" s="60"/>
      <c r="AD641" s="59"/>
      <c r="AE641" s="59"/>
      <c r="AF641" s="59"/>
      <c r="AG641" s="59"/>
      <c r="AH641" s="61"/>
      <c r="AI641" s="61"/>
      <c r="AJ641" s="61"/>
      <c r="AK641" s="61"/>
      <c r="AL641" s="164">
        <v>4.21</v>
      </c>
      <c r="AM641" s="62"/>
      <c r="AN641" s="63">
        <f t="shared" si="114"/>
        <v>2.4</v>
      </c>
      <c r="AO641" s="59">
        <f t="shared" si="104"/>
        <v>4320</v>
      </c>
      <c r="AP641" s="59">
        <f t="shared" si="104"/>
        <v>2400</v>
      </c>
      <c r="AQ641" s="59">
        <f t="shared" si="104"/>
        <v>1680</v>
      </c>
      <c r="AR641" s="59">
        <f t="shared" si="103"/>
        <v>1200</v>
      </c>
      <c r="AS641" s="59">
        <f t="shared" si="109"/>
        <v>4300</v>
      </c>
      <c r="AT641" s="59">
        <f t="shared" si="109"/>
        <v>2400</v>
      </c>
      <c r="AU641" s="59">
        <f t="shared" si="109"/>
        <v>1700</v>
      </c>
      <c r="AV641" s="59">
        <f t="shared" si="109"/>
        <v>1200</v>
      </c>
      <c r="AW641" s="64"/>
      <c r="AX641" s="89" t="s">
        <v>1888</v>
      </c>
      <c r="AY641" s="65"/>
      <c r="AZ641" s="66">
        <v>270</v>
      </c>
    </row>
    <row r="642" spans="1:52" s="126" customFormat="1" ht="31.5" x14ac:dyDescent="0.25">
      <c r="A642" s="53" t="str">
        <f t="shared" si="105"/>
        <v>CM33NT+1</v>
      </c>
      <c r="B642" s="53" t="str">
        <f t="shared" si="106"/>
        <v>CM33NT+2</v>
      </c>
      <c r="C642" s="53" t="str">
        <f t="shared" si="107"/>
        <v>CM33NT+3</v>
      </c>
      <c r="D642" s="53" t="str">
        <f t="shared" si="108"/>
        <v>CM33NT+4</v>
      </c>
      <c r="F642" s="89" t="s">
        <v>1888</v>
      </c>
      <c r="G642" s="55">
        <v>33</v>
      </c>
      <c r="H642" s="55" t="s">
        <v>2234</v>
      </c>
      <c r="I642" s="56" t="s">
        <v>2235</v>
      </c>
      <c r="J642" s="56" t="s">
        <v>2233</v>
      </c>
      <c r="K642" s="56"/>
      <c r="L642" s="56" t="s">
        <v>2236</v>
      </c>
      <c r="M642" s="57">
        <v>1500</v>
      </c>
      <c r="N642" s="57">
        <v>800</v>
      </c>
      <c r="O642" s="55">
        <v>700</v>
      </c>
      <c r="P642" s="55">
        <v>500</v>
      </c>
      <c r="Q642" s="57"/>
      <c r="R642" s="57"/>
      <c r="S642" s="57"/>
      <c r="T642" s="57"/>
      <c r="U642" s="58" t="str">
        <f t="shared" si="113"/>
        <v>CM33NT</v>
      </c>
      <c r="V642" s="59"/>
      <c r="W642" s="59"/>
      <c r="X642" s="59"/>
      <c r="Y642" s="59"/>
      <c r="Z642" s="60"/>
      <c r="AA642" s="60"/>
      <c r="AB642" s="60"/>
      <c r="AC642" s="60"/>
      <c r="AD642" s="59"/>
      <c r="AE642" s="59"/>
      <c r="AF642" s="59"/>
      <c r="AG642" s="59"/>
      <c r="AH642" s="61"/>
      <c r="AI642" s="61"/>
      <c r="AJ642" s="61"/>
      <c r="AK642" s="61"/>
      <c r="AL642" s="164">
        <v>4</v>
      </c>
      <c r="AM642" s="62"/>
      <c r="AN642" s="63">
        <f t="shared" si="114"/>
        <v>2.2999999999999998</v>
      </c>
      <c r="AO642" s="59">
        <f t="shared" si="104"/>
        <v>3449.9999999999995</v>
      </c>
      <c r="AP642" s="59">
        <f t="shared" si="104"/>
        <v>1839.9999999999998</v>
      </c>
      <c r="AQ642" s="59">
        <f t="shared" si="104"/>
        <v>1609.9999999999998</v>
      </c>
      <c r="AR642" s="59">
        <f t="shared" si="103"/>
        <v>1150</v>
      </c>
      <c r="AS642" s="59">
        <f t="shared" si="109"/>
        <v>3500</v>
      </c>
      <c r="AT642" s="59">
        <f t="shared" si="109"/>
        <v>1800</v>
      </c>
      <c r="AU642" s="59">
        <f t="shared" si="109"/>
        <v>1600</v>
      </c>
      <c r="AV642" s="59">
        <f t="shared" si="109"/>
        <v>1200</v>
      </c>
      <c r="AW642" s="64"/>
      <c r="AX642" s="89" t="s">
        <v>1888</v>
      </c>
      <c r="AY642" s="65"/>
      <c r="AZ642" s="66">
        <v>270</v>
      </c>
    </row>
    <row r="643" spans="1:52" s="126" customFormat="1" ht="31.5" x14ac:dyDescent="0.25">
      <c r="A643" s="53" t="str">
        <f t="shared" si="105"/>
        <v>CM34NT2+1</v>
      </c>
      <c r="B643" s="53" t="str">
        <f t="shared" si="106"/>
        <v>CM34NT2+2</v>
      </c>
      <c r="C643" s="53" t="str">
        <f t="shared" si="107"/>
        <v>CM34NT2+3</v>
      </c>
      <c r="D643" s="53" t="str">
        <f t="shared" si="108"/>
        <v>CM34NT2+4</v>
      </c>
      <c r="F643" s="89" t="s">
        <v>1888</v>
      </c>
      <c r="G643" s="55">
        <v>34</v>
      </c>
      <c r="H643" s="55" t="s">
        <v>2237</v>
      </c>
      <c r="I643" s="56" t="s">
        <v>2238</v>
      </c>
      <c r="J643" s="56" t="s">
        <v>2233</v>
      </c>
      <c r="K643" s="56"/>
      <c r="L643" s="56" t="s">
        <v>2239</v>
      </c>
      <c r="M643" s="57">
        <v>2000</v>
      </c>
      <c r="N643" s="57">
        <v>1000</v>
      </c>
      <c r="O643" s="55">
        <v>880</v>
      </c>
      <c r="P643" s="55">
        <v>700</v>
      </c>
      <c r="Q643" s="57"/>
      <c r="R643" s="57"/>
      <c r="S643" s="57"/>
      <c r="T643" s="57"/>
      <c r="U643" s="58" t="str">
        <f t="shared" si="113"/>
        <v>CM34NT2</v>
      </c>
      <c r="V643" s="59"/>
      <c r="W643" s="59"/>
      <c r="X643" s="59"/>
      <c r="Y643" s="59"/>
      <c r="Z643" s="60"/>
      <c r="AA643" s="60"/>
      <c r="AB643" s="60"/>
      <c r="AC643" s="60"/>
      <c r="AD643" s="59"/>
      <c r="AE643" s="59"/>
      <c r="AF643" s="59"/>
      <c r="AG643" s="59"/>
      <c r="AH643" s="61"/>
      <c r="AI643" s="61"/>
      <c r="AJ643" s="61"/>
      <c r="AK643" s="61"/>
      <c r="AL643" s="164">
        <v>4.2857142857142856</v>
      </c>
      <c r="AM643" s="62"/>
      <c r="AN643" s="63">
        <f t="shared" si="114"/>
        <v>2.4</v>
      </c>
      <c r="AO643" s="59">
        <f t="shared" si="104"/>
        <v>4800</v>
      </c>
      <c r="AP643" s="59">
        <f t="shared" si="104"/>
        <v>2400</v>
      </c>
      <c r="AQ643" s="59">
        <f t="shared" si="104"/>
        <v>2112</v>
      </c>
      <c r="AR643" s="59">
        <f t="shared" si="103"/>
        <v>1680</v>
      </c>
      <c r="AS643" s="59">
        <f t="shared" si="109"/>
        <v>4800</v>
      </c>
      <c r="AT643" s="59">
        <f t="shared" si="109"/>
        <v>2400</v>
      </c>
      <c r="AU643" s="59">
        <f t="shared" si="109"/>
        <v>2100</v>
      </c>
      <c r="AV643" s="59">
        <f t="shared" si="109"/>
        <v>1700</v>
      </c>
      <c r="AW643" s="64"/>
      <c r="AX643" s="89" t="s">
        <v>1888</v>
      </c>
      <c r="AY643" s="65"/>
      <c r="AZ643" s="66">
        <v>360</v>
      </c>
    </row>
    <row r="644" spans="1:52" s="126" customFormat="1" ht="31.5" x14ac:dyDescent="0.25">
      <c r="A644" s="53" t="str">
        <f t="shared" si="105"/>
        <v>CM35NT2+1</v>
      </c>
      <c r="B644" s="53" t="str">
        <f t="shared" si="106"/>
        <v>CM35NT2+2</v>
      </c>
      <c r="C644" s="53" t="str">
        <f t="shared" si="107"/>
        <v>CM35NT2+3</v>
      </c>
      <c r="D644" s="53" t="str">
        <f t="shared" si="108"/>
        <v>CM35NT2+4</v>
      </c>
      <c r="F644" s="89" t="s">
        <v>1888</v>
      </c>
      <c r="G644" s="55">
        <v>35</v>
      </c>
      <c r="H644" s="55" t="s">
        <v>2240</v>
      </c>
      <c r="I644" s="56" t="s">
        <v>2241</v>
      </c>
      <c r="J644" s="56" t="s">
        <v>2242</v>
      </c>
      <c r="K644" s="56"/>
      <c r="L644" s="56" t="s">
        <v>2236</v>
      </c>
      <c r="M644" s="57">
        <v>2000</v>
      </c>
      <c r="N644" s="55">
        <v>1000</v>
      </c>
      <c r="O644" s="55">
        <v>880</v>
      </c>
      <c r="P644" s="55">
        <v>700</v>
      </c>
      <c r="Q644" s="57"/>
      <c r="R644" s="57"/>
      <c r="S644" s="57"/>
      <c r="T644" s="57"/>
      <c r="U644" s="58" t="str">
        <f t="shared" si="113"/>
        <v>CM35NT2</v>
      </c>
      <c r="V644" s="59"/>
      <c r="W644" s="59"/>
      <c r="X644" s="59"/>
      <c r="Y644" s="59"/>
      <c r="Z644" s="60"/>
      <c r="AA644" s="60"/>
      <c r="AB644" s="60"/>
      <c r="AC644" s="60"/>
      <c r="AD644" s="59"/>
      <c r="AE644" s="59"/>
      <c r="AF644" s="59"/>
      <c r="AG644" s="59"/>
      <c r="AH644" s="61"/>
      <c r="AI644" s="61"/>
      <c r="AJ644" s="61"/>
      <c r="AK644" s="61"/>
      <c r="AL644" s="164">
        <v>3.66</v>
      </c>
      <c r="AM644" s="62"/>
      <c r="AN644" s="63">
        <f t="shared" si="114"/>
        <v>2.1</v>
      </c>
      <c r="AO644" s="59">
        <f t="shared" si="104"/>
        <v>4200</v>
      </c>
      <c r="AP644" s="59">
        <f t="shared" si="104"/>
        <v>2100</v>
      </c>
      <c r="AQ644" s="59">
        <f t="shared" si="104"/>
        <v>1848</v>
      </c>
      <c r="AR644" s="59">
        <f t="shared" si="103"/>
        <v>1470</v>
      </c>
      <c r="AS644" s="59">
        <f t="shared" si="109"/>
        <v>4200</v>
      </c>
      <c r="AT644" s="59">
        <f t="shared" si="109"/>
        <v>2100</v>
      </c>
      <c r="AU644" s="59">
        <f t="shared" si="109"/>
        <v>1800</v>
      </c>
      <c r="AV644" s="59">
        <f t="shared" si="109"/>
        <v>1500</v>
      </c>
      <c r="AW644" s="64"/>
      <c r="AX644" s="89" t="s">
        <v>1888</v>
      </c>
      <c r="AY644" s="65"/>
      <c r="AZ644" s="66">
        <v>240</v>
      </c>
    </row>
    <row r="645" spans="1:52" s="126" customFormat="1" ht="31.5" x14ac:dyDescent="0.25">
      <c r="A645" s="53" t="str">
        <f t="shared" si="105"/>
        <v>CM36NT2+1</v>
      </c>
      <c r="B645" s="53" t="str">
        <f t="shared" si="106"/>
        <v>CM36NT2+2</v>
      </c>
      <c r="C645" s="53" t="str">
        <f t="shared" si="107"/>
        <v>CM36NT2+3</v>
      </c>
      <c r="D645" s="53" t="str">
        <f t="shared" si="108"/>
        <v>CM36NT2+4</v>
      </c>
      <c r="F645" s="89" t="s">
        <v>1888</v>
      </c>
      <c r="G645" s="55">
        <v>36</v>
      </c>
      <c r="H645" s="55" t="s">
        <v>2243</v>
      </c>
      <c r="I645" s="56" t="s">
        <v>2244</v>
      </c>
      <c r="J645" s="56" t="s">
        <v>2091</v>
      </c>
      <c r="K645" s="56"/>
      <c r="L645" s="56" t="s">
        <v>2245</v>
      </c>
      <c r="M645" s="55">
        <v>1600</v>
      </c>
      <c r="N645" s="55">
        <v>800</v>
      </c>
      <c r="O645" s="55">
        <v>700</v>
      </c>
      <c r="P645" s="55">
        <v>600</v>
      </c>
      <c r="Q645" s="57"/>
      <c r="R645" s="57"/>
      <c r="S645" s="57"/>
      <c r="T645" s="57"/>
      <c r="U645" s="58" t="str">
        <f t="shared" si="113"/>
        <v>CM36NT2</v>
      </c>
      <c r="V645" s="59"/>
      <c r="W645" s="59"/>
      <c r="X645" s="59"/>
      <c r="Y645" s="59"/>
      <c r="Z645" s="60"/>
      <c r="AA645" s="60"/>
      <c r="AB645" s="60"/>
      <c r="AC645" s="60"/>
      <c r="AD645" s="59"/>
      <c r="AE645" s="59"/>
      <c r="AF645" s="59"/>
      <c r="AG645" s="59"/>
      <c r="AH645" s="61"/>
      <c r="AI645" s="61"/>
      <c r="AJ645" s="61"/>
      <c r="AK645" s="61"/>
      <c r="AL645" s="164">
        <v>5.25</v>
      </c>
      <c r="AM645" s="62"/>
      <c r="AN645" s="63">
        <f t="shared" si="114"/>
        <v>3</v>
      </c>
      <c r="AO645" s="59">
        <f t="shared" si="104"/>
        <v>4800</v>
      </c>
      <c r="AP645" s="59">
        <f t="shared" si="104"/>
        <v>2400</v>
      </c>
      <c r="AQ645" s="59">
        <f t="shared" si="104"/>
        <v>2100</v>
      </c>
      <c r="AR645" s="59">
        <f t="shared" si="103"/>
        <v>1800</v>
      </c>
      <c r="AS645" s="59">
        <f t="shared" si="109"/>
        <v>4800</v>
      </c>
      <c r="AT645" s="59">
        <f t="shared" si="109"/>
        <v>2400</v>
      </c>
      <c r="AU645" s="59">
        <f t="shared" si="109"/>
        <v>2100</v>
      </c>
      <c r="AV645" s="59">
        <f t="shared" si="109"/>
        <v>1800</v>
      </c>
      <c r="AW645" s="64"/>
      <c r="AX645" s="89" t="s">
        <v>1888</v>
      </c>
      <c r="AY645" s="65"/>
      <c r="AZ645" s="66">
        <v>240</v>
      </c>
    </row>
    <row r="646" spans="1:52" s="126" customFormat="1" ht="50.1" customHeight="1" x14ac:dyDescent="0.25">
      <c r="A646" s="53" t="str">
        <f t="shared" si="105"/>
        <v>CM37NT2+1</v>
      </c>
      <c r="B646" s="53" t="str">
        <f t="shared" si="106"/>
        <v>CM37NT2+2</v>
      </c>
      <c r="C646" s="53" t="str">
        <f t="shared" si="107"/>
        <v>CM37NT2+3</v>
      </c>
      <c r="D646" s="53" t="str">
        <f t="shared" si="108"/>
        <v>CM37NT2+4</v>
      </c>
      <c r="F646" s="89" t="s">
        <v>1888</v>
      </c>
      <c r="G646" s="55">
        <v>37</v>
      </c>
      <c r="H646" s="55" t="s">
        <v>2246</v>
      </c>
      <c r="I646" s="56" t="s">
        <v>2247</v>
      </c>
      <c r="J646" s="56" t="s">
        <v>2248</v>
      </c>
      <c r="K646" s="56"/>
      <c r="L646" s="56" t="s">
        <v>2249</v>
      </c>
      <c r="M646" s="57"/>
      <c r="N646" s="57"/>
      <c r="O646" s="55"/>
      <c r="P646" s="55"/>
      <c r="Q646" s="57"/>
      <c r="R646" s="57"/>
      <c r="S646" s="57"/>
      <c r="T646" s="57"/>
      <c r="U646" s="58"/>
      <c r="V646" s="59"/>
      <c r="W646" s="59"/>
      <c r="X646" s="59"/>
      <c r="Y646" s="59"/>
      <c r="Z646" s="60"/>
      <c r="AA646" s="60"/>
      <c r="AB646" s="60"/>
      <c r="AC646" s="60"/>
      <c r="AD646" s="59"/>
      <c r="AE646" s="59"/>
      <c r="AF646" s="59"/>
      <c r="AG646" s="59"/>
      <c r="AH646" s="61"/>
      <c r="AI646" s="61"/>
      <c r="AJ646" s="61"/>
      <c r="AK646" s="61"/>
      <c r="AL646" s="164"/>
      <c r="AM646" s="62"/>
      <c r="AN646" s="62"/>
      <c r="AO646" s="59">
        <f t="shared" si="104"/>
        <v>0</v>
      </c>
      <c r="AP646" s="59">
        <f t="shared" si="104"/>
        <v>0</v>
      </c>
      <c r="AQ646" s="59">
        <f t="shared" si="104"/>
        <v>0</v>
      </c>
      <c r="AR646" s="59">
        <f t="shared" si="103"/>
        <v>0</v>
      </c>
      <c r="AS646" s="59"/>
      <c r="AT646" s="59"/>
      <c r="AU646" s="59"/>
      <c r="AV646" s="59"/>
      <c r="AW646" s="64"/>
      <c r="AX646" s="89" t="s">
        <v>1888</v>
      </c>
      <c r="AY646" s="65"/>
      <c r="AZ646" s="66">
        <v>240</v>
      </c>
    </row>
    <row r="647" spans="1:52" s="126" customFormat="1" ht="63" x14ac:dyDescent="0.25">
      <c r="A647" s="53" t="str">
        <f t="shared" si="105"/>
        <v>CM37NT2_D1+1</v>
      </c>
      <c r="B647" s="53" t="str">
        <f t="shared" si="106"/>
        <v>CM37NT2_D1+2</v>
      </c>
      <c r="C647" s="53" t="str">
        <f t="shared" si="107"/>
        <v>CM37NT2_D1+3</v>
      </c>
      <c r="D647" s="53" t="str">
        <f t="shared" si="108"/>
        <v>CM37NT2_D1+4</v>
      </c>
      <c r="F647" s="89" t="s">
        <v>1888</v>
      </c>
      <c r="G647" s="55"/>
      <c r="H647" s="55" t="s">
        <v>2250</v>
      </c>
      <c r="I647" s="56" t="s">
        <v>2251</v>
      </c>
      <c r="J647" s="56" t="s">
        <v>2252</v>
      </c>
      <c r="K647" s="56"/>
      <c r="L647" s="56" t="s">
        <v>2245</v>
      </c>
      <c r="M647" s="57">
        <v>2000</v>
      </c>
      <c r="N647" s="57">
        <v>1000</v>
      </c>
      <c r="O647" s="55">
        <v>700</v>
      </c>
      <c r="P647" s="55">
        <v>500</v>
      </c>
      <c r="Q647" s="57"/>
      <c r="R647" s="57"/>
      <c r="S647" s="57"/>
      <c r="T647" s="57"/>
      <c r="U647" s="58" t="str">
        <f>H647</f>
        <v>CM37NT2_D1</v>
      </c>
      <c r="V647" s="59"/>
      <c r="W647" s="59"/>
      <c r="X647" s="59"/>
      <c r="Y647" s="59"/>
      <c r="Z647" s="60"/>
      <c r="AA647" s="60"/>
      <c r="AB647" s="60"/>
      <c r="AC647" s="60"/>
      <c r="AD647" s="59"/>
      <c r="AE647" s="59"/>
      <c r="AF647" s="59"/>
      <c r="AG647" s="59"/>
      <c r="AH647" s="61"/>
      <c r="AI647" s="61"/>
      <c r="AJ647" s="61"/>
      <c r="AK647" s="61"/>
      <c r="AL647" s="164">
        <v>3.17</v>
      </c>
      <c r="AM647" s="62"/>
      <c r="AN647" s="63">
        <f>ROUNDDOWN(AL647*$AN$10/$AL$10,1)</f>
        <v>1.8</v>
      </c>
      <c r="AO647" s="59">
        <f t="shared" si="104"/>
        <v>3600</v>
      </c>
      <c r="AP647" s="59">
        <f t="shared" si="104"/>
        <v>1800</v>
      </c>
      <c r="AQ647" s="59">
        <f t="shared" si="104"/>
        <v>1260</v>
      </c>
      <c r="AR647" s="59">
        <f t="shared" si="103"/>
        <v>900</v>
      </c>
      <c r="AS647" s="59">
        <f t="shared" si="109"/>
        <v>3600</v>
      </c>
      <c r="AT647" s="59">
        <f t="shared" si="109"/>
        <v>1800</v>
      </c>
      <c r="AU647" s="59">
        <f t="shared" si="109"/>
        <v>1300</v>
      </c>
      <c r="AV647" s="59">
        <f t="shared" si="109"/>
        <v>900</v>
      </c>
      <c r="AW647" s="64"/>
      <c r="AX647" s="89" t="s">
        <v>1888</v>
      </c>
      <c r="AY647" s="65"/>
      <c r="AZ647" s="66"/>
    </row>
    <row r="648" spans="1:52" s="126" customFormat="1" ht="47.25" x14ac:dyDescent="0.25">
      <c r="A648" s="53" t="str">
        <f t="shared" si="105"/>
        <v>CM37NT2_D2+1</v>
      </c>
      <c r="B648" s="53" t="str">
        <f t="shared" si="106"/>
        <v>CM37NT2_D2+2</v>
      </c>
      <c r="C648" s="53" t="str">
        <f t="shared" si="107"/>
        <v>CM37NT2_D2+3</v>
      </c>
      <c r="D648" s="53" t="str">
        <f t="shared" si="108"/>
        <v>CM37NT2_D2+4</v>
      </c>
      <c r="F648" s="89" t="s">
        <v>1888</v>
      </c>
      <c r="G648" s="55"/>
      <c r="H648" s="55" t="s">
        <v>2253</v>
      </c>
      <c r="I648" s="56" t="s">
        <v>2254</v>
      </c>
      <c r="J648" s="56" t="s">
        <v>1919</v>
      </c>
      <c r="K648" s="56"/>
      <c r="L648" s="56" t="s">
        <v>151</v>
      </c>
      <c r="M648" s="55">
        <v>2000</v>
      </c>
      <c r="N648" s="55">
        <v>1000</v>
      </c>
      <c r="O648" s="55">
        <v>700</v>
      </c>
      <c r="P648" s="55">
        <v>500</v>
      </c>
      <c r="Q648" s="57"/>
      <c r="R648" s="57"/>
      <c r="S648" s="57"/>
      <c r="T648" s="57"/>
      <c r="U648" s="58" t="str">
        <f>H648</f>
        <v>CM37NT2_D2</v>
      </c>
      <c r="V648" s="59"/>
      <c r="W648" s="59"/>
      <c r="X648" s="59"/>
      <c r="Y648" s="59"/>
      <c r="Z648" s="60"/>
      <c r="AA648" s="60"/>
      <c r="AB648" s="60"/>
      <c r="AC648" s="60"/>
      <c r="AD648" s="59"/>
      <c r="AE648" s="59"/>
      <c r="AF648" s="59"/>
      <c r="AG648" s="59"/>
      <c r="AH648" s="61"/>
      <c r="AI648" s="61"/>
      <c r="AJ648" s="61"/>
      <c r="AK648" s="61"/>
      <c r="AL648" s="164">
        <v>2.375</v>
      </c>
      <c r="AM648" s="62"/>
      <c r="AN648" s="62">
        <v>1.35</v>
      </c>
      <c r="AO648" s="59">
        <f t="shared" si="104"/>
        <v>2700</v>
      </c>
      <c r="AP648" s="59">
        <f t="shared" si="104"/>
        <v>1350</v>
      </c>
      <c r="AQ648" s="59">
        <f t="shared" si="104"/>
        <v>945.00000000000011</v>
      </c>
      <c r="AR648" s="59">
        <f t="shared" si="103"/>
        <v>675</v>
      </c>
      <c r="AS648" s="59">
        <f t="shared" si="109"/>
        <v>2700</v>
      </c>
      <c r="AT648" s="59">
        <f t="shared" si="109"/>
        <v>1400</v>
      </c>
      <c r="AU648" s="59">
        <f t="shared" si="109"/>
        <v>950</v>
      </c>
      <c r="AV648" s="59">
        <f t="shared" si="109"/>
        <v>680</v>
      </c>
      <c r="AW648" s="64"/>
      <c r="AX648" s="89" t="s">
        <v>1888</v>
      </c>
      <c r="AY648" s="65"/>
      <c r="AZ648" s="66"/>
    </row>
    <row r="649" spans="1:52" s="126" customFormat="1" ht="63" x14ac:dyDescent="0.25">
      <c r="A649" s="53" t="str">
        <f t="shared" si="105"/>
        <v>CM38NT2+1</v>
      </c>
      <c r="B649" s="53" t="str">
        <f t="shared" si="106"/>
        <v>CM38NT2+2</v>
      </c>
      <c r="C649" s="53" t="str">
        <f t="shared" si="107"/>
        <v>CM38NT2+3</v>
      </c>
      <c r="D649" s="53" t="str">
        <f t="shared" si="108"/>
        <v>CM38NT2+4</v>
      </c>
      <c r="F649" s="89" t="s">
        <v>1888</v>
      </c>
      <c r="G649" s="55">
        <v>38</v>
      </c>
      <c r="H649" s="55" t="s">
        <v>2255</v>
      </c>
      <c r="I649" s="56" t="s">
        <v>2256</v>
      </c>
      <c r="J649" s="56" t="s">
        <v>1919</v>
      </c>
      <c r="K649" s="56"/>
      <c r="L649" s="56" t="s">
        <v>2257</v>
      </c>
      <c r="M649" s="57"/>
      <c r="N649" s="55"/>
      <c r="O649" s="55"/>
      <c r="P649" s="55"/>
      <c r="Q649" s="57"/>
      <c r="R649" s="57"/>
      <c r="S649" s="57"/>
      <c r="T649" s="57"/>
      <c r="U649" s="58"/>
      <c r="V649" s="59"/>
      <c r="W649" s="59"/>
      <c r="X649" s="59"/>
      <c r="Y649" s="59"/>
      <c r="Z649" s="60"/>
      <c r="AA649" s="60"/>
      <c r="AB649" s="60"/>
      <c r="AC649" s="60"/>
      <c r="AD649" s="59"/>
      <c r="AE649" s="59"/>
      <c r="AF649" s="59"/>
      <c r="AG649" s="59"/>
      <c r="AH649" s="61"/>
      <c r="AI649" s="61"/>
      <c r="AJ649" s="61"/>
      <c r="AK649" s="61"/>
      <c r="AL649" s="164"/>
      <c r="AM649" s="62"/>
      <c r="AN649" s="62"/>
      <c r="AO649" s="59">
        <f t="shared" si="104"/>
        <v>0</v>
      </c>
      <c r="AP649" s="59">
        <f t="shared" si="104"/>
        <v>0</v>
      </c>
      <c r="AQ649" s="59">
        <f t="shared" si="104"/>
        <v>0</v>
      </c>
      <c r="AR649" s="59">
        <f t="shared" si="103"/>
        <v>0</v>
      </c>
      <c r="AS649" s="59"/>
      <c r="AT649" s="59"/>
      <c r="AU649" s="59"/>
      <c r="AV649" s="59"/>
      <c r="AW649" s="64"/>
      <c r="AX649" s="89" t="s">
        <v>1888</v>
      </c>
      <c r="AY649" s="65"/>
      <c r="AZ649" s="66">
        <v>2400</v>
      </c>
    </row>
    <row r="650" spans="1:52" s="126" customFormat="1" ht="47.25" x14ac:dyDescent="0.25">
      <c r="A650" s="53" t="str">
        <f t="shared" si="105"/>
        <v>CM38NT2_D1+1</v>
      </c>
      <c r="B650" s="53" t="str">
        <f t="shared" si="106"/>
        <v>CM38NT2_D1+2</v>
      </c>
      <c r="C650" s="53" t="str">
        <f t="shared" si="107"/>
        <v>CM38NT2_D1+3</v>
      </c>
      <c r="D650" s="53" t="str">
        <f t="shared" si="108"/>
        <v>CM38NT2_D1+4</v>
      </c>
      <c r="F650" s="89" t="s">
        <v>1888</v>
      </c>
      <c r="G650" s="55"/>
      <c r="H650" s="55" t="s">
        <v>2258</v>
      </c>
      <c r="I650" s="56" t="s">
        <v>2259</v>
      </c>
      <c r="J650" s="56" t="s">
        <v>2260</v>
      </c>
      <c r="K650" s="56"/>
      <c r="L650" s="56" t="s">
        <v>2261</v>
      </c>
      <c r="M650" s="57">
        <v>1100</v>
      </c>
      <c r="N650" s="55">
        <v>550</v>
      </c>
      <c r="O650" s="55">
        <v>450</v>
      </c>
      <c r="P650" s="55">
        <v>350</v>
      </c>
      <c r="Q650" s="57"/>
      <c r="R650" s="57"/>
      <c r="S650" s="57"/>
      <c r="T650" s="57"/>
      <c r="U650" s="58" t="str">
        <f t="shared" ref="U650:U657" si="115">H650</f>
        <v>CM38NT2_D1</v>
      </c>
      <c r="V650" s="59"/>
      <c r="W650" s="59"/>
      <c r="X650" s="59"/>
      <c r="Y650" s="59"/>
      <c r="Z650" s="60"/>
      <c r="AA650" s="60"/>
      <c r="AB650" s="60"/>
      <c r="AC650" s="60"/>
      <c r="AD650" s="59"/>
      <c r="AE650" s="59"/>
      <c r="AF650" s="59"/>
      <c r="AG650" s="59"/>
      <c r="AH650" s="61"/>
      <c r="AI650" s="61"/>
      <c r="AJ650" s="61"/>
      <c r="AK650" s="61"/>
      <c r="AL650" s="164">
        <v>3.15</v>
      </c>
      <c r="AM650" s="62"/>
      <c r="AN650" s="63">
        <f t="shared" ref="AN650:AN657" si="116">ROUNDDOWN(AL650*$AN$10/$AL$10,1)</f>
        <v>1.8</v>
      </c>
      <c r="AO650" s="59">
        <f t="shared" si="104"/>
        <v>1980</v>
      </c>
      <c r="AP650" s="59">
        <f t="shared" si="104"/>
        <v>990</v>
      </c>
      <c r="AQ650" s="59">
        <f t="shared" si="104"/>
        <v>810</v>
      </c>
      <c r="AR650" s="59">
        <f t="shared" si="104"/>
        <v>630</v>
      </c>
      <c r="AS650" s="59">
        <f t="shared" si="109"/>
        <v>2000</v>
      </c>
      <c r="AT650" s="59">
        <f t="shared" si="109"/>
        <v>990</v>
      </c>
      <c r="AU650" s="59">
        <f t="shared" si="109"/>
        <v>810</v>
      </c>
      <c r="AV650" s="59">
        <f t="shared" si="109"/>
        <v>630</v>
      </c>
      <c r="AW650" s="64"/>
      <c r="AX650" s="126" t="s">
        <v>1888</v>
      </c>
      <c r="AY650" s="65"/>
      <c r="AZ650" s="66">
        <v>1680</v>
      </c>
    </row>
    <row r="651" spans="1:52" s="126" customFormat="1" ht="47.25" x14ac:dyDescent="0.25">
      <c r="A651" s="53" t="str">
        <f t="shared" si="105"/>
        <v>CM38NT2_D2+1</v>
      </c>
      <c r="B651" s="53" t="str">
        <f t="shared" si="106"/>
        <v>CM38NT2_D2+2</v>
      </c>
      <c r="C651" s="53" t="str">
        <f t="shared" si="107"/>
        <v>CM38NT2_D2+3</v>
      </c>
      <c r="D651" s="53" t="str">
        <f t="shared" si="108"/>
        <v>CM38NT2_D2+4</v>
      </c>
      <c r="F651" s="89" t="s">
        <v>1888</v>
      </c>
      <c r="G651" s="55"/>
      <c r="H651" s="55" t="s">
        <v>2262</v>
      </c>
      <c r="I651" s="56" t="s">
        <v>2263</v>
      </c>
      <c r="J651" s="56" t="s">
        <v>2264</v>
      </c>
      <c r="K651" s="56"/>
      <c r="L651" s="56" t="s">
        <v>2265</v>
      </c>
      <c r="M651" s="57">
        <v>1200</v>
      </c>
      <c r="N651" s="55">
        <v>600</v>
      </c>
      <c r="O651" s="55">
        <v>500</v>
      </c>
      <c r="P651" s="55">
        <v>400</v>
      </c>
      <c r="Q651" s="57"/>
      <c r="R651" s="57"/>
      <c r="S651" s="57"/>
      <c r="T651" s="57"/>
      <c r="U651" s="58" t="str">
        <f t="shared" si="115"/>
        <v>CM38NT2_D2</v>
      </c>
      <c r="V651" s="59"/>
      <c r="W651" s="59"/>
      <c r="X651" s="59"/>
      <c r="Y651" s="59"/>
      <c r="Z651" s="60"/>
      <c r="AA651" s="60"/>
      <c r="AB651" s="60"/>
      <c r="AC651" s="60"/>
      <c r="AD651" s="59"/>
      <c r="AE651" s="59"/>
      <c r="AF651" s="59"/>
      <c r="AG651" s="59"/>
      <c r="AH651" s="61"/>
      <c r="AI651" s="61"/>
      <c r="AJ651" s="61"/>
      <c r="AK651" s="61"/>
      <c r="AL651" s="164">
        <v>3.15</v>
      </c>
      <c r="AM651" s="62"/>
      <c r="AN651" s="63">
        <f t="shared" si="116"/>
        <v>1.8</v>
      </c>
      <c r="AO651" s="59">
        <f t="shared" ref="AO651:AR714" si="117">M651*$AN651</f>
        <v>2160</v>
      </c>
      <c r="AP651" s="59">
        <f t="shared" si="117"/>
        <v>1080</v>
      </c>
      <c r="AQ651" s="59">
        <f t="shared" si="117"/>
        <v>900</v>
      </c>
      <c r="AR651" s="59">
        <f t="shared" si="117"/>
        <v>720</v>
      </c>
      <c r="AS651" s="59">
        <f t="shared" si="109"/>
        <v>2200</v>
      </c>
      <c r="AT651" s="59">
        <f t="shared" si="109"/>
        <v>1100</v>
      </c>
      <c r="AU651" s="59">
        <f t="shared" si="109"/>
        <v>900</v>
      </c>
      <c r="AV651" s="59">
        <f t="shared" si="109"/>
        <v>720</v>
      </c>
      <c r="AW651" s="64"/>
      <c r="AX651" s="126" t="s">
        <v>168</v>
      </c>
      <c r="AY651" s="65"/>
      <c r="AZ651" s="66">
        <v>1200</v>
      </c>
    </row>
    <row r="652" spans="1:52" s="126" customFormat="1" ht="31.5" x14ac:dyDescent="0.25">
      <c r="A652" s="53" t="str">
        <f t="shared" ref="A652:A715" si="118">H652&amp;"+1"</f>
        <v>CM39NT2+1</v>
      </c>
      <c r="B652" s="53" t="str">
        <f t="shared" ref="B652:B715" si="119">H652&amp;"+2"</f>
        <v>CM39NT2+2</v>
      </c>
      <c r="C652" s="53" t="str">
        <f t="shared" ref="C652:C715" si="120">H652&amp;"+3"</f>
        <v>CM39NT2+3</v>
      </c>
      <c r="D652" s="53" t="str">
        <f t="shared" ref="D652:D715" si="121">H652&amp;"+4"</f>
        <v>CM39NT2+4</v>
      </c>
      <c r="F652" s="89" t="s">
        <v>1888</v>
      </c>
      <c r="G652" s="55">
        <v>39</v>
      </c>
      <c r="H652" s="55" t="s">
        <v>2266</v>
      </c>
      <c r="I652" s="56" t="s">
        <v>2267</v>
      </c>
      <c r="J652" s="56" t="s">
        <v>2268</v>
      </c>
      <c r="K652" s="56"/>
      <c r="L652" s="56" t="s">
        <v>2269</v>
      </c>
      <c r="M652" s="57">
        <v>1400</v>
      </c>
      <c r="N652" s="55">
        <v>650</v>
      </c>
      <c r="O652" s="55">
        <v>500</v>
      </c>
      <c r="P652" s="55">
        <v>450</v>
      </c>
      <c r="Q652" s="57"/>
      <c r="R652" s="57"/>
      <c r="S652" s="57"/>
      <c r="T652" s="57"/>
      <c r="U652" s="58" t="str">
        <f t="shared" si="115"/>
        <v>CM39NT2</v>
      </c>
      <c r="V652" s="59"/>
      <c r="W652" s="59"/>
      <c r="X652" s="59"/>
      <c r="Y652" s="59"/>
      <c r="Z652" s="60"/>
      <c r="AA652" s="60"/>
      <c r="AB652" s="60"/>
      <c r="AC652" s="60"/>
      <c r="AD652" s="59"/>
      <c r="AE652" s="59"/>
      <c r="AF652" s="59"/>
      <c r="AG652" s="59"/>
      <c r="AH652" s="61"/>
      <c r="AI652" s="61"/>
      <c r="AJ652" s="61"/>
      <c r="AK652" s="61"/>
      <c r="AL652" s="164">
        <v>4.7699999999999996</v>
      </c>
      <c r="AM652" s="62"/>
      <c r="AN652" s="63">
        <f t="shared" si="116"/>
        <v>2.7</v>
      </c>
      <c r="AO652" s="59">
        <f t="shared" si="117"/>
        <v>3780.0000000000005</v>
      </c>
      <c r="AP652" s="59">
        <f t="shared" si="117"/>
        <v>1755.0000000000002</v>
      </c>
      <c r="AQ652" s="59">
        <f t="shared" si="117"/>
        <v>1350</v>
      </c>
      <c r="AR652" s="59">
        <f t="shared" si="117"/>
        <v>1215</v>
      </c>
      <c r="AS652" s="59">
        <f t="shared" ref="AS652:AV715" si="122">IF(AO652&lt;1000,ROUND(AO652,-1),ROUND(AO652,-2))</f>
        <v>3800</v>
      </c>
      <c r="AT652" s="59">
        <f t="shared" si="122"/>
        <v>1800</v>
      </c>
      <c r="AU652" s="59">
        <f t="shared" si="122"/>
        <v>1400</v>
      </c>
      <c r="AV652" s="59">
        <f t="shared" si="122"/>
        <v>1200</v>
      </c>
      <c r="AW652" s="64"/>
      <c r="AX652" s="126" t="s">
        <v>168</v>
      </c>
      <c r="AY652" s="65"/>
      <c r="AZ652" s="66">
        <v>840</v>
      </c>
    </row>
    <row r="653" spans="1:52" s="126" customFormat="1" ht="63" x14ac:dyDescent="0.25">
      <c r="A653" s="53" t="str">
        <f t="shared" si="118"/>
        <v>CM40NT+1</v>
      </c>
      <c r="B653" s="53" t="str">
        <f t="shared" si="119"/>
        <v>CM40NT+2</v>
      </c>
      <c r="C653" s="53" t="str">
        <f t="shared" si="120"/>
        <v>CM40NT+3</v>
      </c>
      <c r="D653" s="53" t="str">
        <f t="shared" si="121"/>
        <v>CM40NT+4</v>
      </c>
      <c r="F653" s="89" t="s">
        <v>1888</v>
      </c>
      <c r="G653" s="55">
        <v>40</v>
      </c>
      <c r="H653" s="55" t="s">
        <v>2270</v>
      </c>
      <c r="I653" s="56" t="s">
        <v>2271</v>
      </c>
      <c r="J653" s="56" t="s">
        <v>2268</v>
      </c>
      <c r="K653" s="56"/>
      <c r="L653" s="56" t="s">
        <v>2272</v>
      </c>
      <c r="M653" s="57">
        <v>1450</v>
      </c>
      <c r="N653" s="57">
        <v>700</v>
      </c>
      <c r="O653" s="55">
        <v>550</v>
      </c>
      <c r="P653" s="55">
        <v>450</v>
      </c>
      <c r="Q653" s="57"/>
      <c r="R653" s="57"/>
      <c r="S653" s="57"/>
      <c r="T653" s="57"/>
      <c r="U653" s="58" t="str">
        <f t="shared" si="115"/>
        <v>CM40NT</v>
      </c>
      <c r="V653" s="59"/>
      <c r="W653" s="59"/>
      <c r="X653" s="59"/>
      <c r="Y653" s="59"/>
      <c r="Z653" s="60">
        <f>V653/M653</f>
        <v>0</v>
      </c>
      <c r="AA653" s="60">
        <f>W653/N653</f>
        <v>0</v>
      </c>
      <c r="AB653" s="60">
        <f>X653/O653</f>
        <v>0</v>
      </c>
      <c r="AC653" s="60"/>
      <c r="AD653" s="59"/>
      <c r="AE653" s="59"/>
      <c r="AF653" s="59"/>
      <c r="AG653" s="59"/>
      <c r="AH653" s="61"/>
      <c r="AI653" s="61"/>
      <c r="AJ653" s="61"/>
      <c r="AK653" s="61"/>
      <c r="AL653" s="164">
        <v>4.7699999999999996</v>
      </c>
      <c r="AM653" s="62"/>
      <c r="AN653" s="63">
        <f t="shared" si="116"/>
        <v>2.7</v>
      </c>
      <c r="AO653" s="59">
        <f t="shared" si="117"/>
        <v>3915.0000000000005</v>
      </c>
      <c r="AP653" s="59">
        <f t="shared" si="117"/>
        <v>1890.0000000000002</v>
      </c>
      <c r="AQ653" s="59">
        <f t="shared" si="117"/>
        <v>1485</v>
      </c>
      <c r="AR653" s="59">
        <f t="shared" si="117"/>
        <v>1215</v>
      </c>
      <c r="AS653" s="59">
        <f t="shared" si="122"/>
        <v>3900</v>
      </c>
      <c r="AT653" s="59">
        <f t="shared" si="122"/>
        <v>1900</v>
      </c>
      <c r="AU653" s="59">
        <f t="shared" si="122"/>
        <v>1500</v>
      </c>
      <c r="AV653" s="59">
        <f t="shared" si="122"/>
        <v>1200</v>
      </c>
      <c r="AW653" s="64"/>
      <c r="AX653" s="126" t="s">
        <v>168</v>
      </c>
      <c r="AY653" s="65"/>
      <c r="AZ653" s="66">
        <v>840</v>
      </c>
    </row>
    <row r="654" spans="1:52" s="126" customFormat="1" ht="47.25" x14ac:dyDescent="0.25">
      <c r="A654" s="53" t="str">
        <f t="shared" si="118"/>
        <v>CM41NT2+1</v>
      </c>
      <c r="B654" s="53" t="str">
        <f t="shared" si="119"/>
        <v>CM41NT2+2</v>
      </c>
      <c r="C654" s="53" t="str">
        <f t="shared" si="120"/>
        <v>CM41NT2+3</v>
      </c>
      <c r="D654" s="53" t="str">
        <f t="shared" si="121"/>
        <v>CM41NT2+4</v>
      </c>
      <c r="F654" s="89" t="s">
        <v>1888</v>
      </c>
      <c r="G654" s="55">
        <v>41</v>
      </c>
      <c r="H654" s="55" t="s">
        <v>2273</v>
      </c>
      <c r="I654" s="56" t="s">
        <v>2274</v>
      </c>
      <c r="J654" s="56"/>
      <c r="K654" s="56"/>
      <c r="L654" s="56"/>
      <c r="M654" s="57">
        <v>2200</v>
      </c>
      <c r="N654" s="55">
        <v>1200</v>
      </c>
      <c r="O654" s="55">
        <v>800</v>
      </c>
      <c r="P654" s="55">
        <v>600</v>
      </c>
      <c r="Q654" s="57"/>
      <c r="R654" s="57"/>
      <c r="S654" s="57"/>
      <c r="T654" s="57"/>
      <c r="U654" s="58" t="str">
        <f t="shared" si="115"/>
        <v>CM41NT2</v>
      </c>
      <c r="V654" s="59"/>
      <c r="W654" s="59"/>
      <c r="X654" s="59"/>
      <c r="Y654" s="59"/>
      <c r="Z654" s="60"/>
      <c r="AA654" s="60"/>
      <c r="AB654" s="60"/>
      <c r="AC654" s="60"/>
      <c r="AD654" s="59"/>
      <c r="AE654" s="59"/>
      <c r="AF654" s="59"/>
      <c r="AG654" s="59"/>
      <c r="AH654" s="61"/>
      <c r="AI654" s="61"/>
      <c r="AJ654" s="61"/>
      <c r="AK654" s="61"/>
      <c r="AL654" s="164">
        <v>4.13</v>
      </c>
      <c r="AM654" s="62"/>
      <c r="AN654" s="63">
        <f t="shared" si="116"/>
        <v>2.2999999999999998</v>
      </c>
      <c r="AO654" s="59">
        <f t="shared" si="117"/>
        <v>5060</v>
      </c>
      <c r="AP654" s="59">
        <f t="shared" si="117"/>
        <v>2760</v>
      </c>
      <c r="AQ654" s="59">
        <f t="shared" si="117"/>
        <v>1839.9999999999998</v>
      </c>
      <c r="AR654" s="59">
        <f t="shared" si="117"/>
        <v>1380</v>
      </c>
      <c r="AS654" s="59">
        <f t="shared" si="122"/>
        <v>5100</v>
      </c>
      <c r="AT654" s="59">
        <f t="shared" si="122"/>
        <v>2800</v>
      </c>
      <c r="AU654" s="59">
        <f t="shared" si="122"/>
        <v>1800</v>
      </c>
      <c r="AV654" s="59">
        <f t="shared" si="122"/>
        <v>1400</v>
      </c>
      <c r="AW654" s="64"/>
      <c r="AX654" s="126" t="s">
        <v>168</v>
      </c>
      <c r="AY654" s="65"/>
      <c r="AZ654" s="66">
        <v>900</v>
      </c>
    </row>
    <row r="655" spans="1:52" s="126" customFormat="1" ht="63" x14ac:dyDescent="0.25">
      <c r="A655" s="53" t="str">
        <f t="shared" si="118"/>
        <v>CM42NT2+1</v>
      </c>
      <c r="B655" s="53" t="str">
        <f t="shared" si="119"/>
        <v>CM42NT2+2</v>
      </c>
      <c r="C655" s="53" t="str">
        <f t="shared" si="120"/>
        <v>CM42NT2+3</v>
      </c>
      <c r="D655" s="53" t="str">
        <f t="shared" si="121"/>
        <v>CM42NT2+4</v>
      </c>
      <c r="F655" s="89" t="s">
        <v>1888</v>
      </c>
      <c r="G655" s="55">
        <v>42</v>
      </c>
      <c r="H655" s="55" t="s">
        <v>2275</v>
      </c>
      <c r="I655" s="56" t="s">
        <v>2276</v>
      </c>
      <c r="J655" s="56" t="s">
        <v>2277</v>
      </c>
      <c r="K655" s="56"/>
      <c r="L655" s="56" t="s">
        <v>2278</v>
      </c>
      <c r="M655" s="57">
        <v>1300</v>
      </c>
      <c r="N655" s="55">
        <v>650</v>
      </c>
      <c r="O655" s="55">
        <v>500</v>
      </c>
      <c r="P655" s="55">
        <v>400</v>
      </c>
      <c r="Q655" s="57"/>
      <c r="R655" s="57"/>
      <c r="S655" s="57"/>
      <c r="T655" s="57"/>
      <c r="U655" s="58" t="str">
        <f t="shared" si="115"/>
        <v>CM42NT2</v>
      </c>
      <c r="V655" s="59"/>
      <c r="W655" s="59"/>
      <c r="X655" s="59"/>
      <c r="Y655" s="59"/>
      <c r="Z655" s="60">
        <f>V655/M655</f>
        <v>0</v>
      </c>
      <c r="AA655" s="60"/>
      <c r="AB655" s="60"/>
      <c r="AC655" s="60"/>
      <c r="AD655" s="59"/>
      <c r="AE655" s="59"/>
      <c r="AF655" s="59"/>
      <c r="AG655" s="59"/>
      <c r="AH655" s="61"/>
      <c r="AI655" s="61"/>
      <c r="AJ655" s="61"/>
      <c r="AK655" s="61"/>
      <c r="AL655" s="164">
        <v>3.85</v>
      </c>
      <c r="AM655" s="62"/>
      <c r="AN655" s="63">
        <f t="shared" si="116"/>
        <v>2.2000000000000002</v>
      </c>
      <c r="AO655" s="59">
        <f t="shared" si="117"/>
        <v>2860.0000000000005</v>
      </c>
      <c r="AP655" s="59">
        <f t="shared" si="117"/>
        <v>1430.0000000000002</v>
      </c>
      <c r="AQ655" s="59">
        <f t="shared" si="117"/>
        <v>1100</v>
      </c>
      <c r="AR655" s="59">
        <f t="shared" si="117"/>
        <v>880.00000000000011</v>
      </c>
      <c r="AS655" s="59">
        <f t="shared" si="122"/>
        <v>2900</v>
      </c>
      <c r="AT655" s="59">
        <f t="shared" si="122"/>
        <v>1400</v>
      </c>
      <c r="AU655" s="59">
        <f t="shared" si="122"/>
        <v>1100</v>
      </c>
      <c r="AV655" s="59">
        <f t="shared" si="122"/>
        <v>880</v>
      </c>
      <c r="AW655" s="64"/>
      <c r="AX655" s="126" t="s">
        <v>168</v>
      </c>
      <c r="AY655" s="65"/>
      <c r="AZ655" s="66">
        <v>1020</v>
      </c>
    </row>
    <row r="656" spans="1:52" s="126" customFormat="1" ht="47.25" x14ac:dyDescent="0.25">
      <c r="A656" s="53" t="str">
        <f t="shared" si="118"/>
        <v>CM43NT2+1</v>
      </c>
      <c r="B656" s="53" t="str">
        <f t="shared" si="119"/>
        <v>CM43NT2+2</v>
      </c>
      <c r="C656" s="53" t="str">
        <f t="shared" si="120"/>
        <v>CM43NT2+3</v>
      </c>
      <c r="D656" s="53" t="str">
        <f t="shared" si="121"/>
        <v>CM43NT2+4</v>
      </c>
      <c r="F656" s="89" t="s">
        <v>1888</v>
      </c>
      <c r="G656" s="55">
        <v>43</v>
      </c>
      <c r="H656" s="55" t="s">
        <v>2279</v>
      </c>
      <c r="I656" s="56" t="s">
        <v>2280</v>
      </c>
      <c r="J656" s="56" t="s">
        <v>2277</v>
      </c>
      <c r="K656" s="56"/>
      <c r="L656" s="56" t="s">
        <v>2281</v>
      </c>
      <c r="M656" s="57">
        <v>1250</v>
      </c>
      <c r="N656" s="55">
        <v>700</v>
      </c>
      <c r="O656" s="55">
        <v>500</v>
      </c>
      <c r="P656" s="55">
        <v>400</v>
      </c>
      <c r="Q656" s="57"/>
      <c r="R656" s="57"/>
      <c r="S656" s="57"/>
      <c r="T656" s="57"/>
      <c r="U656" s="58" t="str">
        <f t="shared" si="115"/>
        <v>CM43NT2</v>
      </c>
      <c r="V656" s="59"/>
      <c r="W656" s="59"/>
      <c r="X656" s="59"/>
      <c r="Y656" s="59"/>
      <c r="Z656" s="60">
        <f>V656/M656</f>
        <v>0</v>
      </c>
      <c r="AA656" s="60">
        <f>W656/N656</f>
        <v>0</v>
      </c>
      <c r="AB656" s="60">
        <f>X656/O656</f>
        <v>0</v>
      </c>
      <c r="AC656" s="60"/>
      <c r="AD656" s="59"/>
      <c r="AE656" s="59"/>
      <c r="AF656" s="59"/>
      <c r="AG656" s="59"/>
      <c r="AH656" s="61"/>
      <c r="AI656" s="61"/>
      <c r="AJ656" s="61"/>
      <c r="AK656" s="61"/>
      <c r="AL656" s="164">
        <v>3.38</v>
      </c>
      <c r="AM656" s="62"/>
      <c r="AN656" s="63">
        <f t="shared" si="116"/>
        <v>1.9</v>
      </c>
      <c r="AO656" s="59">
        <f t="shared" si="117"/>
        <v>2375</v>
      </c>
      <c r="AP656" s="59">
        <f t="shared" si="117"/>
        <v>1330</v>
      </c>
      <c r="AQ656" s="59">
        <f t="shared" si="117"/>
        <v>950</v>
      </c>
      <c r="AR656" s="59">
        <f t="shared" si="117"/>
        <v>760</v>
      </c>
      <c r="AS656" s="59">
        <f t="shared" si="122"/>
        <v>2400</v>
      </c>
      <c r="AT656" s="59">
        <f t="shared" si="122"/>
        <v>1300</v>
      </c>
      <c r="AU656" s="59">
        <f t="shared" si="122"/>
        <v>950</v>
      </c>
      <c r="AV656" s="59">
        <f t="shared" si="122"/>
        <v>760</v>
      </c>
      <c r="AW656" s="64"/>
      <c r="AX656" s="126" t="s">
        <v>168</v>
      </c>
      <c r="AY656" s="65"/>
      <c r="AZ656" s="66">
        <v>840</v>
      </c>
    </row>
    <row r="657" spans="1:52" s="126" customFormat="1" ht="47.25" x14ac:dyDescent="0.25">
      <c r="A657" s="53" t="str">
        <f t="shared" si="118"/>
        <v>CM44NT2+1</v>
      </c>
      <c r="B657" s="53" t="str">
        <f t="shared" si="119"/>
        <v>CM44NT2+2</v>
      </c>
      <c r="C657" s="53" t="str">
        <f t="shared" si="120"/>
        <v>CM44NT2+3</v>
      </c>
      <c r="D657" s="53" t="str">
        <f t="shared" si="121"/>
        <v>CM44NT2+4</v>
      </c>
      <c r="F657" s="126" t="s">
        <v>1888</v>
      </c>
      <c r="G657" s="55">
        <v>44</v>
      </c>
      <c r="H657" s="55" t="s">
        <v>2282</v>
      </c>
      <c r="I657" s="56" t="s">
        <v>2283</v>
      </c>
      <c r="J657" s="56" t="s">
        <v>2281</v>
      </c>
      <c r="K657" s="56"/>
      <c r="L657" s="56" t="s">
        <v>2284</v>
      </c>
      <c r="M657" s="55">
        <v>1250</v>
      </c>
      <c r="N657" s="55">
        <v>700</v>
      </c>
      <c r="O657" s="55">
        <v>500</v>
      </c>
      <c r="P657" s="55">
        <v>400</v>
      </c>
      <c r="Q657" s="57"/>
      <c r="R657" s="57"/>
      <c r="S657" s="57"/>
      <c r="T657" s="57"/>
      <c r="U657" s="58" t="str">
        <f t="shared" si="115"/>
        <v>CM44NT2</v>
      </c>
      <c r="V657" s="59"/>
      <c r="W657" s="59"/>
      <c r="X657" s="59"/>
      <c r="Y657" s="59"/>
      <c r="Z657" s="60"/>
      <c r="AA657" s="60">
        <f t="shared" ref="AA657:AA664" si="123">W657/N657</f>
        <v>0</v>
      </c>
      <c r="AB657" s="60"/>
      <c r="AC657" s="60"/>
      <c r="AD657" s="59"/>
      <c r="AE657" s="59"/>
      <c r="AF657" s="59"/>
      <c r="AG657" s="59"/>
      <c r="AH657" s="61"/>
      <c r="AI657" s="61"/>
      <c r="AJ657" s="61"/>
      <c r="AK657" s="61"/>
      <c r="AL657" s="164">
        <v>3.38</v>
      </c>
      <c r="AM657" s="62"/>
      <c r="AN657" s="63">
        <f t="shared" si="116"/>
        <v>1.9</v>
      </c>
      <c r="AO657" s="59">
        <f t="shared" si="117"/>
        <v>2375</v>
      </c>
      <c r="AP657" s="59">
        <f t="shared" si="117"/>
        <v>1330</v>
      </c>
      <c r="AQ657" s="59">
        <f t="shared" si="117"/>
        <v>950</v>
      </c>
      <c r="AR657" s="59">
        <f t="shared" si="117"/>
        <v>760</v>
      </c>
      <c r="AS657" s="59">
        <f t="shared" si="122"/>
        <v>2400</v>
      </c>
      <c r="AT657" s="59">
        <f t="shared" si="122"/>
        <v>1300</v>
      </c>
      <c r="AU657" s="59">
        <f t="shared" si="122"/>
        <v>950</v>
      </c>
      <c r="AV657" s="59">
        <f t="shared" si="122"/>
        <v>760</v>
      </c>
      <c r="AW657" s="64"/>
      <c r="AX657" s="126" t="s">
        <v>168</v>
      </c>
      <c r="AY657" s="65"/>
      <c r="AZ657" s="66">
        <v>840</v>
      </c>
    </row>
    <row r="658" spans="1:52" s="183" customFormat="1" x14ac:dyDescent="0.25">
      <c r="A658" s="182" t="str">
        <f t="shared" si="118"/>
        <v>TB+1</v>
      </c>
      <c r="B658" s="182" t="str">
        <f t="shared" si="119"/>
        <v>TB+2</v>
      </c>
      <c r="C658" s="182" t="str">
        <f t="shared" si="120"/>
        <v>TB+3</v>
      </c>
      <c r="D658" s="182" t="str">
        <f t="shared" si="121"/>
        <v>TB+4</v>
      </c>
      <c r="F658" s="183" t="s">
        <v>168</v>
      </c>
      <c r="G658" s="169" t="s">
        <v>2285</v>
      </c>
      <c r="H658" s="196" t="s">
        <v>168</v>
      </c>
      <c r="I658" s="170" t="s">
        <v>2286</v>
      </c>
      <c r="J658" s="170"/>
      <c r="K658" s="170"/>
      <c r="L658" s="170"/>
      <c r="M658" s="169"/>
      <c r="N658" s="169"/>
      <c r="O658" s="169"/>
      <c r="P658" s="169"/>
      <c r="Q658" s="184"/>
      <c r="R658" s="184"/>
      <c r="S658" s="184"/>
      <c r="T658" s="184"/>
      <c r="U658" s="185"/>
      <c r="V658" s="186"/>
      <c r="W658" s="186"/>
      <c r="X658" s="186"/>
      <c r="Y658" s="186"/>
      <c r="Z658" s="187"/>
      <c r="AA658" s="187" t="e">
        <f t="shared" si="123"/>
        <v>#DIV/0!</v>
      </c>
      <c r="AB658" s="187"/>
      <c r="AC658" s="187"/>
      <c r="AD658" s="186"/>
      <c r="AE658" s="186"/>
      <c r="AF658" s="186"/>
      <c r="AG658" s="186"/>
      <c r="AH658" s="188"/>
      <c r="AI658" s="188"/>
      <c r="AJ658" s="188"/>
      <c r="AK658" s="188"/>
      <c r="AL658" s="164">
        <f>AVERAGE(AL660:AL822)</f>
        <v>2.7623734147175671</v>
      </c>
      <c r="AM658" s="189"/>
      <c r="AN658" s="190">
        <f>AL658*AN10/AL10</f>
        <v>1.6035768108005906</v>
      </c>
      <c r="AO658" s="59">
        <f t="shared" si="117"/>
        <v>0</v>
      </c>
      <c r="AP658" s="59">
        <f t="shared" si="117"/>
        <v>0</v>
      </c>
      <c r="AQ658" s="59">
        <f t="shared" si="117"/>
        <v>0</v>
      </c>
      <c r="AR658" s="59">
        <f t="shared" si="117"/>
        <v>0</v>
      </c>
      <c r="AS658" s="59"/>
      <c r="AT658" s="59"/>
      <c r="AU658" s="59"/>
      <c r="AV658" s="59"/>
      <c r="AW658" s="191"/>
      <c r="AX658" s="183" t="s">
        <v>168</v>
      </c>
      <c r="AY658" s="192"/>
      <c r="AZ658" s="193">
        <v>840</v>
      </c>
    </row>
    <row r="659" spans="1:52" s="126" customFormat="1" x14ac:dyDescent="0.25">
      <c r="A659" s="53" t="str">
        <f t="shared" si="118"/>
        <v>TB1NT1+1</v>
      </c>
      <c r="B659" s="53" t="str">
        <f t="shared" si="119"/>
        <v>TB1NT1+2</v>
      </c>
      <c r="C659" s="53" t="str">
        <f t="shared" si="120"/>
        <v>TB1NT1+3</v>
      </c>
      <c r="D659" s="53" t="str">
        <f t="shared" si="121"/>
        <v>TB1NT1+4</v>
      </c>
      <c r="F659" s="126" t="s">
        <v>168</v>
      </c>
      <c r="G659" s="55">
        <v>1</v>
      </c>
      <c r="H659" s="197" t="s">
        <v>2287</v>
      </c>
      <c r="I659" s="56" t="s">
        <v>107</v>
      </c>
      <c r="J659" s="56" t="s">
        <v>2288</v>
      </c>
      <c r="K659" s="56"/>
      <c r="L659" s="56" t="s">
        <v>2289</v>
      </c>
      <c r="M659" s="57"/>
      <c r="N659" s="57"/>
      <c r="O659" s="57"/>
      <c r="P659" s="57"/>
      <c r="Q659" s="57"/>
      <c r="R659" s="57"/>
      <c r="S659" s="57"/>
      <c r="T659" s="57"/>
      <c r="U659" s="58"/>
      <c r="V659" s="59"/>
      <c r="W659" s="59"/>
      <c r="X659" s="59"/>
      <c r="Y659" s="59"/>
      <c r="Z659" s="60"/>
      <c r="AA659" s="60" t="e">
        <f t="shared" si="123"/>
        <v>#DIV/0!</v>
      </c>
      <c r="AB659" s="60" t="e">
        <f>X659/O659</f>
        <v>#DIV/0!</v>
      </c>
      <c r="AC659" s="60"/>
      <c r="AD659" s="59"/>
      <c r="AE659" s="59"/>
      <c r="AF659" s="59"/>
      <c r="AG659" s="59"/>
      <c r="AH659" s="61"/>
      <c r="AI659" s="61"/>
      <c r="AJ659" s="61"/>
      <c r="AK659" s="61"/>
      <c r="AL659" s="164"/>
      <c r="AM659" s="62"/>
      <c r="AN659" s="62"/>
      <c r="AO659" s="59">
        <f t="shared" si="117"/>
        <v>0</v>
      </c>
      <c r="AP659" s="59">
        <f t="shared" si="117"/>
        <v>0</v>
      </c>
      <c r="AQ659" s="59">
        <f t="shared" si="117"/>
        <v>0</v>
      </c>
      <c r="AR659" s="59">
        <f t="shared" si="117"/>
        <v>0</v>
      </c>
      <c r="AS659" s="59"/>
      <c r="AT659" s="59"/>
      <c r="AU659" s="59"/>
      <c r="AV659" s="59"/>
      <c r="AW659" s="64"/>
      <c r="AX659" s="126" t="s">
        <v>168</v>
      </c>
      <c r="AY659" s="65"/>
      <c r="AZ659" s="66">
        <v>840</v>
      </c>
    </row>
    <row r="660" spans="1:52" s="126" customFormat="1" ht="20.100000000000001" customHeight="1" x14ac:dyDescent="0.25">
      <c r="A660" s="53" t="str">
        <f t="shared" si="118"/>
        <v>TB1NT1_D1+1</v>
      </c>
      <c r="B660" s="53" t="str">
        <f t="shared" si="119"/>
        <v>TB1NT1_D1+2</v>
      </c>
      <c r="C660" s="53" t="str">
        <f t="shared" si="120"/>
        <v>TB1NT1_D1+3</v>
      </c>
      <c r="D660" s="53" t="str">
        <f t="shared" si="121"/>
        <v>TB1NT1_D1+4</v>
      </c>
      <c r="F660" s="126" t="s">
        <v>168</v>
      </c>
      <c r="G660" s="55"/>
      <c r="H660" s="55" t="s">
        <v>2290</v>
      </c>
      <c r="I660" s="56" t="s">
        <v>2291</v>
      </c>
      <c r="J660" s="56" t="s">
        <v>2289</v>
      </c>
      <c r="K660" s="56"/>
      <c r="L660" s="56" t="s">
        <v>2292</v>
      </c>
      <c r="M660" s="57">
        <v>17000</v>
      </c>
      <c r="N660" s="57">
        <v>8000</v>
      </c>
      <c r="O660" s="57">
        <v>5000</v>
      </c>
      <c r="P660" s="57">
        <v>4000</v>
      </c>
      <c r="Q660" s="57"/>
      <c r="R660" s="57"/>
      <c r="S660" s="57"/>
      <c r="T660" s="57"/>
      <c r="U660" s="58" t="str">
        <f t="shared" ref="U660:U671" si="124">H660</f>
        <v>TB1NT1_D1</v>
      </c>
      <c r="V660" s="59"/>
      <c r="W660" s="59"/>
      <c r="X660" s="59"/>
      <c r="Y660" s="59"/>
      <c r="Z660" s="60">
        <f>V660/M660</f>
        <v>0</v>
      </c>
      <c r="AA660" s="60">
        <f t="shared" si="123"/>
        <v>0</v>
      </c>
      <c r="AB660" s="60"/>
      <c r="AC660" s="60"/>
      <c r="AD660" s="59"/>
      <c r="AE660" s="59"/>
      <c r="AF660" s="59"/>
      <c r="AG660" s="59"/>
      <c r="AH660" s="61"/>
      <c r="AI660" s="61"/>
      <c r="AJ660" s="61"/>
      <c r="AK660" s="61"/>
      <c r="AL660" s="164">
        <v>2.4539264705882355</v>
      </c>
      <c r="AM660" s="62"/>
      <c r="AN660" s="62">
        <v>1.4</v>
      </c>
      <c r="AO660" s="59">
        <f t="shared" si="117"/>
        <v>23800</v>
      </c>
      <c r="AP660" s="59">
        <f t="shared" si="117"/>
        <v>11200</v>
      </c>
      <c r="AQ660" s="59">
        <f t="shared" si="117"/>
        <v>7000</v>
      </c>
      <c r="AR660" s="59">
        <f t="shared" si="117"/>
        <v>5600</v>
      </c>
      <c r="AS660" s="59">
        <f t="shared" si="122"/>
        <v>23800</v>
      </c>
      <c r="AT660" s="59">
        <f t="shared" si="122"/>
        <v>11200</v>
      </c>
      <c r="AU660" s="59">
        <f t="shared" si="122"/>
        <v>7000</v>
      </c>
      <c r="AV660" s="59">
        <f t="shared" si="122"/>
        <v>5600</v>
      </c>
      <c r="AW660" s="64"/>
      <c r="AX660" s="126" t="s">
        <v>168</v>
      </c>
      <c r="AY660" s="65"/>
      <c r="AZ660" s="66">
        <v>660</v>
      </c>
    </row>
    <row r="661" spans="1:52" s="126" customFormat="1" ht="20.100000000000001" customHeight="1" x14ac:dyDescent="0.25">
      <c r="A661" s="53" t="str">
        <f t="shared" si="118"/>
        <v>TB1NT1_D2+1</v>
      </c>
      <c r="B661" s="53" t="str">
        <f t="shared" si="119"/>
        <v>TB1NT1_D2+2</v>
      </c>
      <c r="C661" s="53" t="str">
        <f t="shared" si="120"/>
        <v>TB1NT1_D2+3</v>
      </c>
      <c r="D661" s="53" t="str">
        <f t="shared" si="121"/>
        <v>TB1NT1_D2+4</v>
      </c>
      <c r="F661" s="126" t="s">
        <v>168</v>
      </c>
      <c r="G661" s="55"/>
      <c r="H661" s="55" t="s">
        <v>2293</v>
      </c>
      <c r="I661" s="56" t="s">
        <v>2294</v>
      </c>
      <c r="J661" s="56" t="s">
        <v>2292</v>
      </c>
      <c r="K661" s="56"/>
      <c r="L661" s="56" t="s">
        <v>2295</v>
      </c>
      <c r="M661" s="57">
        <v>12000</v>
      </c>
      <c r="N661" s="57">
        <v>5600</v>
      </c>
      <c r="O661" s="57">
        <v>3500</v>
      </c>
      <c r="P661" s="57">
        <v>2800</v>
      </c>
      <c r="Q661" s="57"/>
      <c r="R661" s="57"/>
      <c r="S661" s="57"/>
      <c r="T661" s="57"/>
      <c r="U661" s="58" t="str">
        <f t="shared" si="124"/>
        <v>TB1NT1_D2</v>
      </c>
      <c r="V661" s="59"/>
      <c r="W661" s="59"/>
      <c r="X661" s="59"/>
      <c r="Y661" s="59"/>
      <c r="Z661" s="60">
        <f>V661/M661</f>
        <v>0</v>
      </c>
      <c r="AA661" s="60">
        <f t="shared" si="123"/>
        <v>0</v>
      </c>
      <c r="AB661" s="60">
        <f>X661/O661</f>
        <v>0</v>
      </c>
      <c r="AC661" s="60"/>
      <c r="AD661" s="59"/>
      <c r="AE661" s="59"/>
      <c r="AF661" s="59"/>
      <c r="AG661" s="59"/>
      <c r="AH661" s="61"/>
      <c r="AI661" s="61"/>
      <c r="AJ661" s="61"/>
      <c r="AK661" s="61"/>
      <c r="AL661" s="164">
        <v>2.2400000000000002</v>
      </c>
      <c r="AM661" s="62"/>
      <c r="AN661" s="62">
        <v>1.5</v>
      </c>
      <c r="AO661" s="59">
        <f t="shared" si="117"/>
        <v>18000</v>
      </c>
      <c r="AP661" s="59">
        <f t="shared" si="117"/>
        <v>8400</v>
      </c>
      <c r="AQ661" s="59">
        <f t="shared" si="117"/>
        <v>5250</v>
      </c>
      <c r="AR661" s="59">
        <f t="shared" si="117"/>
        <v>4200</v>
      </c>
      <c r="AS661" s="59">
        <f t="shared" si="122"/>
        <v>18000</v>
      </c>
      <c r="AT661" s="59">
        <f t="shared" si="122"/>
        <v>8400</v>
      </c>
      <c r="AU661" s="59">
        <f t="shared" si="122"/>
        <v>5300</v>
      </c>
      <c r="AV661" s="59">
        <f t="shared" si="122"/>
        <v>4200</v>
      </c>
      <c r="AW661" s="64"/>
      <c r="AX661" s="126" t="s">
        <v>168</v>
      </c>
      <c r="AY661" s="65"/>
      <c r="AZ661" s="66"/>
    </row>
    <row r="662" spans="1:52" s="126" customFormat="1" ht="20.100000000000001" customHeight="1" x14ac:dyDescent="0.25">
      <c r="A662" s="53" t="str">
        <f t="shared" si="118"/>
        <v>TB1NT1_D3+1</v>
      </c>
      <c r="B662" s="53" t="str">
        <f t="shared" si="119"/>
        <v>TB1NT1_D3+2</v>
      </c>
      <c r="C662" s="53" t="str">
        <f t="shared" si="120"/>
        <v>TB1NT1_D3+3</v>
      </c>
      <c r="D662" s="53" t="str">
        <f t="shared" si="121"/>
        <v>TB1NT1_D3+4</v>
      </c>
      <c r="F662" s="126" t="s">
        <v>168</v>
      </c>
      <c r="G662" s="55"/>
      <c r="H662" s="55" t="s">
        <v>2296</v>
      </c>
      <c r="I662" s="56" t="s">
        <v>2297</v>
      </c>
      <c r="J662" s="56" t="s">
        <v>57</v>
      </c>
      <c r="K662" s="56"/>
      <c r="L662" s="56" t="s">
        <v>2298</v>
      </c>
      <c r="M662" s="57">
        <v>9500</v>
      </c>
      <c r="N662" s="57">
        <v>3800</v>
      </c>
      <c r="O662" s="57">
        <v>2500</v>
      </c>
      <c r="P662" s="57">
        <v>2000</v>
      </c>
      <c r="Q662" s="57"/>
      <c r="R662" s="57"/>
      <c r="S662" s="57"/>
      <c r="T662" s="57"/>
      <c r="U662" s="58" t="str">
        <f t="shared" si="124"/>
        <v>TB1NT1_D3</v>
      </c>
      <c r="V662" s="59"/>
      <c r="W662" s="59"/>
      <c r="X662" s="59"/>
      <c r="Y662" s="59"/>
      <c r="Z662" s="60">
        <f>V662/M662</f>
        <v>0</v>
      </c>
      <c r="AA662" s="60">
        <f t="shared" si="123"/>
        <v>0</v>
      </c>
      <c r="AB662" s="60"/>
      <c r="AC662" s="60"/>
      <c r="AD662" s="59"/>
      <c r="AE662" s="59"/>
      <c r="AF662" s="59"/>
      <c r="AG662" s="59"/>
      <c r="AH662" s="61"/>
      <c r="AI662" s="61"/>
      <c r="AJ662" s="61"/>
      <c r="AK662" s="61"/>
      <c r="AL662" s="164">
        <v>3.0368421052631578</v>
      </c>
      <c r="AM662" s="62"/>
      <c r="AN662" s="62">
        <v>1.75</v>
      </c>
      <c r="AO662" s="59">
        <f t="shared" si="117"/>
        <v>16625</v>
      </c>
      <c r="AP662" s="59">
        <f t="shared" si="117"/>
        <v>6650</v>
      </c>
      <c r="AQ662" s="59">
        <f t="shared" si="117"/>
        <v>4375</v>
      </c>
      <c r="AR662" s="59">
        <f t="shared" si="117"/>
        <v>3500</v>
      </c>
      <c r="AS662" s="59">
        <f t="shared" si="122"/>
        <v>16600</v>
      </c>
      <c r="AT662" s="59">
        <f t="shared" si="122"/>
        <v>6700</v>
      </c>
      <c r="AU662" s="59">
        <f t="shared" si="122"/>
        <v>4400</v>
      </c>
      <c r="AV662" s="59">
        <f t="shared" si="122"/>
        <v>3500</v>
      </c>
      <c r="AW662" s="64"/>
      <c r="AX662" s="126" t="s">
        <v>168</v>
      </c>
      <c r="AY662" s="65"/>
      <c r="AZ662" s="66">
        <v>360</v>
      </c>
    </row>
    <row r="663" spans="1:52" s="126" customFormat="1" ht="55.5" customHeight="1" x14ac:dyDescent="0.25">
      <c r="A663" s="53" t="str">
        <f t="shared" si="118"/>
        <v>TB1NT1_D4+1</v>
      </c>
      <c r="B663" s="53" t="str">
        <f t="shared" si="119"/>
        <v>TB1NT1_D4+2</v>
      </c>
      <c r="C663" s="53" t="str">
        <f t="shared" si="120"/>
        <v>TB1NT1_D4+3</v>
      </c>
      <c r="D663" s="53" t="str">
        <f t="shared" si="121"/>
        <v>TB1NT1_D4+4</v>
      </c>
      <c r="F663" s="126" t="s">
        <v>168</v>
      </c>
      <c r="G663" s="55"/>
      <c r="H663" s="55" t="s">
        <v>2299</v>
      </c>
      <c r="I663" s="56" t="s">
        <v>2300</v>
      </c>
      <c r="J663" s="56" t="s">
        <v>2298</v>
      </c>
      <c r="K663" s="56"/>
      <c r="L663" s="56" t="s">
        <v>2301</v>
      </c>
      <c r="M663" s="57">
        <v>7200</v>
      </c>
      <c r="N663" s="57">
        <v>3000</v>
      </c>
      <c r="O663" s="57">
        <v>2000</v>
      </c>
      <c r="P663" s="57">
        <v>1400</v>
      </c>
      <c r="Q663" s="57"/>
      <c r="R663" s="57"/>
      <c r="S663" s="57"/>
      <c r="T663" s="57"/>
      <c r="U663" s="58" t="str">
        <f t="shared" si="124"/>
        <v>TB1NT1_D4</v>
      </c>
      <c r="V663" s="59"/>
      <c r="W663" s="59"/>
      <c r="X663" s="59"/>
      <c r="Y663" s="59"/>
      <c r="Z663" s="60">
        <f>V663/M663</f>
        <v>0</v>
      </c>
      <c r="AA663" s="60">
        <f t="shared" si="123"/>
        <v>0</v>
      </c>
      <c r="AB663" s="60"/>
      <c r="AC663" s="60"/>
      <c r="AD663" s="59"/>
      <c r="AE663" s="59"/>
      <c r="AF663" s="59"/>
      <c r="AG663" s="59"/>
      <c r="AH663" s="61"/>
      <c r="AI663" s="61"/>
      <c r="AJ663" s="61"/>
      <c r="AK663" s="61"/>
      <c r="AL663" s="164">
        <v>3.6856481481481485</v>
      </c>
      <c r="AM663" s="62"/>
      <c r="AN663" s="63">
        <f>ROUNDDOWN(AL663*$AN$10/$AL$10,1)</f>
        <v>2.1</v>
      </c>
      <c r="AO663" s="59">
        <f t="shared" si="117"/>
        <v>15120</v>
      </c>
      <c r="AP663" s="59">
        <f t="shared" si="117"/>
        <v>6300</v>
      </c>
      <c r="AQ663" s="59">
        <f t="shared" si="117"/>
        <v>4200</v>
      </c>
      <c r="AR663" s="59">
        <f t="shared" si="117"/>
        <v>2940</v>
      </c>
      <c r="AS663" s="59">
        <f t="shared" si="122"/>
        <v>15100</v>
      </c>
      <c r="AT663" s="59">
        <f t="shared" si="122"/>
        <v>6300</v>
      </c>
      <c r="AU663" s="59">
        <f t="shared" si="122"/>
        <v>4200</v>
      </c>
      <c r="AV663" s="59">
        <f t="shared" si="122"/>
        <v>2900</v>
      </c>
      <c r="AW663" s="64"/>
      <c r="AX663" s="126" t="s">
        <v>168</v>
      </c>
      <c r="AY663" s="65"/>
      <c r="AZ663" s="66">
        <v>270</v>
      </c>
    </row>
    <row r="664" spans="1:52" s="126" customFormat="1" ht="31.5" x14ac:dyDescent="0.25">
      <c r="A664" s="53" t="str">
        <f t="shared" si="118"/>
        <v>TB1NT1_D5+1</v>
      </c>
      <c r="B664" s="53" t="str">
        <f t="shared" si="119"/>
        <v>TB1NT1_D5+2</v>
      </c>
      <c r="C664" s="53" t="str">
        <f t="shared" si="120"/>
        <v>TB1NT1_D5+3</v>
      </c>
      <c r="D664" s="53" t="str">
        <f t="shared" si="121"/>
        <v>TB1NT1_D5+4</v>
      </c>
      <c r="F664" s="126" t="s">
        <v>168</v>
      </c>
      <c r="G664" s="55"/>
      <c r="H664" s="55" t="s">
        <v>2302</v>
      </c>
      <c r="I664" s="56" t="s">
        <v>2303</v>
      </c>
      <c r="J664" s="56" t="s">
        <v>2301</v>
      </c>
      <c r="K664" s="56"/>
      <c r="L664" s="56" t="s">
        <v>2304</v>
      </c>
      <c r="M664" s="57">
        <v>8200</v>
      </c>
      <c r="N664" s="57">
        <v>3300</v>
      </c>
      <c r="O664" s="57">
        <v>2200</v>
      </c>
      <c r="P664" s="57">
        <v>1400</v>
      </c>
      <c r="Q664" s="57"/>
      <c r="R664" s="57"/>
      <c r="S664" s="57"/>
      <c r="T664" s="57"/>
      <c r="U664" s="58" t="str">
        <f t="shared" si="124"/>
        <v>TB1NT1_D5</v>
      </c>
      <c r="V664" s="59"/>
      <c r="W664" s="59"/>
      <c r="X664" s="59"/>
      <c r="Y664" s="59"/>
      <c r="Z664" s="60">
        <f>V664/M664</f>
        <v>0</v>
      </c>
      <c r="AA664" s="60">
        <f t="shared" si="123"/>
        <v>0</v>
      </c>
      <c r="AB664" s="60">
        <f>X664/O664</f>
        <v>0</v>
      </c>
      <c r="AC664" s="60"/>
      <c r="AD664" s="59"/>
      <c r="AE664" s="59"/>
      <c r="AF664" s="59"/>
      <c r="AG664" s="59"/>
      <c r="AH664" s="61"/>
      <c r="AI664" s="61"/>
      <c r="AJ664" s="61"/>
      <c r="AK664" s="61"/>
      <c r="AL664" s="164">
        <v>2.9666666666666668</v>
      </c>
      <c r="AM664" s="62"/>
      <c r="AN664" s="62">
        <v>1.7</v>
      </c>
      <c r="AO664" s="59">
        <f t="shared" si="117"/>
        <v>13940</v>
      </c>
      <c r="AP664" s="59">
        <f t="shared" si="117"/>
        <v>5610</v>
      </c>
      <c r="AQ664" s="59">
        <f t="shared" si="117"/>
        <v>3740</v>
      </c>
      <c r="AR664" s="59">
        <f t="shared" si="117"/>
        <v>2380</v>
      </c>
      <c r="AS664" s="59">
        <f t="shared" si="122"/>
        <v>13900</v>
      </c>
      <c r="AT664" s="59">
        <f t="shared" si="122"/>
        <v>5600</v>
      </c>
      <c r="AU664" s="59">
        <f t="shared" si="122"/>
        <v>3700</v>
      </c>
      <c r="AV664" s="59">
        <f t="shared" si="122"/>
        <v>2400</v>
      </c>
      <c r="AW664" s="64"/>
      <c r="AX664" s="126" t="s">
        <v>168</v>
      </c>
      <c r="AY664" s="65"/>
      <c r="AZ664" s="66"/>
    </row>
    <row r="665" spans="1:52" s="126" customFormat="1" ht="31.5" x14ac:dyDescent="0.25">
      <c r="A665" s="53" t="str">
        <f t="shared" si="118"/>
        <v>TB1NT1_D6+1</v>
      </c>
      <c r="B665" s="53" t="str">
        <f t="shared" si="119"/>
        <v>TB1NT1_D6+2</v>
      </c>
      <c r="C665" s="53" t="str">
        <f t="shared" si="120"/>
        <v>TB1NT1_D6+3</v>
      </c>
      <c r="D665" s="53" t="str">
        <f t="shared" si="121"/>
        <v>TB1NT1_D6+4</v>
      </c>
      <c r="F665" s="126" t="s">
        <v>168</v>
      </c>
      <c r="G665" s="55"/>
      <c r="H665" s="55" t="s">
        <v>2305</v>
      </c>
      <c r="I665" s="56" t="s">
        <v>2306</v>
      </c>
      <c r="J665" s="56" t="s">
        <v>2304</v>
      </c>
      <c r="K665" s="56"/>
      <c r="L665" s="56" t="s">
        <v>2307</v>
      </c>
      <c r="M665" s="57">
        <v>9000</v>
      </c>
      <c r="N665" s="57">
        <v>3400</v>
      </c>
      <c r="O665" s="57">
        <v>2300</v>
      </c>
      <c r="P665" s="57">
        <v>1500</v>
      </c>
      <c r="Q665" s="57"/>
      <c r="R665" s="57"/>
      <c r="S665" s="57"/>
      <c r="T665" s="57"/>
      <c r="U665" s="58" t="str">
        <f t="shared" si="124"/>
        <v>TB1NT1_D6</v>
      </c>
      <c r="V665" s="59"/>
      <c r="W665" s="59"/>
      <c r="X665" s="59"/>
      <c r="Y665" s="59"/>
      <c r="Z665" s="60"/>
      <c r="AA665" s="60"/>
      <c r="AB665" s="60"/>
      <c r="AC665" s="60"/>
      <c r="AD665" s="59"/>
      <c r="AE665" s="59"/>
      <c r="AF665" s="59"/>
      <c r="AG665" s="59"/>
      <c r="AH665" s="61"/>
      <c r="AI665" s="61"/>
      <c r="AJ665" s="61"/>
      <c r="AK665" s="61"/>
      <c r="AL665" s="164">
        <v>3.7882352941176469</v>
      </c>
      <c r="AM665" s="62"/>
      <c r="AN665" s="63">
        <f>ROUNDDOWN(AL665*$AN$10/$AL$10,1)</f>
        <v>2.1</v>
      </c>
      <c r="AO665" s="59">
        <f t="shared" si="117"/>
        <v>18900</v>
      </c>
      <c r="AP665" s="59">
        <f t="shared" si="117"/>
        <v>7140</v>
      </c>
      <c r="AQ665" s="59">
        <f t="shared" si="117"/>
        <v>4830</v>
      </c>
      <c r="AR665" s="59">
        <f t="shared" si="117"/>
        <v>3150</v>
      </c>
      <c r="AS665" s="59">
        <f t="shared" si="122"/>
        <v>18900</v>
      </c>
      <c r="AT665" s="59">
        <f t="shared" si="122"/>
        <v>7100</v>
      </c>
      <c r="AU665" s="59">
        <f t="shared" si="122"/>
        <v>4800</v>
      </c>
      <c r="AV665" s="59">
        <f t="shared" si="122"/>
        <v>3200</v>
      </c>
      <c r="AW665" s="64"/>
      <c r="AX665" s="126" t="s">
        <v>168</v>
      </c>
      <c r="AY665" s="65"/>
      <c r="AZ665" s="66">
        <v>1800</v>
      </c>
    </row>
    <row r="666" spans="1:52" s="126" customFormat="1" ht="47.25" x14ac:dyDescent="0.25">
      <c r="A666" s="53" t="str">
        <f t="shared" si="118"/>
        <v>TB1NT1_D7+1</v>
      </c>
      <c r="B666" s="53" t="str">
        <f t="shared" si="119"/>
        <v>TB1NT1_D7+2</v>
      </c>
      <c r="C666" s="53" t="str">
        <f t="shared" si="120"/>
        <v>TB1NT1_D7+3</v>
      </c>
      <c r="D666" s="53" t="str">
        <f t="shared" si="121"/>
        <v>TB1NT1_D7+4</v>
      </c>
      <c r="F666" s="126" t="s">
        <v>168</v>
      </c>
      <c r="G666" s="55"/>
      <c r="H666" s="55" t="s">
        <v>2308</v>
      </c>
      <c r="I666" s="56" t="s">
        <v>2309</v>
      </c>
      <c r="J666" s="56" t="s">
        <v>2307</v>
      </c>
      <c r="K666" s="56"/>
      <c r="L666" s="56" t="s">
        <v>2310</v>
      </c>
      <c r="M666" s="57">
        <v>9500</v>
      </c>
      <c r="N666" s="57">
        <v>3700</v>
      </c>
      <c r="O666" s="57">
        <v>2600</v>
      </c>
      <c r="P666" s="57">
        <v>1700</v>
      </c>
      <c r="Q666" s="57"/>
      <c r="R666" s="57"/>
      <c r="S666" s="57"/>
      <c r="T666" s="57"/>
      <c r="U666" s="58" t="str">
        <f t="shared" si="124"/>
        <v>TB1NT1_D7</v>
      </c>
      <c r="V666" s="59"/>
      <c r="W666" s="59"/>
      <c r="X666" s="59"/>
      <c r="Y666" s="59"/>
      <c r="Z666" s="60">
        <f>V666/M666</f>
        <v>0</v>
      </c>
      <c r="AA666" s="60"/>
      <c r="AB666" s="60"/>
      <c r="AC666" s="60"/>
      <c r="AD666" s="59"/>
      <c r="AE666" s="59"/>
      <c r="AF666" s="59"/>
      <c r="AG666" s="59"/>
      <c r="AH666" s="61"/>
      <c r="AI666" s="61"/>
      <c r="AJ666" s="61"/>
      <c r="AK666" s="61"/>
      <c r="AL666" s="164">
        <v>3.1645010395010393</v>
      </c>
      <c r="AM666" s="62"/>
      <c r="AN666" s="62">
        <v>1.8</v>
      </c>
      <c r="AO666" s="59">
        <f t="shared" si="117"/>
        <v>17100</v>
      </c>
      <c r="AP666" s="59">
        <f t="shared" si="117"/>
        <v>6660</v>
      </c>
      <c r="AQ666" s="59">
        <f t="shared" si="117"/>
        <v>4680</v>
      </c>
      <c r="AR666" s="59">
        <f t="shared" si="117"/>
        <v>3060</v>
      </c>
      <c r="AS666" s="59">
        <f t="shared" si="122"/>
        <v>17100</v>
      </c>
      <c r="AT666" s="59">
        <f t="shared" si="122"/>
        <v>6700</v>
      </c>
      <c r="AU666" s="59">
        <f t="shared" si="122"/>
        <v>4700</v>
      </c>
      <c r="AV666" s="59">
        <f t="shared" si="122"/>
        <v>3100</v>
      </c>
      <c r="AW666" s="64"/>
      <c r="AX666" s="126" t="s">
        <v>168</v>
      </c>
      <c r="AY666" s="65"/>
      <c r="AZ666" s="66">
        <v>1260</v>
      </c>
    </row>
    <row r="667" spans="1:52" s="126" customFormat="1" ht="71.25" customHeight="1" x14ac:dyDescent="0.25">
      <c r="A667" s="53" t="str">
        <f t="shared" si="118"/>
        <v>TB1NT1_D8+1</v>
      </c>
      <c r="B667" s="53" t="str">
        <f t="shared" si="119"/>
        <v>TB1NT1_D8+2</v>
      </c>
      <c r="C667" s="53" t="str">
        <f t="shared" si="120"/>
        <v>TB1NT1_D8+3</v>
      </c>
      <c r="D667" s="53" t="str">
        <f t="shared" si="121"/>
        <v>TB1NT1_D8+4</v>
      </c>
      <c r="F667" s="126" t="s">
        <v>168</v>
      </c>
      <c r="G667" s="55"/>
      <c r="H667" s="55" t="s">
        <v>2311</v>
      </c>
      <c r="I667" s="56" t="s">
        <v>2312</v>
      </c>
      <c r="J667" s="56" t="s">
        <v>2313</v>
      </c>
      <c r="K667" s="56"/>
      <c r="L667" s="56" t="s">
        <v>2278</v>
      </c>
      <c r="M667" s="57">
        <v>8500</v>
      </c>
      <c r="N667" s="57">
        <v>2800</v>
      </c>
      <c r="O667" s="57">
        <v>2000</v>
      </c>
      <c r="P667" s="57">
        <v>1400</v>
      </c>
      <c r="Q667" s="57"/>
      <c r="R667" s="57"/>
      <c r="S667" s="57"/>
      <c r="T667" s="57"/>
      <c r="U667" s="58" t="str">
        <f t="shared" si="124"/>
        <v>TB1NT1_D8</v>
      </c>
      <c r="V667" s="59"/>
      <c r="W667" s="59"/>
      <c r="X667" s="59"/>
      <c r="Y667" s="59"/>
      <c r="Z667" s="60">
        <f>V667/M667</f>
        <v>0</v>
      </c>
      <c r="AA667" s="60"/>
      <c r="AB667" s="60"/>
      <c r="AC667" s="60"/>
      <c r="AD667" s="59"/>
      <c r="AE667" s="59"/>
      <c r="AF667" s="59"/>
      <c r="AG667" s="59"/>
      <c r="AH667" s="61"/>
      <c r="AI667" s="61"/>
      <c r="AJ667" s="61"/>
      <c r="AK667" s="61"/>
      <c r="AL667" s="164">
        <v>3.5392857142857146</v>
      </c>
      <c r="AM667" s="62"/>
      <c r="AN667" s="62">
        <v>2</v>
      </c>
      <c r="AO667" s="59">
        <f t="shared" si="117"/>
        <v>17000</v>
      </c>
      <c r="AP667" s="59">
        <f t="shared" si="117"/>
        <v>5600</v>
      </c>
      <c r="AQ667" s="59">
        <f t="shared" si="117"/>
        <v>4000</v>
      </c>
      <c r="AR667" s="59">
        <f t="shared" si="117"/>
        <v>2800</v>
      </c>
      <c r="AS667" s="59">
        <f t="shared" si="122"/>
        <v>17000</v>
      </c>
      <c r="AT667" s="59">
        <f t="shared" si="122"/>
        <v>5600</v>
      </c>
      <c r="AU667" s="59">
        <f t="shared" si="122"/>
        <v>4000</v>
      </c>
      <c r="AV667" s="59">
        <f t="shared" si="122"/>
        <v>2800</v>
      </c>
      <c r="AW667" s="64"/>
      <c r="AX667" s="126" t="s">
        <v>168</v>
      </c>
      <c r="AY667" s="65"/>
      <c r="AZ667" s="66">
        <v>900</v>
      </c>
    </row>
    <row r="668" spans="1:52" s="126" customFormat="1" ht="47.25" x14ac:dyDescent="0.25">
      <c r="A668" s="53" t="str">
        <f t="shared" si="118"/>
        <v>TB1NT1_D9+1</v>
      </c>
      <c r="B668" s="53" t="str">
        <f t="shared" si="119"/>
        <v>TB1NT1_D9+2</v>
      </c>
      <c r="C668" s="53" t="str">
        <f t="shared" si="120"/>
        <v>TB1NT1_D9+3</v>
      </c>
      <c r="D668" s="53" t="str">
        <f t="shared" si="121"/>
        <v>TB1NT1_D9+4</v>
      </c>
      <c r="F668" s="126" t="s">
        <v>168</v>
      </c>
      <c r="G668" s="55"/>
      <c r="H668" s="55" t="s">
        <v>2314</v>
      </c>
      <c r="I668" s="56" t="s">
        <v>2315</v>
      </c>
      <c r="J668" s="56" t="s">
        <v>2316</v>
      </c>
      <c r="K668" s="56"/>
      <c r="L668" s="56" t="s">
        <v>2317</v>
      </c>
      <c r="M668" s="57">
        <v>7000</v>
      </c>
      <c r="N668" s="57">
        <v>2800</v>
      </c>
      <c r="O668" s="57">
        <v>2000</v>
      </c>
      <c r="P668" s="57">
        <v>1400</v>
      </c>
      <c r="Q668" s="57"/>
      <c r="R668" s="57"/>
      <c r="S668" s="57"/>
      <c r="T668" s="57"/>
      <c r="U668" s="58" t="str">
        <f t="shared" si="124"/>
        <v>TB1NT1_D9</v>
      </c>
      <c r="V668" s="59"/>
      <c r="W668" s="59"/>
      <c r="X668" s="59"/>
      <c r="Y668" s="59"/>
      <c r="Z668" s="60"/>
      <c r="AA668" s="60"/>
      <c r="AB668" s="60"/>
      <c r="AC668" s="60"/>
      <c r="AD668" s="59"/>
      <c r="AE668" s="59"/>
      <c r="AF668" s="59"/>
      <c r="AG668" s="59"/>
      <c r="AH668" s="61"/>
      <c r="AI668" s="61"/>
      <c r="AJ668" s="61"/>
      <c r="AK668" s="61"/>
      <c r="AL668" s="164">
        <v>3.6076190476190475</v>
      </c>
      <c r="AM668" s="62"/>
      <c r="AN668" s="62">
        <v>2</v>
      </c>
      <c r="AO668" s="59">
        <f t="shared" si="117"/>
        <v>14000</v>
      </c>
      <c r="AP668" s="59">
        <f t="shared" si="117"/>
        <v>5600</v>
      </c>
      <c r="AQ668" s="59">
        <f t="shared" si="117"/>
        <v>4000</v>
      </c>
      <c r="AR668" s="59">
        <f t="shared" si="117"/>
        <v>2800</v>
      </c>
      <c r="AS668" s="59">
        <f t="shared" si="122"/>
        <v>14000</v>
      </c>
      <c r="AT668" s="59">
        <f t="shared" si="122"/>
        <v>5600</v>
      </c>
      <c r="AU668" s="59">
        <f t="shared" si="122"/>
        <v>4000</v>
      </c>
      <c r="AV668" s="59">
        <f t="shared" si="122"/>
        <v>2800</v>
      </c>
      <c r="AW668" s="64"/>
      <c r="AX668" s="126" t="s">
        <v>168</v>
      </c>
      <c r="AY668" s="65"/>
      <c r="AZ668" s="66">
        <v>660</v>
      </c>
    </row>
    <row r="669" spans="1:52" s="126" customFormat="1" ht="37.5" customHeight="1" x14ac:dyDescent="0.25">
      <c r="A669" s="53" t="str">
        <f t="shared" si="118"/>
        <v>TB1NT1_D10+1</v>
      </c>
      <c r="B669" s="53" t="str">
        <f t="shared" si="119"/>
        <v>TB1NT1_D10+2</v>
      </c>
      <c r="C669" s="53" t="str">
        <f t="shared" si="120"/>
        <v>TB1NT1_D10+3</v>
      </c>
      <c r="D669" s="53" t="str">
        <f t="shared" si="121"/>
        <v>TB1NT1_D10+4</v>
      </c>
      <c r="F669" s="126" t="s">
        <v>168</v>
      </c>
      <c r="G669" s="55"/>
      <c r="H669" s="55" t="s">
        <v>2318</v>
      </c>
      <c r="I669" s="56" t="s">
        <v>2319</v>
      </c>
      <c r="J669" s="56" t="s">
        <v>2316</v>
      </c>
      <c r="K669" s="56"/>
      <c r="L669" s="56" t="s">
        <v>2320</v>
      </c>
      <c r="M669" s="57">
        <v>8500</v>
      </c>
      <c r="N669" s="57">
        <v>3000</v>
      </c>
      <c r="O669" s="57">
        <v>2100</v>
      </c>
      <c r="P669" s="57">
        <v>1400</v>
      </c>
      <c r="Q669" s="57"/>
      <c r="R669" s="57"/>
      <c r="S669" s="57"/>
      <c r="T669" s="57"/>
      <c r="U669" s="58" t="str">
        <f t="shared" si="124"/>
        <v>TB1NT1_D10</v>
      </c>
      <c r="V669" s="59"/>
      <c r="W669" s="59"/>
      <c r="X669" s="59"/>
      <c r="Y669" s="59"/>
      <c r="Z669" s="60">
        <f t="shared" ref="Z669:AA672" si="125">V669/M669</f>
        <v>0</v>
      </c>
      <c r="AA669" s="60">
        <f t="shared" si="125"/>
        <v>0</v>
      </c>
      <c r="AB669" s="60"/>
      <c r="AC669" s="60"/>
      <c r="AD669" s="59" t="e">
        <f>VLOOKUP($H669,#REF!,5,0)</f>
        <v>#REF!</v>
      </c>
      <c r="AE669" s="59"/>
      <c r="AF669" s="59"/>
      <c r="AG669" s="59"/>
      <c r="AH669" s="61" t="e">
        <f>AD669/M669</f>
        <v>#REF!</v>
      </c>
      <c r="AI669" s="61"/>
      <c r="AJ669" s="61"/>
      <c r="AK669" s="61"/>
      <c r="AL669" s="164">
        <v>3.2633333333333336</v>
      </c>
      <c r="AM669" s="62"/>
      <c r="AN669" s="62">
        <v>1.85</v>
      </c>
      <c r="AO669" s="59">
        <f t="shared" si="117"/>
        <v>15725</v>
      </c>
      <c r="AP669" s="59">
        <f t="shared" si="117"/>
        <v>5550</v>
      </c>
      <c r="AQ669" s="59">
        <f t="shared" si="117"/>
        <v>3885</v>
      </c>
      <c r="AR669" s="59">
        <f t="shared" si="117"/>
        <v>2590</v>
      </c>
      <c r="AS669" s="59">
        <f t="shared" si="122"/>
        <v>15700</v>
      </c>
      <c r="AT669" s="59">
        <f t="shared" si="122"/>
        <v>5600</v>
      </c>
      <c r="AU669" s="59">
        <f t="shared" si="122"/>
        <v>3900</v>
      </c>
      <c r="AV669" s="59">
        <f t="shared" si="122"/>
        <v>2600</v>
      </c>
      <c r="AW669" s="64" t="e">
        <f>VLOOKUP($H669,#REF!,3,0)</f>
        <v>#REF!</v>
      </c>
      <c r="AX669" s="172" t="s">
        <v>168</v>
      </c>
      <c r="AY669" s="166"/>
      <c r="AZ669" s="66"/>
    </row>
    <row r="670" spans="1:52" s="126" customFormat="1" ht="65.25" customHeight="1" x14ac:dyDescent="0.25">
      <c r="A670" s="53" t="str">
        <f t="shared" si="118"/>
        <v>TB1NT1_D11+1</v>
      </c>
      <c r="B670" s="53" t="str">
        <f t="shared" si="119"/>
        <v>TB1NT1_D11+2</v>
      </c>
      <c r="C670" s="53" t="str">
        <f t="shared" si="120"/>
        <v>TB1NT1_D11+3</v>
      </c>
      <c r="D670" s="53" t="str">
        <f t="shared" si="121"/>
        <v>TB1NT1_D11+4</v>
      </c>
      <c r="F670" s="126" t="s">
        <v>168</v>
      </c>
      <c r="G670" s="55"/>
      <c r="H670" s="55" t="s">
        <v>2321</v>
      </c>
      <c r="I670" s="56" t="s">
        <v>2322</v>
      </c>
      <c r="J670" s="56" t="s">
        <v>2323</v>
      </c>
      <c r="K670" s="56"/>
      <c r="L670" s="56" t="s">
        <v>2317</v>
      </c>
      <c r="M670" s="57">
        <v>7200</v>
      </c>
      <c r="N670" s="57">
        <v>3000</v>
      </c>
      <c r="O670" s="57">
        <v>2100</v>
      </c>
      <c r="P670" s="57">
        <v>1400</v>
      </c>
      <c r="Q670" s="57"/>
      <c r="R670" s="57"/>
      <c r="S670" s="57"/>
      <c r="T670" s="57"/>
      <c r="U670" s="58" t="str">
        <f t="shared" si="124"/>
        <v>TB1NT1_D11</v>
      </c>
      <c r="V670" s="59"/>
      <c r="W670" s="59"/>
      <c r="X670" s="59"/>
      <c r="Y670" s="59"/>
      <c r="Z670" s="60">
        <f t="shared" si="125"/>
        <v>0</v>
      </c>
      <c r="AA670" s="60">
        <f t="shared" si="125"/>
        <v>0</v>
      </c>
      <c r="AB670" s="60"/>
      <c r="AC670" s="60"/>
      <c r="AD670" s="59"/>
      <c r="AE670" s="59"/>
      <c r="AF670" s="59"/>
      <c r="AG670" s="59"/>
      <c r="AH670" s="61"/>
      <c r="AI670" s="61"/>
      <c r="AJ670" s="61"/>
      <c r="AK670" s="61"/>
      <c r="AL670" s="164">
        <v>3.4238888888888885</v>
      </c>
      <c r="AM670" s="62"/>
      <c r="AN670" s="62">
        <v>1.95</v>
      </c>
      <c r="AO670" s="59">
        <f t="shared" si="117"/>
        <v>14040</v>
      </c>
      <c r="AP670" s="59">
        <f t="shared" si="117"/>
        <v>5850</v>
      </c>
      <c r="AQ670" s="59">
        <f t="shared" si="117"/>
        <v>4095</v>
      </c>
      <c r="AR670" s="59">
        <f t="shared" si="117"/>
        <v>2730</v>
      </c>
      <c r="AS670" s="59">
        <f t="shared" si="122"/>
        <v>14000</v>
      </c>
      <c r="AT670" s="59">
        <f t="shared" si="122"/>
        <v>5900</v>
      </c>
      <c r="AU670" s="59">
        <f t="shared" si="122"/>
        <v>4100</v>
      </c>
      <c r="AV670" s="59">
        <f t="shared" si="122"/>
        <v>2700</v>
      </c>
      <c r="AW670" s="64"/>
      <c r="AX670" s="126" t="s">
        <v>168</v>
      </c>
      <c r="AY670" s="65"/>
      <c r="AZ670" s="66">
        <v>1800</v>
      </c>
    </row>
    <row r="671" spans="1:52" s="126" customFormat="1" ht="47.25" x14ac:dyDescent="0.25">
      <c r="A671" s="53" t="str">
        <f t="shared" si="118"/>
        <v>TB1NT1_D12+1</v>
      </c>
      <c r="B671" s="53" t="str">
        <f t="shared" si="119"/>
        <v>TB1NT1_D12+2</v>
      </c>
      <c r="C671" s="53" t="str">
        <f t="shared" si="120"/>
        <v>TB1NT1_D12+3</v>
      </c>
      <c r="D671" s="53" t="str">
        <f t="shared" si="121"/>
        <v>TB1NT1_D12+4</v>
      </c>
      <c r="F671" s="126" t="s">
        <v>168</v>
      </c>
      <c r="G671" s="55"/>
      <c r="H671" s="55" t="s">
        <v>2324</v>
      </c>
      <c r="I671" s="56" t="s">
        <v>2325</v>
      </c>
      <c r="J671" s="56" t="s">
        <v>2281</v>
      </c>
      <c r="K671" s="56"/>
      <c r="L671" s="56" t="s">
        <v>2326</v>
      </c>
      <c r="M671" s="55">
        <v>5600</v>
      </c>
      <c r="N671" s="55">
        <v>2500</v>
      </c>
      <c r="O671" s="55">
        <v>1600</v>
      </c>
      <c r="P671" s="55">
        <v>1100</v>
      </c>
      <c r="Q671" s="57"/>
      <c r="R671" s="57"/>
      <c r="S671" s="57"/>
      <c r="T671" s="57"/>
      <c r="U671" s="58" t="str">
        <f t="shared" si="124"/>
        <v>TB1NT1_D12</v>
      </c>
      <c r="V671" s="59"/>
      <c r="W671" s="59"/>
      <c r="X671" s="59"/>
      <c r="Y671" s="59"/>
      <c r="Z671" s="60">
        <f t="shared" si="125"/>
        <v>0</v>
      </c>
      <c r="AA671" s="60">
        <f t="shared" si="125"/>
        <v>0</v>
      </c>
      <c r="AB671" s="60"/>
      <c r="AC671" s="60"/>
      <c r="AD671" s="59"/>
      <c r="AE671" s="59"/>
      <c r="AF671" s="59"/>
      <c r="AG671" s="59"/>
      <c r="AH671" s="61"/>
      <c r="AI671" s="61"/>
      <c r="AJ671" s="61"/>
      <c r="AK671" s="61"/>
      <c r="AL671" s="164">
        <v>3.903</v>
      </c>
      <c r="AM671" s="62"/>
      <c r="AN671" s="63">
        <f>ROUNDDOWN(AL671*$AN$10/$AL$10,1)</f>
        <v>2.2000000000000002</v>
      </c>
      <c r="AO671" s="59">
        <f t="shared" si="117"/>
        <v>12320.000000000002</v>
      </c>
      <c r="AP671" s="59">
        <f t="shared" si="117"/>
        <v>5500</v>
      </c>
      <c r="AQ671" s="59">
        <f t="shared" si="117"/>
        <v>3520.0000000000005</v>
      </c>
      <c r="AR671" s="59">
        <f t="shared" si="117"/>
        <v>2420</v>
      </c>
      <c r="AS671" s="59">
        <f t="shared" si="122"/>
        <v>12300</v>
      </c>
      <c r="AT671" s="59">
        <f t="shared" si="122"/>
        <v>5500</v>
      </c>
      <c r="AU671" s="59">
        <f t="shared" si="122"/>
        <v>3500</v>
      </c>
      <c r="AV671" s="59">
        <f t="shared" si="122"/>
        <v>2400</v>
      </c>
      <c r="AW671" s="64"/>
      <c r="AX671" s="126" t="s">
        <v>168</v>
      </c>
      <c r="AY671" s="65"/>
      <c r="AZ671" s="66">
        <v>1800</v>
      </c>
    </row>
    <row r="672" spans="1:52" s="126" customFormat="1" ht="54.75" customHeight="1" x14ac:dyDescent="0.25">
      <c r="A672" s="53" t="str">
        <f t="shared" si="118"/>
        <v>TB2NT1+1</v>
      </c>
      <c r="B672" s="53" t="str">
        <f t="shared" si="119"/>
        <v>TB2NT1+2</v>
      </c>
      <c r="C672" s="53" t="str">
        <f t="shared" si="120"/>
        <v>TB2NT1+3</v>
      </c>
      <c r="D672" s="53" t="str">
        <f t="shared" si="121"/>
        <v>TB2NT1+4</v>
      </c>
      <c r="F672" s="126" t="s">
        <v>168</v>
      </c>
      <c r="G672" s="55">
        <v>2</v>
      </c>
      <c r="H672" s="55" t="s">
        <v>2327</v>
      </c>
      <c r="I672" s="56" t="s">
        <v>2328</v>
      </c>
      <c r="J672" s="56" t="s">
        <v>2281</v>
      </c>
      <c r="K672" s="56"/>
      <c r="L672" s="56" t="s">
        <v>2329</v>
      </c>
      <c r="M672" s="57"/>
      <c r="N672" s="57"/>
      <c r="O672" s="55"/>
      <c r="P672" s="55"/>
      <c r="Q672" s="57"/>
      <c r="R672" s="57"/>
      <c r="S672" s="57"/>
      <c r="T672" s="57"/>
      <c r="U672" s="58"/>
      <c r="V672" s="59"/>
      <c r="W672" s="59"/>
      <c r="X672" s="59"/>
      <c r="Y672" s="59"/>
      <c r="Z672" s="60" t="e">
        <f t="shared" si="125"/>
        <v>#DIV/0!</v>
      </c>
      <c r="AA672" s="60" t="e">
        <f t="shared" si="125"/>
        <v>#DIV/0!</v>
      </c>
      <c r="AB672" s="60"/>
      <c r="AC672" s="60"/>
      <c r="AD672" s="59"/>
      <c r="AE672" s="59"/>
      <c r="AF672" s="59"/>
      <c r="AG672" s="59"/>
      <c r="AH672" s="61"/>
      <c r="AI672" s="61"/>
      <c r="AJ672" s="61"/>
      <c r="AK672" s="61"/>
      <c r="AL672" s="164"/>
      <c r="AM672" s="62"/>
      <c r="AN672" s="62"/>
      <c r="AO672" s="59">
        <f t="shared" si="117"/>
        <v>0</v>
      </c>
      <c r="AP672" s="59">
        <f t="shared" si="117"/>
        <v>0</v>
      </c>
      <c r="AQ672" s="59">
        <f t="shared" si="117"/>
        <v>0</v>
      </c>
      <c r="AR672" s="59">
        <f t="shared" si="117"/>
        <v>0</v>
      </c>
      <c r="AS672" s="59"/>
      <c r="AT672" s="59"/>
      <c r="AU672" s="59"/>
      <c r="AV672" s="59"/>
      <c r="AW672" s="64"/>
      <c r="AX672" s="126" t="s">
        <v>168</v>
      </c>
      <c r="AY672" s="65"/>
      <c r="AZ672" s="66">
        <v>1800</v>
      </c>
    </row>
    <row r="673" spans="1:52" s="126" customFormat="1" ht="31.5" x14ac:dyDescent="0.25">
      <c r="A673" s="53" t="str">
        <f t="shared" si="118"/>
        <v>TB2NT1_D1+1</v>
      </c>
      <c r="B673" s="53" t="str">
        <f t="shared" si="119"/>
        <v>TB2NT1_D1+2</v>
      </c>
      <c r="C673" s="53" t="str">
        <f t="shared" si="120"/>
        <v>TB2NT1_D1+3</v>
      </c>
      <c r="D673" s="53" t="str">
        <f t="shared" si="121"/>
        <v>TB2NT1_D1+4</v>
      </c>
      <c r="F673" s="126" t="s">
        <v>168</v>
      </c>
      <c r="G673" s="55"/>
      <c r="H673" s="55" t="s">
        <v>2330</v>
      </c>
      <c r="I673" s="56" t="s">
        <v>2331</v>
      </c>
      <c r="J673" s="56" t="s">
        <v>2329</v>
      </c>
      <c r="K673" s="56"/>
      <c r="L673" s="56" t="s">
        <v>2332</v>
      </c>
      <c r="M673" s="57">
        <v>2300</v>
      </c>
      <c r="N673" s="55">
        <v>1200</v>
      </c>
      <c r="O673" s="55">
        <v>900</v>
      </c>
      <c r="P673" s="55">
        <v>600</v>
      </c>
      <c r="Q673" s="57"/>
      <c r="R673" s="57"/>
      <c r="S673" s="57"/>
      <c r="T673" s="57"/>
      <c r="U673" s="58" t="str">
        <f>H673</f>
        <v>TB2NT1_D1</v>
      </c>
      <c r="V673" s="59"/>
      <c r="W673" s="59"/>
      <c r="X673" s="59"/>
      <c r="Y673" s="59"/>
      <c r="Z673" s="60"/>
      <c r="AA673" s="60"/>
      <c r="AB673" s="60"/>
      <c r="AC673" s="60"/>
      <c r="AD673" s="59"/>
      <c r="AE673" s="59"/>
      <c r="AF673" s="59"/>
      <c r="AG673" s="59"/>
      <c r="AH673" s="61"/>
      <c r="AI673" s="61"/>
      <c r="AJ673" s="61"/>
      <c r="AK673" s="61"/>
      <c r="AL673" s="164">
        <v>3.0478260869565217</v>
      </c>
      <c r="AM673" s="62"/>
      <c r="AN673" s="62">
        <v>1.75</v>
      </c>
      <c r="AO673" s="59">
        <f t="shared" si="117"/>
        <v>4025</v>
      </c>
      <c r="AP673" s="59">
        <f t="shared" si="117"/>
        <v>2100</v>
      </c>
      <c r="AQ673" s="59">
        <f t="shared" si="117"/>
        <v>1575</v>
      </c>
      <c r="AR673" s="59">
        <f t="shared" si="117"/>
        <v>1050</v>
      </c>
      <c r="AS673" s="59">
        <f t="shared" si="122"/>
        <v>4000</v>
      </c>
      <c r="AT673" s="59">
        <f t="shared" si="122"/>
        <v>2100</v>
      </c>
      <c r="AU673" s="59">
        <f t="shared" si="122"/>
        <v>1600</v>
      </c>
      <c r="AV673" s="59">
        <f t="shared" si="122"/>
        <v>1100</v>
      </c>
      <c r="AW673" s="64"/>
      <c r="AX673" s="126" t="s">
        <v>168</v>
      </c>
      <c r="AY673" s="65"/>
      <c r="AZ673" s="66">
        <v>1800</v>
      </c>
    </row>
    <row r="674" spans="1:52" s="126" customFormat="1" ht="78.75" x14ac:dyDescent="0.25">
      <c r="A674" s="53" t="str">
        <f t="shared" si="118"/>
        <v>TB2NT1_D2+1</v>
      </c>
      <c r="B674" s="53" t="str">
        <f t="shared" si="119"/>
        <v>TB2NT1_D2+2</v>
      </c>
      <c r="C674" s="53" t="str">
        <f t="shared" si="120"/>
        <v>TB2NT1_D2+3</v>
      </c>
      <c r="D674" s="53" t="str">
        <f t="shared" si="121"/>
        <v>TB2NT1_D2+4</v>
      </c>
      <c r="F674" s="126" t="s">
        <v>168</v>
      </c>
      <c r="G674" s="55"/>
      <c r="H674" s="55" t="s">
        <v>2333</v>
      </c>
      <c r="I674" s="56" t="s">
        <v>2334</v>
      </c>
      <c r="J674" s="56" t="s">
        <v>2332</v>
      </c>
      <c r="K674" s="56"/>
      <c r="L674" s="56" t="s">
        <v>2335</v>
      </c>
      <c r="M674" s="55">
        <v>1500</v>
      </c>
      <c r="N674" s="55">
        <v>800</v>
      </c>
      <c r="O674" s="55">
        <v>650</v>
      </c>
      <c r="P674" s="55">
        <v>450</v>
      </c>
      <c r="Q674" s="57"/>
      <c r="R674" s="57"/>
      <c r="S674" s="57"/>
      <c r="T674" s="57"/>
      <c r="U674" s="58" t="str">
        <f>H674</f>
        <v>TB2NT1_D2</v>
      </c>
      <c r="V674" s="59"/>
      <c r="W674" s="59"/>
      <c r="X674" s="59"/>
      <c r="Y674" s="59"/>
      <c r="Z674" s="60"/>
      <c r="AA674" s="60"/>
      <c r="AB674" s="60"/>
      <c r="AC674" s="60"/>
      <c r="AD674" s="59"/>
      <c r="AE674" s="59"/>
      <c r="AF674" s="59"/>
      <c r="AG674" s="59"/>
      <c r="AH674" s="61"/>
      <c r="AI674" s="61"/>
      <c r="AJ674" s="61"/>
      <c r="AK674" s="61"/>
      <c r="AL674" s="164">
        <v>3.7666666666666666</v>
      </c>
      <c r="AM674" s="62"/>
      <c r="AN674" s="63">
        <f>ROUNDDOWN(AL674*$AN$10/$AL$10,1)</f>
        <v>2.1</v>
      </c>
      <c r="AO674" s="59">
        <f t="shared" si="117"/>
        <v>3150</v>
      </c>
      <c r="AP674" s="59">
        <f t="shared" si="117"/>
        <v>1680</v>
      </c>
      <c r="AQ674" s="59">
        <f t="shared" si="117"/>
        <v>1365</v>
      </c>
      <c r="AR674" s="59">
        <f t="shared" si="117"/>
        <v>945</v>
      </c>
      <c r="AS674" s="59">
        <f t="shared" si="122"/>
        <v>3200</v>
      </c>
      <c r="AT674" s="59">
        <f t="shared" si="122"/>
        <v>1700</v>
      </c>
      <c r="AU674" s="59">
        <f t="shared" si="122"/>
        <v>1400</v>
      </c>
      <c r="AV674" s="59">
        <f t="shared" si="122"/>
        <v>950</v>
      </c>
      <c r="AW674" s="64"/>
      <c r="AX674" s="126" t="s">
        <v>168</v>
      </c>
      <c r="AY674" s="65"/>
      <c r="AZ674" s="66">
        <v>1800</v>
      </c>
    </row>
    <row r="675" spans="1:52" s="126" customFormat="1" ht="68.25" customHeight="1" x14ac:dyDescent="0.25">
      <c r="A675" s="53" t="str">
        <f t="shared" si="118"/>
        <v>TB3NT1+1</v>
      </c>
      <c r="B675" s="53" t="str">
        <f t="shared" si="119"/>
        <v>TB3NT1+2</v>
      </c>
      <c r="C675" s="53" t="str">
        <f t="shared" si="120"/>
        <v>TB3NT1+3</v>
      </c>
      <c r="D675" s="53" t="str">
        <f t="shared" si="121"/>
        <v>TB3NT1+4</v>
      </c>
      <c r="F675" s="126" t="s">
        <v>168</v>
      </c>
      <c r="G675" s="55">
        <v>3</v>
      </c>
      <c r="H675" s="55" t="s">
        <v>2336</v>
      </c>
      <c r="I675" s="56" t="s">
        <v>2337</v>
      </c>
      <c r="J675" s="56" t="s">
        <v>2335</v>
      </c>
      <c r="K675" s="56"/>
      <c r="L675" s="56" t="s">
        <v>2326</v>
      </c>
      <c r="M675" s="57"/>
      <c r="N675" s="57"/>
      <c r="O675" s="57"/>
      <c r="P675" s="57"/>
      <c r="Q675" s="57"/>
      <c r="R675" s="57"/>
      <c r="S675" s="57"/>
      <c r="T675" s="57"/>
      <c r="U675" s="58"/>
      <c r="V675" s="59"/>
      <c r="W675" s="59"/>
      <c r="X675" s="59"/>
      <c r="Y675" s="59"/>
      <c r="Z675" s="60"/>
      <c r="AA675" s="60" t="e">
        <f>W675/N675</f>
        <v>#DIV/0!</v>
      </c>
      <c r="AB675" s="60"/>
      <c r="AC675" s="60"/>
      <c r="AD675" s="59"/>
      <c r="AE675" s="59"/>
      <c r="AF675" s="59"/>
      <c r="AG675" s="59"/>
      <c r="AH675" s="61"/>
      <c r="AI675" s="61"/>
      <c r="AJ675" s="61"/>
      <c r="AK675" s="61"/>
      <c r="AL675" s="164"/>
      <c r="AM675" s="62"/>
      <c r="AN675" s="62"/>
      <c r="AO675" s="59">
        <f t="shared" si="117"/>
        <v>0</v>
      </c>
      <c r="AP675" s="59">
        <f t="shared" si="117"/>
        <v>0</v>
      </c>
      <c r="AQ675" s="59">
        <f t="shared" si="117"/>
        <v>0</v>
      </c>
      <c r="AR675" s="59">
        <f t="shared" si="117"/>
        <v>0</v>
      </c>
      <c r="AS675" s="59"/>
      <c r="AT675" s="59"/>
      <c r="AU675" s="59"/>
      <c r="AV675" s="59"/>
      <c r="AW675" s="64"/>
      <c r="AX675" s="126" t="s">
        <v>168</v>
      </c>
      <c r="AY675" s="65"/>
      <c r="AZ675" s="66">
        <v>1800</v>
      </c>
    </row>
    <row r="676" spans="1:52" s="126" customFormat="1" x14ac:dyDescent="0.25">
      <c r="A676" s="53" t="str">
        <f t="shared" si="118"/>
        <v>TB3NT1_D1+1</v>
      </c>
      <c r="B676" s="53" t="str">
        <f t="shared" si="119"/>
        <v>TB3NT1_D1+2</v>
      </c>
      <c r="C676" s="53" t="str">
        <f t="shared" si="120"/>
        <v>TB3NT1_D1+3</v>
      </c>
      <c r="D676" s="53" t="str">
        <f t="shared" si="121"/>
        <v>TB3NT1_D1+4</v>
      </c>
      <c r="F676" s="126" t="s">
        <v>168</v>
      </c>
      <c r="G676" s="55"/>
      <c r="H676" s="55" t="s">
        <v>2338</v>
      </c>
      <c r="I676" s="56" t="s">
        <v>2339</v>
      </c>
      <c r="J676" s="56" t="s">
        <v>144</v>
      </c>
      <c r="K676" s="56"/>
      <c r="L676" s="56" t="s">
        <v>2340</v>
      </c>
      <c r="M676" s="57">
        <v>17000</v>
      </c>
      <c r="N676" s="57">
        <v>8000</v>
      </c>
      <c r="O676" s="57">
        <v>5000</v>
      </c>
      <c r="P676" s="57">
        <v>3000</v>
      </c>
      <c r="Q676" s="57"/>
      <c r="R676" s="57"/>
      <c r="S676" s="57"/>
      <c r="T676" s="57"/>
      <c r="U676" s="58" t="str">
        <f>H676</f>
        <v>TB3NT1_D1</v>
      </c>
      <c r="V676" s="59"/>
      <c r="W676" s="59"/>
      <c r="X676" s="59"/>
      <c r="Y676" s="59"/>
      <c r="Z676" s="60">
        <f>V676/M676</f>
        <v>0</v>
      </c>
      <c r="AA676" s="60">
        <f>W676/N676</f>
        <v>0</v>
      </c>
      <c r="AB676" s="60"/>
      <c r="AC676" s="60"/>
      <c r="AD676" s="59"/>
      <c r="AE676" s="59"/>
      <c r="AF676" s="59"/>
      <c r="AG676" s="59"/>
      <c r="AH676" s="61"/>
      <c r="AI676" s="61"/>
      <c r="AJ676" s="61"/>
      <c r="AK676" s="61"/>
      <c r="AL676" s="164">
        <v>2.095735294117647</v>
      </c>
      <c r="AM676" s="62"/>
      <c r="AN676" s="62">
        <v>1.2</v>
      </c>
      <c r="AO676" s="59">
        <f t="shared" si="117"/>
        <v>20400</v>
      </c>
      <c r="AP676" s="59">
        <f t="shared" si="117"/>
        <v>9600</v>
      </c>
      <c r="AQ676" s="59">
        <f t="shared" si="117"/>
        <v>6000</v>
      </c>
      <c r="AR676" s="59">
        <f t="shared" si="117"/>
        <v>3600</v>
      </c>
      <c r="AS676" s="59">
        <f t="shared" si="122"/>
        <v>20400</v>
      </c>
      <c r="AT676" s="59">
        <f t="shared" si="122"/>
        <v>9600</v>
      </c>
      <c r="AU676" s="59">
        <f t="shared" si="122"/>
        <v>6000</v>
      </c>
      <c r="AV676" s="59">
        <f t="shared" si="122"/>
        <v>3600</v>
      </c>
      <c r="AW676" s="64"/>
      <c r="AX676" s="126" t="s">
        <v>168</v>
      </c>
      <c r="AY676" s="65"/>
      <c r="AZ676" s="66">
        <v>1800</v>
      </c>
    </row>
    <row r="677" spans="1:52" s="126" customFormat="1" ht="39.950000000000003" customHeight="1" x14ac:dyDescent="0.25">
      <c r="A677" s="53" t="str">
        <f t="shared" si="118"/>
        <v>TB3NT1_D2+1</v>
      </c>
      <c r="B677" s="53" t="str">
        <f t="shared" si="119"/>
        <v>TB3NT1_D2+2</v>
      </c>
      <c r="C677" s="53" t="str">
        <f t="shared" si="120"/>
        <v>TB3NT1_D2+3</v>
      </c>
      <c r="D677" s="53" t="str">
        <f t="shared" si="121"/>
        <v>TB3NT1_D2+4</v>
      </c>
      <c r="F677" s="126" t="s">
        <v>168</v>
      </c>
      <c r="G677" s="55"/>
      <c r="H677" s="55" t="s">
        <v>2341</v>
      </c>
      <c r="I677" s="56" t="s">
        <v>2342</v>
      </c>
      <c r="J677" s="56" t="s">
        <v>144</v>
      </c>
      <c r="K677" s="56"/>
      <c r="L677" s="56" t="s">
        <v>2343</v>
      </c>
      <c r="M677" s="57">
        <v>12000</v>
      </c>
      <c r="N677" s="57">
        <v>5600</v>
      </c>
      <c r="O677" s="57">
        <v>3500</v>
      </c>
      <c r="P677" s="57">
        <v>2100</v>
      </c>
      <c r="Q677" s="57"/>
      <c r="R677" s="57"/>
      <c r="S677" s="57"/>
      <c r="T677" s="57"/>
      <c r="U677" s="58" t="str">
        <f>H677</f>
        <v>TB3NT1_D2</v>
      </c>
      <c r="V677" s="59"/>
      <c r="W677" s="59"/>
      <c r="X677" s="59"/>
      <c r="Y677" s="59"/>
      <c r="Z677" s="60"/>
      <c r="AA677" s="60"/>
      <c r="AB677" s="60"/>
      <c r="AC677" s="60"/>
      <c r="AD677" s="59"/>
      <c r="AE677" s="59"/>
      <c r="AF677" s="59"/>
      <c r="AG677" s="59"/>
      <c r="AH677" s="61"/>
      <c r="AI677" s="61"/>
      <c r="AJ677" s="61"/>
      <c r="AK677" s="61"/>
      <c r="AL677" s="164">
        <v>2.2393452380952379</v>
      </c>
      <c r="AM677" s="62"/>
      <c r="AN677" s="62">
        <f>AL677*$AN$10/$AL$10</f>
        <v>1.2999553485615198</v>
      </c>
      <c r="AO677" s="59">
        <f t="shared" si="117"/>
        <v>15599.464182738238</v>
      </c>
      <c r="AP677" s="59">
        <f t="shared" si="117"/>
        <v>7279.7499519445109</v>
      </c>
      <c r="AQ677" s="59">
        <f t="shared" si="117"/>
        <v>4549.843719965319</v>
      </c>
      <c r="AR677" s="59">
        <f t="shared" si="117"/>
        <v>2729.9062319791915</v>
      </c>
      <c r="AS677" s="59">
        <f t="shared" si="122"/>
        <v>15600</v>
      </c>
      <c r="AT677" s="59">
        <f t="shared" si="122"/>
        <v>7300</v>
      </c>
      <c r="AU677" s="59">
        <f t="shared" si="122"/>
        <v>4500</v>
      </c>
      <c r="AV677" s="59">
        <f t="shared" si="122"/>
        <v>2700</v>
      </c>
      <c r="AW677" s="64"/>
      <c r="AX677" s="126" t="s">
        <v>168</v>
      </c>
      <c r="AY677" s="65"/>
      <c r="AZ677" s="66"/>
    </row>
    <row r="678" spans="1:52" s="126" customFormat="1" ht="39.950000000000003" customHeight="1" x14ac:dyDescent="0.25">
      <c r="A678" s="53" t="str">
        <f t="shared" si="118"/>
        <v>TB3NT1_D3+1</v>
      </c>
      <c r="B678" s="53" t="str">
        <f t="shared" si="119"/>
        <v>TB3NT1_D3+2</v>
      </c>
      <c r="C678" s="53" t="str">
        <f t="shared" si="120"/>
        <v>TB3NT1_D3+3</v>
      </c>
      <c r="D678" s="53" t="str">
        <f t="shared" si="121"/>
        <v>TB3NT1_D3+4</v>
      </c>
      <c r="F678" s="126" t="s">
        <v>168</v>
      </c>
      <c r="G678" s="55"/>
      <c r="H678" s="55" t="s">
        <v>2344</v>
      </c>
      <c r="I678" s="56" t="s">
        <v>2345</v>
      </c>
      <c r="J678" s="56" t="s">
        <v>2346</v>
      </c>
      <c r="K678" s="56"/>
      <c r="L678" s="56" t="s">
        <v>2340</v>
      </c>
      <c r="M678" s="57">
        <v>8400</v>
      </c>
      <c r="N678" s="57">
        <v>4000</v>
      </c>
      <c r="O678" s="57">
        <v>2500</v>
      </c>
      <c r="P678" s="57">
        <v>1500</v>
      </c>
      <c r="Q678" s="57"/>
      <c r="R678" s="57"/>
      <c r="S678" s="57"/>
      <c r="T678" s="57"/>
      <c r="U678" s="58" t="str">
        <f>H678</f>
        <v>TB3NT1_D3</v>
      </c>
      <c r="V678" s="59"/>
      <c r="W678" s="59"/>
      <c r="X678" s="59"/>
      <c r="Y678" s="59"/>
      <c r="Z678" s="60"/>
      <c r="AA678" s="60"/>
      <c r="AB678" s="60"/>
      <c r="AC678" s="60"/>
      <c r="AD678" s="59"/>
      <c r="AE678" s="59"/>
      <c r="AF678" s="59"/>
      <c r="AG678" s="59"/>
      <c r="AH678" s="61"/>
      <c r="AI678" s="61"/>
      <c r="AJ678" s="61"/>
      <c r="AK678" s="61"/>
      <c r="AL678" s="164">
        <v>2.2535714285714286</v>
      </c>
      <c r="AM678" s="62"/>
      <c r="AN678" s="62">
        <v>1.3</v>
      </c>
      <c r="AO678" s="59">
        <f t="shared" si="117"/>
        <v>10920</v>
      </c>
      <c r="AP678" s="59">
        <f t="shared" si="117"/>
        <v>5200</v>
      </c>
      <c r="AQ678" s="59">
        <f t="shared" si="117"/>
        <v>3250</v>
      </c>
      <c r="AR678" s="59">
        <f t="shared" si="117"/>
        <v>1950</v>
      </c>
      <c r="AS678" s="59">
        <f t="shared" si="122"/>
        <v>10900</v>
      </c>
      <c r="AT678" s="59">
        <f t="shared" si="122"/>
        <v>5200</v>
      </c>
      <c r="AU678" s="59">
        <f t="shared" si="122"/>
        <v>3300</v>
      </c>
      <c r="AV678" s="59">
        <f t="shared" si="122"/>
        <v>2000</v>
      </c>
      <c r="AW678" s="64"/>
      <c r="AX678" s="126" t="s">
        <v>168</v>
      </c>
      <c r="AY678" s="65"/>
      <c r="AZ678" s="66">
        <v>1800</v>
      </c>
    </row>
    <row r="679" spans="1:52" s="126" customFormat="1" ht="39.950000000000003" customHeight="1" x14ac:dyDescent="0.25">
      <c r="A679" s="53" t="str">
        <f t="shared" si="118"/>
        <v>TB3NT1_D4+1</v>
      </c>
      <c r="B679" s="53" t="str">
        <f t="shared" si="119"/>
        <v>TB3NT1_D4+2</v>
      </c>
      <c r="C679" s="53" t="str">
        <f t="shared" si="120"/>
        <v>TB3NT1_D4+3</v>
      </c>
      <c r="D679" s="53" t="str">
        <f t="shared" si="121"/>
        <v>TB3NT1_D4+4</v>
      </c>
      <c r="F679" s="126" t="s">
        <v>168</v>
      </c>
      <c r="G679" s="55"/>
      <c r="H679" s="55" t="s">
        <v>2347</v>
      </c>
      <c r="I679" s="56" t="s">
        <v>2348</v>
      </c>
      <c r="J679" s="56" t="s">
        <v>144</v>
      </c>
      <c r="K679" s="56"/>
      <c r="L679" s="56" t="s">
        <v>2340</v>
      </c>
      <c r="M679" s="55">
        <v>5900</v>
      </c>
      <c r="N679" s="55">
        <v>2300</v>
      </c>
      <c r="O679" s="55">
        <v>1800</v>
      </c>
      <c r="P679" s="55">
        <v>1100</v>
      </c>
      <c r="Q679" s="57"/>
      <c r="R679" s="57"/>
      <c r="S679" s="57"/>
      <c r="T679" s="57"/>
      <c r="U679" s="58" t="str">
        <f>H679</f>
        <v>TB3NT1_D4</v>
      </c>
      <c r="V679" s="59"/>
      <c r="W679" s="59"/>
      <c r="X679" s="59"/>
      <c r="Y679" s="59"/>
      <c r="Z679" s="60"/>
      <c r="AA679" s="60">
        <f>W679/N679</f>
        <v>0</v>
      </c>
      <c r="AB679" s="60"/>
      <c r="AC679" s="60"/>
      <c r="AD679" s="59"/>
      <c r="AE679" s="59"/>
      <c r="AF679" s="59"/>
      <c r="AG679" s="59"/>
      <c r="AH679" s="61"/>
      <c r="AI679" s="61"/>
      <c r="AJ679" s="61"/>
      <c r="AK679" s="61"/>
      <c r="AL679" s="164">
        <v>2.4338246131171699</v>
      </c>
      <c r="AM679" s="62"/>
      <c r="AN679" s="62">
        <v>1.4</v>
      </c>
      <c r="AO679" s="59">
        <f t="shared" si="117"/>
        <v>8260</v>
      </c>
      <c r="AP679" s="59">
        <f t="shared" si="117"/>
        <v>3220</v>
      </c>
      <c r="AQ679" s="59">
        <f t="shared" si="117"/>
        <v>2520</v>
      </c>
      <c r="AR679" s="59">
        <f t="shared" si="117"/>
        <v>1540</v>
      </c>
      <c r="AS679" s="59">
        <f t="shared" si="122"/>
        <v>8300</v>
      </c>
      <c r="AT679" s="59">
        <f t="shared" si="122"/>
        <v>3200</v>
      </c>
      <c r="AU679" s="59">
        <f t="shared" si="122"/>
        <v>2500</v>
      </c>
      <c r="AV679" s="59">
        <f t="shared" si="122"/>
        <v>1500</v>
      </c>
      <c r="AW679" s="64"/>
      <c r="AX679" s="126" t="s">
        <v>168</v>
      </c>
      <c r="AY679" s="65"/>
      <c r="AZ679" s="66">
        <v>1800</v>
      </c>
    </row>
    <row r="680" spans="1:52" s="126" customFormat="1" ht="39.950000000000003" customHeight="1" x14ac:dyDescent="0.25">
      <c r="A680" s="53" t="str">
        <f t="shared" si="118"/>
        <v>TB4NT+1</v>
      </c>
      <c r="B680" s="53" t="str">
        <f t="shared" si="119"/>
        <v>TB4NT+2</v>
      </c>
      <c r="C680" s="53" t="str">
        <f t="shared" si="120"/>
        <v>TB4NT+3</v>
      </c>
      <c r="D680" s="53" t="str">
        <f t="shared" si="121"/>
        <v>TB4NT+4</v>
      </c>
      <c r="F680" s="126" t="s">
        <v>168</v>
      </c>
      <c r="G680" s="55">
        <v>4</v>
      </c>
      <c r="H680" s="55" t="s">
        <v>2349</v>
      </c>
      <c r="I680" s="56" t="s">
        <v>2350</v>
      </c>
      <c r="J680" s="56" t="s">
        <v>144</v>
      </c>
      <c r="K680" s="56"/>
      <c r="L680" s="56" t="s">
        <v>2351</v>
      </c>
      <c r="M680" s="57"/>
      <c r="N680" s="57"/>
      <c r="O680" s="57"/>
      <c r="P680" s="57"/>
      <c r="Q680" s="57"/>
      <c r="R680" s="57"/>
      <c r="S680" s="57"/>
      <c r="T680" s="57"/>
      <c r="U680" s="58"/>
      <c r="V680" s="59"/>
      <c r="W680" s="59"/>
      <c r="X680" s="59"/>
      <c r="Y680" s="59"/>
      <c r="Z680" s="60"/>
      <c r="AA680" s="60"/>
      <c r="AB680" s="60"/>
      <c r="AC680" s="60"/>
      <c r="AD680" s="59"/>
      <c r="AE680" s="59"/>
      <c r="AF680" s="59"/>
      <c r="AG680" s="59"/>
      <c r="AH680" s="61"/>
      <c r="AI680" s="61"/>
      <c r="AJ680" s="61"/>
      <c r="AK680" s="61"/>
      <c r="AL680" s="164"/>
      <c r="AM680" s="62"/>
      <c r="AN680" s="62"/>
      <c r="AO680" s="59">
        <f t="shared" si="117"/>
        <v>0</v>
      </c>
      <c r="AP680" s="59">
        <f t="shared" si="117"/>
        <v>0</v>
      </c>
      <c r="AQ680" s="59">
        <f t="shared" si="117"/>
        <v>0</v>
      </c>
      <c r="AR680" s="59">
        <f t="shared" si="117"/>
        <v>0</v>
      </c>
      <c r="AS680" s="59"/>
      <c r="AT680" s="59"/>
      <c r="AU680" s="59"/>
      <c r="AV680" s="59"/>
      <c r="AW680" s="64"/>
      <c r="AX680" s="126" t="s">
        <v>168</v>
      </c>
      <c r="AY680" s="65"/>
      <c r="AZ680" s="66">
        <v>1800</v>
      </c>
    </row>
    <row r="681" spans="1:52" s="126" customFormat="1" ht="31.5" x14ac:dyDescent="0.25">
      <c r="A681" s="53" t="str">
        <f t="shared" si="118"/>
        <v>TB4NT_D1+1</v>
      </c>
      <c r="B681" s="53" t="str">
        <f t="shared" si="119"/>
        <v>TB4NT_D1+2</v>
      </c>
      <c r="C681" s="53" t="str">
        <f t="shared" si="120"/>
        <v>TB4NT_D1+3</v>
      </c>
      <c r="D681" s="53" t="str">
        <f t="shared" si="121"/>
        <v>TB4NT_D1+4</v>
      </c>
      <c r="F681" s="126" t="s">
        <v>168</v>
      </c>
      <c r="G681" s="55"/>
      <c r="H681" s="55" t="s">
        <v>2352</v>
      </c>
      <c r="I681" s="56" t="s">
        <v>2353</v>
      </c>
      <c r="J681" s="56" t="s">
        <v>144</v>
      </c>
      <c r="K681" s="56"/>
      <c r="L681" s="56" t="s">
        <v>2340</v>
      </c>
      <c r="M681" s="57">
        <v>7300</v>
      </c>
      <c r="N681" s="57">
        <v>3500</v>
      </c>
      <c r="O681" s="57">
        <v>2500</v>
      </c>
      <c r="P681" s="57">
        <v>1500</v>
      </c>
      <c r="Q681" s="57"/>
      <c r="R681" s="57"/>
      <c r="S681" s="57"/>
      <c r="T681" s="57"/>
      <c r="U681" s="58" t="str">
        <f t="shared" ref="U681:U687" si="126">H681</f>
        <v>TB4NT_D1</v>
      </c>
      <c r="V681" s="59"/>
      <c r="W681" s="59"/>
      <c r="X681" s="59"/>
      <c r="Y681" s="59"/>
      <c r="Z681" s="60"/>
      <c r="AA681" s="60"/>
      <c r="AB681" s="60"/>
      <c r="AC681" s="60"/>
      <c r="AD681" s="59"/>
      <c r="AE681" s="59"/>
      <c r="AF681" s="59"/>
      <c r="AG681" s="59"/>
      <c r="AH681" s="61"/>
      <c r="AI681" s="61"/>
      <c r="AJ681" s="61"/>
      <c r="AK681" s="61"/>
      <c r="AL681" s="164">
        <v>2.91</v>
      </c>
      <c r="AM681" s="62"/>
      <c r="AN681" s="62">
        <v>1.5</v>
      </c>
      <c r="AO681" s="59">
        <f t="shared" si="117"/>
        <v>10950</v>
      </c>
      <c r="AP681" s="59">
        <f t="shared" si="117"/>
        <v>5250</v>
      </c>
      <c r="AQ681" s="59">
        <f t="shared" si="117"/>
        <v>3750</v>
      </c>
      <c r="AR681" s="59">
        <f t="shared" si="117"/>
        <v>2250</v>
      </c>
      <c r="AS681" s="59">
        <f t="shared" si="122"/>
        <v>11000</v>
      </c>
      <c r="AT681" s="59">
        <f t="shared" si="122"/>
        <v>5300</v>
      </c>
      <c r="AU681" s="59">
        <f t="shared" si="122"/>
        <v>3800</v>
      </c>
      <c r="AV681" s="59">
        <f t="shared" si="122"/>
        <v>2300</v>
      </c>
      <c r="AW681" s="64"/>
      <c r="AX681" s="126" t="s">
        <v>168</v>
      </c>
      <c r="AY681" s="65"/>
      <c r="AZ681" s="66"/>
    </row>
    <row r="682" spans="1:52" s="126" customFormat="1" ht="31.5" x14ac:dyDescent="0.25">
      <c r="A682" s="53" t="str">
        <f t="shared" si="118"/>
        <v>TB4NT_D2+1</v>
      </c>
      <c r="B682" s="53" t="str">
        <f t="shared" si="119"/>
        <v>TB4NT_D2+2</v>
      </c>
      <c r="C682" s="53" t="str">
        <f t="shared" si="120"/>
        <v>TB4NT_D2+3</v>
      </c>
      <c r="D682" s="53" t="str">
        <f t="shared" si="121"/>
        <v>TB4NT_D2+4</v>
      </c>
      <c r="F682" s="126" t="s">
        <v>168</v>
      </c>
      <c r="G682" s="55"/>
      <c r="H682" s="55" t="s">
        <v>2354</v>
      </c>
      <c r="I682" s="56" t="s">
        <v>2355</v>
      </c>
      <c r="J682" s="56" t="s">
        <v>144</v>
      </c>
      <c r="K682" s="56"/>
      <c r="L682" s="56" t="s">
        <v>2356</v>
      </c>
      <c r="M682" s="57">
        <v>6500</v>
      </c>
      <c r="N682" s="57">
        <v>3200</v>
      </c>
      <c r="O682" s="57">
        <v>2500</v>
      </c>
      <c r="P682" s="57">
        <v>1500</v>
      </c>
      <c r="Q682" s="57"/>
      <c r="R682" s="57"/>
      <c r="S682" s="57"/>
      <c r="T682" s="57"/>
      <c r="U682" s="58" t="str">
        <f t="shared" si="126"/>
        <v>TB4NT_D2</v>
      </c>
      <c r="V682" s="59"/>
      <c r="W682" s="59"/>
      <c r="X682" s="59"/>
      <c r="Y682" s="59"/>
      <c r="Z682" s="60"/>
      <c r="AA682" s="60"/>
      <c r="AB682" s="60"/>
      <c r="AC682" s="60"/>
      <c r="AD682" s="59"/>
      <c r="AE682" s="59"/>
      <c r="AF682" s="59"/>
      <c r="AG682" s="59"/>
      <c r="AH682" s="61"/>
      <c r="AI682" s="61"/>
      <c r="AJ682" s="61"/>
      <c r="AK682" s="61"/>
      <c r="AL682" s="164">
        <v>1.9375</v>
      </c>
      <c r="AM682" s="62"/>
      <c r="AN682" s="62">
        <v>1.1000000000000001</v>
      </c>
      <c r="AO682" s="59">
        <f t="shared" si="117"/>
        <v>7150.0000000000009</v>
      </c>
      <c r="AP682" s="59">
        <f t="shared" si="117"/>
        <v>3520.0000000000005</v>
      </c>
      <c r="AQ682" s="59">
        <f t="shared" si="117"/>
        <v>2750</v>
      </c>
      <c r="AR682" s="59">
        <f t="shared" si="117"/>
        <v>1650.0000000000002</v>
      </c>
      <c r="AS682" s="59">
        <f t="shared" si="122"/>
        <v>7200</v>
      </c>
      <c r="AT682" s="59">
        <f t="shared" si="122"/>
        <v>3500</v>
      </c>
      <c r="AU682" s="59">
        <f t="shared" si="122"/>
        <v>2800</v>
      </c>
      <c r="AV682" s="59">
        <f t="shared" si="122"/>
        <v>1700</v>
      </c>
      <c r="AW682" s="64"/>
      <c r="AX682" s="126" t="s">
        <v>168</v>
      </c>
      <c r="AY682" s="65"/>
      <c r="AZ682" s="66">
        <v>660</v>
      </c>
    </row>
    <row r="683" spans="1:52" s="126" customFormat="1" ht="50.1" customHeight="1" x14ac:dyDescent="0.25">
      <c r="A683" s="53" t="str">
        <f t="shared" si="118"/>
        <v>TB5NT+1</v>
      </c>
      <c r="B683" s="53" t="str">
        <f t="shared" si="119"/>
        <v>TB5NT+2</v>
      </c>
      <c r="C683" s="53" t="str">
        <f t="shared" si="120"/>
        <v>TB5NT+3</v>
      </c>
      <c r="D683" s="53" t="str">
        <f t="shared" si="121"/>
        <v>TB5NT+4</v>
      </c>
      <c r="F683" s="126" t="s">
        <v>168</v>
      </c>
      <c r="G683" s="55">
        <v>5</v>
      </c>
      <c r="H683" s="55" t="s">
        <v>2357</v>
      </c>
      <c r="I683" s="56" t="s">
        <v>2358</v>
      </c>
      <c r="J683" s="56" t="s">
        <v>144</v>
      </c>
      <c r="K683" s="56"/>
      <c r="L683" s="56" t="s">
        <v>2340</v>
      </c>
      <c r="M683" s="57">
        <v>8000</v>
      </c>
      <c r="N683" s="57">
        <v>3500</v>
      </c>
      <c r="O683" s="57">
        <v>2500</v>
      </c>
      <c r="P683" s="57">
        <v>1500</v>
      </c>
      <c r="Q683" s="57"/>
      <c r="R683" s="57"/>
      <c r="S683" s="57"/>
      <c r="T683" s="57"/>
      <c r="U683" s="58" t="str">
        <f t="shared" si="126"/>
        <v>TB5NT</v>
      </c>
      <c r="V683" s="59"/>
      <c r="W683" s="59"/>
      <c r="X683" s="59"/>
      <c r="Y683" s="59"/>
      <c r="Z683" s="60"/>
      <c r="AA683" s="60"/>
      <c r="AB683" s="60"/>
      <c r="AC683" s="60"/>
      <c r="AD683" s="59"/>
      <c r="AE683" s="59"/>
      <c r="AF683" s="59"/>
      <c r="AG683" s="59"/>
      <c r="AH683" s="61"/>
      <c r="AI683" s="61"/>
      <c r="AJ683" s="61"/>
      <c r="AK683" s="61"/>
      <c r="AL683" s="164">
        <v>2.209910714285714</v>
      </c>
      <c r="AM683" s="62"/>
      <c r="AN683" s="62">
        <v>1.25</v>
      </c>
      <c r="AO683" s="59">
        <f t="shared" si="117"/>
        <v>10000</v>
      </c>
      <c r="AP683" s="59">
        <f t="shared" si="117"/>
        <v>4375</v>
      </c>
      <c r="AQ683" s="59">
        <f t="shared" si="117"/>
        <v>3125</v>
      </c>
      <c r="AR683" s="59">
        <f t="shared" si="117"/>
        <v>1875</v>
      </c>
      <c r="AS683" s="59">
        <f t="shared" si="122"/>
        <v>10000</v>
      </c>
      <c r="AT683" s="59">
        <f t="shared" si="122"/>
        <v>4400</v>
      </c>
      <c r="AU683" s="59">
        <f t="shared" si="122"/>
        <v>3100</v>
      </c>
      <c r="AV683" s="59">
        <f t="shared" si="122"/>
        <v>1900</v>
      </c>
      <c r="AW683" s="64"/>
      <c r="AX683" s="126" t="s">
        <v>168</v>
      </c>
      <c r="AY683" s="65"/>
      <c r="AZ683" s="66">
        <v>540</v>
      </c>
    </row>
    <row r="684" spans="1:52" s="126" customFormat="1" ht="50.1" customHeight="1" x14ac:dyDescent="0.25">
      <c r="A684" s="53" t="str">
        <f t="shared" si="118"/>
        <v>TB6NT2+1</v>
      </c>
      <c r="B684" s="53" t="str">
        <f t="shared" si="119"/>
        <v>TB6NT2+2</v>
      </c>
      <c r="C684" s="53" t="str">
        <f t="shared" si="120"/>
        <v>TB6NT2+3</v>
      </c>
      <c r="D684" s="53" t="str">
        <f t="shared" si="121"/>
        <v>TB6NT2+4</v>
      </c>
      <c r="F684" s="126" t="s">
        <v>168</v>
      </c>
      <c r="G684" s="55">
        <v>6</v>
      </c>
      <c r="H684" s="55" t="s">
        <v>2359</v>
      </c>
      <c r="I684" s="56" t="s">
        <v>2360</v>
      </c>
      <c r="J684" s="56" t="s">
        <v>144</v>
      </c>
      <c r="K684" s="56"/>
      <c r="L684" s="56" t="s">
        <v>2361</v>
      </c>
      <c r="M684" s="57">
        <v>6800</v>
      </c>
      <c r="N684" s="57">
        <v>3300</v>
      </c>
      <c r="O684" s="57">
        <v>2300</v>
      </c>
      <c r="P684" s="57">
        <v>1500</v>
      </c>
      <c r="Q684" s="57"/>
      <c r="R684" s="57"/>
      <c r="S684" s="57"/>
      <c r="T684" s="57"/>
      <c r="U684" s="58" t="str">
        <f t="shared" si="126"/>
        <v>TB6NT2</v>
      </c>
      <c r="V684" s="59"/>
      <c r="W684" s="59"/>
      <c r="X684" s="59"/>
      <c r="Y684" s="59"/>
      <c r="Z684" s="60">
        <f>V684/M684</f>
        <v>0</v>
      </c>
      <c r="AA684" s="60"/>
      <c r="AB684" s="60"/>
      <c r="AC684" s="60"/>
      <c r="AD684" s="59"/>
      <c r="AE684" s="59"/>
      <c r="AF684" s="59"/>
      <c r="AG684" s="59"/>
      <c r="AH684" s="61"/>
      <c r="AI684" s="61"/>
      <c r="AJ684" s="61"/>
      <c r="AK684" s="61"/>
      <c r="AL684" s="164">
        <v>3.61</v>
      </c>
      <c r="AM684" s="62"/>
      <c r="AN684" s="62">
        <v>1.5</v>
      </c>
      <c r="AO684" s="59">
        <f t="shared" si="117"/>
        <v>10200</v>
      </c>
      <c r="AP684" s="59">
        <f t="shared" si="117"/>
        <v>4950</v>
      </c>
      <c r="AQ684" s="59">
        <f t="shared" si="117"/>
        <v>3450</v>
      </c>
      <c r="AR684" s="59">
        <f t="shared" si="117"/>
        <v>2250</v>
      </c>
      <c r="AS684" s="59">
        <f t="shared" si="122"/>
        <v>10200</v>
      </c>
      <c r="AT684" s="59">
        <f t="shared" si="122"/>
        <v>5000</v>
      </c>
      <c r="AU684" s="59">
        <f t="shared" si="122"/>
        <v>3500</v>
      </c>
      <c r="AV684" s="59">
        <f t="shared" si="122"/>
        <v>2300</v>
      </c>
      <c r="AW684" s="64"/>
      <c r="AX684" s="126" t="s">
        <v>168</v>
      </c>
      <c r="AY684" s="65"/>
      <c r="AZ684" s="66">
        <v>540</v>
      </c>
    </row>
    <row r="685" spans="1:52" s="126" customFormat="1" ht="47.25" x14ac:dyDescent="0.25">
      <c r="A685" s="53" t="str">
        <f t="shared" si="118"/>
        <v>TB7NT+1</v>
      </c>
      <c r="B685" s="53" t="str">
        <f t="shared" si="119"/>
        <v>TB7NT+2</v>
      </c>
      <c r="C685" s="53" t="str">
        <f t="shared" si="120"/>
        <v>TB7NT+3</v>
      </c>
      <c r="D685" s="53" t="str">
        <f t="shared" si="121"/>
        <v>TB7NT+4</v>
      </c>
      <c r="F685" s="126" t="s">
        <v>168</v>
      </c>
      <c r="G685" s="55">
        <v>7</v>
      </c>
      <c r="H685" s="55" t="s">
        <v>2362</v>
      </c>
      <c r="I685" s="56" t="s">
        <v>2363</v>
      </c>
      <c r="J685" s="56" t="s">
        <v>144</v>
      </c>
      <c r="K685" s="56"/>
      <c r="L685" s="56" t="s">
        <v>2364</v>
      </c>
      <c r="M685" s="57">
        <v>6000</v>
      </c>
      <c r="N685" s="57">
        <v>3000</v>
      </c>
      <c r="O685" s="57">
        <v>2300</v>
      </c>
      <c r="P685" s="57">
        <v>1500</v>
      </c>
      <c r="Q685" s="57"/>
      <c r="R685" s="57"/>
      <c r="S685" s="57"/>
      <c r="T685" s="57"/>
      <c r="U685" s="58" t="str">
        <f t="shared" si="126"/>
        <v>TB7NT</v>
      </c>
      <c r="V685" s="59"/>
      <c r="W685" s="59"/>
      <c r="X685" s="59"/>
      <c r="Y685" s="59"/>
      <c r="Z685" s="60"/>
      <c r="AA685" s="60"/>
      <c r="AB685" s="60"/>
      <c r="AC685" s="60"/>
      <c r="AD685" s="59"/>
      <c r="AE685" s="59"/>
      <c r="AF685" s="59"/>
      <c r="AG685" s="59"/>
      <c r="AH685" s="61"/>
      <c r="AI685" s="61"/>
      <c r="AJ685" s="61"/>
      <c r="AK685" s="61"/>
      <c r="AL685" s="164">
        <v>2.5499999999999998</v>
      </c>
      <c r="AM685" s="62"/>
      <c r="AN685" s="62">
        <v>1.5</v>
      </c>
      <c r="AO685" s="59">
        <f t="shared" si="117"/>
        <v>9000</v>
      </c>
      <c r="AP685" s="59">
        <f t="shared" si="117"/>
        <v>4500</v>
      </c>
      <c r="AQ685" s="59">
        <f t="shared" si="117"/>
        <v>3450</v>
      </c>
      <c r="AR685" s="59">
        <f t="shared" si="117"/>
        <v>2250</v>
      </c>
      <c r="AS685" s="59">
        <f t="shared" si="122"/>
        <v>9000</v>
      </c>
      <c r="AT685" s="59">
        <f t="shared" si="122"/>
        <v>4500</v>
      </c>
      <c r="AU685" s="59">
        <f t="shared" si="122"/>
        <v>3500</v>
      </c>
      <c r="AV685" s="59">
        <f t="shared" si="122"/>
        <v>2300</v>
      </c>
      <c r="AW685" s="64"/>
      <c r="AX685" s="126" t="s">
        <v>168</v>
      </c>
      <c r="AY685" s="65"/>
      <c r="AZ685" s="66"/>
    </row>
    <row r="686" spans="1:52" s="126" customFormat="1" ht="47.25" x14ac:dyDescent="0.25">
      <c r="A686" s="53" t="str">
        <f t="shared" si="118"/>
        <v>TB8NT+1</v>
      </c>
      <c r="B686" s="53" t="str">
        <f t="shared" si="119"/>
        <v>TB8NT+2</v>
      </c>
      <c r="C686" s="53" t="str">
        <f t="shared" si="120"/>
        <v>TB8NT+3</v>
      </c>
      <c r="D686" s="53" t="str">
        <f t="shared" si="121"/>
        <v>TB8NT+4</v>
      </c>
      <c r="F686" s="126" t="s">
        <v>168</v>
      </c>
      <c r="G686" s="55">
        <v>8</v>
      </c>
      <c r="H686" s="55" t="s">
        <v>2365</v>
      </c>
      <c r="I686" s="56" t="s">
        <v>2366</v>
      </c>
      <c r="J686" s="56" t="s">
        <v>2367</v>
      </c>
      <c r="K686" s="56"/>
      <c r="L686" s="56" t="s">
        <v>2361</v>
      </c>
      <c r="M686" s="57">
        <v>6000</v>
      </c>
      <c r="N686" s="57">
        <v>3000</v>
      </c>
      <c r="O686" s="57">
        <v>2300</v>
      </c>
      <c r="P686" s="57">
        <v>1500</v>
      </c>
      <c r="Q686" s="57"/>
      <c r="R686" s="57"/>
      <c r="S686" s="57"/>
      <c r="T686" s="57"/>
      <c r="U686" s="58" t="str">
        <f t="shared" si="126"/>
        <v>TB8NT</v>
      </c>
      <c r="V686" s="59"/>
      <c r="W686" s="59"/>
      <c r="X686" s="59"/>
      <c r="Y686" s="59"/>
      <c r="Z686" s="60"/>
      <c r="AA686" s="60"/>
      <c r="AB686" s="60"/>
      <c r="AC686" s="60"/>
      <c r="AD686" s="59"/>
      <c r="AE686" s="59"/>
      <c r="AF686" s="59"/>
      <c r="AG686" s="59"/>
      <c r="AH686" s="61"/>
      <c r="AI686" s="61"/>
      <c r="AJ686" s="61"/>
      <c r="AK686" s="61"/>
      <c r="AL686" s="164">
        <v>2.63</v>
      </c>
      <c r="AM686" s="62"/>
      <c r="AN686" s="62">
        <v>1.5</v>
      </c>
      <c r="AO686" s="59">
        <f t="shared" si="117"/>
        <v>9000</v>
      </c>
      <c r="AP686" s="59">
        <f t="shared" si="117"/>
        <v>4500</v>
      </c>
      <c r="AQ686" s="59">
        <f t="shared" si="117"/>
        <v>3450</v>
      </c>
      <c r="AR686" s="59">
        <f t="shared" si="117"/>
        <v>2250</v>
      </c>
      <c r="AS686" s="59">
        <f t="shared" si="122"/>
        <v>9000</v>
      </c>
      <c r="AT686" s="59">
        <f t="shared" si="122"/>
        <v>4500</v>
      </c>
      <c r="AU686" s="59">
        <f t="shared" si="122"/>
        <v>3500</v>
      </c>
      <c r="AV686" s="59">
        <f t="shared" si="122"/>
        <v>2300</v>
      </c>
      <c r="AW686" s="64"/>
      <c r="AX686" s="126" t="s">
        <v>168</v>
      </c>
      <c r="AY686" s="65"/>
      <c r="AZ686" s="66">
        <v>900</v>
      </c>
    </row>
    <row r="687" spans="1:52" s="126" customFormat="1" ht="47.25" x14ac:dyDescent="0.25">
      <c r="A687" s="53" t="str">
        <f t="shared" si="118"/>
        <v>TB9NT+1</v>
      </c>
      <c r="B687" s="53" t="str">
        <f t="shared" si="119"/>
        <v>TB9NT+2</v>
      </c>
      <c r="C687" s="53" t="str">
        <f t="shared" si="120"/>
        <v>TB9NT+3</v>
      </c>
      <c r="D687" s="53" t="str">
        <f t="shared" si="121"/>
        <v>TB9NT+4</v>
      </c>
      <c r="F687" s="126" t="s">
        <v>168</v>
      </c>
      <c r="G687" s="55">
        <v>9</v>
      </c>
      <c r="H687" s="55" t="s">
        <v>2368</v>
      </c>
      <c r="I687" s="56" t="s">
        <v>2369</v>
      </c>
      <c r="J687" s="56" t="s">
        <v>144</v>
      </c>
      <c r="K687" s="56"/>
      <c r="L687" s="56" t="s">
        <v>2370</v>
      </c>
      <c r="M687" s="55">
        <v>6000</v>
      </c>
      <c r="N687" s="55">
        <v>3000</v>
      </c>
      <c r="O687" s="55">
        <v>2300</v>
      </c>
      <c r="P687" s="55">
        <v>1500</v>
      </c>
      <c r="Q687" s="57"/>
      <c r="R687" s="57"/>
      <c r="S687" s="57"/>
      <c r="T687" s="57"/>
      <c r="U687" s="58" t="str">
        <f t="shared" si="126"/>
        <v>TB9NT</v>
      </c>
      <c r="V687" s="59"/>
      <c r="W687" s="59"/>
      <c r="X687" s="59"/>
      <c r="Y687" s="59"/>
      <c r="Z687" s="60"/>
      <c r="AA687" s="60">
        <f>W687/N687</f>
        <v>0</v>
      </c>
      <c r="AB687" s="60"/>
      <c r="AC687" s="60"/>
      <c r="AD687" s="59"/>
      <c r="AE687" s="59"/>
      <c r="AF687" s="59"/>
      <c r="AG687" s="59"/>
      <c r="AH687" s="61"/>
      <c r="AI687" s="61"/>
      <c r="AJ687" s="61"/>
      <c r="AK687" s="61"/>
      <c r="AL687" s="164">
        <v>2.5499999999999998</v>
      </c>
      <c r="AM687" s="62"/>
      <c r="AN687" s="62">
        <v>1.5</v>
      </c>
      <c r="AO687" s="59">
        <f t="shared" si="117"/>
        <v>9000</v>
      </c>
      <c r="AP687" s="59">
        <f t="shared" si="117"/>
        <v>4500</v>
      </c>
      <c r="AQ687" s="59">
        <f t="shared" si="117"/>
        <v>3450</v>
      </c>
      <c r="AR687" s="59">
        <f t="shared" si="117"/>
        <v>2250</v>
      </c>
      <c r="AS687" s="59">
        <f t="shared" si="122"/>
        <v>9000</v>
      </c>
      <c r="AT687" s="59">
        <f t="shared" si="122"/>
        <v>4500</v>
      </c>
      <c r="AU687" s="59">
        <f t="shared" si="122"/>
        <v>3500</v>
      </c>
      <c r="AV687" s="59">
        <f t="shared" si="122"/>
        <v>2300</v>
      </c>
      <c r="AW687" s="64"/>
      <c r="AX687" s="126" t="s">
        <v>168</v>
      </c>
      <c r="AY687" s="65"/>
      <c r="AZ687" s="66">
        <v>780</v>
      </c>
    </row>
    <row r="688" spans="1:52" s="126" customFormat="1" x14ac:dyDescent="0.25">
      <c r="A688" s="53" t="str">
        <f t="shared" si="118"/>
        <v>TB10NT+1</v>
      </c>
      <c r="B688" s="53" t="str">
        <f t="shared" si="119"/>
        <v>TB10NT+2</v>
      </c>
      <c r="C688" s="53" t="str">
        <f t="shared" si="120"/>
        <v>TB10NT+3</v>
      </c>
      <c r="D688" s="53" t="str">
        <f t="shared" si="121"/>
        <v>TB10NT+4</v>
      </c>
      <c r="F688" s="126" t="s">
        <v>168</v>
      </c>
      <c r="G688" s="55">
        <v>10</v>
      </c>
      <c r="H688" s="55" t="s">
        <v>2371</v>
      </c>
      <c r="I688" s="56" t="s">
        <v>2372</v>
      </c>
      <c r="J688" s="56" t="s">
        <v>2373</v>
      </c>
      <c r="K688" s="56"/>
      <c r="L688" s="56" t="s">
        <v>2374</v>
      </c>
      <c r="M688" s="57"/>
      <c r="N688" s="57"/>
      <c r="O688" s="57"/>
      <c r="P688" s="57"/>
      <c r="Q688" s="57"/>
      <c r="R688" s="57"/>
      <c r="S688" s="57"/>
      <c r="T688" s="57"/>
      <c r="U688" s="58"/>
      <c r="V688" s="59"/>
      <c r="W688" s="59"/>
      <c r="X688" s="59"/>
      <c r="Y688" s="59"/>
      <c r="Z688" s="60" t="e">
        <f>V688/M688</f>
        <v>#DIV/0!</v>
      </c>
      <c r="AA688" s="60"/>
      <c r="AB688" s="60"/>
      <c r="AC688" s="60"/>
      <c r="AD688" s="59"/>
      <c r="AE688" s="59"/>
      <c r="AF688" s="59"/>
      <c r="AG688" s="59"/>
      <c r="AH688" s="61"/>
      <c r="AI688" s="61"/>
      <c r="AJ688" s="61"/>
      <c r="AK688" s="61"/>
      <c r="AL688" s="164"/>
      <c r="AM688" s="62"/>
      <c r="AN688" s="62"/>
      <c r="AO688" s="59">
        <f t="shared" si="117"/>
        <v>0</v>
      </c>
      <c r="AP688" s="59">
        <f t="shared" si="117"/>
        <v>0</v>
      </c>
      <c r="AQ688" s="59">
        <f t="shared" si="117"/>
        <v>0</v>
      </c>
      <c r="AR688" s="59">
        <f t="shared" si="117"/>
        <v>0</v>
      </c>
      <c r="AS688" s="59"/>
      <c r="AT688" s="59"/>
      <c r="AU688" s="59"/>
      <c r="AV688" s="59"/>
      <c r="AW688" s="64"/>
      <c r="AX688" s="126" t="s">
        <v>168</v>
      </c>
      <c r="AY688" s="65"/>
      <c r="AZ688" s="66"/>
    </row>
    <row r="689" spans="1:52" s="126" customFormat="1" ht="31.5" x14ac:dyDescent="0.25">
      <c r="A689" s="53" t="str">
        <f t="shared" si="118"/>
        <v>TB10NT_D1+1</v>
      </c>
      <c r="B689" s="53" t="str">
        <f t="shared" si="119"/>
        <v>TB10NT_D1+2</v>
      </c>
      <c r="C689" s="53" t="str">
        <f t="shared" si="120"/>
        <v>TB10NT_D1+3</v>
      </c>
      <c r="D689" s="53" t="str">
        <f t="shared" si="121"/>
        <v>TB10NT_D1+4</v>
      </c>
      <c r="F689" s="126" t="s">
        <v>168</v>
      </c>
      <c r="G689" s="55"/>
      <c r="H689" s="55" t="s">
        <v>2375</v>
      </c>
      <c r="I689" s="56" t="s">
        <v>2376</v>
      </c>
      <c r="J689" s="56" t="s">
        <v>2373</v>
      </c>
      <c r="K689" s="56"/>
      <c r="L689" s="56" t="s">
        <v>2377</v>
      </c>
      <c r="M689" s="57">
        <v>6000</v>
      </c>
      <c r="N689" s="57">
        <v>3000</v>
      </c>
      <c r="O689" s="57">
        <v>2300</v>
      </c>
      <c r="P689" s="57">
        <v>1500</v>
      </c>
      <c r="Q689" s="57"/>
      <c r="R689" s="57"/>
      <c r="S689" s="57"/>
      <c r="T689" s="57"/>
      <c r="U689" s="58" t="str">
        <f>H689</f>
        <v>TB10NT_D1</v>
      </c>
      <c r="V689" s="59"/>
      <c r="W689" s="59"/>
      <c r="X689" s="59"/>
      <c r="Y689" s="59"/>
      <c r="Z689" s="60"/>
      <c r="AA689" s="60"/>
      <c r="AB689" s="60"/>
      <c r="AC689" s="60"/>
      <c r="AD689" s="59"/>
      <c r="AE689" s="59"/>
      <c r="AF689" s="59"/>
      <c r="AG689" s="59"/>
      <c r="AH689" s="61"/>
      <c r="AI689" s="61"/>
      <c r="AJ689" s="61"/>
      <c r="AK689" s="61"/>
      <c r="AL689" s="164">
        <v>2.5499999999999998</v>
      </c>
      <c r="AM689" s="62"/>
      <c r="AN689" s="62">
        <v>1.5</v>
      </c>
      <c r="AO689" s="59">
        <f t="shared" si="117"/>
        <v>9000</v>
      </c>
      <c r="AP689" s="59">
        <f t="shared" si="117"/>
        <v>4500</v>
      </c>
      <c r="AQ689" s="59">
        <f t="shared" si="117"/>
        <v>3450</v>
      </c>
      <c r="AR689" s="59">
        <f t="shared" si="117"/>
        <v>2250</v>
      </c>
      <c r="AS689" s="59">
        <f t="shared" si="122"/>
        <v>9000</v>
      </c>
      <c r="AT689" s="59">
        <f t="shared" si="122"/>
        <v>4500</v>
      </c>
      <c r="AU689" s="59">
        <f t="shared" si="122"/>
        <v>3500</v>
      </c>
      <c r="AV689" s="59">
        <f t="shared" si="122"/>
        <v>2300</v>
      </c>
      <c r="AW689" s="64"/>
      <c r="AX689" s="126" t="s">
        <v>168</v>
      </c>
      <c r="AY689" s="65"/>
      <c r="AZ689" s="66">
        <v>900</v>
      </c>
    </row>
    <row r="690" spans="1:52" s="126" customFormat="1" ht="63" x14ac:dyDescent="0.25">
      <c r="A690" s="53" t="str">
        <f t="shared" si="118"/>
        <v>TB10NT_D2+1</v>
      </c>
      <c r="B690" s="53" t="str">
        <f t="shared" si="119"/>
        <v>TB10NT_D2+2</v>
      </c>
      <c r="C690" s="53" t="str">
        <f t="shared" si="120"/>
        <v>TB10NT_D2+3</v>
      </c>
      <c r="D690" s="53" t="str">
        <f t="shared" si="121"/>
        <v>TB10NT_D2+4</v>
      </c>
      <c r="F690" s="126" t="s">
        <v>168</v>
      </c>
      <c r="G690" s="55"/>
      <c r="H690" s="55" t="s">
        <v>2378</v>
      </c>
      <c r="I690" s="56" t="s">
        <v>2379</v>
      </c>
      <c r="J690" s="56" t="s">
        <v>2377</v>
      </c>
      <c r="K690" s="56"/>
      <c r="L690" s="56" t="s">
        <v>2380</v>
      </c>
      <c r="M690" s="57">
        <v>4000</v>
      </c>
      <c r="N690" s="57">
        <v>2000</v>
      </c>
      <c r="O690" s="57">
        <v>1700</v>
      </c>
      <c r="P690" s="57">
        <v>1100</v>
      </c>
      <c r="Q690" s="57"/>
      <c r="R690" s="57"/>
      <c r="S690" s="57"/>
      <c r="T690" s="57"/>
      <c r="U690" s="58" t="str">
        <f>H690</f>
        <v>TB10NT_D2</v>
      </c>
      <c r="V690" s="59"/>
      <c r="W690" s="59"/>
      <c r="X690" s="59"/>
      <c r="Y690" s="59"/>
      <c r="Z690" s="60"/>
      <c r="AA690" s="60">
        <f>W690/N690</f>
        <v>0</v>
      </c>
      <c r="AB690" s="60"/>
      <c r="AC690" s="60"/>
      <c r="AD690" s="59"/>
      <c r="AE690" s="59"/>
      <c r="AF690" s="59"/>
      <c r="AG690" s="59"/>
      <c r="AH690" s="61"/>
      <c r="AI690" s="61"/>
      <c r="AJ690" s="61"/>
      <c r="AK690" s="61"/>
      <c r="AL690" s="164">
        <v>3.26</v>
      </c>
      <c r="AM690" s="62"/>
      <c r="AN690" s="62">
        <v>1.5</v>
      </c>
      <c r="AO690" s="59">
        <f t="shared" si="117"/>
        <v>6000</v>
      </c>
      <c r="AP690" s="59">
        <f t="shared" si="117"/>
        <v>3000</v>
      </c>
      <c r="AQ690" s="59">
        <f t="shared" si="117"/>
        <v>2550</v>
      </c>
      <c r="AR690" s="59">
        <f t="shared" si="117"/>
        <v>1650</v>
      </c>
      <c r="AS690" s="59">
        <f t="shared" si="122"/>
        <v>6000</v>
      </c>
      <c r="AT690" s="59">
        <f t="shared" si="122"/>
        <v>3000</v>
      </c>
      <c r="AU690" s="59">
        <f t="shared" si="122"/>
        <v>2600</v>
      </c>
      <c r="AV690" s="59">
        <f t="shared" si="122"/>
        <v>1700</v>
      </c>
      <c r="AW690" s="64"/>
      <c r="AX690" s="126" t="s">
        <v>168</v>
      </c>
      <c r="AY690" s="65"/>
      <c r="AZ690" s="66">
        <v>720</v>
      </c>
    </row>
    <row r="691" spans="1:52" s="126" customFormat="1" ht="78.75" x14ac:dyDescent="0.25">
      <c r="A691" s="53" t="str">
        <f t="shared" si="118"/>
        <v>TB11NT+1</v>
      </c>
      <c r="B691" s="53" t="str">
        <f t="shared" si="119"/>
        <v>TB11NT+2</v>
      </c>
      <c r="C691" s="53" t="str">
        <f t="shared" si="120"/>
        <v>TB11NT+3</v>
      </c>
      <c r="D691" s="53" t="str">
        <f t="shared" si="121"/>
        <v>TB11NT+4</v>
      </c>
      <c r="F691" s="126" t="s">
        <v>168</v>
      </c>
      <c r="G691" s="55">
        <v>11</v>
      </c>
      <c r="H691" s="55" t="s">
        <v>2381</v>
      </c>
      <c r="I691" s="56" t="s">
        <v>2382</v>
      </c>
      <c r="J691" s="56" t="s">
        <v>2377</v>
      </c>
      <c r="K691" s="56"/>
      <c r="L691" s="56" t="s">
        <v>2374</v>
      </c>
      <c r="M691" s="55">
        <v>7500</v>
      </c>
      <c r="N691" s="55">
        <v>3300</v>
      </c>
      <c r="O691" s="55">
        <v>2300</v>
      </c>
      <c r="P691" s="55">
        <v>1500</v>
      </c>
      <c r="Q691" s="57"/>
      <c r="R691" s="57"/>
      <c r="S691" s="57"/>
      <c r="T691" s="57"/>
      <c r="U691" s="58" t="str">
        <f>H691</f>
        <v>TB11NT</v>
      </c>
      <c r="V691" s="59"/>
      <c r="W691" s="59"/>
      <c r="X691" s="59"/>
      <c r="Y691" s="59"/>
      <c r="Z691" s="60"/>
      <c r="AA691" s="60">
        <f>W691/N691</f>
        <v>0</v>
      </c>
      <c r="AB691" s="60">
        <f>X691/O691</f>
        <v>0</v>
      </c>
      <c r="AC691" s="60"/>
      <c r="AD691" s="59"/>
      <c r="AE691" s="59"/>
      <c r="AF691" s="59"/>
      <c r="AG691" s="59"/>
      <c r="AH691" s="61"/>
      <c r="AI691" s="61"/>
      <c r="AJ691" s="61"/>
      <c r="AK691" s="61"/>
      <c r="AL691" s="164">
        <v>1.6040000000000001</v>
      </c>
      <c r="AM691" s="62"/>
      <c r="AN691" s="62">
        <v>1.1000000000000001</v>
      </c>
      <c r="AO691" s="59">
        <f t="shared" si="117"/>
        <v>8250</v>
      </c>
      <c r="AP691" s="59">
        <f t="shared" si="117"/>
        <v>3630.0000000000005</v>
      </c>
      <c r="AQ691" s="59">
        <f t="shared" si="117"/>
        <v>2530</v>
      </c>
      <c r="AR691" s="59">
        <f t="shared" si="117"/>
        <v>1650.0000000000002</v>
      </c>
      <c r="AS691" s="59">
        <f t="shared" si="122"/>
        <v>8300</v>
      </c>
      <c r="AT691" s="59">
        <f t="shared" si="122"/>
        <v>3600</v>
      </c>
      <c r="AU691" s="59">
        <f t="shared" si="122"/>
        <v>2500</v>
      </c>
      <c r="AV691" s="59">
        <f t="shared" si="122"/>
        <v>1700</v>
      </c>
      <c r="AW691" s="64"/>
      <c r="AX691" s="126" t="s">
        <v>168</v>
      </c>
      <c r="AY691" s="65"/>
      <c r="AZ691" s="66">
        <v>720</v>
      </c>
    </row>
    <row r="692" spans="1:52" s="126" customFormat="1" x14ac:dyDescent="0.25">
      <c r="A692" s="53" t="str">
        <f t="shared" si="118"/>
        <v>TB12NT+1</v>
      </c>
      <c r="B692" s="53" t="str">
        <f t="shared" si="119"/>
        <v>TB12NT+2</v>
      </c>
      <c r="C692" s="53" t="str">
        <f t="shared" si="120"/>
        <v>TB12NT+3</v>
      </c>
      <c r="D692" s="53" t="str">
        <f t="shared" si="121"/>
        <v>TB12NT+4</v>
      </c>
      <c r="F692" s="126" t="s">
        <v>168</v>
      </c>
      <c r="G692" s="55">
        <v>12</v>
      </c>
      <c r="H692" s="55" t="s">
        <v>2383</v>
      </c>
      <c r="I692" s="56" t="s">
        <v>2384</v>
      </c>
      <c r="J692" s="56" t="s">
        <v>144</v>
      </c>
      <c r="K692" s="56"/>
      <c r="L692" s="56" t="s">
        <v>2385</v>
      </c>
      <c r="M692" s="57"/>
      <c r="N692" s="57"/>
      <c r="O692" s="57"/>
      <c r="P692" s="57"/>
      <c r="Q692" s="57"/>
      <c r="R692" s="57"/>
      <c r="S692" s="57"/>
      <c r="T692" s="57"/>
      <c r="U692" s="58"/>
      <c r="V692" s="59"/>
      <c r="W692" s="59"/>
      <c r="X692" s="59"/>
      <c r="Y692" s="59"/>
      <c r="Z692" s="60"/>
      <c r="AA692" s="60"/>
      <c r="AB692" s="60"/>
      <c r="AC692" s="60"/>
      <c r="AD692" s="59"/>
      <c r="AE692" s="59"/>
      <c r="AF692" s="59"/>
      <c r="AG692" s="59"/>
      <c r="AH692" s="61"/>
      <c r="AI692" s="61"/>
      <c r="AJ692" s="61"/>
      <c r="AK692" s="61"/>
      <c r="AL692" s="164"/>
      <c r="AM692" s="62"/>
      <c r="AN692" s="62"/>
      <c r="AO692" s="59">
        <f t="shared" si="117"/>
        <v>0</v>
      </c>
      <c r="AP692" s="59">
        <f t="shared" si="117"/>
        <v>0</v>
      </c>
      <c r="AQ692" s="59">
        <f t="shared" si="117"/>
        <v>0</v>
      </c>
      <c r="AR692" s="59">
        <f t="shared" si="117"/>
        <v>0</v>
      </c>
      <c r="AS692" s="59"/>
      <c r="AT692" s="59"/>
      <c r="AU692" s="59"/>
      <c r="AV692" s="59"/>
      <c r="AW692" s="64"/>
      <c r="AX692" s="126" t="s">
        <v>168</v>
      </c>
      <c r="AY692" s="65"/>
      <c r="AZ692" s="66">
        <v>600</v>
      </c>
    </row>
    <row r="693" spans="1:52" s="126" customFormat="1" ht="31.5" x14ac:dyDescent="0.25">
      <c r="A693" s="53" t="str">
        <f t="shared" si="118"/>
        <v>TB12NT_D1+1</v>
      </c>
      <c r="B693" s="53" t="str">
        <f t="shared" si="119"/>
        <v>TB12NT_D1+2</v>
      </c>
      <c r="C693" s="53" t="str">
        <f t="shared" si="120"/>
        <v>TB12NT_D1+3</v>
      </c>
      <c r="D693" s="53" t="str">
        <f t="shared" si="121"/>
        <v>TB12NT_D1+4</v>
      </c>
      <c r="F693" s="126" t="s">
        <v>168</v>
      </c>
      <c r="G693" s="55"/>
      <c r="H693" s="55" t="s">
        <v>2386</v>
      </c>
      <c r="I693" s="56" t="s">
        <v>2387</v>
      </c>
      <c r="J693" s="56" t="s">
        <v>144</v>
      </c>
      <c r="K693" s="56"/>
      <c r="L693" s="56" t="s">
        <v>2340</v>
      </c>
      <c r="M693" s="57">
        <v>5200</v>
      </c>
      <c r="N693" s="57">
        <v>2600</v>
      </c>
      <c r="O693" s="57">
        <v>1600</v>
      </c>
      <c r="P693" s="55">
        <v>1100</v>
      </c>
      <c r="Q693" s="57"/>
      <c r="R693" s="57"/>
      <c r="S693" s="57"/>
      <c r="T693" s="57"/>
      <c r="U693" s="58" t="str">
        <f>H693</f>
        <v>TB12NT_D1</v>
      </c>
      <c r="V693" s="59"/>
      <c r="W693" s="59"/>
      <c r="X693" s="59"/>
      <c r="Y693" s="59"/>
      <c r="Z693" s="60"/>
      <c r="AA693" s="60">
        <f>W693/N693</f>
        <v>0</v>
      </c>
      <c r="AB693" s="60"/>
      <c r="AC693" s="60"/>
      <c r="AD693" s="59"/>
      <c r="AE693" s="59"/>
      <c r="AF693" s="59"/>
      <c r="AG693" s="59"/>
      <c r="AH693" s="61"/>
      <c r="AI693" s="61"/>
      <c r="AJ693" s="61"/>
      <c r="AK693" s="61"/>
      <c r="AL693" s="164">
        <v>2.13</v>
      </c>
      <c r="AM693" s="62"/>
      <c r="AN693" s="62">
        <v>1.5</v>
      </c>
      <c r="AO693" s="59">
        <f t="shared" si="117"/>
        <v>7800</v>
      </c>
      <c r="AP693" s="59">
        <f t="shared" si="117"/>
        <v>3900</v>
      </c>
      <c r="AQ693" s="59">
        <f t="shared" si="117"/>
        <v>2400</v>
      </c>
      <c r="AR693" s="59">
        <f t="shared" si="117"/>
        <v>1650</v>
      </c>
      <c r="AS693" s="59">
        <f t="shared" si="122"/>
        <v>7800</v>
      </c>
      <c r="AT693" s="59">
        <f t="shared" si="122"/>
        <v>3900</v>
      </c>
      <c r="AU693" s="59">
        <f t="shared" si="122"/>
        <v>2400</v>
      </c>
      <c r="AV693" s="59">
        <f t="shared" si="122"/>
        <v>1700</v>
      </c>
      <c r="AW693" s="64"/>
      <c r="AX693" s="126" t="s">
        <v>168</v>
      </c>
      <c r="AY693" s="65"/>
      <c r="AZ693" s="66">
        <v>600</v>
      </c>
    </row>
    <row r="694" spans="1:52" s="126" customFormat="1" ht="31.5" x14ac:dyDescent="0.25">
      <c r="A694" s="53" t="str">
        <f t="shared" si="118"/>
        <v>TB12NT_D2+1</v>
      </c>
      <c r="B694" s="53" t="str">
        <f t="shared" si="119"/>
        <v>TB12NT_D2+2</v>
      </c>
      <c r="C694" s="53" t="str">
        <f t="shared" si="120"/>
        <v>TB12NT_D2+3</v>
      </c>
      <c r="D694" s="53" t="str">
        <f t="shared" si="121"/>
        <v>TB12NT_D2+4</v>
      </c>
      <c r="F694" s="126" t="s">
        <v>168</v>
      </c>
      <c r="G694" s="55"/>
      <c r="H694" s="55" t="s">
        <v>2388</v>
      </c>
      <c r="I694" s="56" t="s">
        <v>2389</v>
      </c>
      <c r="J694" s="56" t="s">
        <v>1123</v>
      </c>
      <c r="K694" s="56"/>
      <c r="L694" s="56" t="s">
        <v>2385</v>
      </c>
      <c r="M694" s="57">
        <v>4500</v>
      </c>
      <c r="N694" s="57">
        <v>2000</v>
      </c>
      <c r="O694" s="57">
        <v>1400</v>
      </c>
      <c r="P694" s="55">
        <v>900</v>
      </c>
      <c r="Q694" s="57"/>
      <c r="R694" s="57"/>
      <c r="S694" s="57"/>
      <c r="T694" s="57"/>
      <c r="U694" s="58" t="str">
        <f>H694</f>
        <v>TB12NT_D2</v>
      </c>
      <c r="V694" s="59"/>
      <c r="W694" s="59"/>
      <c r="X694" s="59"/>
      <c r="Y694" s="59"/>
      <c r="Z694" s="60"/>
      <c r="AA694" s="60">
        <f>W694/N694</f>
        <v>0</v>
      </c>
      <c r="AB694" s="60"/>
      <c r="AC694" s="60"/>
      <c r="AD694" s="59"/>
      <c r="AE694" s="59"/>
      <c r="AF694" s="59"/>
      <c r="AG694" s="59"/>
      <c r="AH694" s="61"/>
      <c r="AI694" s="61"/>
      <c r="AJ694" s="61"/>
      <c r="AK694" s="61"/>
      <c r="AL694" s="164">
        <v>2.66</v>
      </c>
      <c r="AM694" s="62"/>
      <c r="AN694" s="62">
        <v>1.5</v>
      </c>
      <c r="AO694" s="59">
        <f t="shared" si="117"/>
        <v>6750</v>
      </c>
      <c r="AP694" s="59">
        <f t="shared" si="117"/>
        <v>3000</v>
      </c>
      <c r="AQ694" s="59">
        <f t="shared" si="117"/>
        <v>2100</v>
      </c>
      <c r="AR694" s="59">
        <f t="shared" si="117"/>
        <v>1350</v>
      </c>
      <c r="AS694" s="59">
        <f t="shared" si="122"/>
        <v>6800</v>
      </c>
      <c r="AT694" s="59">
        <f t="shared" si="122"/>
        <v>3000</v>
      </c>
      <c r="AU694" s="59">
        <f t="shared" si="122"/>
        <v>2100</v>
      </c>
      <c r="AV694" s="59">
        <f t="shared" si="122"/>
        <v>1400</v>
      </c>
      <c r="AW694" s="64"/>
      <c r="AX694" s="126" t="s">
        <v>168</v>
      </c>
      <c r="AY694" s="65"/>
      <c r="AZ694" s="66"/>
    </row>
    <row r="695" spans="1:52" s="126" customFormat="1" ht="31.5" x14ac:dyDescent="0.25">
      <c r="A695" s="53" t="str">
        <f t="shared" si="118"/>
        <v>TB12NT_D3+1</v>
      </c>
      <c r="B695" s="53" t="str">
        <f t="shared" si="119"/>
        <v>TB12NT_D3+2</v>
      </c>
      <c r="C695" s="53" t="str">
        <f t="shared" si="120"/>
        <v>TB12NT_D3+3</v>
      </c>
      <c r="D695" s="53" t="str">
        <f t="shared" si="121"/>
        <v>TB12NT_D3+4</v>
      </c>
      <c r="F695" s="126" t="s">
        <v>168</v>
      </c>
      <c r="G695" s="55"/>
      <c r="H695" s="55" t="s">
        <v>2390</v>
      </c>
      <c r="I695" s="56" t="s">
        <v>2391</v>
      </c>
      <c r="J695" s="56" t="s">
        <v>144</v>
      </c>
      <c r="K695" s="56"/>
      <c r="L695" s="56" t="s">
        <v>2392</v>
      </c>
      <c r="M695" s="55">
        <v>4200</v>
      </c>
      <c r="N695" s="55">
        <v>2000</v>
      </c>
      <c r="O695" s="55">
        <v>1400</v>
      </c>
      <c r="P695" s="55">
        <v>900</v>
      </c>
      <c r="Q695" s="57"/>
      <c r="R695" s="57"/>
      <c r="S695" s="57"/>
      <c r="T695" s="57"/>
      <c r="U695" s="58" t="str">
        <f>H695</f>
        <v>TB12NT_D3</v>
      </c>
      <c r="V695" s="59"/>
      <c r="W695" s="59"/>
      <c r="X695" s="59"/>
      <c r="Y695" s="59"/>
      <c r="Z695" s="60">
        <f>V695/M695</f>
        <v>0</v>
      </c>
      <c r="AA695" s="60">
        <f>W695/N695</f>
        <v>0</v>
      </c>
      <c r="AB695" s="60">
        <f>X695/O695</f>
        <v>0</v>
      </c>
      <c r="AC695" s="60">
        <f>Y695/P695</f>
        <v>0</v>
      </c>
      <c r="AD695" s="59"/>
      <c r="AE695" s="59"/>
      <c r="AF695" s="59"/>
      <c r="AG695" s="59"/>
      <c r="AH695" s="61"/>
      <c r="AI695" s="61"/>
      <c r="AJ695" s="61"/>
      <c r="AK695" s="61"/>
      <c r="AL695" s="164">
        <v>1.5</v>
      </c>
      <c r="AM695" s="62"/>
      <c r="AN695" s="62">
        <v>1.1000000000000001</v>
      </c>
      <c r="AO695" s="59">
        <f t="shared" si="117"/>
        <v>4620</v>
      </c>
      <c r="AP695" s="59">
        <f t="shared" si="117"/>
        <v>2200</v>
      </c>
      <c r="AQ695" s="59">
        <f t="shared" si="117"/>
        <v>1540.0000000000002</v>
      </c>
      <c r="AR695" s="59">
        <f t="shared" si="117"/>
        <v>990.00000000000011</v>
      </c>
      <c r="AS695" s="59">
        <f t="shared" si="122"/>
        <v>4600</v>
      </c>
      <c r="AT695" s="59">
        <f t="shared" si="122"/>
        <v>2200</v>
      </c>
      <c r="AU695" s="59">
        <f t="shared" si="122"/>
        <v>1500</v>
      </c>
      <c r="AV695" s="59">
        <f t="shared" si="122"/>
        <v>990</v>
      </c>
      <c r="AW695" s="64"/>
      <c r="AX695" s="126" t="s">
        <v>168</v>
      </c>
      <c r="AY695" s="65"/>
      <c r="AZ695" s="66">
        <v>900</v>
      </c>
    </row>
    <row r="696" spans="1:52" s="126" customFormat="1" x14ac:dyDescent="0.25">
      <c r="A696" s="53" t="str">
        <f t="shared" si="118"/>
        <v>TB13NT2+1</v>
      </c>
      <c r="B696" s="53" t="str">
        <f t="shared" si="119"/>
        <v>TB13NT2+2</v>
      </c>
      <c r="C696" s="53" t="str">
        <f t="shared" si="120"/>
        <v>TB13NT2+3</v>
      </c>
      <c r="D696" s="53" t="str">
        <f t="shared" si="121"/>
        <v>TB13NT2+4</v>
      </c>
      <c r="F696" s="126" t="s">
        <v>168</v>
      </c>
      <c r="G696" s="55">
        <v>13</v>
      </c>
      <c r="H696" s="55" t="s">
        <v>2393</v>
      </c>
      <c r="I696" s="56" t="s">
        <v>2394</v>
      </c>
      <c r="J696" s="56" t="s">
        <v>144</v>
      </c>
      <c r="K696" s="56"/>
      <c r="L696" s="56" t="s">
        <v>2340</v>
      </c>
      <c r="M696" s="57"/>
      <c r="N696" s="57"/>
      <c r="O696" s="57"/>
      <c r="P696" s="57"/>
      <c r="Q696" s="57"/>
      <c r="R696" s="57"/>
      <c r="S696" s="57"/>
      <c r="T696" s="57"/>
      <c r="U696" s="58"/>
      <c r="V696" s="59"/>
      <c r="W696" s="59"/>
      <c r="X696" s="59"/>
      <c r="Y696" s="59"/>
      <c r="Z696" s="60"/>
      <c r="AA696" s="60" t="e">
        <f>W696/N696</f>
        <v>#DIV/0!</v>
      </c>
      <c r="AB696" s="60"/>
      <c r="AC696" s="60"/>
      <c r="AD696" s="59"/>
      <c r="AE696" s="59"/>
      <c r="AF696" s="59"/>
      <c r="AG696" s="59"/>
      <c r="AH696" s="61"/>
      <c r="AI696" s="61"/>
      <c r="AJ696" s="61"/>
      <c r="AK696" s="61"/>
      <c r="AL696" s="164"/>
      <c r="AM696" s="62"/>
      <c r="AN696" s="62"/>
      <c r="AO696" s="59">
        <f t="shared" si="117"/>
        <v>0</v>
      </c>
      <c r="AP696" s="59">
        <f t="shared" si="117"/>
        <v>0</v>
      </c>
      <c r="AQ696" s="59">
        <f t="shared" si="117"/>
        <v>0</v>
      </c>
      <c r="AR696" s="59">
        <f t="shared" si="117"/>
        <v>0</v>
      </c>
      <c r="AS696" s="59"/>
      <c r="AT696" s="59"/>
      <c r="AU696" s="59"/>
      <c r="AV696" s="59"/>
      <c r="AW696" s="64"/>
      <c r="AX696" s="126" t="s">
        <v>168</v>
      </c>
      <c r="AY696" s="65"/>
      <c r="AZ696" s="66">
        <v>900</v>
      </c>
    </row>
    <row r="697" spans="1:52" s="126" customFormat="1" ht="47.25" x14ac:dyDescent="0.25">
      <c r="A697" s="53" t="str">
        <f t="shared" si="118"/>
        <v>TB13NT2_D1+1</v>
      </c>
      <c r="B697" s="53" t="str">
        <f t="shared" si="119"/>
        <v>TB13NT2_D1+2</v>
      </c>
      <c r="C697" s="53" t="str">
        <f t="shared" si="120"/>
        <v>TB13NT2_D1+3</v>
      </c>
      <c r="D697" s="53" t="str">
        <f t="shared" si="121"/>
        <v>TB13NT2_D1+4</v>
      </c>
      <c r="F697" s="126" t="s">
        <v>168</v>
      </c>
      <c r="G697" s="55"/>
      <c r="H697" s="55" t="s">
        <v>2395</v>
      </c>
      <c r="I697" s="56" t="s">
        <v>2396</v>
      </c>
      <c r="J697" s="56" t="s">
        <v>1123</v>
      </c>
      <c r="K697" s="56"/>
      <c r="L697" s="56" t="s">
        <v>2397</v>
      </c>
      <c r="M697" s="57">
        <v>8500</v>
      </c>
      <c r="N697" s="57">
        <v>3300</v>
      </c>
      <c r="O697" s="57">
        <v>2300</v>
      </c>
      <c r="P697" s="57">
        <v>1500</v>
      </c>
      <c r="Q697" s="57"/>
      <c r="R697" s="57"/>
      <c r="S697" s="57"/>
      <c r="T697" s="57"/>
      <c r="U697" s="58" t="str">
        <f>H697</f>
        <v>TB13NT2_D1</v>
      </c>
      <c r="V697" s="59"/>
      <c r="W697" s="59"/>
      <c r="X697" s="59"/>
      <c r="Y697" s="59"/>
      <c r="Z697" s="60"/>
      <c r="AA697" s="60">
        <f>W697/N697</f>
        <v>0</v>
      </c>
      <c r="AB697" s="60"/>
      <c r="AC697" s="60"/>
      <c r="AD697" s="59"/>
      <c r="AE697" s="59"/>
      <c r="AF697" s="59"/>
      <c r="AG697" s="59"/>
      <c r="AH697" s="61"/>
      <c r="AI697" s="61"/>
      <c r="AJ697" s="61"/>
      <c r="AK697" s="61"/>
      <c r="AL697" s="164">
        <v>2.396969696969697</v>
      </c>
      <c r="AM697" s="62"/>
      <c r="AN697" s="62">
        <v>1.35</v>
      </c>
      <c r="AO697" s="59">
        <f t="shared" si="117"/>
        <v>11475</v>
      </c>
      <c r="AP697" s="59">
        <f t="shared" si="117"/>
        <v>4455</v>
      </c>
      <c r="AQ697" s="59">
        <f t="shared" si="117"/>
        <v>3105</v>
      </c>
      <c r="AR697" s="59">
        <f t="shared" si="117"/>
        <v>2025.0000000000002</v>
      </c>
      <c r="AS697" s="59">
        <f t="shared" si="122"/>
        <v>11500</v>
      </c>
      <c r="AT697" s="59">
        <f t="shared" si="122"/>
        <v>4500</v>
      </c>
      <c r="AU697" s="59">
        <f t="shared" si="122"/>
        <v>3100</v>
      </c>
      <c r="AV697" s="59">
        <f t="shared" si="122"/>
        <v>2000</v>
      </c>
      <c r="AW697" s="64"/>
      <c r="AX697" s="126" t="s">
        <v>168</v>
      </c>
      <c r="AY697" s="65"/>
      <c r="AZ697" s="66"/>
    </row>
    <row r="698" spans="1:52" s="126" customFormat="1" ht="47.25" x14ac:dyDescent="0.25">
      <c r="A698" s="53" t="str">
        <f t="shared" si="118"/>
        <v>TB13NT2_D2+1</v>
      </c>
      <c r="B698" s="53" t="str">
        <f t="shared" si="119"/>
        <v>TB13NT2_D2+2</v>
      </c>
      <c r="C698" s="53" t="str">
        <f t="shared" si="120"/>
        <v>TB13NT2_D2+3</v>
      </c>
      <c r="D698" s="53" t="str">
        <f t="shared" si="121"/>
        <v>TB13NT2_D2+4</v>
      </c>
      <c r="F698" s="126" t="s">
        <v>168</v>
      </c>
      <c r="G698" s="55"/>
      <c r="H698" s="55" t="s">
        <v>2398</v>
      </c>
      <c r="I698" s="56" t="s">
        <v>2399</v>
      </c>
      <c r="J698" s="56" t="s">
        <v>2397</v>
      </c>
      <c r="K698" s="56"/>
      <c r="L698" s="56" t="s">
        <v>2400</v>
      </c>
      <c r="M698" s="55">
        <v>6000</v>
      </c>
      <c r="N698" s="55">
        <v>2600</v>
      </c>
      <c r="O698" s="55">
        <v>2000</v>
      </c>
      <c r="P698" s="55">
        <v>1300</v>
      </c>
      <c r="Q698" s="57"/>
      <c r="R698" s="57"/>
      <c r="S698" s="57"/>
      <c r="T698" s="57"/>
      <c r="U698" s="58" t="str">
        <f>H698</f>
        <v>TB13NT2_D2</v>
      </c>
      <c r="V698" s="59"/>
      <c r="W698" s="59"/>
      <c r="X698" s="59"/>
      <c r="Y698" s="59"/>
      <c r="Z698" s="60"/>
      <c r="AA698" s="60"/>
      <c r="AB698" s="60"/>
      <c r="AC698" s="60"/>
      <c r="AD698" s="59"/>
      <c r="AE698" s="59"/>
      <c r="AF698" s="59"/>
      <c r="AG698" s="59"/>
      <c r="AH698" s="61"/>
      <c r="AI698" s="61"/>
      <c r="AJ698" s="61"/>
      <c r="AK698" s="61"/>
      <c r="AL698" s="164">
        <v>2.5975000000000001</v>
      </c>
      <c r="AM698" s="62"/>
      <c r="AN698" s="62">
        <v>1.5</v>
      </c>
      <c r="AO698" s="59">
        <f t="shared" si="117"/>
        <v>9000</v>
      </c>
      <c r="AP698" s="59">
        <f t="shared" si="117"/>
        <v>3900</v>
      </c>
      <c r="AQ698" s="59">
        <f t="shared" si="117"/>
        <v>3000</v>
      </c>
      <c r="AR698" s="59">
        <f t="shared" si="117"/>
        <v>1950</v>
      </c>
      <c r="AS698" s="59">
        <f t="shared" si="122"/>
        <v>9000</v>
      </c>
      <c r="AT698" s="59">
        <f t="shared" si="122"/>
        <v>3900</v>
      </c>
      <c r="AU698" s="59">
        <f t="shared" si="122"/>
        <v>3000</v>
      </c>
      <c r="AV698" s="59">
        <f t="shared" si="122"/>
        <v>2000</v>
      </c>
      <c r="AW698" s="64"/>
      <c r="AX698" s="126" t="s">
        <v>168</v>
      </c>
      <c r="AY698" s="65"/>
      <c r="AZ698" s="66">
        <v>900</v>
      </c>
    </row>
    <row r="699" spans="1:52" s="126" customFormat="1" ht="31.5" x14ac:dyDescent="0.25">
      <c r="A699" s="53" t="str">
        <f t="shared" si="118"/>
        <v>TB14NT2+1</v>
      </c>
      <c r="B699" s="53" t="str">
        <f t="shared" si="119"/>
        <v>TB14NT2+2</v>
      </c>
      <c r="C699" s="53" t="str">
        <f t="shared" si="120"/>
        <v>TB14NT2+3</v>
      </c>
      <c r="D699" s="53" t="str">
        <f t="shared" si="121"/>
        <v>TB14NT2+4</v>
      </c>
      <c r="F699" s="126" t="s">
        <v>168</v>
      </c>
      <c r="G699" s="55">
        <v>14</v>
      </c>
      <c r="H699" s="55" t="s">
        <v>2401</v>
      </c>
      <c r="I699" s="56" t="s">
        <v>2402</v>
      </c>
      <c r="J699" s="56" t="s">
        <v>2400</v>
      </c>
      <c r="K699" s="56"/>
      <c r="L699" s="56" t="s">
        <v>2392</v>
      </c>
      <c r="M699" s="57"/>
      <c r="N699" s="57"/>
      <c r="O699" s="57"/>
      <c r="P699" s="57"/>
      <c r="Q699" s="57"/>
      <c r="R699" s="57"/>
      <c r="S699" s="57"/>
      <c r="T699" s="57"/>
      <c r="U699" s="58"/>
      <c r="V699" s="59"/>
      <c r="W699" s="59"/>
      <c r="X699" s="59"/>
      <c r="Y699" s="59"/>
      <c r="Z699" s="60"/>
      <c r="AA699" s="60" t="e">
        <f>W699/N699</f>
        <v>#DIV/0!</v>
      </c>
      <c r="AB699" s="60"/>
      <c r="AC699" s="60"/>
      <c r="AD699" s="59"/>
      <c r="AE699" s="59"/>
      <c r="AF699" s="59"/>
      <c r="AG699" s="59"/>
      <c r="AH699" s="61"/>
      <c r="AI699" s="61"/>
      <c r="AJ699" s="61"/>
      <c r="AK699" s="61"/>
      <c r="AL699" s="164"/>
      <c r="AM699" s="62"/>
      <c r="AN699" s="62"/>
      <c r="AO699" s="59">
        <f t="shared" si="117"/>
        <v>0</v>
      </c>
      <c r="AP699" s="59">
        <f t="shared" si="117"/>
        <v>0</v>
      </c>
      <c r="AQ699" s="59">
        <f t="shared" si="117"/>
        <v>0</v>
      </c>
      <c r="AR699" s="59">
        <f t="shared" si="117"/>
        <v>0</v>
      </c>
      <c r="AS699" s="59"/>
      <c r="AT699" s="59"/>
      <c r="AU699" s="59"/>
      <c r="AV699" s="59"/>
      <c r="AW699" s="64"/>
      <c r="AX699" s="126" t="s">
        <v>168</v>
      </c>
      <c r="AY699" s="65"/>
      <c r="AZ699" s="66">
        <v>900</v>
      </c>
    </row>
    <row r="700" spans="1:52" s="126" customFormat="1" ht="47.25" x14ac:dyDescent="0.25">
      <c r="A700" s="53" t="str">
        <f t="shared" si="118"/>
        <v>TB14NT2_D1+1</v>
      </c>
      <c r="B700" s="53" t="str">
        <f t="shared" si="119"/>
        <v>TB14NT2_D1+2</v>
      </c>
      <c r="C700" s="53" t="str">
        <f t="shared" si="120"/>
        <v>TB14NT2_D1+3</v>
      </c>
      <c r="D700" s="53" t="str">
        <f t="shared" si="121"/>
        <v>TB14NT2_D1+4</v>
      </c>
      <c r="F700" s="126" t="s">
        <v>168</v>
      </c>
      <c r="G700" s="55"/>
      <c r="H700" s="55" t="s">
        <v>2403</v>
      </c>
      <c r="I700" s="56" t="s">
        <v>2404</v>
      </c>
      <c r="J700" s="56" t="s">
        <v>2292</v>
      </c>
      <c r="K700" s="56"/>
      <c r="L700" s="56" t="s">
        <v>2405</v>
      </c>
      <c r="M700" s="57">
        <v>7500</v>
      </c>
      <c r="N700" s="57">
        <v>3400</v>
      </c>
      <c r="O700" s="57">
        <v>2300</v>
      </c>
      <c r="P700" s="57">
        <v>1500</v>
      </c>
      <c r="Q700" s="57"/>
      <c r="R700" s="57"/>
      <c r="S700" s="57"/>
      <c r="T700" s="57"/>
      <c r="U700" s="58" t="str">
        <f>H700</f>
        <v>TB14NT2_D1</v>
      </c>
      <c r="V700" s="59"/>
      <c r="W700" s="59"/>
      <c r="X700" s="59"/>
      <c r="Y700" s="59"/>
      <c r="Z700" s="60">
        <f>V700/M700</f>
        <v>0</v>
      </c>
      <c r="AA700" s="60">
        <f>W700/N700</f>
        <v>0</v>
      </c>
      <c r="AB700" s="60"/>
      <c r="AC700" s="60"/>
      <c r="AD700" s="59"/>
      <c r="AE700" s="59"/>
      <c r="AF700" s="59"/>
      <c r="AG700" s="59"/>
      <c r="AH700" s="61"/>
      <c r="AI700" s="61"/>
      <c r="AJ700" s="61"/>
      <c r="AK700" s="61"/>
      <c r="AL700" s="164">
        <v>2.0882352941176472</v>
      </c>
      <c r="AM700" s="62"/>
      <c r="AN700" s="62">
        <v>1.2</v>
      </c>
      <c r="AO700" s="59">
        <f t="shared" si="117"/>
        <v>9000</v>
      </c>
      <c r="AP700" s="59">
        <f t="shared" si="117"/>
        <v>4080</v>
      </c>
      <c r="AQ700" s="59">
        <f t="shared" si="117"/>
        <v>2760</v>
      </c>
      <c r="AR700" s="59">
        <f t="shared" si="117"/>
        <v>1800</v>
      </c>
      <c r="AS700" s="59">
        <f t="shared" si="122"/>
        <v>9000</v>
      </c>
      <c r="AT700" s="59">
        <f t="shared" si="122"/>
        <v>4100</v>
      </c>
      <c r="AU700" s="59">
        <f t="shared" si="122"/>
        <v>2800</v>
      </c>
      <c r="AV700" s="59">
        <f t="shared" si="122"/>
        <v>1800</v>
      </c>
      <c r="AW700" s="64"/>
      <c r="AX700" s="126" t="s">
        <v>168</v>
      </c>
      <c r="AY700" s="65"/>
      <c r="AZ700" s="66"/>
    </row>
    <row r="701" spans="1:52" s="126" customFormat="1" ht="47.25" x14ac:dyDescent="0.25">
      <c r="A701" s="53" t="str">
        <f t="shared" si="118"/>
        <v>TB14NT2_D2+1</v>
      </c>
      <c r="B701" s="53" t="str">
        <f t="shared" si="119"/>
        <v>TB14NT2_D2+2</v>
      </c>
      <c r="C701" s="53" t="str">
        <f t="shared" si="120"/>
        <v>TB14NT2_D2+3</v>
      </c>
      <c r="D701" s="53" t="str">
        <f t="shared" si="121"/>
        <v>TB14NT2_D2+4</v>
      </c>
      <c r="F701" s="126" t="s">
        <v>168</v>
      </c>
      <c r="G701" s="55"/>
      <c r="H701" s="55" t="s">
        <v>2406</v>
      </c>
      <c r="I701" s="56" t="s">
        <v>2407</v>
      </c>
      <c r="J701" s="56" t="s">
        <v>2298</v>
      </c>
      <c r="K701" s="56"/>
      <c r="L701" s="56" t="s">
        <v>2408</v>
      </c>
      <c r="M701" s="57">
        <v>6300</v>
      </c>
      <c r="N701" s="57">
        <v>2500</v>
      </c>
      <c r="O701" s="57">
        <v>1800</v>
      </c>
      <c r="P701" s="57">
        <v>1200</v>
      </c>
      <c r="Q701" s="57"/>
      <c r="R701" s="57"/>
      <c r="S701" s="57"/>
      <c r="T701" s="57"/>
      <c r="U701" s="58" t="str">
        <f>H701</f>
        <v>TB14NT2_D2</v>
      </c>
      <c r="V701" s="59"/>
      <c r="W701" s="59"/>
      <c r="X701" s="59"/>
      <c r="Y701" s="59"/>
      <c r="Z701" s="60"/>
      <c r="AA701" s="60"/>
      <c r="AB701" s="60"/>
      <c r="AC701" s="60"/>
      <c r="AD701" s="59"/>
      <c r="AE701" s="59"/>
      <c r="AF701" s="59"/>
      <c r="AG701" s="59"/>
      <c r="AH701" s="61"/>
      <c r="AI701" s="61"/>
      <c r="AJ701" s="61"/>
      <c r="AK701" s="61"/>
      <c r="AL701" s="164">
        <v>2.66</v>
      </c>
      <c r="AM701" s="62"/>
      <c r="AN701" s="62">
        <v>1.5</v>
      </c>
      <c r="AO701" s="59">
        <f t="shared" si="117"/>
        <v>9450</v>
      </c>
      <c r="AP701" s="59">
        <f t="shared" si="117"/>
        <v>3750</v>
      </c>
      <c r="AQ701" s="59">
        <f t="shared" si="117"/>
        <v>2700</v>
      </c>
      <c r="AR701" s="59">
        <f t="shared" si="117"/>
        <v>1800</v>
      </c>
      <c r="AS701" s="59">
        <f t="shared" si="122"/>
        <v>9500</v>
      </c>
      <c r="AT701" s="59">
        <f t="shared" si="122"/>
        <v>3800</v>
      </c>
      <c r="AU701" s="59">
        <f t="shared" si="122"/>
        <v>2700</v>
      </c>
      <c r="AV701" s="59">
        <f t="shared" si="122"/>
        <v>1800</v>
      </c>
      <c r="AW701" s="64"/>
      <c r="AX701" s="126" t="s">
        <v>168</v>
      </c>
      <c r="AY701" s="65"/>
      <c r="AZ701" s="66">
        <v>660</v>
      </c>
    </row>
    <row r="702" spans="1:52" s="126" customFormat="1" ht="47.25" x14ac:dyDescent="0.25">
      <c r="A702" s="53" t="str">
        <f t="shared" si="118"/>
        <v>TB14NT2_D3+1</v>
      </c>
      <c r="B702" s="53" t="str">
        <f t="shared" si="119"/>
        <v>TB14NT2_D3+2</v>
      </c>
      <c r="C702" s="53" t="str">
        <f t="shared" si="120"/>
        <v>TB14NT2_D3+3</v>
      </c>
      <c r="D702" s="53" t="str">
        <f t="shared" si="121"/>
        <v>TB14NT2_D3+4</v>
      </c>
      <c r="F702" s="126" t="s">
        <v>168</v>
      </c>
      <c r="G702" s="55"/>
      <c r="H702" s="55" t="s">
        <v>2409</v>
      </c>
      <c r="I702" s="56" t="s">
        <v>2410</v>
      </c>
      <c r="J702" s="56" t="s">
        <v>2298</v>
      </c>
      <c r="K702" s="56"/>
      <c r="L702" s="56" t="s">
        <v>2411</v>
      </c>
      <c r="M702" s="57">
        <v>6500</v>
      </c>
      <c r="N702" s="57">
        <v>2800</v>
      </c>
      <c r="O702" s="57">
        <v>1800</v>
      </c>
      <c r="P702" s="57">
        <v>1200</v>
      </c>
      <c r="Q702" s="57"/>
      <c r="R702" s="57"/>
      <c r="S702" s="57"/>
      <c r="T702" s="57"/>
      <c r="U702" s="58" t="str">
        <f>H702</f>
        <v>TB14NT2_D3</v>
      </c>
      <c r="V702" s="59"/>
      <c r="W702" s="59"/>
      <c r="X702" s="59"/>
      <c r="Y702" s="59"/>
      <c r="Z702" s="60"/>
      <c r="AA702" s="60"/>
      <c r="AB702" s="60"/>
      <c r="AC702" s="60"/>
      <c r="AD702" s="59"/>
      <c r="AE702" s="59"/>
      <c r="AF702" s="59"/>
      <c r="AG702" s="59"/>
      <c r="AH702" s="61"/>
      <c r="AI702" s="61"/>
      <c r="AJ702" s="61"/>
      <c r="AK702" s="61"/>
      <c r="AL702" s="164">
        <v>2.2069062881562882</v>
      </c>
      <c r="AM702" s="62"/>
      <c r="AN702" s="62">
        <v>1.25</v>
      </c>
      <c r="AO702" s="59">
        <f t="shared" si="117"/>
        <v>8125</v>
      </c>
      <c r="AP702" s="59">
        <f t="shared" si="117"/>
        <v>3500</v>
      </c>
      <c r="AQ702" s="59">
        <f t="shared" si="117"/>
        <v>2250</v>
      </c>
      <c r="AR702" s="59">
        <f t="shared" si="117"/>
        <v>1500</v>
      </c>
      <c r="AS702" s="59">
        <f t="shared" si="122"/>
        <v>8100</v>
      </c>
      <c r="AT702" s="59">
        <f t="shared" si="122"/>
        <v>3500</v>
      </c>
      <c r="AU702" s="59">
        <f t="shared" si="122"/>
        <v>2300</v>
      </c>
      <c r="AV702" s="59">
        <f t="shared" si="122"/>
        <v>1500</v>
      </c>
      <c r="AW702" s="64"/>
      <c r="AX702" s="126" t="s">
        <v>168</v>
      </c>
      <c r="AY702" s="65"/>
      <c r="AZ702" s="66">
        <v>450</v>
      </c>
    </row>
    <row r="703" spans="1:52" s="126" customFormat="1" ht="47.25" x14ac:dyDescent="0.25">
      <c r="A703" s="53" t="str">
        <f t="shared" si="118"/>
        <v>TB14NT2_D4+1</v>
      </c>
      <c r="B703" s="53" t="str">
        <f t="shared" si="119"/>
        <v>TB14NT2_D4+2</v>
      </c>
      <c r="C703" s="53" t="str">
        <f t="shared" si="120"/>
        <v>TB14NT2_D4+3</v>
      </c>
      <c r="D703" s="53" t="str">
        <f t="shared" si="121"/>
        <v>TB14NT2_D4+4</v>
      </c>
      <c r="F703" s="126" t="s">
        <v>168</v>
      </c>
      <c r="G703" s="55"/>
      <c r="H703" s="55" t="s">
        <v>2412</v>
      </c>
      <c r="I703" s="56" t="s">
        <v>2413</v>
      </c>
      <c r="J703" s="56" t="s">
        <v>2411</v>
      </c>
      <c r="K703" s="56"/>
      <c r="L703" s="56" t="s">
        <v>2408</v>
      </c>
      <c r="M703" s="57">
        <v>5500</v>
      </c>
      <c r="N703" s="57">
        <v>2300</v>
      </c>
      <c r="O703" s="57">
        <v>1400</v>
      </c>
      <c r="P703" s="57">
        <v>1000</v>
      </c>
      <c r="Q703" s="57"/>
      <c r="R703" s="57"/>
      <c r="S703" s="57"/>
      <c r="T703" s="57"/>
      <c r="U703" s="58" t="str">
        <f>H703</f>
        <v>TB14NT2_D4</v>
      </c>
      <c r="V703" s="59"/>
      <c r="W703" s="59"/>
      <c r="X703" s="59"/>
      <c r="Y703" s="59"/>
      <c r="Z703" s="60"/>
      <c r="AA703" s="60">
        <f>W703/N703</f>
        <v>0</v>
      </c>
      <c r="AB703" s="60"/>
      <c r="AC703" s="60">
        <f>Y703/P703</f>
        <v>0</v>
      </c>
      <c r="AD703" s="59"/>
      <c r="AE703" s="59"/>
      <c r="AF703" s="59"/>
      <c r="AG703" s="59"/>
      <c r="AH703" s="61"/>
      <c r="AI703" s="61"/>
      <c r="AJ703" s="61"/>
      <c r="AK703" s="61"/>
      <c r="AL703" s="164">
        <v>2.5</v>
      </c>
      <c r="AM703" s="62"/>
      <c r="AN703" s="62">
        <f>AL703*$AN$10/$AL$10</f>
        <v>1.4512672347780184</v>
      </c>
      <c r="AO703" s="59">
        <f t="shared" si="117"/>
        <v>7981.9697912791016</v>
      </c>
      <c r="AP703" s="59">
        <f t="shared" si="117"/>
        <v>3337.9146399894425</v>
      </c>
      <c r="AQ703" s="59">
        <f t="shared" si="117"/>
        <v>2031.7741286892258</v>
      </c>
      <c r="AR703" s="59">
        <f t="shared" si="117"/>
        <v>1451.2672347780185</v>
      </c>
      <c r="AS703" s="59">
        <f t="shared" si="122"/>
        <v>8000</v>
      </c>
      <c r="AT703" s="59">
        <f t="shared" si="122"/>
        <v>3300</v>
      </c>
      <c r="AU703" s="59">
        <f t="shared" si="122"/>
        <v>2000</v>
      </c>
      <c r="AV703" s="59">
        <f t="shared" si="122"/>
        <v>1500</v>
      </c>
      <c r="AW703" s="64"/>
      <c r="AX703" s="126" t="s">
        <v>168</v>
      </c>
      <c r="AY703" s="65"/>
      <c r="AZ703" s="66">
        <v>510</v>
      </c>
    </row>
    <row r="704" spans="1:52" s="126" customFormat="1" ht="31.5" x14ac:dyDescent="0.25">
      <c r="A704" s="53" t="str">
        <f t="shared" si="118"/>
        <v>TB15NT+1</v>
      </c>
      <c r="B704" s="53" t="str">
        <f t="shared" si="119"/>
        <v>TB15NT+2</v>
      </c>
      <c r="C704" s="53" t="str">
        <f t="shared" si="120"/>
        <v>TB15NT+3</v>
      </c>
      <c r="D704" s="53" t="str">
        <f t="shared" si="121"/>
        <v>TB15NT+4</v>
      </c>
      <c r="F704" s="126" t="s">
        <v>168</v>
      </c>
      <c r="G704" s="55">
        <v>15</v>
      </c>
      <c r="H704" s="55" t="s">
        <v>2414</v>
      </c>
      <c r="I704" s="56" t="s">
        <v>2415</v>
      </c>
      <c r="J704" s="56" t="s">
        <v>144</v>
      </c>
      <c r="K704" s="56"/>
      <c r="L704" s="56" t="s">
        <v>2340</v>
      </c>
      <c r="M704" s="55">
        <v>3400</v>
      </c>
      <c r="N704" s="55">
        <v>1700</v>
      </c>
      <c r="O704" s="55">
        <v>1400</v>
      </c>
      <c r="P704" s="55">
        <v>1000</v>
      </c>
      <c r="Q704" s="57"/>
      <c r="R704" s="57"/>
      <c r="S704" s="57"/>
      <c r="T704" s="57"/>
      <c r="U704" s="58" t="str">
        <f>H704</f>
        <v>TB15NT</v>
      </c>
      <c r="V704" s="59"/>
      <c r="W704" s="59"/>
      <c r="X704" s="59"/>
      <c r="Y704" s="59"/>
      <c r="Z704" s="60"/>
      <c r="AA704" s="60"/>
      <c r="AB704" s="60"/>
      <c r="AC704" s="60"/>
      <c r="AD704" s="59"/>
      <c r="AE704" s="59"/>
      <c r="AF704" s="59"/>
      <c r="AG704" s="59"/>
      <c r="AH704" s="61"/>
      <c r="AI704" s="61"/>
      <c r="AJ704" s="61"/>
      <c r="AK704" s="61"/>
      <c r="AL704" s="164">
        <v>4.4529411764705884</v>
      </c>
      <c r="AM704" s="62"/>
      <c r="AN704" s="63">
        <f>ROUNDDOWN(AL704*$AN$10/$AL$10,1)</f>
        <v>2.5</v>
      </c>
      <c r="AO704" s="59">
        <f t="shared" si="117"/>
        <v>8500</v>
      </c>
      <c r="AP704" s="59">
        <f t="shared" si="117"/>
        <v>4250</v>
      </c>
      <c r="AQ704" s="59">
        <f t="shared" si="117"/>
        <v>3500</v>
      </c>
      <c r="AR704" s="59">
        <f t="shared" si="117"/>
        <v>2500</v>
      </c>
      <c r="AS704" s="59">
        <f t="shared" si="122"/>
        <v>8500</v>
      </c>
      <c r="AT704" s="59">
        <f t="shared" si="122"/>
        <v>4300</v>
      </c>
      <c r="AU704" s="59">
        <f t="shared" si="122"/>
        <v>3500</v>
      </c>
      <c r="AV704" s="59">
        <f t="shared" si="122"/>
        <v>2500</v>
      </c>
      <c r="AW704" s="64"/>
      <c r="AX704" s="126" t="s">
        <v>168</v>
      </c>
      <c r="AY704" s="65"/>
      <c r="AZ704" s="66">
        <v>480</v>
      </c>
    </row>
    <row r="705" spans="1:52" s="126" customFormat="1" ht="31.5" x14ac:dyDescent="0.25">
      <c r="A705" s="53" t="str">
        <f t="shared" si="118"/>
        <v>TB16NT2+1</v>
      </c>
      <c r="B705" s="53" t="str">
        <f t="shared" si="119"/>
        <v>TB16NT2+2</v>
      </c>
      <c r="C705" s="53" t="str">
        <f t="shared" si="120"/>
        <v>TB16NT2+3</v>
      </c>
      <c r="D705" s="53" t="str">
        <f t="shared" si="121"/>
        <v>TB16NT2+4</v>
      </c>
      <c r="F705" s="126" t="s">
        <v>168</v>
      </c>
      <c r="G705" s="55">
        <v>16</v>
      </c>
      <c r="H705" s="55" t="s">
        <v>2416</v>
      </c>
      <c r="I705" s="56" t="s">
        <v>2417</v>
      </c>
      <c r="J705" s="56" t="s">
        <v>144</v>
      </c>
      <c r="K705" s="56"/>
      <c r="L705" s="56" t="s">
        <v>2418</v>
      </c>
      <c r="M705" s="57"/>
      <c r="N705" s="57"/>
      <c r="O705" s="57"/>
      <c r="P705" s="57"/>
      <c r="Q705" s="57"/>
      <c r="R705" s="57"/>
      <c r="S705" s="57"/>
      <c r="T705" s="57"/>
      <c r="U705" s="58"/>
      <c r="V705" s="59"/>
      <c r="W705" s="59"/>
      <c r="X705" s="59"/>
      <c r="Y705" s="59"/>
      <c r="Z705" s="60"/>
      <c r="AA705" s="60" t="e">
        <f t="shared" ref="AA705:AA711" si="127">W705/N705</f>
        <v>#DIV/0!</v>
      </c>
      <c r="AB705" s="60"/>
      <c r="AC705" s="60"/>
      <c r="AD705" s="59"/>
      <c r="AE705" s="59"/>
      <c r="AF705" s="59"/>
      <c r="AG705" s="59"/>
      <c r="AH705" s="61"/>
      <c r="AI705" s="61"/>
      <c r="AJ705" s="61"/>
      <c r="AK705" s="61"/>
      <c r="AL705" s="164"/>
      <c r="AM705" s="62"/>
      <c r="AN705" s="62"/>
      <c r="AO705" s="59">
        <f t="shared" si="117"/>
        <v>0</v>
      </c>
      <c r="AP705" s="59">
        <f t="shared" si="117"/>
        <v>0</v>
      </c>
      <c r="AQ705" s="59">
        <f t="shared" si="117"/>
        <v>0</v>
      </c>
      <c r="AR705" s="59">
        <f t="shared" si="117"/>
        <v>0</v>
      </c>
      <c r="AS705" s="59"/>
      <c r="AT705" s="59"/>
      <c r="AU705" s="59"/>
      <c r="AV705" s="59"/>
      <c r="AW705" s="64"/>
      <c r="AX705" s="126" t="s">
        <v>168</v>
      </c>
      <c r="AY705" s="65"/>
      <c r="AZ705" s="66">
        <v>660</v>
      </c>
    </row>
    <row r="706" spans="1:52" s="126" customFormat="1" ht="47.25" x14ac:dyDescent="0.25">
      <c r="A706" s="53" t="str">
        <f t="shared" si="118"/>
        <v>TB16NT2_D1+1</v>
      </c>
      <c r="B706" s="53" t="str">
        <f t="shared" si="119"/>
        <v>TB16NT2_D1+2</v>
      </c>
      <c r="C706" s="53" t="str">
        <f t="shared" si="120"/>
        <v>TB16NT2_D1+3</v>
      </c>
      <c r="D706" s="53" t="str">
        <f t="shared" si="121"/>
        <v>TB16NT2_D1+4</v>
      </c>
      <c r="F706" s="126" t="s">
        <v>168</v>
      </c>
      <c r="G706" s="55"/>
      <c r="H706" s="55" t="s">
        <v>2419</v>
      </c>
      <c r="I706" s="56" t="s">
        <v>2420</v>
      </c>
      <c r="J706" s="56" t="s">
        <v>2418</v>
      </c>
      <c r="K706" s="56"/>
      <c r="L706" s="56" t="s">
        <v>2340</v>
      </c>
      <c r="M706" s="57">
        <v>7200</v>
      </c>
      <c r="N706" s="57">
        <v>3500</v>
      </c>
      <c r="O706" s="57">
        <v>2400</v>
      </c>
      <c r="P706" s="57">
        <v>1500</v>
      </c>
      <c r="Q706" s="57"/>
      <c r="R706" s="57"/>
      <c r="S706" s="57"/>
      <c r="T706" s="57"/>
      <c r="U706" s="58" t="str">
        <f>H706</f>
        <v>TB16NT2_D1</v>
      </c>
      <c r="V706" s="59"/>
      <c r="W706" s="59"/>
      <c r="X706" s="59"/>
      <c r="Y706" s="59"/>
      <c r="Z706" s="60">
        <f>V706/M706</f>
        <v>0</v>
      </c>
      <c r="AA706" s="60">
        <f t="shared" si="127"/>
        <v>0</v>
      </c>
      <c r="AB706" s="60"/>
      <c r="AC706" s="60"/>
      <c r="AD706" s="59"/>
      <c r="AE706" s="59"/>
      <c r="AF706" s="59"/>
      <c r="AG706" s="59"/>
      <c r="AH706" s="61"/>
      <c r="AI706" s="61"/>
      <c r="AJ706" s="61"/>
      <c r="AK706" s="61"/>
      <c r="AL706" s="164">
        <v>1.6142857142857143</v>
      </c>
      <c r="AM706" s="62"/>
      <c r="AN706" s="62">
        <v>1.1000000000000001</v>
      </c>
      <c r="AO706" s="59">
        <f t="shared" si="117"/>
        <v>7920.0000000000009</v>
      </c>
      <c r="AP706" s="59">
        <f t="shared" si="117"/>
        <v>3850.0000000000005</v>
      </c>
      <c r="AQ706" s="59">
        <f t="shared" si="117"/>
        <v>2640</v>
      </c>
      <c r="AR706" s="59">
        <f t="shared" si="117"/>
        <v>1650.0000000000002</v>
      </c>
      <c r="AS706" s="59">
        <f t="shared" si="122"/>
        <v>7900</v>
      </c>
      <c r="AT706" s="59">
        <f t="shared" si="122"/>
        <v>3900</v>
      </c>
      <c r="AU706" s="59">
        <f t="shared" si="122"/>
        <v>2600</v>
      </c>
      <c r="AV706" s="59">
        <f t="shared" si="122"/>
        <v>1700</v>
      </c>
      <c r="AW706" s="64"/>
      <c r="AX706" s="126" t="s">
        <v>168</v>
      </c>
      <c r="AY706" s="65"/>
      <c r="AZ706" s="66">
        <v>660</v>
      </c>
    </row>
    <row r="707" spans="1:52" s="126" customFormat="1" ht="47.25" x14ac:dyDescent="0.25">
      <c r="A707" s="53" t="str">
        <f t="shared" si="118"/>
        <v>TB16NT2_D2+1</v>
      </c>
      <c r="B707" s="53" t="str">
        <f t="shared" si="119"/>
        <v>TB16NT2_D2+2</v>
      </c>
      <c r="C707" s="53" t="str">
        <f t="shared" si="120"/>
        <v>TB16NT2_D2+3</v>
      </c>
      <c r="D707" s="53" t="str">
        <f t="shared" si="121"/>
        <v>TB16NT2_D2+4</v>
      </c>
      <c r="F707" s="126" t="s">
        <v>168</v>
      </c>
      <c r="G707" s="55"/>
      <c r="H707" s="55" t="s">
        <v>2421</v>
      </c>
      <c r="I707" s="56" t="s">
        <v>2422</v>
      </c>
      <c r="J707" s="56" t="s">
        <v>2298</v>
      </c>
      <c r="K707" s="56"/>
      <c r="L707" s="56" t="s">
        <v>2423</v>
      </c>
      <c r="M707" s="55">
        <v>6500</v>
      </c>
      <c r="N707" s="55">
        <v>3200</v>
      </c>
      <c r="O707" s="55">
        <v>2400</v>
      </c>
      <c r="P707" s="55">
        <v>1500</v>
      </c>
      <c r="Q707" s="57"/>
      <c r="R707" s="57"/>
      <c r="S707" s="57"/>
      <c r="T707" s="57"/>
      <c r="U707" s="58" t="str">
        <f>H707</f>
        <v>TB16NT2_D2</v>
      </c>
      <c r="V707" s="59"/>
      <c r="W707" s="59"/>
      <c r="X707" s="59"/>
      <c r="Y707" s="59"/>
      <c r="Z707" s="60">
        <f>V707/M707</f>
        <v>0</v>
      </c>
      <c r="AA707" s="60">
        <f t="shared" si="127"/>
        <v>0</v>
      </c>
      <c r="AB707" s="60"/>
      <c r="AC707" s="60"/>
      <c r="AD707" s="59"/>
      <c r="AE707" s="59"/>
      <c r="AF707" s="59"/>
      <c r="AG707" s="59"/>
      <c r="AH707" s="61"/>
      <c r="AI707" s="61"/>
      <c r="AJ707" s="61"/>
      <c r="AK707" s="61"/>
      <c r="AL707" s="164">
        <v>1.4760817307692307</v>
      </c>
      <c r="AM707" s="62"/>
      <c r="AN707" s="62">
        <v>1.1000000000000001</v>
      </c>
      <c r="AO707" s="59">
        <f t="shared" si="117"/>
        <v>7150.0000000000009</v>
      </c>
      <c r="AP707" s="59">
        <f t="shared" si="117"/>
        <v>3520.0000000000005</v>
      </c>
      <c r="AQ707" s="59">
        <f t="shared" si="117"/>
        <v>2640</v>
      </c>
      <c r="AR707" s="59">
        <f t="shared" si="117"/>
        <v>1650.0000000000002</v>
      </c>
      <c r="AS707" s="59">
        <f t="shared" si="122"/>
        <v>7200</v>
      </c>
      <c r="AT707" s="59">
        <f t="shared" si="122"/>
        <v>3500</v>
      </c>
      <c r="AU707" s="59">
        <f t="shared" si="122"/>
        <v>2600</v>
      </c>
      <c r="AV707" s="59">
        <f t="shared" si="122"/>
        <v>1700</v>
      </c>
      <c r="AW707" s="64"/>
      <c r="AX707" s="126" t="s">
        <v>168</v>
      </c>
      <c r="AY707" s="65"/>
      <c r="AZ707" s="66">
        <v>660</v>
      </c>
    </row>
    <row r="708" spans="1:52" s="126" customFormat="1" ht="31.5" x14ac:dyDescent="0.25">
      <c r="A708" s="53" t="str">
        <f t="shared" si="118"/>
        <v>TB17NT+1</v>
      </c>
      <c r="B708" s="53" t="str">
        <f t="shared" si="119"/>
        <v>TB17NT+2</v>
      </c>
      <c r="C708" s="53" t="str">
        <f t="shared" si="120"/>
        <v>TB17NT+3</v>
      </c>
      <c r="D708" s="53" t="str">
        <f t="shared" si="121"/>
        <v>TB17NT+4</v>
      </c>
      <c r="F708" s="126" t="s">
        <v>168</v>
      </c>
      <c r="G708" s="55">
        <v>17</v>
      </c>
      <c r="H708" s="55" t="s">
        <v>2424</v>
      </c>
      <c r="I708" s="56" t="s">
        <v>2425</v>
      </c>
      <c r="J708" s="56" t="s">
        <v>2298</v>
      </c>
      <c r="K708" s="56"/>
      <c r="L708" s="56" t="s">
        <v>2340</v>
      </c>
      <c r="M708" s="57"/>
      <c r="N708" s="57"/>
      <c r="O708" s="57"/>
      <c r="P708" s="57"/>
      <c r="Q708" s="57"/>
      <c r="R708" s="57"/>
      <c r="S708" s="57"/>
      <c r="T708" s="57"/>
      <c r="U708" s="58"/>
      <c r="V708" s="59"/>
      <c r="W708" s="59"/>
      <c r="X708" s="59"/>
      <c r="Y708" s="59"/>
      <c r="Z708" s="60"/>
      <c r="AA708" s="60" t="e">
        <f t="shared" si="127"/>
        <v>#DIV/0!</v>
      </c>
      <c r="AB708" s="60"/>
      <c r="AC708" s="60"/>
      <c r="AD708" s="59"/>
      <c r="AE708" s="59"/>
      <c r="AF708" s="59"/>
      <c r="AG708" s="59"/>
      <c r="AH708" s="61"/>
      <c r="AI708" s="61"/>
      <c r="AJ708" s="61"/>
      <c r="AK708" s="61"/>
      <c r="AL708" s="164"/>
      <c r="AM708" s="62"/>
      <c r="AN708" s="62"/>
      <c r="AO708" s="59">
        <f t="shared" si="117"/>
        <v>0</v>
      </c>
      <c r="AP708" s="59">
        <f t="shared" si="117"/>
        <v>0</v>
      </c>
      <c r="AQ708" s="59">
        <f t="shared" si="117"/>
        <v>0</v>
      </c>
      <c r="AR708" s="59">
        <f t="shared" si="117"/>
        <v>0</v>
      </c>
      <c r="AS708" s="59"/>
      <c r="AT708" s="59"/>
      <c r="AU708" s="59"/>
      <c r="AV708" s="59"/>
      <c r="AW708" s="64"/>
      <c r="AX708" s="126" t="s">
        <v>168</v>
      </c>
      <c r="AY708" s="65"/>
      <c r="AZ708" s="66"/>
    </row>
    <row r="709" spans="1:52" s="126" customFormat="1" x14ac:dyDescent="0.25">
      <c r="A709" s="53" t="str">
        <f t="shared" si="118"/>
        <v>TB17NT_D1+1</v>
      </c>
      <c r="B709" s="53" t="str">
        <f t="shared" si="119"/>
        <v>TB17NT_D1+2</v>
      </c>
      <c r="C709" s="53" t="str">
        <f t="shared" si="120"/>
        <v>TB17NT_D1+3</v>
      </c>
      <c r="D709" s="53" t="str">
        <f t="shared" si="121"/>
        <v>TB17NT_D1+4</v>
      </c>
      <c r="F709" s="126" t="s">
        <v>168</v>
      </c>
      <c r="G709" s="55"/>
      <c r="H709" s="55" t="s">
        <v>2426</v>
      </c>
      <c r="I709" s="56" t="s">
        <v>2427</v>
      </c>
      <c r="J709" s="56" t="s">
        <v>1123</v>
      </c>
      <c r="K709" s="56"/>
      <c r="L709" s="56" t="s">
        <v>2428</v>
      </c>
      <c r="M709" s="57">
        <v>8200</v>
      </c>
      <c r="N709" s="57">
        <v>3500</v>
      </c>
      <c r="O709" s="57">
        <v>2400</v>
      </c>
      <c r="P709" s="57">
        <v>1500</v>
      </c>
      <c r="Q709" s="57"/>
      <c r="R709" s="57"/>
      <c r="S709" s="57"/>
      <c r="T709" s="57"/>
      <c r="U709" s="58" t="str">
        <f>H709</f>
        <v>TB17NT_D1</v>
      </c>
      <c r="V709" s="59"/>
      <c r="W709" s="59"/>
      <c r="X709" s="59"/>
      <c r="Y709" s="59"/>
      <c r="Z709" s="60">
        <f>V709/M709</f>
        <v>0</v>
      </c>
      <c r="AA709" s="60">
        <f t="shared" si="127"/>
        <v>0</v>
      </c>
      <c r="AB709" s="60"/>
      <c r="AC709" s="60"/>
      <c r="AD709" s="59"/>
      <c r="AE709" s="59"/>
      <c r="AF709" s="59"/>
      <c r="AG709" s="59"/>
      <c r="AH709" s="61"/>
      <c r="AI709" s="61"/>
      <c r="AJ709" s="61"/>
      <c r="AK709" s="61"/>
      <c r="AL709" s="164">
        <v>2.2799999999999998</v>
      </c>
      <c r="AM709" s="62"/>
      <c r="AN709" s="62">
        <v>1.5</v>
      </c>
      <c r="AO709" s="59">
        <f t="shared" si="117"/>
        <v>12300</v>
      </c>
      <c r="AP709" s="59">
        <f t="shared" si="117"/>
        <v>5250</v>
      </c>
      <c r="AQ709" s="59">
        <f t="shared" si="117"/>
        <v>3600</v>
      </c>
      <c r="AR709" s="59">
        <f t="shared" si="117"/>
        <v>2250</v>
      </c>
      <c r="AS709" s="59">
        <f t="shared" si="122"/>
        <v>12300</v>
      </c>
      <c r="AT709" s="59">
        <f t="shared" si="122"/>
        <v>5300</v>
      </c>
      <c r="AU709" s="59">
        <f t="shared" si="122"/>
        <v>3600</v>
      </c>
      <c r="AV709" s="59">
        <f t="shared" si="122"/>
        <v>2300</v>
      </c>
      <c r="AW709" s="64"/>
      <c r="AX709" s="126" t="s">
        <v>168</v>
      </c>
      <c r="AY709" s="65"/>
      <c r="AZ709" s="66">
        <v>540</v>
      </c>
    </row>
    <row r="710" spans="1:52" s="126" customFormat="1" ht="31.5" x14ac:dyDescent="0.25">
      <c r="A710" s="53" t="str">
        <f t="shared" si="118"/>
        <v>TB17NT_D2+1</v>
      </c>
      <c r="B710" s="53" t="str">
        <f t="shared" si="119"/>
        <v>TB17NT_D2+2</v>
      </c>
      <c r="C710" s="53" t="str">
        <f t="shared" si="120"/>
        <v>TB17NT_D2+3</v>
      </c>
      <c r="D710" s="53" t="str">
        <f t="shared" si="121"/>
        <v>TB17NT_D2+4</v>
      </c>
      <c r="F710" s="126" t="s">
        <v>168</v>
      </c>
      <c r="G710" s="55"/>
      <c r="H710" s="55" t="s">
        <v>2429</v>
      </c>
      <c r="I710" s="56" t="s">
        <v>2430</v>
      </c>
      <c r="J710" s="56" t="s">
        <v>2431</v>
      </c>
      <c r="K710" s="56"/>
      <c r="L710" s="56" t="s">
        <v>2432</v>
      </c>
      <c r="M710" s="55">
        <v>8200</v>
      </c>
      <c r="N710" s="55">
        <v>3500</v>
      </c>
      <c r="O710" s="55">
        <v>2400</v>
      </c>
      <c r="P710" s="55">
        <v>1500</v>
      </c>
      <c r="Q710" s="57"/>
      <c r="R710" s="57"/>
      <c r="S710" s="57"/>
      <c r="T710" s="57"/>
      <c r="U710" s="58" t="str">
        <f>H710</f>
        <v>TB17NT_D2</v>
      </c>
      <c r="V710" s="59"/>
      <c r="W710" s="59"/>
      <c r="X710" s="59"/>
      <c r="Y710" s="59"/>
      <c r="Z710" s="60">
        <f>V710/M710</f>
        <v>0</v>
      </c>
      <c r="AA710" s="60">
        <f t="shared" si="127"/>
        <v>0</v>
      </c>
      <c r="AB710" s="60"/>
      <c r="AC710" s="60"/>
      <c r="AD710" s="59"/>
      <c r="AE710" s="59"/>
      <c r="AF710" s="59"/>
      <c r="AG710" s="59"/>
      <c r="AH710" s="61"/>
      <c r="AI710" s="61"/>
      <c r="AJ710" s="61"/>
      <c r="AK710" s="61"/>
      <c r="AL710" s="164">
        <v>1.5976190476190477</v>
      </c>
      <c r="AM710" s="62"/>
      <c r="AN710" s="62">
        <v>1.1000000000000001</v>
      </c>
      <c r="AO710" s="59">
        <f t="shared" si="117"/>
        <v>9020</v>
      </c>
      <c r="AP710" s="59">
        <f t="shared" si="117"/>
        <v>3850.0000000000005</v>
      </c>
      <c r="AQ710" s="59">
        <f t="shared" si="117"/>
        <v>2640</v>
      </c>
      <c r="AR710" s="59">
        <f t="shared" si="117"/>
        <v>1650.0000000000002</v>
      </c>
      <c r="AS710" s="59">
        <f t="shared" si="122"/>
        <v>9000</v>
      </c>
      <c r="AT710" s="59">
        <f t="shared" si="122"/>
        <v>3900</v>
      </c>
      <c r="AU710" s="59">
        <f t="shared" si="122"/>
        <v>2600</v>
      </c>
      <c r="AV710" s="59">
        <f t="shared" si="122"/>
        <v>1700</v>
      </c>
      <c r="AW710" s="64"/>
      <c r="AX710" s="126" t="s">
        <v>168</v>
      </c>
      <c r="AY710" s="65"/>
      <c r="AZ710" s="66">
        <v>390</v>
      </c>
    </row>
    <row r="711" spans="1:52" s="126" customFormat="1" ht="31.5" x14ac:dyDescent="0.25">
      <c r="A711" s="53" t="str">
        <f t="shared" si="118"/>
        <v>TB18NT1+1</v>
      </c>
      <c r="B711" s="53" t="str">
        <f t="shared" si="119"/>
        <v>TB18NT1+2</v>
      </c>
      <c r="C711" s="53" t="str">
        <f t="shared" si="120"/>
        <v>TB18NT1+3</v>
      </c>
      <c r="D711" s="53" t="str">
        <f t="shared" si="121"/>
        <v>TB18NT1+4</v>
      </c>
      <c r="F711" s="126" t="s">
        <v>168</v>
      </c>
      <c r="G711" s="55">
        <v>18</v>
      </c>
      <c r="H711" s="55" t="s">
        <v>2433</v>
      </c>
      <c r="I711" s="56" t="s">
        <v>2434</v>
      </c>
      <c r="J711" s="56" t="s">
        <v>2435</v>
      </c>
      <c r="K711" s="56"/>
      <c r="L711" s="56" t="s">
        <v>2436</v>
      </c>
      <c r="M711" s="57"/>
      <c r="N711" s="57"/>
      <c r="O711" s="57"/>
      <c r="P711" s="57"/>
      <c r="Q711" s="57"/>
      <c r="R711" s="57"/>
      <c r="S711" s="57"/>
      <c r="T711" s="57"/>
      <c r="U711" s="58"/>
      <c r="V711" s="59"/>
      <c r="W711" s="59"/>
      <c r="X711" s="59"/>
      <c r="Y711" s="59"/>
      <c r="Z711" s="60"/>
      <c r="AA711" s="60" t="e">
        <f t="shared" si="127"/>
        <v>#DIV/0!</v>
      </c>
      <c r="AB711" s="60"/>
      <c r="AC711" s="60"/>
      <c r="AD711" s="59"/>
      <c r="AE711" s="59"/>
      <c r="AF711" s="59"/>
      <c r="AG711" s="59"/>
      <c r="AH711" s="61"/>
      <c r="AI711" s="61"/>
      <c r="AJ711" s="61"/>
      <c r="AK711" s="61"/>
      <c r="AL711" s="164"/>
      <c r="AM711" s="62"/>
      <c r="AN711" s="62"/>
      <c r="AO711" s="59">
        <f t="shared" si="117"/>
        <v>0</v>
      </c>
      <c r="AP711" s="59">
        <f t="shared" si="117"/>
        <v>0</v>
      </c>
      <c r="AQ711" s="59">
        <f t="shared" si="117"/>
        <v>0</v>
      </c>
      <c r="AR711" s="59">
        <f t="shared" si="117"/>
        <v>0</v>
      </c>
      <c r="AS711" s="59"/>
      <c r="AT711" s="59"/>
      <c r="AU711" s="59"/>
      <c r="AV711" s="59"/>
      <c r="AW711" s="64"/>
      <c r="AX711" s="126" t="s">
        <v>168</v>
      </c>
      <c r="AY711" s="65"/>
      <c r="AZ711" s="66">
        <v>270</v>
      </c>
    </row>
    <row r="712" spans="1:52" s="126" customFormat="1" ht="47.25" x14ac:dyDescent="0.25">
      <c r="A712" s="53" t="str">
        <f t="shared" si="118"/>
        <v>TB18NT1_D1+1</v>
      </c>
      <c r="B712" s="53" t="str">
        <f t="shared" si="119"/>
        <v>TB18NT1_D1+2</v>
      </c>
      <c r="C712" s="53" t="str">
        <f t="shared" si="120"/>
        <v>TB18NT1_D1+3</v>
      </c>
      <c r="D712" s="53" t="str">
        <f t="shared" si="121"/>
        <v>TB18NT1_D1+4</v>
      </c>
      <c r="F712" s="126" t="s">
        <v>168</v>
      </c>
      <c r="G712" s="55"/>
      <c r="H712" s="55" t="s">
        <v>2437</v>
      </c>
      <c r="I712" s="56" t="s">
        <v>2438</v>
      </c>
      <c r="J712" s="56" t="s">
        <v>2436</v>
      </c>
      <c r="K712" s="56"/>
      <c r="L712" s="56" t="s">
        <v>2439</v>
      </c>
      <c r="M712" s="57">
        <v>5500</v>
      </c>
      <c r="N712" s="57">
        <v>2600</v>
      </c>
      <c r="O712" s="57">
        <v>1600</v>
      </c>
      <c r="P712" s="55">
        <v>1100</v>
      </c>
      <c r="Q712" s="57"/>
      <c r="R712" s="57"/>
      <c r="S712" s="57"/>
      <c r="T712" s="57"/>
      <c r="U712" s="58" t="str">
        <f t="shared" ref="U712:U718" si="128">H712</f>
        <v>TB18NT1_D1</v>
      </c>
      <c r="V712" s="59"/>
      <c r="W712" s="59"/>
      <c r="X712" s="59"/>
      <c r="Y712" s="59"/>
      <c r="Z712" s="60"/>
      <c r="AA712" s="60"/>
      <c r="AB712" s="60"/>
      <c r="AC712" s="60"/>
      <c r="AD712" s="59"/>
      <c r="AE712" s="59"/>
      <c r="AF712" s="59"/>
      <c r="AG712" s="59"/>
      <c r="AH712" s="61"/>
      <c r="AI712" s="61"/>
      <c r="AJ712" s="61"/>
      <c r="AK712" s="61"/>
      <c r="AL712" s="164">
        <v>2.0769230769230771</v>
      </c>
      <c r="AM712" s="62"/>
      <c r="AN712" s="62">
        <v>1.2</v>
      </c>
      <c r="AO712" s="59">
        <f t="shared" si="117"/>
        <v>6600</v>
      </c>
      <c r="AP712" s="59">
        <f t="shared" si="117"/>
        <v>3120</v>
      </c>
      <c r="AQ712" s="59">
        <f t="shared" si="117"/>
        <v>1920</v>
      </c>
      <c r="AR712" s="59">
        <f t="shared" si="117"/>
        <v>1320</v>
      </c>
      <c r="AS712" s="59">
        <f t="shared" si="122"/>
        <v>6600</v>
      </c>
      <c r="AT712" s="59">
        <f t="shared" si="122"/>
        <v>3100</v>
      </c>
      <c r="AU712" s="59">
        <f t="shared" si="122"/>
        <v>1900</v>
      </c>
      <c r="AV712" s="59">
        <f t="shared" si="122"/>
        <v>1300</v>
      </c>
      <c r="AW712" s="64"/>
      <c r="AX712" s="126" t="s">
        <v>168</v>
      </c>
      <c r="AY712" s="65"/>
      <c r="AZ712" s="66">
        <v>250</v>
      </c>
    </row>
    <row r="713" spans="1:52" s="126" customFormat="1" ht="47.25" x14ac:dyDescent="0.25">
      <c r="A713" s="53" t="str">
        <f t="shared" si="118"/>
        <v>TB18NT1_D2+1</v>
      </c>
      <c r="B713" s="53" t="str">
        <f t="shared" si="119"/>
        <v>TB18NT1_D2+2</v>
      </c>
      <c r="C713" s="53" t="str">
        <f t="shared" si="120"/>
        <v>TB18NT1_D2+3</v>
      </c>
      <c r="D713" s="53" t="str">
        <f t="shared" si="121"/>
        <v>TB18NT1_D2+4</v>
      </c>
      <c r="F713" s="126" t="s">
        <v>168</v>
      </c>
      <c r="G713" s="55"/>
      <c r="H713" s="55" t="s">
        <v>2440</v>
      </c>
      <c r="I713" s="56" t="s">
        <v>2441</v>
      </c>
      <c r="J713" s="70" t="s">
        <v>2442</v>
      </c>
      <c r="K713" s="70"/>
      <c r="L713" s="70" t="s">
        <v>2443</v>
      </c>
      <c r="M713" s="57">
        <v>3000</v>
      </c>
      <c r="N713" s="57">
        <v>1600</v>
      </c>
      <c r="O713" s="57">
        <v>1100</v>
      </c>
      <c r="P713" s="55">
        <v>750</v>
      </c>
      <c r="Q713" s="57"/>
      <c r="R713" s="57"/>
      <c r="S713" s="57"/>
      <c r="T713" s="57"/>
      <c r="U713" s="58" t="str">
        <f t="shared" si="128"/>
        <v>TB18NT1_D2</v>
      </c>
      <c r="V713" s="59"/>
      <c r="W713" s="59"/>
      <c r="X713" s="59"/>
      <c r="Y713" s="59"/>
      <c r="Z713" s="60">
        <f>V713/M713</f>
        <v>0</v>
      </c>
      <c r="AA713" s="60">
        <f>W713/N713</f>
        <v>0</v>
      </c>
      <c r="AB713" s="60"/>
      <c r="AC713" s="60"/>
      <c r="AD713" s="59"/>
      <c r="AE713" s="59"/>
      <c r="AF713" s="59"/>
      <c r="AG713" s="59"/>
      <c r="AH713" s="61"/>
      <c r="AI713" s="61"/>
      <c r="AJ713" s="61"/>
      <c r="AK713" s="61"/>
      <c r="AL713" s="164">
        <v>1.9854166666666666</v>
      </c>
      <c r="AM713" s="62"/>
      <c r="AN713" s="62">
        <f>AL713*$AN$10/$AL$10</f>
        <v>1.1525480622862097</v>
      </c>
      <c r="AO713" s="59">
        <f t="shared" si="117"/>
        <v>3457.6441868586289</v>
      </c>
      <c r="AP713" s="59">
        <f t="shared" si="117"/>
        <v>1844.0768996579354</v>
      </c>
      <c r="AQ713" s="59">
        <f t="shared" si="117"/>
        <v>1267.8028685148306</v>
      </c>
      <c r="AR713" s="59">
        <f t="shared" si="117"/>
        <v>864.41104671465723</v>
      </c>
      <c r="AS713" s="59">
        <f t="shared" si="122"/>
        <v>3500</v>
      </c>
      <c r="AT713" s="59">
        <f t="shared" si="122"/>
        <v>1800</v>
      </c>
      <c r="AU713" s="59">
        <f t="shared" si="122"/>
        <v>1300</v>
      </c>
      <c r="AV713" s="59">
        <f t="shared" si="122"/>
        <v>860</v>
      </c>
      <c r="AW713" s="64"/>
      <c r="AX713" s="126" t="s">
        <v>168</v>
      </c>
      <c r="AY713" s="65"/>
      <c r="AZ713" s="66"/>
    </row>
    <row r="714" spans="1:52" s="126" customFormat="1" ht="47.25" x14ac:dyDescent="0.25">
      <c r="A714" s="53" t="str">
        <f t="shared" si="118"/>
        <v>TB18NT1_D3+1</v>
      </c>
      <c r="B714" s="53" t="str">
        <f t="shared" si="119"/>
        <v>TB18NT1_D3+2</v>
      </c>
      <c r="C714" s="53" t="str">
        <f t="shared" si="120"/>
        <v>TB18NT1_D3+3</v>
      </c>
      <c r="D714" s="53" t="str">
        <f t="shared" si="121"/>
        <v>TB18NT1_D3+4</v>
      </c>
      <c r="F714" s="126" t="s">
        <v>168</v>
      </c>
      <c r="G714" s="55"/>
      <c r="H714" s="55" t="s">
        <v>2444</v>
      </c>
      <c r="I714" s="56" t="s">
        <v>2445</v>
      </c>
      <c r="J714" s="56" t="s">
        <v>2443</v>
      </c>
      <c r="K714" s="56"/>
      <c r="L714" s="56" t="s">
        <v>2397</v>
      </c>
      <c r="M714" s="57">
        <v>4200</v>
      </c>
      <c r="N714" s="57">
        <v>1800</v>
      </c>
      <c r="O714" s="57">
        <v>1200</v>
      </c>
      <c r="P714" s="55">
        <v>850</v>
      </c>
      <c r="Q714" s="57"/>
      <c r="R714" s="57"/>
      <c r="S714" s="57"/>
      <c r="T714" s="57"/>
      <c r="U714" s="58" t="str">
        <f t="shared" si="128"/>
        <v>TB18NT1_D3</v>
      </c>
      <c r="V714" s="59"/>
      <c r="W714" s="59"/>
      <c r="X714" s="59"/>
      <c r="Y714" s="59"/>
      <c r="Z714" s="60">
        <f>V714/M714</f>
        <v>0</v>
      </c>
      <c r="AA714" s="60"/>
      <c r="AB714" s="60"/>
      <c r="AC714" s="60"/>
      <c r="AD714" s="59"/>
      <c r="AE714" s="59"/>
      <c r="AF714" s="59"/>
      <c r="AG714" s="59"/>
      <c r="AH714" s="61"/>
      <c r="AI714" s="61"/>
      <c r="AJ714" s="61"/>
      <c r="AK714" s="61"/>
      <c r="AL714" s="164">
        <v>2.2714285714285714</v>
      </c>
      <c r="AM714" s="62"/>
      <c r="AN714" s="62">
        <v>1.3</v>
      </c>
      <c r="AO714" s="59">
        <f t="shared" si="117"/>
        <v>5460</v>
      </c>
      <c r="AP714" s="59">
        <f t="shared" si="117"/>
        <v>2340</v>
      </c>
      <c r="AQ714" s="59">
        <f t="shared" si="117"/>
        <v>1560</v>
      </c>
      <c r="AR714" s="59">
        <f t="shared" ref="AR714:AR777" si="129">P714*$AN714</f>
        <v>1105</v>
      </c>
      <c r="AS714" s="59">
        <f t="shared" si="122"/>
        <v>5500</v>
      </c>
      <c r="AT714" s="59">
        <f t="shared" si="122"/>
        <v>2300</v>
      </c>
      <c r="AU714" s="59">
        <f t="shared" si="122"/>
        <v>1600</v>
      </c>
      <c r="AV714" s="59">
        <f t="shared" si="122"/>
        <v>1100</v>
      </c>
      <c r="AW714" s="64"/>
      <c r="AX714" s="126" t="s">
        <v>168</v>
      </c>
      <c r="AY714" s="65"/>
      <c r="AZ714" s="66">
        <v>720</v>
      </c>
    </row>
    <row r="715" spans="1:52" s="126" customFormat="1" ht="47.25" x14ac:dyDescent="0.25">
      <c r="A715" s="53" t="str">
        <f t="shared" si="118"/>
        <v>TB18NT1_D4+1</v>
      </c>
      <c r="B715" s="53" t="str">
        <f t="shared" si="119"/>
        <v>TB18NT1_D4+2</v>
      </c>
      <c r="C715" s="53" t="str">
        <f t="shared" si="120"/>
        <v>TB18NT1_D4+3</v>
      </c>
      <c r="D715" s="53" t="str">
        <f t="shared" si="121"/>
        <v>TB18NT1_D4+4</v>
      </c>
      <c r="F715" s="126" t="s">
        <v>168</v>
      </c>
      <c r="G715" s="55"/>
      <c r="H715" s="55" t="s">
        <v>2446</v>
      </c>
      <c r="I715" s="56" t="s">
        <v>2447</v>
      </c>
      <c r="J715" s="56" t="s">
        <v>144</v>
      </c>
      <c r="K715" s="56"/>
      <c r="L715" s="56" t="s">
        <v>426</v>
      </c>
      <c r="M715" s="57">
        <v>3800</v>
      </c>
      <c r="N715" s="57">
        <v>1700</v>
      </c>
      <c r="O715" s="57">
        <v>1100</v>
      </c>
      <c r="P715" s="57">
        <v>800</v>
      </c>
      <c r="Q715" s="57"/>
      <c r="R715" s="57"/>
      <c r="S715" s="57"/>
      <c r="T715" s="57"/>
      <c r="U715" s="58" t="str">
        <f t="shared" si="128"/>
        <v>TB18NT1_D4</v>
      </c>
      <c r="V715" s="59"/>
      <c r="W715" s="59"/>
      <c r="X715" s="59"/>
      <c r="Y715" s="59"/>
      <c r="Z715" s="60">
        <f>V715/M715</f>
        <v>0</v>
      </c>
      <c r="AA715" s="60">
        <f>W715/N715</f>
        <v>0</v>
      </c>
      <c r="AB715" s="60">
        <f>X715/O715</f>
        <v>0</v>
      </c>
      <c r="AC715" s="60">
        <f>Y715/P715</f>
        <v>0</v>
      </c>
      <c r="AD715" s="59"/>
      <c r="AE715" s="59"/>
      <c r="AF715" s="59"/>
      <c r="AG715" s="59"/>
      <c r="AH715" s="61"/>
      <c r="AI715" s="61"/>
      <c r="AJ715" s="61"/>
      <c r="AK715" s="61"/>
      <c r="AL715" s="164">
        <v>2.3588235294117648</v>
      </c>
      <c r="AM715" s="62"/>
      <c r="AN715" s="62">
        <v>1.35</v>
      </c>
      <c r="AO715" s="59">
        <f t="shared" ref="AO715:AR778" si="130">M715*$AN715</f>
        <v>5130</v>
      </c>
      <c r="AP715" s="59">
        <f t="shared" si="130"/>
        <v>2295</v>
      </c>
      <c r="AQ715" s="59">
        <f t="shared" si="130"/>
        <v>1485</v>
      </c>
      <c r="AR715" s="59">
        <f t="shared" si="129"/>
        <v>1080</v>
      </c>
      <c r="AS715" s="59">
        <f t="shared" si="122"/>
        <v>5100</v>
      </c>
      <c r="AT715" s="59">
        <f t="shared" si="122"/>
        <v>2300</v>
      </c>
      <c r="AU715" s="59">
        <f t="shared" si="122"/>
        <v>1500</v>
      </c>
      <c r="AV715" s="59">
        <f t="shared" si="122"/>
        <v>1100</v>
      </c>
      <c r="AW715" s="64"/>
      <c r="AX715" s="126" t="s">
        <v>168</v>
      </c>
      <c r="AY715" s="65"/>
      <c r="AZ715" s="66">
        <v>480</v>
      </c>
    </row>
    <row r="716" spans="1:52" s="126" customFormat="1" ht="47.25" x14ac:dyDescent="0.25">
      <c r="A716" s="53" t="str">
        <f t="shared" ref="A716:A779" si="131">H716&amp;"+1"</f>
        <v>TB18NT1_D5+1</v>
      </c>
      <c r="B716" s="53" t="str">
        <f t="shared" ref="B716:B779" si="132">H716&amp;"+2"</f>
        <v>TB18NT1_D5+2</v>
      </c>
      <c r="C716" s="53" t="str">
        <f t="shared" ref="C716:C779" si="133">H716&amp;"+3"</f>
        <v>TB18NT1_D5+3</v>
      </c>
      <c r="D716" s="53" t="str">
        <f t="shared" ref="D716:D779" si="134">H716&amp;"+4"</f>
        <v>TB18NT1_D5+4</v>
      </c>
      <c r="F716" s="126" t="s">
        <v>168</v>
      </c>
      <c r="G716" s="55"/>
      <c r="H716" s="55" t="s">
        <v>2448</v>
      </c>
      <c r="I716" s="56" t="s">
        <v>2449</v>
      </c>
      <c r="J716" s="56" t="s">
        <v>144</v>
      </c>
      <c r="K716" s="56"/>
      <c r="L716" s="56" t="s">
        <v>2450</v>
      </c>
      <c r="M716" s="57">
        <v>6000</v>
      </c>
      <c r="N716" s="57">
        <v>2400</v>
      </c>
      <c r="O716" s="57">
        <v>1600</v>
      </c>
      <c r="P716" s="57">
        <v>1100</v>
      </c>
      <c r="Q716" s="57"/>
      <c r="R716" s="57"/>
      <c r="S716" s="57"/>
      <c r="T716" s="57"/>
      <c r="U716" s="58" t="str">
        <f t="shared" si="128"/>
        <v>TB18NT1_D5</v>
      </c>
      <c r="V716" s="59"/>
      <c r="W716" s="59"/>
      <c r="X716" s="59"/>
      <c r="Y716" s="59"/>
      <c r="Z716" s="60">
        <f>V716/M716</f>
        <v>0</v>
      </c>
      <c r="AA716" s="60">
        <f>W716/N716</f>
        <v>0</v>
      </c>
      <c r="AB716" s="60"/>
      <c r="AC716" s="60"/>
      <c r="AD716" s="59"/>
      <c r="AE716" s="59"/>
      <c r="AF716" s="59"/>
      <c r="AG716" s="59"/>
      <c r="AH716" s="61"/>
      <c r="AI716" s="61"/>
      <c r="AJ716" s="61"/>
      <c r="AK716" s="61"/>
      <c r="AL716" s="164">
        <v>2.4958333333333336</v>
      </c>
      <c r="AM716" s="62"/>
      <c r="AN716" s="62">
        <f>AL716*$AN$10/$AL$10</f>
        <v>1.4488484560533887</v>
      </c>
      <c r="AO716" s="59">
        <f t="shared" si="130"/>
        <v>8693.0907363203332</v>
      </c>
      <c r="AP716" s="59">
        <f t="shared" si="130"/>
        <v>3477.2362945281329</v>
      </c>
      <c r="AQ716" s="59">
        <f t="shared" si="130"/>
        <v>2318.1575296854221</v>
      </c>
      <c r="AR716" s="59">
        <f t="shared" si="129"/>
        <v>1593.7333016587277</v>
      </c>
      <c r="AS716" s="59">
        <f t="shared" ref="AS716:AV779" si="135">IF(AO716&lt;1000,ROUND(AO716,-1),ROUND(AO716,-2))</f>
        <v>8700</v>
      </c>
      <c r="AT716" s="59">
        <f t="shared" si="135"/>
        <v>3500</v>
      </c>
      <c r="AU716" s="59">
        <f t="shared" si="135"/>
        <v>2300</v>
      </c>
      <c r="AV716" s="59">
        <f t="shared" si="135"/>
        <v>1600</v>
      </c>
      <c r="AW716" s="64"/>
      <c r="AX716" s="126" t="s">
        <v>168</v>
      </c>
      <c r="AY716" s="65"/>
      <c r="AZ716" s="66"/>
    </row>
    <row r="717" spans="1:52" s="126" customFormat="1" ht="31.5" x14ac:dyDescent="0.25">
      <c r="A717" s="53" t="str">
        <f t="shared" si="131"/>
        <v>TB19NT+1</v>
      </c>
      <c r="B717" s="53" t="str">
        <f t="shared" si="132"/>
        <v>TB19NT+2</v>
      </c>
      <c r="C717" s="53" t="str">
        <f t="shared" si="133"/>
        <v>TB19NT+3</v>
      </c>
      <c r="D717" s="53" t="str">
        <f t="shared" si="134"/>
        <v>TB19NT+4</v>
      </c>
      <c r="F717" s="126" t="s">
        <v>168</v>
      </c>
      <c r="G717" s="55">
        <v>19</v>
      </c>
      <c r="H717" s="55" t="s">
        <v>2451</v>
      </c>
      <c r="I717" s="56" t="s">
        <v>2452</v>
      </c>
      <c r="J717" s="56" t="s">
        <v>2450</v>
      </c>
      <c r="K717" s="56"/>
      <c r="L717" s="56" t="s">
        <v>2453</v>
      </c>
      <c r="M717" s="57">
        <v>5500</v>
      </c>
      <c r="N717" s="57">
        <v>2600</v>
      </c>
      <c r="O717" s="57">
        <v>1700</v>
      </c>
      <c r="P717" s="57">
        <v>1100</v>
      </c>
      <c r="Q717" s="57"/>
      <c r="R717" s="57"/>
      <c r="S717" s="57"/>
      <c r="T717" s="57"/>
      <c r="U717" s="58" t="str">
        <f t="shared" si="128"/>
        <v>TB19NT</v>
      </c>
      <c r="V717" s="59"/>
      <c r="W717" s="59"/>
      <c r="X717" s="59"/>
      <c r="Y717" s="59"/>
      <c r="Z717" s="60"/>
      <c r="AA717" s="60"/>
      <c r="AB717" s="60"/>
      <c r="AC717" s="60"/>
      <c r="AD717" s="59"/>
      <c r="AE717" s="59"/>
      <c r="AF717" s="59"/>
      <c r="AG717" s="59"/>
      <c r="AH717" s="61"/>
      <c r="AI717" s="61"/>
      <c r="AJ717" s="61"/>
      <c r="AK717" s="61"/>
      <c r="AL717" s="164">
        <v>2.0614335664335663</v>
      </c>
      <c r="AM717" s="62"/>
      <c r="AN717" s="62">
        <f>AL717*$AN$10/$AL$10</f>
        <v>1.1966763966546523</v>
      </c>
      <c r="AO717" s="59">
        <f t="shared" si="130"/>
        <v>6581.7201816005872</v>
      </c>
      <c r="AP717" s="59">
        <f t="shared" si="130"/>
        <v>3111.358631302096</v>
      </c>
      <c r="AQ717" s="59">
        <f t="shared" si="130"/>
        <v>2034.3498743129089</v>
      </c>
      <c r="AR717" s="59">
        <f t="shared" si="129"/>
        <v>1316.3440363201175</v>
      </c>
      <c r="AS717" s="59">
        <f t="shared" si="135"/>
        <v>6600</v>
      </c>
      <c r="AT717" s="59">
        <f t="shared" si="135"/>
        <v>3100</v>
      </c>
      <c r="AU717" s="59">
        <f t="shared" si="135"/>
        <v>2000</v>
      </c>
      <c r="AV717" s="59">
        <f t="shared" si="135"/>
        <v>1300</v>
      </c>
      <c r="AW717" s="64"/>
      <c r="AX717" s="126" t="s">
        <v>168</v>
      </c>
      <c r="AY717" s="65"/>
      <c r="AZ717" s="66">
        <v>420</v>
      </c>
    </row>
    <row r="718" spans="1:52" s="126" customFormat="1" ht="31.5" x14ac:dyDescent="0.25">
      <c r="A718" s="53" t="str">
        <f t="shared" si="131"/>
        <v>TB20NT2+1</v>
      </c>
      <c r="B718" s="53" t="str">
        <f t="shared" si="132"/>
        <v>TB20NT2+2</v>
      </c>
      <c r="C718" s="53" t="str">
        <f t="shared" si="133"/>
        <v>TB20NT2+3</v>
      </c>
      <c r="D718" s="53" t="str">
        <f t="shared" si="134"/>
        <v>TB20NT2+4</v>
      </c>
      <c r="F718" s="126" t="s">
        <v>168</v>
      </c>
      <c r="G718" s="55">
        <v>20</v>
      </c>
      <c r="H718" s="55" t="s">
        <v>2454</v>
      </c>
      <c r="I718" s="56" t="s">
        <v>2455</v>
      </c>
      <c r="J718" s="56" t="s">
        <v>2456</v>
      </c>
      <c r="K718" s="56"/>
      <c r="L718" s="56" t="s">
        <v>2457</v>
      </c>
      <c r="M718" s="55">
        <v>6500</v>
      </c>
      <c r="N718" s="55">
        <v>2500</v>
      </c>
      <c r="O718" s="55">
        <v>1600</v>
      </c>
      <c r="P718" s="55">
        <v>1100</v>
      </c>
      <c r="Q718" s="57"/>
      <c r="R718" s="57"/>
      <c r="S718" s="57"/>
      <c r="T718" s="57"/>
      <c r="U718" s="58" t="str">
        <f t="shared" si="128"/>
        <v>TB20NT2</v>
      </c>
      <c r="V718" s="59"/>
      <c r="W718" s="59"/>
      <c r="X718" s="59"/>
      <c r="Y718" s="59"/>
      <c r="Z718" s="60"/>
      <c r="AA718" s="60">
        <f>W718/N718</f>
        <v>0</v>
      </c>
      <c r="AB718" s="60"/>
      <c r="AC718" s="60"/>
      <c r="AD718" s="59"/>
      <c r="AE718" s="59"/>
      <c r="AF718" s="59"/>
      <c r="AG718" s="59"/>
      <c r="AH718" s="61"/>
      <c r="AI718" s="61"/>
      <c r="AJ718" s="61"/>
      <c r="AK718" s="61"/>
      <c r="AL718" s="164">
        <v>2.64</v>
      </c>
      <c r="AM718" s="62"/>
      <c r="AN718" s="62">
        <v>1.5</v>
      </c>
      <c r="AO718" s="59">
        <f t="shared" si="130"/>
        <v>9750</v>
      </c>
      <c r="AP718" s="59">
        <f t="shared" si="130"/>
        <v>3750</v>
      </c>
      <c r="AQ718" s="59">
        <f t="shared" si="130"/>
        <v>2400</v>
      </c>
      <c r="AR718" s="59">
        <f t="shared" si="129"/>
        <v>1650</v>
      </c>
      <c r="AS718" s="59">
        <f t="shared" si="135"/>
        <v>9800</v>
      </c>
      <c r="AT718" s="59">
        <f t="shared" si="135"/>
        <v>3800</v>
      </c>
      <c r="AU718" s="59">
        <f t="shared" si="135"/>
        <v>2400</v>
      </c>
      <c r="AV718" s="59">
        <f t="shared" si="135"/>
        <v>1700</v>
      </c>
      <c r="AW718" s="64"/>
      <c r="AX718" s="126" t="s">
        <v>168</v>
      </c>
      <c r="AY718" s="65"/>
      <c r="AZ718" s="66">
        <v>360</v>
      </c>
    </row>
    <row r="719" spans="1:52" s="126" customFormat="1" ht="31.5" x14ac:dyDescent="0.25">
      <c r="A719" s="53" t="str">
        <f t="shared" si="131"/>
        <v>TB21NT2+1</v>
      </c>
      <c r="B719" s="53" t="str">
        <f t="shared" si="132"/>
        <v>TB21NT2+2</v>
      </c>
      <c r="C719" s="53" t="str">
        <f t="shared" si="133"/>
        <v>TB21NT2+3</v>
      </c>
      <c r="D719" s="53" t="str">
        <f t="shared" si="134"/>
        <v>TB21NT2+4</v>
      </c>
      <c r="F719" s="126" t="s">
        <v>168</v>
      </c>
      <c r="G719" s="55">
        <v>21</v>
      </c>
      <c r="H719" s="55" t="s">
        <v>2458</v>
      </c>
      <c r="I719" s="56" t="s">
        <v>2459</v>
      </c>
      <c r="J719" s="56" t="s">
        <v>2457</v>
      </c>
      <c r="K719" s="56"/>
      <c r="L719" s="56" t="s">
        <v>426</v>
      </c>
      <c r="M719" s="57"/>
      <c r="N719" s="57"/>
      <c r="O719" s="57"/>
      <c r="P719" s="55"/>
      <c r="Q719" s="57"/>
      <c r="R719" s="57"/>
      <c r="S719" s="57"/>
      <c r="T719" s="57"/>
      <c r="U719" s="58"/>
      <c r="V719" s="59"/>
      <c r="W719" s="59"/>
      <c r="X719" s="59"/>
      <c r="Y719" s="59"/>
      <c r="Z719" s="60" t="e">
        <f>V719/M719</f>
        <v>#DIV/0!</v>
      </c>
      <c r="AA719" s="60"/>
      <c r="AB719" s="60"/>
      <c r="AC719" s="60"/>
      <c r="AD719" s="59"/>
      <c r="AE719" s="59"/>
      <c r="AF719" s="59"/>
      <c r="AG719" s="59"/>
      <c r="AH719" s="61"/>
      <c r="AI719" s="61"/>
      <c r="AJ719" s="61"/>
      <c r="AK719" s="61"/>
      <c r="AL719" s="164"/>
      <c r="AM719" s="62"/>
      <c r="AN719" s="62"/>
      <c r="AO719" s="59">
        <f t="shared" si="130"/>
        <v>0</v>
      </c>
      <c r="AP719" s="59">
        <f t="shared" si="130"/>
        <v>0</v>
      </c>
      <c r="AQ719" s="59">
        <f t="shared" si="130"/>
        <v>0</v>
      </c>
      <c r="AR719" s="59">
        <f t="shared" si="129"/>
        <v>0</v>
      </c>
      <c r="AS719" s="59"/>
      <c r="AT719" s="59"/>
      <c r="AU719" s="59"/>
      <c r="AV719" s="59"/>
      <c r="AW719" s="64"/>
      <c r="AX719" s="126" t="s">
        <v>168</v>
      </c>
      <c r="AY719" s="65"/>
      <c r="AZ719" s="66">
        <v>720</v>
      </c>
    </row>
    <row r="720" spans="1:52" s="126" customFormat="1" ht="47.25" x14ac:dyDescent="0.25">
      <c r="A720" s="53" t="str">
        <f t="shared" si="131"/>
        <v>TB21NT2_D1+1</v>
      </c>
      <c r="B720" s="53" t="str">
        <f t="shared" si="132"/>
        <v>TB21NT2_D1+2</v>
      </c>
      <c r="C720" s="53" t="str">
        <f t="shared" si="133"/>
        <v>TB21NT2_D1+3</v>
      </c>
      <c r="D720" s="53" t="str">
        <f t="shared" si="134"/>
        <v>TB21NT2_D1+4</v>
      </c>
      <c r="F720" s="126" t="s">
        <v>168</v>
      </c>
      <c r="G720" s="55"/>
      <c r="H720" s="55" t="s">
        <v>2460</v>
      </c>
      <c r="I720" s="56" t="s">
        <v>2461</v>
      </c>
      <c r="J720" s="56" t="s">
        <v>144</v>
      </c>
      <c r="K720" s="56"/>
      <c r="L720" s="56" t="s">
        <v>426</v>
      </c>
      <c r="M720" s="57">
        <v>3500</v>
      </c>
      <c r="N720" s="57">
        <v>1800</v>
      </c>
      <c r="O720" s="55">
        <v>1200</v>
      </c>
      <c r="P720" s="55">
        <v>900</v>
      </c>
      <c r="Q720" s="57"/>
      <c r="R720" s="57"/>
      <c r="S720" s="57"/>
      <c r="T720" s="57"/>
      <c r="U720" s="58" t="str">
        <f>H720</f>
        <v>TB21NT2_D1</v>
      </c>
      <c r="V720" s="59"/>
      <c r="W720" s="59"/>
      <c r="X720" s="59"/>
      <c r="Y720" s="59"/>
      <c r="Z720" s="60"/>
      <c r="AA720" s="60"/>
      <c r="AB720" s="60"/>
      <c r="AC720" s="60"/>
      <c r="AD720" s="59"/>
      <c r="AE720" s="59"/>
      <c r="AF720" s="59"/>
      <c r="AG720" s="59"/>
      <c r="AH720" s="61"/>
      <c r="AI720" s="61"/>
      <c r="AJ720" s="61"/>
      <c r="AK720" s="61"/>
      <c r="AL720" s="164">
        <v>2.1452380952380952</v>
      </c>
      <c r="AM720" s="62"/>
      <c r="AN720" s="62">
        <f>AL720*$AN$10/$AL$10</f>
        <v>1.2453255033666615</v>
      </c>
      <c r="AO720" s="59">
        <f t="shared" si="130"/>
        <v>4358.6392617833153</v>
      </c>
      <c r="AP720" s="59">
        <f t="shared" si="130"/>
        <v>2241.5859060599905</v>
      </c>
      <c r="AQ720" s="59">
        <f t="shared" si="130"/>
        <v>1494.3906040399938</v>
      </c>
      <c r="AR720" s="59">
        <f t="shared" si="129"/>
        <v>1120.7929530299953</v>
      </c>
      <c r="AS720" s="59">
        <f t="shared" si="135"/>
        <v>4400</v>
      </c>
      <c r="AT720" s="59">
        <f t="shared" si="135"/>
        <v>2200</v>
      </c>
      <c r="AU720" s="59">
        <f t="shared" si="135"/>
        <v>1500</v>
      </c>
      <c r="AV720" s="59">
        <f t="shared" si="135"/>
        <v>1100</v>
      </c>
      <c r="AW720" s="64"/>
      <c r="AX720" s="126" t="s">
        <v>168</v>
      </c>
      <c r="AY720" s="65"/>
      <c r="AZ720" s="66"/>
    </row>
    <row r="721" spans="1:52" s="126" customFormat="1" ht="47.25" x14ac:dyDescent="0.25">
      <c r="A721" s="53" t="str">
        <f t="shared" si="131"/>
        <v>TB21NT2_D2+1</v>
      </c>
      <c r="B721" s="53" t="str">
        <f t="shared" si="132"/>
        <v>TB21NT2_D2+2</v>
      </c>
      <c r="C721" s="53" t="str">
        <f t="shared" si="133"/>
        <v>TB21NT2_D2+3</v>
      </c>
      <c r="D721" s="53" t="str">
        <f t="shared" si="134"/>
        <v>TB21NT2_D2+4</v>
      </c>
      <c r="F721" s="126" t="s">
        <v>168</v>
      </c>
      <c r="G721" s="55"/>
      <c r="H721" s="55" t="s">
        <v>2462</v>
      </c>
      <c r="I721" s="56" t="s">
        <v>2463</v>
      </c>
      <c r="J721" s="56" t="s">
        <v>144</v>
      </c>
      <c r="K721" s="56"/>
      <c r="L721" s="56" t="s">
        <v>2464</v>
      </c>
      <c r="M721" s="57">
        <v>2400</v>
      </c>
      <c r="N721" s="55">
        <v>1200</v>
      </c>
      <c r="O721" s="55">
        <v>900</v>
      </c>
      <c r="P721" s="55">
        <v>650</v>
      </c>
      <c r="Q721" s="57"/>
      <c r="R721" s="57"/>
      <c r="S721" s="57"/>
      <c r="T721" s="57"/>
      <c r="U721" s="58" t="str">
        <f>H721</f>
        <v>TB21NT2_D2</v>
      </c>
      <c r="V721" s="59"/>
      <c r="W721" s="59"/>
      <c r="X721" s="59"/>
      <c r="Y721" s="59"/>
      <c r="Z721" s="60"/>
      <c r="AA721" s="60"/>
      <c r="AB721" s="60"/>
      <c r="AC721" s="60"/>
      <c r="AD721" s="59"/>
      <c r="AE721" s="59"/>
      <c r="AF721" s="59"/>
      <c r="AG721" s="59"/>
      <c r="AH721" s="61"/>
      <c r="AI721" s="61"/>
      <c r="AJ721" s="61"/>
      <c r="AK721" s="61"/>
      <c r="AL721" s="164">
        <v>2.4166666666666665</v>
      </c>
      <c r="AM721" s="62"/>
      <c r="AN721" s="62">
        <f>AL721*$AN$10/$AL$10</f>
        <v>1.4028916602854178</v>
      </c>
      <c r="AO721" s="59">
        <f t="shared" si="130"/>
        <v>3366.9399846850029</v>
      </c>
      <c r="AP721" s="59">
        <f t="shared" si="130"/>
        <v>1683.4699923425014</v>
      </c>
      <c r="AQ721" s="59">
        <f t="shared" si="130"/>
        <v>1262.6024942568761</v>
      </c>
      <c r="AR721" s="59">
        <f t="shared" si="129"/>
        <v>911.87957918552161</v>
      </c>
      <c r="AS721" s="59">
        <f t="shared" si="135"/>
        <v>3400</v>
      </c>
      <c r="AT721" s="59">
        <f t="shared" si="135"/>
        <v>1700</v>
      </c>
      <c r="AU721" s="59">
        <f t="shared" si="135"/>
        <v>1300</v>
      </c>
      <c r="AV721" s="59">
        <f t="shared" si="135"/>
        <v>910</v>
      </c>
      <c r="AW721" s="64"/>
      <c r="AX721" s="126" t="s">
        <v>168</v>
      </c>
      <c r="AY721" s="65"/>
      <c r="AZ721" s="66">
        <v>540</v>
      </c>
    </row>
    <row r="722" spans="1:52" s="126" customFormat="1" ht="47.25" x14ac:dyDescent="0.25">
      <c r="A722" s="53" t="str">
        <f t="shared" si="131"/>
        <v>TB21NT2_D3+1</v>
      </c>
      <c r="B722" s="53" t="str">
        <f t="shared" si="132"/>
        <v>TB21NT2_D3+2</v>
      </c>
      <c r="C722" s="53" t="str">
        <f t="shared" si="133"/>
        <v>TB21NT2_D3+3</v>
      </c>
      <c r="D722" s="53" t="str">
        <f t="shared" si="134"/>
        <v>TB21NT2_D3+4</v>
      </c>
      <c r="F722" s="126" t="s">
        <v>168</v>
      </c>
      <c r="G722" s="55"/>
      <c r="H722" s="55" t="s">
        <v>2465</v>
      </c>
      <c r="I722" s="56" t="s">
        <v>2466</v>
      </c>
      <c r="J722" s="56" t="s">
        <v>2464</v>
      </c>
      <c r="K722" s="56"/>
      <c r="L722" s="56" t="s">
        <v>426</v>
      </c>
      <c r="M722" s="57">
        <v>1600</v>
      </c>
      <c r="N722" s="55">
        <v>800</v>
      </c>
      <c r="O722" s="55">
        <v>650</v>
      </c>
      <c r="P722" s="55">
        <v>450</v>
      </c>
      <c r="Q722" s="57"/>
      <c r="R722" s="57"/>
      <c r="S722" s="57"/>
      <c r="T722" s="57"/>
      <c r="U722" s="58" t="str">
        <f>H722</f>
        <v>TB21NT2_D3</v>
      </c>
      <c r="V722" s="59"/>
      <c r="W722" s="59"/>
      <c r="X722" s="59"/>
      <c r="Y722" s="59"/>
      <c r="Z722" s="60"/>
      <c r="AA722" s="60"/>
      <c r="AB722" s="60"/>
      <c r="AC722" s="60"/>
      <c r="AD722" s="59"/>
      <c r="AE722" s="59"/>
      <c r="AF722" s="59"/>
      <c r="AG722" s="59"/>
      <c r="AH722" s="61"/>
      <c r="AI722" s="61"/>
      <c r="AJ722" s="61"/>
      <c r="AK722" s="61"/>
      <c r="AL722" s="164">
        <v>3.6341346153846157</v>
      </c>
      <c r="AM722" s="62"/>
      <c r="AN722" s="63">
        <f>ROUNDDOWN(AL722*$AN$10/$AL$10,1)</f>
        <v>2.1</v>
      </c>
      <c r="AO722" s="59">
        <f t="shared" si="130"/>
        <v>3360</v>
      </c>
      <c r="AP722" s="59">
        <f t="shared" si="130"/>
        <v>1680</v>
      </c>
      <c r="AQ722" s="59">
        <f t="shared" si="130"/>
        <v>1365</v>
      </c>
      <c r="AR722" s="59">
        <f t="shared" si="129"/>
        <v>945</v>
      </c>
      <c r="AS722" s="59">
        <f t="shared" si="135"/>
        <v>3400</v>
      </c>
      <c r="AT722" s="59">
        <f t="shared" si="135"/>
        <v>1700</v>
      </c>
      <c r="AU722" s="59">
        <f t="shared" si="135"/>
        <v>1400</v>
      </c>
      <c r="AV722" s="59">
        <f t="shared" si="135"/>
        <v>950</v>
      </c>
      <c r="AW722" s="64"/>
      <c r="AX722" s="126" t="s">
        <v>168</v>
      </c>
      <c r="AY722" s="65"/>
      <c r="AZ722" s="66">
        <v>450</v>
      </c>
    </row>
    <row r="723" spans="1:52" s="126" customFormat="1" ht="47.25" x14ac:dyDescent="0.25">
      <c r="A723" s="53" t="str">
        <f t="shared" si="131"/>
        <v>TB21NT2_D4+1</v>
      </c>
      <c r="B723" s="53" t="str">
        <f t="shared" si="132"/>
        <v>TB21NT2_D4+2</v>
      </c>
      <c r="C723" s="53" t="str">
        <f t="shared" si="133"/>
        <v>TB21NT2_D4+3</v>
      </c>
      <c r="D723" s="53" t="str">
        <f t="shared" si="134"/>
        <v>TB21NT2_D4+4</v>
      </c>
      <c r="F723" s="126" t="s">
        <v>168</v>
      </c>
      <c r="G723" s="55"/>
      <c r="H723" s="55" t="s">
        <v>2467</v>
      </c>
      <c r="I723" s="56" t="s">
        <v>2468</v>
      </c>
      <c r="J723" s="56" t="s">
        <v>144</v>
      </c>
      <c r="K723" s="56"/>
      <c r="L723" s="56" t="s">
        <v>2469</v>
      </c>
      <c r="M723" s="55">
        <v>1500</v>
      </c>
      <c r="N723" s="55">
        <v>800</v>
      </c>
      <c r="O723" s="55">
        <v>620</v>
      </c>
      <c r="P723" s="55">
        <v>420</v>
      </c>
      <c r="Q723" s="57"/>
      <c r="R723" s="57"/>
      <c r="S723" s="57"/>
      <c r="T723" s="57"/>
      <c r="U723" s="58" t="str">
        <f>H723</f>
        <v>TB21NT2_D4</v>
      </c>
      <c r="V723" s="59"/>
      <c r="W723" s="59"/>
      <c r="X723" s="59"/>
      <c r="Y723" s="59"/>
      <c r="Z723" s="60"/>
      <c r="AA723" s="60">
        <f>W723/N723</f>
        <v>0</v>
      </c>
      <c r="AB723" s="60"/>
      <c r="AC723" s="60"/>
      <c r="AD723" s="59"/>
      <c r="AE723" s="59"/>
      <c r="AF723" s="59"/>
      <c r="AG723" s="59"/>
      <c r="AH723" s="61"/>
      <c r="AI723" s="61"/>
      <c r="AJ723" s="61"/>
      <c r="AK723" s="61"/>
      <c r="AL723" s="164">
        <v>1.8233333333333333</v>
      </c>
      <c r="AM723" s="62"/>
      <c r="AN723" s="62">
        <v>1.1000000000000001</v>
      </c>
      <c r="AO723" s="59">
        <f t="shared" si="130"/>
        <v>1650.0000000000002</v>
      </c>
      <c r="AP723" s="59">
        <f t="shared" si="130"/>
        <v>880.00000000000011</v>
      </c>
      <c r="AQ723" s="59">
        <f t="shared" si="130"/>
        <v>682</v>
      </c>
      <c r="AR723" s="59">
        <f t="shared" si="129"/>
        <v>462.00000000000006</v>
      </c>
      <c r="AS723" s="59">
        <f t="shared" si="135"/>
        <v>1700</v>
      </c>
      <c r="AT723" s="59">
        <f t="shared" si="135"/>
        <v>880</v>
      </c>
      <c r="AU723" s="59">
        <f t="shared" si="135"/>
        <v>680</v>
      </c>
      <c r="AV723" s="59">
        <f t="shared" si="135"/>
        <v>460</v>
      </c>
      <c r="AW723" s="64"/>
      <c r="AX723" s="126" t="s">
        <v>168</v>
      </c>
      <c r="AY723" s="65"/>
      <c r="AZ723" s="66">
        <v>360</v>
      </c>
    </row>
    <row r="724" spans="1:52" s="126" customFormat="1" ht="31.5" x14ac:dyDescent="0.25">
      <c r="A724" s="53" t="str">
        <f t="shared" si="131"/>
        <v>TB22NT2+1</v>
      </c>
      <c r="B724" s="53" t="str">
        <f t="shared" si="132"/>
        <v>TB22NT2+2</v>
      </c>
      <c r="C724" s="53" t="str">
        <f t="shared" si="133"/>
        <v>TB22NT2+3</v>
      </c>
      <c r="D724" s="53" t="str">
        <f t="shared" si="134"/>
        <v>TB22NT2+4</v>
      </c>
      <c r="F724" s="126" t="s">
        <v>168</v>
      </c>
      <c r="G724" s="55">
        <v>22</v>
      </c>
      <c r="H724" s="55" t="s">
        <v>2470</v>
      </c>
      <c r="I724" s="56" t="s">
        <v>2471</v>
      </c>
      <c r="J724" s="56" t="s">
        <v>144</v>
      </c>
      <c r="K724" s="56"/>
      <c r="L724" s="56" t="s">
        <v>2464</v>
      </c>
      <c r="M724" s="57"/>
      <c r="N724" s="57"/>
      <c r="O724" s="57"/>
      <c r="P724" s="57"/>
      <c r="Q724" s="57"/>
      <c r="R724" s="57"/>
      <c r="S724" s="57"/>
      <c r="T724" s="57"/>
      <c r="U724" s="58"/>
      <c r="V724" s="59"/>
      <c r="W724" s="59"/>
      <c r="X724" s="59"/>
      <c r="Y724" s="59"/>
      <c r="Z724" s="60"/>
      <c r="AA724" s="60"/>
      <c r="AB724" s="60"/>
      <c r="AC724" s="60"/>
      <c r="AD724" s="59"/>
      <c r="AE724" s="59"/>
      <c r="AF724" s="59"/>
      <c r="AG724" s="59"/>
      <c r="AH724" s="61"/>
      <c r="AI724" s="61"/>
      <c r="AJ724" s="61"/>
      <c r="AK724" s="61"/>
      <c r="AL724" s="164"/>
      <c r="AM724" s="62"/>
      <c r="AN724" s="62"/>
      <c r="AO724" s="59">
        <f t="shared" si="130"/>
        <v>0</v>
      </c>
      <c r="AP724" s="59">
        <f t="shared" si="130"/>
        <v>0</v>
      </c>
      <c r="AQ724" s="59">
        <f t="shared" si="130"/>
        <v>0</v>
      </c>
      <c r="AR724" s="59">
        <f t="shared" si="129"/>
        <v>0</v>
      </c>
      <c r="AS724" s="59"/>
      <c r="AT724" s="59"/>
      <c r="AU724" s="59"/>
      <c r="AV724" s="59"/>
      <c r="AW724" s="64"/>
      <c r="AX724" s="126" t="s">
        <v>168</v>
      </c>
      <c r="AY724" s="65"/>
      <c r="AZ724" s="66">
        <v>420</v>
      </c>
    </row>
    <row r="725" spans="1:52" s="126" customFormat="1" ht="47.25" x14ac:dyDescent="0.25">
      <c r="A725" s="53" t="str">
        <f t="shared" si="131"/>
        <v>TB22NT2_D1+1</v>
      </c>
      <c r="B725" s="53" t="str">
        <f t="shared" si="132"/>
        <v>TB22NT2_D1+2</v>
      </c>
      <c r="C725" s="53" t="str">
        <f t="shared" si="133"/>
        <v>TB22NT2_D1+3</v>
      </c>
      <c r="D725" s="53" t="str">
        <f t="shared" si="134"/>
        <v>TB22NT2_D1+4</v>
      </c>
      <c r="F725" s="126" t="s">
        <v>168</v>
      </c>
      <c r="G725" s="55"/>
      <c r="H725" s="55" t="s">
        <v>2472</v>
      </c>
      <c r="I725" s="56" t="s">
        <v>2473</v>
      </c>
      <c r="J725" s="56" t="s">
        <v>2464</v>
      </c>
      <c r="K725" s="56"/>
      <c r="L725" s="56" t="s">
        <v>2469</v>
      </c>
      <c r="M725" s="57">
        <v>4300</v>
      </c>
      <c r="N725" s="57">
        <v>2100</v>
      </c>
      <c r="O725" s="57">
        <v>1700</v>
      </c>
      <c r="P725" s="55">
        <v>1200</v>
      </c>
      <c r="Q725" s="57"/>
      <c r="R725" s="57"/>
      <c r="S725" s="57"/>
      <c r="T725" s="57"/>
      <c r="U725" s="58" t="str">
        <f>H725</f>
        <v>TB22NT2_D1</v>
      </c>
      <c r="V725" s="59"/>
      <c r="W725" s="59"/>
      <c r="X725" s="59"/>
      <c r="Y725" s="59"/>
      <c r="Z725" s="60">
        <f>V725/M725</f>
        <v>0</v>
      </c>
      <c r="AA725" s="60">
        <f>W725/N725</f>
        <v>0</v>
      </c>
      <c r="AB725" s="60"/>
      <c r="AC725" s="60"/>
      <c r="AD725" s="59"/>
      <c r="AE725" s="59"/>
      <c r="AF725" s="59"/>
      <c r="AG725" s="59"/>
      <c r="AH725" s="61"/>
      <c r="AI725" s="61"/>
      <c r="AJ725" s="61"/>
      <c r="AK725" s="61"/>
      <c r="AL725" s="164">
        <v>2.0571428571428569</v>
      </c>
      <c r="AM725" s="62"/>
      <c r="AN725" s="62">
        <v>1.1499999999999999</v>
      </c>
      <c r="AO725" s="59">
        <f t="shared" si="130"/>
        <v>4945</v>
      </c>
      <c r="AP725" s="59">
        <f t="shared" si="130"/>
        <v>2415</v>
      </c>
      <c r="AQ725" s="59">
        <f t="shared" si="130"/>
        <v>1954.9999999999998</v>
      </c>
      <c r="AR725" s="59">
        <f t="shared" si="129"/>
        <v>1380</v>
      </c>
      <c r="AS725" s="59">
        <f t="shared" si="135"/>
        <v>4900</v>
      </c>
      <c r="AT725" s="59">
        <f t="shared" si="135"/>
        <v>2400</v>
      </c>
      <c r="AU725" s="59">
        <f t="shared" si="135"/>
        <v>2000</v>
      </c>
      <c r="AV725" s="59">
        <f t="shared" si="135"/>
        <v>1400</v>
      </c>
      <c r="AW725" s="64"/>
      <c r="AX725" s="126" t="s">
        <v>168</v>
      </c>
      <c r="AY725" s="65"/>
      <c r="AZ725" s="66">
        <v>390</v>
      </c>
    </row>
    <row r="726" spans="1:52" s="126" customFormat="1" ht="47.25" x14ac:dyDescent="0.25">
      <c r="A726" s="53" t="str">
        <f t="shared" si="131"/>
        <v>TB22NT2_D2+1</v>
      </c>
      <c r="B726" s="53" t="str">
        <f t="shared" si="132"/>
        <v>TB22NT2_D2+2</v>
      </c>
      <c r="C726" s="53" t="str">
        <f t="shared" si="133"/>
        <v>TB22NT2_D2+3</v>
      </c>
      <c r="D726" s="53" t="str">
        <f t="shared" si="134"/>
        <v>TB22NT2_D2+4</v>
      </c>
      <c r="F726" s="126" t="s">
        <v>168</v>
      </c>
      <c r="G726" s="55"/>
      <c r="H726" s="55" t="s">
        <v>2474</v>
      </c>
      <c r="I726" s="56" t="s">
        <v>2475</v>
      </c>
      <c r="J726" s="56" t="s">
        <v>144</v>
      </c>
      <c r="K726" s="56"/>
      <c r="L726" s="56" t="s">
        <v>2476</v>
      </c>
      <c r="M726" s="55">
        <v>2600</v>
      </c>
      <c r="N726" s="55">
        <v>1300</v>
      </c>
      <c r="O726" s="55">
        <v>1100</v>
      </c>
      <c r="P726" s="55">
        <v>800</v>
      </c>
      <c r="Q726" s="57"/>
      <c r="R726" s="57"/>
      <c r="S726" s="57"/>
      <c r="T726" s="57"/>
      <c r="U726" s="58" t="str">
        <f>H726</f>
        <v>TB22NT2_D2</v>
      </c>
      <c r="V726" s="59"/>
      <c r="W726" s="59"/>
      <c r="X726" s="59"/>
      <c r="Y726" s="59"/>
      <c r="Z726" s="60">
        <f>V726/M726</f>
        <v>0</v>
      </c>
      <c r="AA726" s="60">
        <f>W726/N726</f>
        <v>0</v>
      </c>
      <c r="AB726" s="60">
        <f>X726/O726</f>
        <v>0</v>
      </c>
      <c r="AC726" s="60"/>
      <c r="AD726" s="59"/>
      <c r="AE726" s="59"/>
      <c r="AF726" s="59"/>
      <c r="AG726" s="59"/>
      <c r="AH726" s="61"/>
      <c r="AI726" s="61"/>
      <c r="AJ726" s="61"/>
      <c r="AK726" s="61"/>
      <c r="AL726" s="164">
        <v>1.8269230769230769</v>
      </c>
      <c r="AM726" s="62"/>
      <c r="AN726" s="62">
        <v>1.1000000000000001</v>
      </c>
      <c r="AO726" s="59">
        <f t="shared" si="130"/>
        <v>2860.0000000000005</v>
      </c>
      <c r="AP726" s="59">
        <f t="shared" si="130"/>
        <v>1430.0000000000002</v>
      </c>
      <c r="AQ726" s="59">
        <f t="shared" si="130"/>
        <v>1210</v>
      </c>
      <c r="AR726" s="59">
        <f t="shared" si="129"/>
        <v>880.00000000000011</v>
      </c>
      <c r="AS726" s="59">
        <f t="shared" si="135"/>
        <v>2900</v>
      </c>
      <c r="AT726" s="59">
        <f t="shared" si="135"/>
        <v>1400</v>
      </c>
      <c r="AU726" s="59">
        <f t="shared" si="135"/>
        <v>1200</v>
      </c>
      <c r="AV726" s="59">
        <f t="shared" si="135"/>
        <v>880</v>
      </c>
      <c r="AW726" s="64"/>
      <c r="AX726" s="126" t="s">
        <v>168</v>
      </c>
      <c r="AY726" s="65"/>
      <c r="AZ726" s="66">
        <v>300</v>
      </c>
    </row>
    <row r="727" spans="1:52" s="126" customFormat="1" ht="31.5" x14ac:dyDescent="0.25">
      <c r="A727" s="53" t="str">
        <f t="shared" si="131"/>
        <v>TB23NT+1</v>
      </c>
      <c r="B727" s="53" t="str">
        <f t="shared" si="132"/>
        <v>TB23NT+2</v>
      </c>
      <c r="C727" s="53" t="str">
        <f t="shared" si="133"/>
        <v>TB23NT+3</v>
      </c>
      <c r="D727" s="53" t="str">
        <f t="shared" si="134"/>
        <v>TB23NT+4</v>
      </c>
      <c r="F727" s="126" t="s">
        <v>168</v>
      </c>
      <c r="G727" s="55">
        <v>23</v>
      </c>
      <c r="H727" s="55" t="s">
        <v>2477</v>
      </c>
      <c r="I727" s="56" t="s">
        <v>2478</v>
      </c>
      <c r="J727" s="56" t="s">
        <v>2298</v>
      </c>
      <c r="K727" s="56"/>
      <c r="L727" s="56" t="s">
        <v>2479</v>
      </c>
      <c r="M727" s="57"/>
      <c r="N727" s="57"/>
      <c r="O727" s="57"/>
      <c r="P727" s="55"/>
      <c r="Q727" s="57"/>
      <c r="R727" s="57"/>
      <c r="S727" s="57"/>
      <c r="T727" s="57"/>
      <c r="U727" s="58"/>
      <c r="V727" s="59"/>
      <c r="W727" s="59"/>
      <c r="X727" s="59"/>
      <c r="Y727" s="59"/>
      <c r="Z727" s="60" t="e">
        <f>V727/M727</f>
        <v>#DIV/0!</v>
      </c>
      <c r="AA727" s="60"/>
      <c r="AB727" s="60"/>
      <c r="AC727" s="60"/>
      <c r="AD727" s="59"/>
      <c r="AE727" s="59"/>
      <c r="AF727" s="59"/>
      <c r="AG727" s="59"/>
      <c r="AH727" s="61"/>
      <c r="AI727" s="61"/>
      <c r="AJ727" s="61"/>
      <c r="AK727" s="61"/>
      <c r="AL727" s="164"/>
      <c r="AM727" s="62"/>
      <c r="AN727" s="62"/>
      <c r="AO727" s="59">
        <f t="shared" si="130"/>
        <v>0</v>
      </c>
      <c r="AP727" s="59">
        <f t="shared" si="130"/>
        <v>0</v>
      </c>
      <c r="AQ727" s="59">
        <f t="shared" si="130"/>
        <v>0</v>
      </c>
      <c r="AR727" s="59">
        <f t="shared" si="129"/>
        <v>0</v>
      </c>
      <c r="AS727" s="59"/>
      <c r="AT727" s="59"/>
      <c r="AU727" s="59"/>
      <c r="AV727" s="59"/>
      <c r="AW727" s="64"/>
      <c r="AX727" s="126" t="s">
        <v>168</v>
      </c>
      <c r="AY727" s="65"/>
      <c r="AZ727" s="66">
        <v>540</v>
      </c>
    </row>
    <row r="728" spans="1:52" s="126" customFormat="1" ht="31.5" x14ac:dyDescent="0.25">
      <c r="A728" s="53" t="str">
        <f t="shared" si="131"/>
        <v>TB23NT_D1+1</v>
      </c>
      <c r="B728" s="53" t="str">
        <f t="shared" si="132"/>
        <v>TB23NT_D1+2</v>
      </c>
      <c r="C728" s="53" t="str">
        <f t="shared" si="133"/>
        <v>TB23NT_D1+3</v>
      </c>
      <c r="D728" s="53" t="str">
        <f t="shared" si="134"/>
        <v>TB23NT_D1+4</v>
      </c>
      <c r="F728" s="126" t="s">
        <v>168</v>
      </c>
      <c r="G728" s="55"/>
      <c r="H728" s="55" t="s">
        <v>2480</v>
      </c>
      <c r="I728" s="56" t="s">
        <v>2481</v>
      </c>
      <c r="J728" s="56" t="s">
        <v>2298</v>
      </c>
      <c r="K728" s="56"/>
      <c r="L728" s="56" t="s">
        <v>2482</v>
      </c>
      <c r="M728" s="57">
        <v>2700</v>
      </c>
      <c r="N728" s="55">
        <v>1300</v>
      </c>
      <c r="O728" s="55">
        <v>1000</v>
      </c>
      <c r="P728" s="55">
        <v>700</v>
      </c>
      <c r="Q728" s="57"/>
      <c r="R728" s="57"/>
      <c r="S728" s="57"/>
      <c r="T728" s="57"/>
      <c r="U728" s="58" t="str">
        <f>H728</f>
        <v>TB23NT_D1</v>
      </c>
      <c r="V728" s="59"/>
      <c r="W728" s="59"/>
      <c r="X728" s="59"/>
      <c r="Y728" s="59"/>
      <c r="Z728" s="60">
        <f>V728/M728</f>
        <v>0</v>
      </c>
      <c r="AA728" s="60"/>
      <c r="AB728" s="60"/>
      <c r="AC728" s="60"/>
      <c r="AD728" s="59"/>
      <c r="AE728" s="59"/>
      <c r="AF728" s="59"/>
      <c r="AG728" s="59"/>
      <c r="AH728" s="61"/>
      <c r="AI728" s="61"/>
      <c r="AJ728" s="61"/>
      <c r="AK728" s="61"/>
      <c r="AL728" s="164">
        <v>1.95</v>
      </c>
      <c r="AM728" s="62"/>
      <c r="AN728" s="62">
        <v>1.5</v>
      </c>
      <c r="AO728" s="59">
        <f t="shared" si="130"/>
        <v>4050</v>
      </c>
      <c r="AP728" s="59">
        <f t="shared" si="130"/>
        <v>1950</v>
      </c>
      <c r="AQ728" s="59">
        <f t="shared" si="130"/>
        <v>1500</v>
      </c>
      <c r="AR728" s="59">
        <f t="shared" si="129"/>
        <v>1050</v>
      </c>
      <c r="AS728" s="59">
        <f t="shared" si="135"/>
        <v>4100</v>
      </c>
      <c r="AT728" s="59">
        <f t="shared" si="135"/>
        <v>2000</v>
      </c>
      <c r="AU728" s="59">
        <f t="shared" si="135"/>
        <v>1500</v>
      </c>
      <c r="AV728" s="59">
        <f t="shared" si="135"/>
        <v>1100</v>
      </c>
      <c r="AW728" s="64"/>
      <c r="AX728" s="126" t="s">
        <v>168</v>
      </c>
      <c r="AY728" s="65"/>
      <c r="AZ728" s="66">
        <v>210</v>
      </c>
    </row>
    <row r="729" spans="1:52" s="126" customFormat="1" ht="31.5" x14ac:dyDescent="0.25">
      <c r="A729" s="53" t="str">
        <f t="shared" si="131"/>
        <v>TB23NT_D2+1</v>
      </c>
      <c r="B729" s="53" t="str">
        <f t="shared" si="132"/>
        <v>TB23NT_D2+2</v>
      </c>
      <c r="C729" s="53" t="str">
        <f t="shared" si="133"/>
        <v>TB23NT_D2+3</v>
      </c>
      <c r="D729" s="53" t="str">
        <f t="shared" si="134"/>
        <v>TB23NT_D2+4</v>
      </c>
      <c r="F729" s="126" t="s">
        <v>168</v>
      </c>
      <c r="G729" s="55"/>
      <c r="H729" s="55" t="s">
        <v>2483</v>
      </c>
      <c r="I729" s="56" t="s">
        <v>2484</v>
      </c>
      <c r="J729" s="56" t="s">
        <v>2482</v>
      </c>
      <c r="K729" s="56"/>
      <c r="L729" s="56" t="s">
        <v>2485</v>
      </c>
      <c r="M729" s="57">
        <v>1800</v>
      </c>
      <c r="N729" s="57">
        <v>900</v>
      </c>
      <c r="O729" s="57">
        <v>750</v>
      </c>
      <c r="P729" s="57">
        <v>600</v>
      </c>
      <c r="Q729" s="57"/>
      <c r="R729" s="57"/>
      <c r="S729" s="57"/>
      <c r="T729" s="57"/>
      <c r="U729" s="58" t="str">
        <f>H729</f>
        <v>TB23NT_D2</v>
      </c>
      <c r="V729" s="59"/>
      <c r="W729" s="59"/>
      <c r="X729" s="59"/>
      <c r="Y729" s="59"/>
      <c r="Z729" s="60">
        <f>V729/M729</f>
        <v>0</v>
      </c>
      <c r="AA729" s="60"/>
      <c r="AB729" s="60"/>
      <c r="AC729" s="60"/>
      <c r="AD729" s="59"/>
      <c r="AE729" s="59"/>
      <c r="AF729" s="59"/>
      <c r="AG729" s="59"/>
      <c r="AH729" s="61"/>
      <c r="AI729" s="61"/>
      <c r="AJ729" s="61"/>
      <c r="AK729" s="61"/>
      <c r="AL729" s="164">
        <v>5.2333333333333334</v>
      </c>
      <c r="AM729" s="62"/>
      <c r="AN729" s="62">
        <v>1.5</v>
      </c>
      <c r="AO729" s="59">
        <f t="shared" si="130"/>
        <v>2700</v>
      </c>
      <c r="AP729" s="59">
        <f t="shared" si="130"/>
        <v>1350</v>
      </c>
      <c r="AQ729" s="59">
        <f t="shared" si="130"/>
        <v>1125</v>
      </c>
      <c r="AR729" s="59">
        <f t="shared" si="129"/>
        <v>900</v>
      </c>
      <c r="AS729" s="59">
        <f t="shared" si="135"/>
        <v>2700</v>
      </c>
      <c r="AT729" s="59">
        <f t="shared" si="135"/>
        <v>1400</v>
      </c>
      <c r="AU729" s="59">
        <f t="shared" si="135"/>
        <v>1100</v>
      </c>
      <c r="AV729" s="59">
        <f t="shared" si="135"/>
        <v>900</v>
      </c>
      <c r="AW729" s="64"/>
      <c r="AX729" s="126" t="s">
        <v>168</v>
      </c>
      <c r="AY729" s="65"/>
      <c r="AZ729" s="66">
        <v>180</v>
      </c>
    </row>
    <row r="730" spans="1:52" s="126" customFormat="1" ht="50.1" customHeight="1" x14ac:dyDescent="0.25">
      <c r="A730" s="53" t="str">
        <f t="shared" si="131"/>
        <v>TB24NT+1</v>
      </c>
      <c r="B730" s="53" t="str">
        <f t="shared" si="132"/>
        <v>TB24NT+2</v>
      </c>
      <c r="C730" s="53" t="str">
        <f t="shared" si="133"/>
        <v>TB24NT+3</v>
      </c>
      <c r="D730" s="53" t="str">
        <f t="shared" si="134"/>
        <v>TB24NT+4</v>
      </c>
      <c r="F730" s="126" t="s">
        <v>168</v>
      </c>
      <c r="G730" s="55">
        <v>24</v>
      </c>
      <c r="H730" s="55" t="s">
        <v>2486</v>
      </c>
      <c r="I730" s="56" t="s">
        <v>2487</v>
      </c>
      <c r="J730" s="56" t="s">
        <v>2488</v>
      </c>
      <c r="K730" s="56"/>
      <c r="L730" s="56" t="s">
        <v>2489</v>
      </c>
      <c r="M730" s="55">
        <v>3500</v>
      </c>
      <c r="N730" s="55">
        <v>1700</v>
      </c>
      <c r="O730" s="55">
        <v>1500</v>
      </c>
      <c r="P730" s="55">
        <v>1200</v>
      </c>
      <c r="Q730" s="57"/>
      <c r="R730" s="57"/>
      <c r="S730" s="57"/>
      <c r="T730" s="57"/>
      <c r="U730" s="58" t="str">
        <f>H730</f>
        <v>TB24NT</v>
      </c>
      <c r="V730" s="59"/>
      <c r="W730" s="59"/>
      <c r="X730" s="59"/>
      <c r="Y730" s="59"/>
      <c r="Z730" s="60">
        <f>V730/M730</f>
        <v>0</v>
      </c>
      <c r="AA730" s="60">
        <f>W730/N730</f>
        <v>0</v>
      </c>
      <c r="AB730" s="60"/>
      <c r="AC730" s="60"/>
      <c r="AD730" s="59"/>
      <c r="AE730" s="59"/>
      <c r="AF730" s="59"/>
      <c r="AG730" s="59"/>
      <c r="AH730" s="61"/>
      <c r="AI730" s="61"/>
      <c r="AJ730" s="61"/>
      <c r="AK730" s="61"/>
      <c r="AL730" s="164">
        <v>2.5823529411764707</v>
      </c>
      <c r="AM730" s="62"/>
      <c r="AN730" s="62">
        <f>AL730*$AN$10/$AL$10</f>
        <v>1.4990736848648238</v>
      </c>
      <c r="AO730" s="59">
        <f t="shared" si="130"/>
        <v>5246.7578970268833</v>
      </c>
      <c r="AP730" s="59">
        <f t="shared" si="130"/>
        <v>2548.4252642702004</v>
      </c>
      <c r="AQ730" s="59">
        <f t="shared" si="130"/>
        <v>2248.6105272972359</v>
      </c>
      <c r="AR730" s="59">
        <f t="shared" si="129"/>
        <v>1798.8884218377887</v>
      </c>
      <c r="AS730" s="59">
        <f t="shared" si="135"/>
        <v>5200</v>
      </c>
      <c r="AT730" s="59">
        <f t="shared" si="135"/>
        <v>2500</v>
      </c>
      <c r="AU730" s="59">
        <f t="shared" si="135"/>
        <v>2200</v>
      </c>
      <c r="AV730" s="59">
        <f t="shared" si="135"/>
        <v>1800</v>
      </c>
      <c r="AW730" s="64"/>
      <c r="AX730" s="126" t="s">
        <v>168</v>
      </c>
      <c r="AY730" s="65"/>
      <c r="AZ730" s="66">
        <v>210</v>
      </c>
    </row>
    <row r="731" spans="1:52" s="126" customFormat="1" ht="50.1" customHeight="1" x14ac:dyDescent="0.25">
      <c r="A731" s="53" t="str">
        <f t="shared" si="131"/>
        <v>TB25NT1+1</v>
      </c>
      <c r="B731" s="53" t="str">
        <f t="shared" si="132"/>
        <v>TB25NT1+2</v>
      </c>
      <c r="C731" s="53" t="str">
        <f t="shared" si="133"/>
        <v>TB25NT1+3</v>
      </c>
      <c r="D731" s="53" t="str">
        <f t="shared" si="134"/>
        <v>TB25NT1+4</v>
      </c>
      <c r="F731" s="126" t="s">
        <v>168</v>
      </c>
      <c r="G731" s="55">
        <v>25</v>
      </c>
      <c r="H731" s="55" t="s">
        <v>2490</v>
      </c>
      <c r="I731" s="56" t="s">
        <v>2491</v>
      </c>
      <c r="J731" s="56" t="s">
        <v>2489</v>
      </c>
      <c r="K731" s="56"/>
      <c r="L731" s="56" t="s">
        <v>2492</v>
      </c>
      <c r="M731" s="57"/>
      <c r="N731" s="57"/>
      <c r="O731" s="57"/>
      <c r="P731" s="55"/>
      <c r="Q731" s="57"/>
      <c r="R731" s="57"/>
      <c r="S731" s="57"/>
      <c r="T731" s="57"/>
      <c r="U731" s="58"/>
      <c r="V731" s="59"/>
      <c r="W731" s="59"/>
      <c r="X731" s="59"/>
      <c r="Y731" s="59"/>
      <c r="Z731" s="60" t="e">
        <f>V731/M731</f>
        <v>#DIV/0!</v>
      </c>
      <c r="AA731" s="60"/>
      <c r="AB731" s="60"/>
      <c r="AC731" s="60"/>
      <c r="AD731" s="59"/>
      <c r="AE731" s="59"/>
      <c r="AF731" s="59"/>
      <c r="AG731" s="59"/>
      <c r="AH731" s="61"/>
      <c r="AI731" s="61"/>
      <c r="AJ731" s="61"/>
      <c r="AK731" s="61"/>
      <c r="AL731" s="164"/>
      <c r="AM731" s="62"/>
      <c r="AN731" s="62"/>
      <c r="AO731" s="59">
        <f t="shared" si="130"/>
        <v>0</v>
      </c>
      <c r="AP731" s="59">
        <f t="shared" si="130"/>
        <v>0</v>
      </c>
      <c r="AQ731" s="59">
        <f t="shared" si="130"/>
        <v>0</v>
      </c>
      <c r="AR731" s="59">
        <f t="shared" si="129"/>
        <v>0</v>
      </c>
      <c r="AS731" s="59"/>
      <c r="AT731" s="59"/>
      <c r="AU731" s="59"/>
      <c r="AV731" s="59"/>
      <c r="AW731" s="64"/>
      <c r="AX731" s="126" t="s">
        <v>168</v>
      </c>
      <c r="AY731" s="65"/>
      <c r="AZ731" s="66">
        <v>540</v>
      </c>
    </row>
    <row r="732" spans="1:52" s="126" customFormat="1" ht="47.25" x14ac:dyDescent="0.25">
      <c r="A732" s="53" t="str">
        <f t="shared" si="131"/>
        <v>TB25NT1_D1+1</v>
      </c>
      <c r="B732" s="53" t="str">
        <f t="shared" si="132"/>
        <v>TB25NT1_D1+2</v>
      </c>
      <c r="C732" s="53" t="str">
        <f t="shared" si="133"/>
        <v>TB25NT1_D1+3</v>
      </c>
      <c r="D732" s="53" t="str">
        <f t="shared" si="134"/>
        <v>TB25NT1_D1+4</v>
      </c>
      <c r="F732" s="126" t="s">
        <v>168</v>
      </c>
      <c r="G732" s="55"/>
      <c r="H732" s="55" t="s">
        <v>2493</v>
      </c>
      <c r="I732" s="56" t="s">
        <v>2494</v>
      </c>
      <c r="J732" s="56" t="s">
        <v>2492</v>
      </c>
      <c r="K732" s="56"/>
      <c r="L732" s="56" t="s">
        <v>2495</v>
      </c>
      <c r="M732" s="57">
        <v>4000</v>
      </c>
      <c r="N732" s="57">
        <v>1800</v>
      </c>
      <c r="O732" s="57">
        <v>1200</v>
      </c>
      <c r="P732" s="55">
        <v>900</v>
      </c>
      <c r="Q732" s="57"/>
      <c r="R732" s="57"/>
      <c r="S732" s="57"/>
      <c r="T732" s="57"/>
      <c r="U732" s="58" t="str">
        <f t="shared" ref="U732:U742" si="136">H732</f>
        <v>TB25NT1_D1</v>
      </c>
      <c r="V732" s="59"/>
      <c r="W732" s="59"/>
      <c r="X732" s="59"/>
      <c r="Y732" s="59"/>
      <c r="Z732" s="60"/>
      <c r="AA732" s="60"/>
      <c r="AB732" s="60"/>
      <c r="AC732" s="60"/>
      <c r="AD732" s="59"/>
      <c r="AE732" s="59"/>
      <c r="AF732" s="59"/>
      <c r="AG732" s="59"/>
      <c r="AH732" s="61"/>
      <c r="AI732" s="61"/>
      <c r="AJ732" s="61"/>
      <c r="AK732" s="61"/>
      <c r="AL732" s="164">
        <v>3.228472222222222</v>
      </c>
      <c r="AM732" s="62"/>
      <c r="AN732" s="62">
        <v>1.85</v>
      </c>
      <c r="AO732" s="59">
        <f t="shared" si="130"/>
        <v>7400</v>
      </c>
      <c r="AP732" s="59">
        <f t="shared" si="130"/>
        <v>3330</v>
      </c>
      <c r="AQ732" s="59">
        <f t="shared" si="130"/>
        <v>2220</v>
      </c>
      <c r="AR732" s="59">
        <f t="shared" si="129"/>
        <v>1665</v>
      </c>
      <c r="AS732" s="59">
        <f t="shared" si="135"/>
        <v>7400</v>
      </c>
      <c r="AT732" s="59">
        <f t="shared" si="135"/>
        <v>3300</v>
      </c>
      <c r="AU732" s="59">
        <f t="shared" si="135"/>
        <v>2200</v>
      </c>
      <c r="AV732" s="59">
        <f t="shared" si="135"/>
        <v>1700</v>
      </c>
      <c r="AW732" s="64"/>
      <c r="AX732" s="126" t="s">
        <v>168</v>
      </c>
      <c r="AY732" s="65"/>
      <c r="AZ732" s="66"/>
    </row>
    <row r="733" spans="1:52" s="126" customFormat="1" ht="50.1" customHeight="1" x14ac:dyDescent="0.25">
      <c r="A733" s="53" t="str">
        <f t="shared" si="131"/>
        <v>TB25NT1_D2+1</v>
      </c>
      <c r="B733" s="53" t="str">
        <f t="shared" si="132"/>
        <v>TB25NT1_D2+2</v>
      </c>
      <c r="C733" s="53" t="str">
        <f t="shared" si="133"/>
        <v>TB25NT1_D2+3</v>
      </c>
      <c r="D733" s="53" t="str">
        <f t="shared" si="134"/>
        <v>TB25NT1_D2+4</v>
      </c>
      <c r="F733" s="126" t="s">
        <v>168</v>
      </c>
      <c r="G733" s="55"/>
      <c r="H733" s="55" t="s">
        <v>2496</v>
      </c>
      <c r="I733" s="56" t="s">
        <v>2497</v>
      </c>
      <c r="J733" s="56" t="s">
        <v>2495</v>
      </c>
      <c r="K733" s="56"/>
      <c r="L733" s="56" t="s">
        <v>2479</v>
      </c>
      <c r="M733" s="57">
        <v>3000</v>
      </c>
      <c r="N733" s="55">
        <v>1400</v>
      </c>
      <c r="O733" s="55">
        <v>1000</v>
      </c>
      <c r="P733" s="55">
        <v>750</v>
      </c>
      <c r="Q733" s="57"/>
      <c r="R733" s="57"/>
      <c r="S733" s="57"/>
      <c r="T733" s="57"/>
      <c r="U733" s="58" t="str">
        <f t="shared" si="136"/>
        <v>TB25NT1_D2</v>
      </c>
      <c r="V733" s="59"/>
      <c r="W733" s="59"/>
      <c r="X733" s="59"/>
      <c r="Y733" s="59"/>
      <c r="Z733" s="60"/>
      <c r="AA733" s="60"/>
      <c r="AB733" s="60"/>
      <c r="AC733" s="60"/>
      <c r="AD733" s="59"/>
      <c r="AE733" s="59"/>
      <c r="AF733" s="59"/>
      <c r="AG733" s="59"/>
      <c r="AH733" s="61"/>
      <c r="AI733" s="61"/>
      <c r="AJ733" s="61"/>
      <c r="AK733" s="61"/>
      <c r="AL733" s="164">
        <v>3.7468253968253968</v>
      </c>
      <c r="AM733" s="62"/>
      <c r="AN733" s="63">
        <f>ROUNDDOWN(AL733*$AN$10/$AL$10,1)</f>
        <v>2.1</v>
      </c>
      <c r="AO733" s="59">
        <f t="shared" si="130"/>
        <v>6300</v>
      </c>
      <c r="AP733" s="59">
        <f t="shared" si="130"/>
        <v>2940</v>
      </c>
      <c r="AQ733" s="59">
        <f t="shared" si="130"/>
        <v>2100</v>
      </c>
      <c r="AR733" s="59">
        <f t="shared" si="129"/>
        <v>1575</v>
      </c>
      <c r="AS733" s="59">
        <f t="shared" si="135"/>
        <v>6300</v>
      </c>
      <c r="AT733" s="59">
        <f t="shared" si="135"/>
        <v>2900</v>
      </c>
      <c r="AU733" s="59">
        <f t="shared" si="135"/>
        <v>2100</v>
      </c>
      <c r="AV733" s="59">
        <f t="shared" si="135"/>
        <v>1600</v>
      </c>
      <c r="AW733" s="64"/>
      <c r="AX733" s="126" t="s">
        <v>168</v>
      </c>
      <c r="AY733" s="65"/>
      <c r="AZ733" s="66">
        <v>540</v>
      </c>
    </row>
    <row r="734" spans="1:52" s="126" customFormat="1" ht="47.25" x14ac:dyDescent="0.25">
      <c r="A734" s="53" t="str">
        <f t="shared" si="131"/>
        <v>TB25NT1_D3+1</v>
      </c>
      <c r="B734" s="53" t="str">
        <f t="shared" si="132"/>
        <v>TB25NT1_D3+2</v>
      </c>
      <c r="C734" s="53" t="str">
        <f t="shared" si="133"/>
        <v>TB25NT1_D3+3</v>
      </c>
      <c r="D734" s="53" t="str">
        <f t="shared" si="134"/>
        <v>TB25NT1_D3+4</v>
      </c>
      <c r="F734" s="126" t="s">
        <v>168</v>
      </c>
      <c r="G734" s="55"/>
      <c r="H734" s="55" t="s">
        <v>2498</v>
      </c>
      <c r="I734" s="56" t="s">
        <v>2499</v>
      </c>
      <c r="J734" s="56" t="s">
        <v>2500</v>
      </c>
      <c r="K734" s="56"/>
      <c r="L734" s="56" t="s">
        <v>2501</v>
      </c>
      <c r="M734" s="57">
        <v>1800</v>
      </c>
      <c r="N734" s="57">
        <v>900</v>
      </c>
      <c r="O734" s="57">
        <v>700</v>
      </c>
      <c r="P734" s="55">
        <v>600</v>
      </c>
      <c r="Q734" s="57"/>
      <c r="R734" s="57"/>
      <c r="S734" s="57"/>
      <c r="T734" s="57"/>
      <c r="U734" s="58" t="str">
        <f t="shared" si="136"/>
        <v>TB25NT1_D3</v>
      </c>
      <c r="V734" s="59"/>
      <c r="W734" s="59"/>
      <c r="X734" s="59"/>
      <c r="Y734" s="59"/>
      <c r="Z734" s="60">
        <f>V734/M734</f>
        <v>0</v>
      </c>
      <c r="AA734" s="60">
        <f>W734/N734</f>
        <v>0</v>
      </c>
      <c r="AB734" s="60"/>
      <c r="AC734" s="60"/>
      <c r="AD734" s="59"/>
      <c r="AE734" s="59"/>
      <c r="AF734" s="59"/>
      <c r="AG734" s="59"/>
      <c r="AH734" s="61"/>
      <c r="AI734" s="61"/>
      <c r="AJ734" s="61"/>
      <c r="AK734" s="61"/>
      <c r="AL734" s="164">
        <v>5.2333333333333334</v>
      </c>
      <c r="AM734" s="62"/>
      <c r="AN734" s="63">
        <f>ROUNDDOWN(AL734*$AN$10/$AL$10,1)</f>
        <v>3</v>
      </c>
      <c r="AO734" s="59">
        <f t="shared" si="130"/>
        <v>5400</v>
      </c>
      <c r="AP734" s="59">
        <f t="shared" si="130"/>
        <v>2700</v>
      </c>
      <c r="AQ734" s="59">
        <f t="shared" si="130"/>
        <v>2100</v>
      </c>
      <c r="AR734" s="59">
        <f t="shared" si="129"/>
        <v>1800</v>
      </c>
      <c r="AS734" s="59">
        <f t="shared" si="135"/>
        <v>5400</v>
      </c>
      <c r="AT734" s="59">
        <f t="shared" si="135"/>
        <v>2700</v>
      </c>
      <c r="AU734" s="59">
        <f t="shared" si="135"/>
        <v>2100</v>
      </c>
      <c r="AV734" s="59">
        <f t="shared" si="135"/>
        <v>1800</v>
      </c>
      <c r="AW734" s="64"/>
      <c r="AX734" s="126" t="s">
        <v>168</v>
      </c>
      <c r="AY734" s="65"/>
      <c r="AZ734" s="66">
        <v>420</v>
      </c>
    </row>
    <row r="735" spans="1:52" s="126" customFormat="1" ht="47.25" x14ac:dyDescent="0.25">
      <c r="A735" s="53" t="str">
        <f t="shared" si="131"/>
        <v>TB25NT1_D4+1</v>
      </c>
      <c r="B735" s="53" t="str">
        <f t="shared" si="132"/>
        <v>TB25NT1_D4+2</v>
      </c>
      <c r="C735" s="53" t="str">
        <f t="shared" si="133"/>
        <v>TB25NT1_D4+3</v>
      </c>
      <c r="D735" s="53" t="str">
        <f t="shared" si="134"/>
        <v>TB25NT1_D4+4</v>
      </c>
      <c r="F735" s="126" t="s">
        <v>168</v>
      </c>
      <c r="G735" s="55"/>
      <c r="H735" s="55" t="s">
        <v>2502</v>
      </c>
      <c r="I735" s="56" t="s">
        <v>2503</v>
      </c>
      <c r="J735" s="56" t="s">
        <v>2500</v>
      </c>
      <c r="K735" s="56"/>
      <c r="L735" s="56" t="s">
        <v>2504</v>
      </c>
      <c r="M735" s="57">
        <v>2500</v>
      </c>
      <c r="N735" s="57">
        <v>1200</v>
      </c>
      <c r="O735" s="55">
        <v>1000</v>
      </c>
      <c r="P735" s="55">
        <v>700</v>
      </c>
      <c r="Q735" s="57"/>
      <c r="R735" s="57"/>
      <c r="S735" s="57"/>
      <c r="T735" s="57"/>
      <c r="U735" s="58" t="str">
        <f t="shared" si="136"/>
        <v>TB25NT1_D4</v>
      </c>
      <c r="V735" s="59"/>
      <c r="W735" s="59"/>
      <c r="X735" s="59"/>
      <c r="Y735" s="59"/>
      <c r="Z735" s="60">
        <f>V735/M735</f>
        <v>0</v>
      </c>
      <c r="AA735" s="60">
        <f>W735/N735</f>
        <v>0</v>
      </c>
      <c r="AB735" s="60"/>
      <c r="AC735" s="60"/>
      <c r="AD735" s="59"/>
      <c r="AE735" s="59"/>
      <c r="AF735" s="59"/>
      <c r="AG735" s="59"/>
      <c r="AH735" s="61"/>
      <c r="AI735" s="61"/>
      <c r="AJ735" s="61"/>
      <c r="AK735" s="61"/>
      <c r="AL735" s="164">
        <v>2.6240000000000001</v>
      </c>
      <c r="AM735" s="62"/>
      <c r="AN735" s="62">
        <v>1.5</v>
      </c>
      <c r="AO735" s="59">
        <f t="shared" si="130"/>
        <v>3750</v>
      </c>
      <c r="AP735" s="59">
        <f t="shared" si="130"/>
        <v>1800</v>
      </c>
      <c r="AQ735" s="59">
        <f t="shared" si="130"/>
        <v>1500</v>
      </c>
      <c r="AR735" s="59">
        <f t="shared" si="129"/>
        <v>1050</v>
      </c>
      <c r="AS735" s="59">
        <f t="shared" si="135"/>
        <v>3800</v>
      </c>
      <c r="AT735" s="59">
        <f t="shared" si="135"/>
        <v>1800</v>
      </c>
      <c r="AU735" s="59">
        <f t="shared" si="135"/>
        <v>1500</v>
      </c>
      <c r="AV735" s="59">
        <f t="shared" si="135"/>
        <v>1100</v>
      </c>
      <c r="AW735" s="64"/>
      <c r="AX735" s="126" t="s">
        <v>168</v>
      </c>
      <c r="AY735" s="65"/>
      <c r="AZ735" s="66">
        <v>540</v>
      </c>
    </row>
    <row r="736" spans="1:52" s="126" customFormat="1" ht="47.25" x14ac:dyDescent="0.25">
      <c r="A736" s="53" t="str">
        <f t="shared" si="131"/>
        <v>TB25NT1_D5+1</v>
      </c>
      <c r="B736" s="53" t="str">
        <f t="shared" si="132"/>
        <v>TB25NT1_D5+2</v>
      </c>
      <c r="C736" s="53" t="str">
        <f t="shared" si="133"/>
        <v>TB25NT1_D5+3</v>
      </c>
      <c r="D736" s="53" t="str">
        <f t="shared" si="134"/>
        <v>TB25NT1_D5+4</v>
      </c>
      <c r="F736" s="126" t="s">
        <v>168</v>
      </c>
      <c r="G736" s="55"/>
      <c r="H736" s="55" t="s">
        <v>2505</v>
      </c>
      <c r="I736" s="56" t="s">
        <v>2506</v>
      </c>
      <c r="J736" s="56" t="s">
        <v>2500</v>
      </c>
      <c r="K736" s="56"/>
      <c r="L736" s="56" t="s">
        <v>2507</v>
      </c>
      <c r="M736" s="57">
        <v>2300</v>
      </c>
      <c r="N736" s="55">
        <v>1100</v>
      </c>
      <c r="O736" s="55">
        <v>950</v>
      </c>
      <c r="P736" s="55">
        <v>650</v>
      </c>
      <c r="Q736" s="57"/>
      <c r="R736" s="57"/>
      <c r="S736" s="57"/>
      <c r="T736" s="57"/>
      <c r="U736" s="58" t="str">
        <f t="shared" si="136"/>
        <v>TB25NT1_D5</v>
      </c>
      <c r="V736" s="59"/>
      <c r="W736" s="59"/>
      <c r="X736" s="59"/>
      <c r="Y736" s="59"/>
      <c r="Z736" s="60"/>
      <c r="AA736" s="60"/>
      <c r="AB736" s="60"/>
      <c r="AC736" s="60"/>
      <c r="AD736" s="59"/>
      <c r="AE736" s="59"/>
      <c r="AF736" s="59"/>
      <c r="AG736" s="59"/>
      <c r="AH736" s="61"/>
      <c r="AI736" s="61"/>
      <c r="AJ736" s="61"/>
      <c r="AK736" s="61"/>
      <c r="AL736" s="164">
        <v>3.4782608695652173</v>
      </c>
      <c r="AM736" s="62"/>
      <c r="AN736" s="62">
        <v>2</v>
      </c>
      <c r="AO736" s="59">
        <f t="shared" si="130"/>
        <v>4600</v>
      </c>
      <c r="AP736" s="59">
        <f t="shared" si="130"/>
        <v>2200</v>
      </c>
      <c r="AQ736" s="59">
        <f t="shared" si="130"/>
        <v>1900</v>
      </c>
      <c r="AR736" s="59">
        <f t="shared" si="129"/>
        <v>1300</v>
      </c>
      <c r="AS736" s="59">
        <f t="shared" si="135"/>
        <v>4600</v>
      </c>
      <c r="AT736" s="59">
        <f t="shared" si="135"/>
        <v>2200</v>
      </c>
      <c r="AU736" s="59">
        <f t="shared" si="135"/>
        <v>1900</v>
      </c>
      <c r="AV736" s="59">
        <f t="shared" si="135"/>
        <v>1300</v>
      </c>
      <c r="AW736" s="64"/>
      <c r="AX736" s="126" t="s">
        <v>168</v>
      </c>
      <c r="AY736" s="65"/>
      <c r="AZ736" s="66">
        <v>540</v>
      </c>
    </row>
    <row r="737" spans="1:52" s="126" customFormat="1" ht="39.950000000000003" customHeight="1" x14ac:dyDescent="0.25">
      <c r="A737" s="53" t="str">
        <f t="shared" si="131"/>
        <v>TB25NT1_D6+1</v>
      </c>
      <c r="B737" s="53" t="str">
        <f t="shared" si="132"/>
        <v>TB25NT1_D6+2</v>
      </c>
      <c r="C737" s="53" t="str">
        <f t="shared" si="133"/>
        <v>TB25NT1_D6+3</v>
      </c>
      <c r="D737" s="53" t="str">
        <f t="shared" si="134"/>
        <v>TB25NT1_D6+4</v>
      </c>
      <c r="F737" s="126" t="s">
        <v>168</v>
      </c>
      <c r="G737" s="55"/>
      <c r="H737" s="55" t="s">
        <v>2508</v>
      </c>
      <c r="I737" s="56" t="s">
        <v>2509</v>
      </c>
      <c r="J737" s="56" t="s">
        <v>2500</v>
      </c>
      <c r="K737" s="56"/>
      <c r="L737" s="56" t="s">
        <v>2510</v>
      </c>
      <c r="M737" s="57">
        <v>1500</v>
      </c>
      <c r="N737" s="57">
        <v>800</v>
      </c>
      <c r="O737" s="57">
        <v>700</v>
      </c>
      <c r="P737" s="55">
        <v>500</v>
      </c>
      <c r="Q737" s="57"/>
      <c r="R737" s="57"/>
      <c r="S737" s="57"/>
      <c r="T737" s="57"/>
      <c r="U737" s="58" t="str">
        <f t="shared" si="136"/>
        <v>TB25NT1_D6</v>
      </c>
      <c r="V737" s="59"/>
      <c r="W737" s="59"/>
      <c r="X737" s="59"/>
      <c r="Y737" s="59"/>
      <c r="Z737" s="60">
        <f>V737/M737</f>
        <v>0</v>
      </c>
      <c r="AA737" s="60">
        <f>W737/N737</f>
        <v>0</v>
      </c>
      <c r="AB737" s="60"/>
      <c r="AC737" s="60"/>
      <c r="AD737" s="59"/>
      <c r="AE737" s="59"/>
      <c r="AF737" s="59"/>
      <c r="AG737" s="59"/>
      <c r="AH737" s="61"/>
      <c r="AI737" s="61"/>
      <c r="AJ737" s="61"/>
      <c r="AK737" s="61"/>
      <c r="AL737" s="164">
        <v>4.1374999999999993</v>
      </c>
      <c r="AM737" s="62"/>
      <c r="AN737" s="63">
        <f>ROUNDDOWN(AL737*$AN$10/$AL$10,1)</f>
        <v>2.4</v>
      </c>
      <c r="AO737" s="59">
        <f t="shared" si="130"/>
        <v>3600</v>
      </c>
      <c r="AP737" s="59">
        <f t="shared" si="130"/>
        <v>1920</v>
      </c>
      <c r="AQ737" s="59">
        <f t="shared" si="130"/>
        <v>1680</v>
      </c>
      <c r="AR737" s="59">
        <f t="shared" si="129"/>
        <v>1200</v>
      </c>
      <c r="AS737" s="59">
        <f t="shared" si="135"/>
        <v>3600</v>
      </c>
      <c r="AT737" s="59">
        <f t="shared" si="135"/>
        <v>1900</v>
      </c>
      <c r="AU737" s="59">
        <f t="shared" si="135"/>
        <v>1700</v>
      </c>
      <c r="AV737" s="59">
        <f t="shared" si="135"/>
        <v>1200</v>
      </c>
      <c r="AW737" s="64"/>
      <c r="AX737" s="126" t="s">
        <v>168</v>
      </c>
      <c r="AY737" s="65"/>
      <c r="AZ737" s="66">
        <v>540</v>
      </c>
    </row>
    <row r="738" spans="1:52" s="126" customFormat="1" ht="39.950000000000003" customHeight="1" x14ac:dyDescent="0.25">
      <c r="A738" s="53" t="str">
        <f t="shared" si="131"/>
        <v>TB26NT+1</v>
      </c>
      <c r="B738" s="53" t="str">
        <f t="shared" si="132"/>
        <v>TB26NT+2</v>
      </c>
      <c r="C738" s="53" t="str">
        <f t="shared" si="133"/>
        <v>TB26NT+3</v>
      </c>
      <c r="D738" s="53" t="str">
        <f t="shared" si="134"/>
        <v>TB26NT+4</v>
      </c>
      <c r="F738" s="126" t="s">
        <v>168</v>
      </c>
      <c r="G738" s="55">
        <v>26</v>
      </c>
      <c r="H738" s="55" t="s">
        <v>2511</v>
      </c>
      <c r="I738" s="56" t="s">
        <v>2512</v>
      </c>
      <c r="J738" s="56" t="s">
        <v>144</v>
      </c>
      <c r="K738" s="56"/>
      <c r="L738" s="56" t="s">
        <v>2513</v>
      </c>
      <c r="M738" s="57">
        <v>3000</v>
      </c>
      <c r="N738" s="55">
        <v>1500</v>
      </c>
      <c r="O738" s="55">
        <v>1200</v>
      </c>
      <c r="P738" s="55">
        <v>900</v>
      </c>
      <c r="Q738" s="57"/>
      <c r="R738" s="57"/>
      <c r="S738" s="57"/>
      <c r="T738" s="57"/>
      <c r="U738" s="58" t="str">
        <f t="shared" si="136"/>
        <v>TB26NT</v>
      </c>
      <c r="V738" s="59"/>
      <c r="W738" s="59"/>
      <c r="X738" s="59"/>
      <c r="Y738" s="59"/>
      <c r="Z738" s="60">
        <f>V738/M738</f>
        <v>0</v>
      </c>
      <c r="AA738" s="60">
        <f>W738/N738</f>
        <v>0</v>
      </c>
      <c r="AB738" s="60"/>
      <c r="AC738" s="60"/>
      <c r="AD738" s="59"/>
      <c r="AE738" s="59"/>
      <c r="AF738" s="59"/>
      <c r="AG738" s="59"/>
      <c r="AH738" s="61"/>
      <c r="AI738" s="61"/>
      <c r="AJ738" s="61"/>
      <c r="AK738" s="61"/>
      <c r="AL738" s="164">
        <v>1.4033333333333333</v>
      </c>
      <c r="AM738" s="62"/>
      <c r="AN738" s="62">
        <v>1.1000000000000001</v>
      </c>
      <c r="AO738" s="59">
        <f t="shared" si="130"/>
        <v>3300.0000000000005</v>
      </c>
      <c r="AP738" s="59">
        <f t="shared" si="130"/>
        <v>1650.0000000000002</v>
      </c>
      <c r="AQ738" s="59">
        <f t="shared" si="130"/>
        <v>1320</v>
      </c>
      <c r="AR738" s="59">
        <f t="shared" si="129"/>
        <v>990.00000000000011</v>
      </c>
      <c r="AS738" s="59">
        <f t="shared" si="135"/>
        <v>3300</v>
      </c>
      <c r="AT738" s="59">
        <f t="shared" si="135"/>
        <v>1700</v>
      </c>
      <c r="AU738" s="59">
        <f t="shared" si="135"/>
        <v>1300</v>
      </c>
      <c r="AV738" s="59">
        <f t="shared" si="135"/>
        <v>990</v>
      </c>
      <c r="AW738" s="64"/>
      <c r="AX738" s="126" t="s">
        <v>168</v>
      </c>
      <c r="AY738" s="65"/>
      <c r="AZ738" s="66">
        <v>210</v>
      </c>
    </row>
    <row r="739" spans="1:52" s="126" customFormat="1" ht="39.950000000000003" customHeight="1" x14ac:dyDescent="0.25">
      <c r="A739" s="53" t="str">
        <f t="shared" si="131"/>
        <v>TB27NT+1</v>
      </c>
      <c r="B739" s="53" t="str">
        <f t="shared" si="132"/>
        <v>TB27NT+2</v>
      </c>
      <c r="C739" s="53" t="str">
        <f t="shared" si="133"/>
        <v>TB27NT+3</v>
      </c>
      <c r="D739" s="53" t="str">
        <f t="shared" si="134"/>
        <v>TB27NT+4</v>
      </c>
      <c r="F739" s="126" t="s">
        <v>168</v>
      </c>
      <c r="G739" s="55">
        <v>27</v>
      </c>
      <c r="H739" s="55" t="s">
        <v>2514</v>
      </c>
      <c r="I739" s="56" t="s">
        <v>2515</v>
      </c>
      <c r="J739" s="56" t="s">
        <v>144</v>
      </c>
      <c r="K739" s="56"/>
      <c r="L739" s="56" t="s">
        <v>2516</v>
      </c>
      <c r="M739" s="57">
        <v>1200</v>
      </c>
      <c r="N739" s="55">
        <v>650</v>
      </c>
      <c r="O739" s="55">
        <v>450</v>
      </c>
      <c r="P739" s="55">
        <v>350</v>
      </c>
      <c r="Q739" s="57"/>
      <c r="R739" s="57"/>
      <c r="S739" s="57"/>
      <c r="T739" s="57"/>
      <c r="U739" s="58" t="str">
        <f t="shared" si="136"/>
        <v>TB27NT</v>
      </c>
      <c r="V739" s="59"/>
      <c r="W739" s="59"/>
      <c r="X739" s="59"/>
      <c r="Y739" s="59"/>
      <c r="Z739" s="60">
        <f>V739/M739</f>
        <v>0</v>
      </c>
      <c r="AA739" s="60"/>
      <c r="AB739" s="60"/>
      <c r="AC739" s="60"/>
      <c r="AD739" s="59"/>
      <c r="AE739" s="59"/>
      <c r="AF739" s="59"/>
      <c r="AG739" s="59"/>
      <c r="AH739" s="61"/>
      <c r="AI739" s="61"/>
      <c r="AJ739" s="61"/>
      <c r="AK739" s="61"/>
      <c r="AL739" s="164">
        <v>4.05</v>
      </c>
      <c r="AM739" s="62"/>
      <c r="AN739" s="62">
        <v>1.5</v>
      </c>
      <c r="AO739" s="59">
        <f t="shared" si="130"/>
        <v>1800</v>
      </c>
      <c r="AP739" s="59">
        <f t="shared" si="130"/>
        <v>975</v>
      </c>
      <c r="AQ739" s="59">
        <f t="shared" si="130"/>
        <v>675</v>
      </c>
      <c r="AR739" s="59">
        <f t="shared" si="129"/>
        <v>525</v>
      </c>
      <c r="AS739" s="59">
        <f t="shared" si="135"/>
        <v>1800</v>
      </c>
      <c r="AT739" s="59">
        <f t="shared" si="135"/>
        <v>980</v>
      </c>
      <c r="AU739" s="59">
        <f t="shared" si="135"/>
        <v>680</v>
      </c>
      <c r="AV739" s="59">
        <f t="shared" si="135"/>
        <v>530</v>
      </c>
      <c r="AW739" s="64"/>
      <c r="AX739" s="126" t="s">
        <v>168</v>
      </c>
      <c r="AY739" s="65"/>
      <c r="AZ739" s="66">
        <v>210</v>
      </c>
    </row>
    <row r="740" spans="1:52" s="126" customFormat="1" ht="39.950000000000003" customHeight="1" x14ac:dyDescent="0.25">
      <c r="A740" s="53" t="str">
        <f t="shared" si="131"/>
        <v>TB28NT+1</v>
      </c>
      <c r="B740" s="53" t="str">
        <f t="shared" si="132"/>
        <v>TB28NT+2</v>
      </c>
      <c r="C740" s="53" t="str">
        <f t="shared" si="133"/>
        <v>TB28NT+3</v>
      </c>
      <c r="D740" s="53" t="str">
        <f t="shared" si="134"/>
        <v>TB28NT+4</v>
      </c>
      <c r="F740" s="126" t="s">
        <v>168</v>
      </c>
      <c r="G740" s="55">
        <v>28</v>
      </c>
      <c r="H740" s="55" t="s">
        <v>2517</v>
      </c>
      <c r="I740" s="56" t="s">
        <v>2518</v>
      </c>
      <c r="J740" s="56" t="s">
        <v>144</v>
      </c>
      <c r="K740" s="56"/>
      <c r="L740" s="56" t="s">
        <v>2519</v>
      </c>
      <c r="M740" s="57">
        <v>1200</v>
      </c>
      <c r="N740" s="55">
        <v>600</v>
      </c>
      <c r="O740" s="55">
        <v>450</v>
      </c>
      <c r="P740" s="55">
        <v>300</v>
      </c>
      <c r="Q740" s="57"/>
      <c r="R740" s="57"/>
      <c r="S740" s="57"/>
      <c r="T740" s="57"/>
      <c r="U740" s="58" t="str">
        <f t="shared" si="136"/>
        <v>TB28NT</v>
      </c>
      <c r="V740" s="59"/>
      <c r="W740" s="59"/>
      <c r="X740" s="59"/>
      <c r="Y740" s="59"/>
      <c r="Z740" s="60">
        <f>V740/M740</f>
        <v>0</v>
      </c>
      <c r="AA740" s="60"/>
      <c r="AB740" s="60"/>
      <c r="AC740" s="60"/>
      <c r="AD740" s="59"/>
      <c r="AE740" s="59"/>
      <c r="AF740" s="59"/>
      <c r="AG740" s="59"/>
      <c r="AH740" s="61"/>
      <c r="AI740" s="61"/>
      <c r="AJ740" s="61"/>
      <c r="AK740" s="61"/>
      <c r="AL740" s="164">
        <v>4.05</v>
      </c>
      <c r="AM740" s="62"/>
      <c r="AN740" s="62">
        <v>1.5</v>
      </c>
      <c r="AO740" s="59">
        <f t="shared" si="130"/>
        <v>1800</v>
      </c>
      <c r="AP740" s="59">
        <f t="shared" si="130"/>
        <v>900</v>
      </c>
      <c r="AQ740" s="59">
        <f t="shared" si="130"/>
        <v>675</v>
      </c>
      <c r="AR740" s="59">
        <f t="shared" si="129"/>
        <v>450</v>
      </c>
      <c r="AS740" s="59">
        <f t="shared" si="135"/>
        <v>1800</v>
      </c>
      <c r="AT740" s="59">
        <f t="shared" si="135"/>
        <v>900</v>
      </c>
      <c r="AU740" s="59">
        <f t="shared" si="135"/>
        <v>680</v>
      </c>
      <c r="AV740" s="59">
        <f t="shared" si="135"/>
        <v>450</v>
      </c>
      <c r="AW740" s="64"/>
      <c r="AX740" s="126" t="s">
        <v>168</v>
      </c>
      <c r="AY740" s="65"/>
      <c r="AZ740" s="66">
        <v>210</v>
      </c>
    </row>
    <row r="741" spans="1:52" s="126" customFormat="1" ht="61.5" customHeight="1" x14ac:dyDescent="0.25">
      <c r="A741" s="53" t="str">
        <f t="shared" si="131"/>
        <v>TB29NT2+1</v>
      </c>
      <c r="B741" s="53" t="str">
        <f t="shared" si="132"/>
        <v>TB29NT2+2</v>
      </c>
      <c r="C741" s="53" t="str">
        <f t="shared" si="133"/>
        <v>TB29NT2+3</v>
      </c>
      <c r="D741" s="53" t="str">
        <f t="shared" si="134"/>
        <v>TB29NT2+4</v>
      </c>
      <c r="F741" s="126" t="s">
        <v>168</v>
      </c>
      <c r="G741" s="55">
        <v>29</v>
      </c>
      <c r="H741" s="55" t="s">
        <v>2520</v>
      </c>
      <c r="I741" s="56" t="s">
        <v>2521</v>
      </c>
      <c r="J741" s="56" t="s">
        <v>2519</v>
      </c>
      <c r="K741" s="56"/>
      <c r="L741" s="56" t="s">
        <v>2516</v>
      </c>
      <c r="M741" s="57">
        <v>1300</v>
      </c>
      <c r="N741" s="57">
        <v>600</v>
      </c>
      <c r="O741" s="57">
        <v>450</v>
      </c>
      <c r="P741" s="55">
        <v>350</v>
      </c>
      <c r="Q741" s="57"/>
      <c r="R741" s="57"/>
      <c r="S741" s="57"/>
      <c r="T741" s="57"/>
      <c r="U741" s="58" t="str">
        <f t="shared" si="136"/>
        <v>TB29NT2</v>
      </c>
      <c r="V741" s="59"/>
      <c r="W741" s="59"/>
      <c r="X741" s="59"/>
      <c r="Y741" s="59"/>
      <c r="Z741" s="60"/>
      <c r="AA741" s="60">
        <f>W741/N741</f>
        <v>0</v>
      </c>
      <c r="AB741" s="60"/>
      <c r="AC741" s="60"/>
      <c r="AD741" s="59"/>
      <c r="AE741" s="59"/>
      <c r="AF741" s="59"/>
      <c r="AG741" s="59"/>
      <c r="AH741" s="61"/>
      <c r="AI741" s="61"/>
      <c r="AJ741" s="61"/>
      <c r="AK741" s="61"/>
      <c r="AL741" s="164">
        <v>4.2576923076923077</v>
      </c>
      <c r="AM741" s="62"/>
      <c r="AN741" s="63">
        <f>ROUNDDOWN(AL741*$AN$10/$AL$10,1)</f>
        <v>2.4</v>
      </c>
      <c r="AO741" s="59">
        <f t="shared" si="130"/>
        <v>3120</v>
      </c>
      <c r="AP741" s="59">
        <f t="shared" si="130"/>
        <v>1440</v>
      </c>
      <c r="AQ741" s="59">
        <f t="shared" si="130"/>
        <v>1080</v>
      </c>
      <c r="AR741" s="59">
        <f t="shared" si="129"/>
        <v>840</v>
      </c>
      <c r="AS741" s="59">
        <f t="shared" si="135"/>
        <v>3100</v>
      </c>
      <c r="AT741" s="59">
        <f t="shared" si="135"/>
        <v>1400</v>
      </c>
      <c r="AU741" s="59">
        <f t="shared" si="135"/>
        <v>1100</v>
      </c>
      <c r="AV741" s="59">
        <f t="shared" si="135"/>
        <v>840</v>
      </c>
      <c r="AW741" s="64"/>
      <c r="AX741" s="126" t="s">
        <v>168</v>
      </c>
      <c r="AY741" s="65"/>
      <c r="AZ741" s="66"/>
    </row>
    <row r="742" spans="1:52" s="126" customFormat="1" ht="39.950000000000003" customHeight="1" x14ac:dyDescent="0.25">
      <c r="A742" s="53" t="str">
        <f t="shared" si="131"/>
        <v>TB30NT+1</v>
      </c>
      <c r="B742" s="53" t="str">
        <f t="shared" si="132"/>
        <v>TB30NT+2</v>
      </c>
      <c r="C742" s="53" t="str">
        <f t="shared" si="133"/>
        <v>TB30NT+3</v>
      </c>
      <c r="D742" s="53" t="str">
        <f t="shared" si="134"/>
        <v>TB30NT+4</v>
      </c>
      <c r="F742" s="126" t="s">
        <v>168</v>
      </c>
      <c r="G742" s="55">
        <v>30</v>
      </c>
      <c r="H742" s="55" t="s">
        <v>2522</v>
      </c>
      <c r="I742" s="56" t="s">
        <v>2523</v>
      </c>
      <c r="J742" s="56" t="s">
        <v>144</v>
      </c>
      <c r="K742" s="56"/>
      <c r="L742" s="56" t="s">
        <v>2340</v>
      </c>
      <c r="M742" s="55">
        <v>3200</v>
      </c>
      <c r="N742" s="55">
        <v>1600</v>
      </c>
      <c r="O742" s="55">
        <v>1400</v>
      </c>
      <c r="P742" s="55">
        <v>900</v>
      </c>
      <c r="Q742" s="57"/>
      <c r="R742" s="57"/>
      <c r="S742" s="57"/>
      <c r="T742" s="57"/>
      <c r="U742" s="58" t="str">
        <f t="shared" si="136"/>
        <v>TB30NT</v>
      </c>
      <c r="V742" s="59"/>
      <c r="W742" s="59"/>
      <c r="X742" s="59"/>
      <c r="Y742" s="59"/>
      <c r="Z742" s="60">
        <f>V742/M742</f>
        <v>0</v>
      </c>
      <c r="AA742" s="60">
        <f>W742/N742</f>
        <v>0</v>
      </c>
      <c r="AB742" s="60"/>
      <c r="AC742" s="60"/>
      <c r="AD742" s="59"/>
      <c r="AE742" s="59"/>
      <c r="AF742" s="59"/>
      <c r="AG742" s="59"/>
      <c r="AH742" s="61"/>
      <c r="AI742" s="61"/>
      <c r="AJ742" s="61"/>
      <c r="AK742" s="61"/>
      <c r="AL742" s="164">
        <v>2.8609374999999999</v>
      </c>
      <c r="AM742" s="62"/>
      <c r="AN742" s="62">
        <v>1.65</v>
      </c>
      <c r="AO742" s="59">
        <f t="shared" si="130"/>
        <v>5280</v>
      </c>
      <c r="AP742" s="59">
        <f t="shared" si="130"/>
        <v>2640</v>
      </c>
      <c r="AQ742" s="59">
        <f t="shared" si="130"/>
        <v>2310</v>
      </c>
      <c r="AR742" s="59">
        <f t="shared" si="129"/>
        <v>1485</v>
      </c>
      <c r="AS742" s="59">
        <f t="shared" si="135"/>
        <v>5300</v>
      </c>
      <c r="AT742" s="59">
        <f t="shared" si="135"/>
        <v>2600</v>
      </c>
      <c r="AU742" s="59">
        <f t="shared" si="135"/>
        <v>2300</v>
      </c>
      <c r="AV742" s="59">
        <f t="shared" si="135"/>
        <v>1500</v>
      </c>
      <c r="AW742" s="64"/>
      <c r="AX742" s="126" t="s">
        <v>168</v>
      </c>
      <c r="AY742" s="65"/>
      <c r="AZ742" s="66">
        <v>420</v>
      </c>
    </row>
    <row r="743" spans="1:52" s="126" customFormat="1" ht="39.950000000000003" customHeight="1" x14ac:dyDescent="0.25">
      <c r="A743" s="53" t="str">
        <f t="shared" si="131"/>
        <v>TB31NT+1</v>
      </c>
      <c r="B743" s="53" t="str">
        <f t="shared" si="132"/>
        <v>TB31NT+2</v>
      </c>
      <c r="C743" s="53" t="str">
        <f t="shared" si="133"/>
        <v>TB31NT+3</v>
      </c>
      <c r="D743" s="53" t="str">
        <f t="shared" si="134"/>
        <v>TB31NT+4</v>
      </c>
      <c r="F743" s="126" t="s">
        <v>168</v>
      </c>
      <c r="G743" s="55">
        <v>31</v>
      </c>
      <c r="H743" s="55" t="s">
        <v>2524</v>
      </c>
      <c r="I743" s="56" t="s">
        <v>2525</v>
      </c>
      <c r="J743" s="56" t="s">
        <v>2526</v>
      </c>
      <c r="K743" s="56"/>
      <c r="L743" s="56" t="s">
        <v>2527</v>
      </c>
      <c r="M743" s="57"/>
      <c r="N743" s="57"/>
      <c r="O743" s="57"/>
      <c r="P743" s="55"/>
      <c r="Q743" s="57"/>
      <c r="R743" s="57"/>
      <c r="S743" s="57"/>
      <c r="T743" s="57"/>
      <c r="U743" s="58"/>
      <c r="V743" s="59"/>
      <c r="W743" s="59"/>
      <c r="X743" s="59"/>
      <c r="Y743" s="59"/>
      <c r="Z743" s="60"/>
      <c r="AA743" s="60"/>
      <c r="AB743" s="60"/>
      <c r="AC743" s="60"/>
      <c r="AD743" s="59"/>
      <c r="AE743" s="59"/>
      <c r="AF743" s="59"/>
      <c r="AG743" s="59"/>
      <c r="AH743" s="61"/>
      <c r="AI743" s="61"/>
      <c r="AJ743" s="61"/>
      <c r="AK743" s="61"/>
      <c r="AL743" s="164"/>
      <c r="AM743" s="62"/>
      <c r="AN743" s="62"/>
      <c r="AO743" s="59">
        <f t="shared" si="130"/>
        <v>0</v>
      </c>
      <c r="AP743" s="59">
        <f t="shared" si="130"/>
        <v>0</v>
      </c>
      <c r="AQ743" s="59">
        <f t="shared" si="130"/>
        <v>0</v>
      </c>
      <c r="AR743" s="59">
        <f t="shared" si="129"/>
        <v>0</v>
      </c>
      <c r="AS743" s="59"/>
      <c r="AT743" s="59"/>
      <c r="AU743" s="59"/>
      <c r="AV743" s="59"/>
      <c r="AW743" s="64"/>
      <c r="AX743" s="126" t="s">
        <v>168</v>
      </c>
      <c r="AY743" s="65"/>
      <c r="AZ743" s="66">
        <v>360</v>
      </c>
    </row>
    <row r="744" spans="1:52" s="126" customFormat="1" ht="39.950000000000003" customHeight="1" x14ac:dyDescent="0.25">
      <c r="A744" s="53" t="str">
        <f t="shared" si="131"/>
        <v>TB31NT_D1+1</v>
      </c>
      <c r="B744" s="53" t="str">
        <f t="shared" si="132"/>
        <v>TB31NT_D1+2</v>
      </c>
      <c r="C744" s="53" t="str">
        <f t="shared" si="133"/>
        <v>TB31NT_D1+3</v>
      </c>
      <c r="D744" s="53" t="str">
        <f t="shared" si="134"/>
        <v>TB31NT_D1+4</v>
      </c>
      <c r="F744" s="126" t="s">
        <v>168</v>
      </c>
      <c r="G744" s="55"/>
      <c r="H744" s="55" t="s">
        <v>2528</v>
      </c>
      <c r="I744" s="56" t="s">
        <v>2529</v>
      </c>
      <c r="J744" s="56" t="s">
        <v>2530</v>
      </c>
      <c r="K744" s="56"/>
      <c r="L744" s="56" t="s">
        <v>2531</v>
      </c>
      <c r="M744" s="57">
        <v>3200</v>
      </c>
      <c r="N744" s="57">
        <v>1600</v>
      </c>
      <c r="O744" s="57">
        <v>1400</v>
      </c>
      <c r="P744" s="55">
        <v>900</v>
      </c>
      <c r="Q744" s="57"/>
      <c r="R744" s="57"/>
      <c r="S744" s="57"/>
      <c r="T744" s="57"/>
      <c r="U744" s="58" t="str">
        <f t="shared" ref="U744:U751" si="137">H744</f>
        <v>TB31NT_D1</v>
      </c>
      <c r="V744" s="59"/>
      <c r="W744" s="59"/>
      <c r="X744" s="59"/>
      <c r="Y744" s="59"/>
      <c r="Z744" s="60">
        <f>V744/M744</f>
        <v>0</v>
      </c>
      <c r="AA744" s="60"/>
      <c r="AB744" s="60"/>
      <c r="AC744" s="60"/>
      <c r="AD744" s="59"/>
      <c r="AE744" s="59"/>
      <c r="AF744" s="59"/>
      <c r="AG744" s="59"/>
      <c r="AH744" s="61"/>
      <c r="AI744" s="61"/>
      <c r="AJ744" s="61"/>
      <c r="AK744" s="61"/>
      <c r="AL744" s="164">
        <v>2.4546875000000004</v>
      </c>
      <c r="AM744" s="62"/>
      <c r="AN744" s="62">
        <v>1.4</v>
      </c>
      <c r="AO744" s="59">
        <f t="shared" si="130"/>
        <v>4480</v>
      </c>
      <c r="AP744" s="59">
        <f t="shared" si="130"/>
        <v>2240</v>
      </c>
      <c r="AQ744" s="59">
        <f t="shared" si="130"/>
        <v>1959.9999999999998</v>
      </c>
      <c r="AR744" s="59">
        <f t="shared" si="129"/>
        <v>1260</v>
      </c>
      <c r="AS744" s="59">
        <f t="shared" si="135"/>
        <v>4500</v>
      </c>
      <c r="AT744" s="59">
        <f t="shared" si="135"/>
        <v>2200</v>
      </c>
      <c r="AU744" s="59">
        <f t="shared" si="135"/>
        <v>2000</v>
      </c>
      <c r="AV744" s="59">
        <f t="shared" si="135"/>
        <v>1300</v>
      </c>
      <c r="AW744" s="64"/>
      <c r="AX744" s="126" t="s">
        <v>168</v>
      </c>
      <c r="AY744" s="65"/>
      <c r="AZ744" s="66">
        <v>1020</v>
      </c>
    </row>
    <row r="745" spans="1:52" s="126" customFormat="1" ht="39.950000000000003" customHeight="1" x14ac:dyDescent="0.25">
      <c r="A745" s="53" t="str">
        <f t="shared" si="131"/>
        <v>TB31NT_D2+1</v>
      </c>
      <c r="B745" s="53" t="str">
        <f t="shared" si="132"/>
        <v>TB31NT_D2+2</v>
      </c>
      <c r="C745" s="53" t="str">
        <f t="shared" si="133"/>
        <v>TB31NT_D2+3</v>
      </c>
      <c r="D745" s="53" t="str">
        <f t="shared" si="134"/>
        <v>TB31NT_D2+4</v>
      </c>
      <c r="F745" s="126" t="s">
        <v>168</v>
      </c>
      <c r="G745" s="55"/>
      <c r="H745" s="55" t="s">
        <v>2532</v>
      </c>
      <c r="I745" s="56" t="s">
        <v>2533</v>
      </c>
      <c r="J745" s="56" t="s">
        <v>2534</v>
      </c>
      <c r="K745" s="56"/>
      <c r="L745" s="56" t="s">
        <v>426</v>
      </c>
      <c r="M745" s="57">
        <v>2400</v>
      </c>
      <c r="N745" s="57">
        <v>1200</v>
      </c>
      <c r="O745" s="57">
        <v>1000</v>
      </c>
      <c r="P745" s="55">
        <v>700</v>
      </c>
      <c r="Q745" s="57"/>
      <c r="R745" s="57"/>
      <c r="S745" s="57"/>
      <c r="T745" s="57"/>
      <c r="U745" s="58" t="str">
        <f t="shared" si="137"/>
        <v>TB31NT_D2</v>
      </c>
      <c r="V745" s="59"/>
      <c r="W745" s="59"/>
      <c r="X745" s="59"/>
      <c r="Y745" s="59"/>
      <c r="Z745" s="60"/>
      <c r="AA745" s="60"/>
      <c r="AB745" s="60"/>
      <c r="AC745" s="60"/>
      <c r="AD745" s="59"/>
      <c r="AE745" s="59"/>
      <c r="AF745" s="59"/>
      <c r="AG745" s="59"/>
      <c r="AH745" s="61"/>
      <c r="AI745" s="61"/>
      <c r="AJ745" s="61"/>
      <c r="AK745" s="61"/>
      <c r="AL745" s="164">
        <v>2.7958333333333334</v>
      </c>
      <c r="AM745" s="62"/>
      <c r="AN745" s="62">
        <v>1.6</v>
      </c>
      <c r="AO745" s="59">
        <f t="shared" si="130"/>
        <v>3840</v>
      </c>
      <c r="AP745" s="59">
        <f t="shared" si="130"/>
        <v>1920</v>
      </c>
      <c r="AQ745" s="59">
        <f t="shared" si="130"/>
        <v>1600</v>
      </c>
      <c r="AR745" s="59">
        <f t="shared" si="129"/>
        <v>1120</v>
      </c>
      <c r="AS745" s="59">
        <f t="shared" si="135"/>
        <v>3800</v>
      </c>
      <c r="AT745" s="59">
        <f t="shared" si="135"/>
        <v>1900</v>
      </c>
      <c r="AU745" s="59">
        <f t="shared" si="135"/>
        <v>1600</v>
      </c>
      <c r="AV745" s="59">
        <f t="shared" si="135"/>
        <v>1100</v>
      </c>
      <c r="AW745" s="64"/>
      <c r="AX745" s="126" t="s">
        <v>168</v>
      </c>
      <c r="AY745" s="65"/>
      <c r="AZ745" s="66"/>
    </row>
    <row r="746" spans="1:52" s="126" customFormat="1" ht="39.950000000000003" customHeight="1" x14ac:dyDescent="0.25">
      <c r="A746" s="53" t="str">
        <f t="shared" si="131"/>
        <v>TB32NT+1</v>
      </c>
      <c r="B746" s="53" t="str">
        <f t="shared" si="132"/>
        <v>TB32NT+2</v>
      </c>
      <c r="C746" s="53" t="str">
        <f t="shared" si="133"/>
        <v>TB32NT+3</v>
      </c>
      <c r="D746" s="53" t="str">
        <f t="shared" si="134"/>
        <v>TB32NT+4</v>
      </c>
      <c r="F746" s="126" t="s">
        <v>168</v>
      </c>
      <c r="G746" s="55">
        <v>32</v>
      </c>
      <c r="H746" s="55" t="s">
        <v>2535</v>
      </c>
      <c r="I746" s="56" t="s">
        <v>2536</v>
      </c>
      <c r="J746" s="56" t="s">
        <v>2537</v>
      </c>
      <c r="K746" s="56"/>
      <c r="L746" s="56" t="s">
        <v>2538</v>
      </c>
      <c r="M746" s="57">
        <v>3200</v>
      </c>
      <c r="N746" s="57">
        <v>1600</v>
      </c>
      <c r="O746" s="57">
        <v>1400</v>
      </c>
      <c r="P746" s="55">
        <v>900</v>
      </c>
      <c r="Q746" s="57"/>
      <c r="R746" s="57"/>
      <c r="S746" s="57"/>
      <c r="T746" s="57"/>
      <c r="U746" s="58" t="str">
        <f t="shared" si="137"/>
        <v>TB32NT</v>
      </c>
      <c r="V746" s="59"/>
      <c r="W746" s="59"/>
      <c r="X746" s="59"/>
      <c r="Y746" s="59"/>
      <c r="Z746" s="60"/>
      <c r="AA746" s="60"/>
      <c r="AB746" s="60"/>
      <c r="AC746" s="60"/>
      <c r="AD746" s="59"/>
      <c r="AE746" s="59"/>
      <c r="AF746" s="59"/>
      <c r="AG746" s="59"/>
      <c r="AH746" s="61"/>
      <c r="AI746" s="61"/>
      <c r="AJ746" s="61"/>
      <c r="AK746" s="61"/>
      <c r="AL746" s="164">
        <v>1.515625</v>
      </c>
      <c r="AM746" s="62"/>
      <c r="AN746" s="62">
        <v>1.1000000000000001</v>
      </c>
      <c r="AO746" s="59">
        <f t="shared" si="130"/>
        <v>3520.0000000000005</v>
      </c>
      <c r="AP746" s="59">
        <f t="shared" si="130"/>
        <v>1760.0000000000002</v>
      </c>
      <c r="AQ746" s="59">
        <f t="shared" si="130"/>
        <v>1540.0000000000002</v>
      </c>
      <c r="AR746" s="59">
        <f t="shared" si="129"/>
        <v>990.00000000000011</v>
      </c>
      <c r="AS746" s="59">
        <f t="shared" si="135"/>
        <v>3500</v>
      </c>
      <c r="AT746" s="59">
        <f t="shared" si="135"/>
        <v>1800</v>
      </c>
      <c r="AU746" s="59">
        <f t="shared" si="135"/>
        <v>1500</v>
      </c>
      <c r="AV746" s="59">
        <f t="shared" si="135"/>
        <v>990</v>
      </c>
      <c r="AW746" s="64"/>
      <c r="AX746" s="126" t="s">
        <v>168</v>
      </c>
      <c r="AY746" s="65"/>
      <c r="AZ746" s="66">
        <v>840</v>
      </c>
    </row>
    <row r="747" spans="1:52" s="126" customFormat="1" ht="39.950000000000003" customHeight="1" x14ac:dyDescent="0.25">
      <c r="A747" s="53" t="str">
        <f t="shared" si="131"/>
        <v>TB33NT+1</v>
      </c>
      <c r="B747" s="53" t="str">
        <f t="shared" si="132"/>
        <v>TB33NT+2</v>
      </c>
      <c r="C747" s="53" t="str">
        <f t="shared" si="133"/>
        <v>TB33NT+3</v>
      </c>
      <c r="D747" s="53" t="str">
        <f t="shared" si="134"/>
        <v>TB33NT+4</v>
      </c>
      <c r="F747" s="126" t="s">
        <v>168</v>
      </c>
      <c r="G747" s="55">
        <v>33</v>
      </c>
      <c r="H747" s="55" t="s">
        <v>2539</v>
      </c>
      <c r="I747" s="56" t="s">
        <v>2540</v>
      </c>
      <c r="J747" s="56" t="s">
        <v>2500</v>
      </c>
      <c r="K747" s="56"/>
      <c r="L747" s="56" t="s">
        <v>426</v>
      </c>
      <c r="M747" s="57">
        <v>3200</v>
      </c>
      <c r="N747" s="57">
        <v>1600</v>
      </c>
      <c r="O747" s="57">
        <v>1400</v>
      </c>
      <c r="P747" s="55">
        <v>900</v>
      </c>
      <c r="Q747" s="57"/>
      <c r="R747" s="57"/>
      <c r="S747" s="57"/>
      <c r="T747" s="57"/>
      <c r="U747" s="58" t="str">
        <f t="shared" si="137"/>
        <v>TB33NT</v>
      </c>
      <c r="V747" s="59"/>
      <c r="W747" s="59"/>
      <c r="X747" s="59"/>
      <c r="Y747" s="59"/>
      <c r="Z747" s="60"/>
      <c r="AA747" s="60"/>
      <c r="AB747" s="60"/>
      <c r="AC747" s="60"/>
      <c r="AD747" s="59"/>
      <c r="AE747" s="59"/>
      <c r="AF747" s="59"/>
      <c r="AG747" s="59"/>
      <c r="AH747" s="61"/>
      <c r="AI747" s="61"/>
      <c r="AJ747" s="61"/>
      <c r="AK747" s="61"/>
      <c r="AL747" s="164">
        <v>1.5093749999999999</v>
      </c>
      <c r="AM747" s="62"/>
      <c r="AN747" s="62">
        <v>1.1000000000000001</v>
      </c>
      <c r="AO747" s="59">
        <f t="shared" si="130"/>
        <v>3520.0000000000005</v>
      </c>
      <c r="AP747" s="59">
        <f t="shared" si="130"/>
        <v>1760.0000000000002</v>
      </c>
      <c r="AQ747" s="59">
        <f t="shared" si="130"/>
        <v>1540.0000000000002</v>
      </c>
      <c r="AR747" s="59">
        <f t="shared" si="129"/>
        <v>990.00000000000011</v>
      </c>
      <c r="AS747" s="59">
        <f t="shared" si="135"/>
        <v>3500</v>
      </c>
      <c r="AT747" s="59">
        <f t="shared" si="135"/>
        <v>1800</v>
      </c>
      <c r="AU747" s="59">
        <f t="shared" si="135"/>
        <v>1500</v>
      </c>
      <c r="AV747" s="59">
        <f t="shared" si="135"/>
        <v>990</v>
      </c>
      <c r="AW747" s="64"/>
      <c r="AX747" s="126" t="s">
        <v>168</v>
      </c>
      <c r="AY747" s="65"/>
      <c r="AZ747" s="66">
        <v>450</v>
      </c>
    </row>
    <row r="748" spans="1:52" s="126" customFormat="1" ht="39.950000000000003" customHeight="1" x14ac:dyDescent="0.25">
      <c r="A748" s="53" t="str">
        <f t="shared" si="131"/>
        <v>TB34NT+1</v>
      </c>
      <c r="B748" s="53" t="str">
        <f t="shared" si="132"/>
        <v>TB34NT+2</v>
      </c>
      <c r="C748" s="53" t="str">
        <f t="shared" si="133"/>
        <v>TB34NT+3</v>
      </c>
      <c r="D748" s="53" t="str">
        <f t="shared" si="134"/>
        <v>TB34NT+4</v>
      </c>
      <c r="F748" s="126" t="s">
        <v>168</v>
      </c>
      <c r="G748" s="55">
        <v>34</v>
      </c>
      <c r="H748" s="55" t="s">
        <v>2541</v>
      </c>
      <c r="I748" s="56" t="s">
        <v>2542</v>
      </c>
      <c r="J748" s="56" t="s">
        <v>144</v>
      </c>
      <c r="K748" s="56"/>
      <c r="L748" s="56" t="s">
        <v>2543</v>
      </c>
      <c r="M748" s="57">
        <v>3200</v>
      </c>
      <c r="N748" s="55">
        <v>1600</v>
      </c>
      <c r="O748" s="55">
        <v>1400</v>
      </c>
      <c r="P748" s="55">
        <v>900</v>
      </c>
      <c r="Q748" s="57"/>
      <c r="R748" s="57"/>
      <c r="S748" s="57"/>
      <c r="T748" s="57"/>
      <c r="U748" s="58" t="str">
        <f t="shared" si="137"/>
        <v>TB34NT</v>
      </c>
      <c r="V748" s="59"/>
      <c r="W748" s="59"/>
      <c r="X748" s="59"/>
      <c r="Y748" s="59"/>
      <c r="Z748" s="60"/>
      <c r="AA748" s="60"/>
      <c r="AB748" s="60"/>
      <c r="AC748" s="60"/>
      <c r="AD748" s="59"/>
      <c r="AE748" s="59"/>
      <c r="AF748" s="59"/>
      <c r="AG748" s="59"/>
      <c r="AH748" s="61"/>
      <c r="AI748" s="61"/>
      <c r="AJ748" s="61"/>
      <c r="AK748" s="61"/>
      <c r="AL748" s="164">
        <v>2.0249999999999999</v>
      </c>
      <c r="AM748" s="62"/>
      <c r="AN748" s="62">
        <v>1.1499999999999999</v>
      </c>
      <c r="AO748" s="59">
        <f t="shared" si="130"/>
        <v>3679.9999999999995</v>
      </c>
      <c r="AP748" s="59">
        <f t="shared" si="130"/>
        <v>1839.9999999999998</v>
      </c>
      <c r="AQ748" s="59">
        <f t="shared" si="130"/>
        <v>1609.9999999999998</v>
      </c>
      <c r="AR748" s="59">
        <f t="shared" si="129"/>
        <v>1035</v>
      </c>
      <c r="AS748" s="59">
        <f t="shared" si="135"/>
        <v>3700</v>
      </c>
      <c r="AT748" s="59">
        <f t="shared" si="135"/>
        <v>1800</v>
      </c>
      <c r="AU748" s="59">
        <f t="shared" si="135"/>
        <v>1600</v>
      </c>
      <c r="AV748" s="59">
        <f t="shared" si="135"/>
        <v>1000</v>
      </c>
      <c r="AW748" s="64"/>
      <c r="AX748" s="126" t="s">
        <v>168</v>
      </c>
      <c r="AY748" s="65"/>
      <c r="AZ748" s="66">
        <v>600</v>
      </c>
    </row>
    <row r="749" spans="1:52" s="126" customFormat="1" ht="39.950000000000003" customHeight="1" x14ac:dyDescent="0.25">
      <c r="A749" s="53" t="str">
        <f t="shared" si="131"/>
        <v>TB35NT2+1</v>
      </c>
      <c r="B749" s="53" t="str">
        <f t="shared" si="132"/>
        <v>TB35NT2+2</v>
      </c>
      <c r="C749" s="53" t="str">
        <f t="shared" si="133"/>
        <v>TB35NT2+3</v>
      </c>
      <c r="D749" s="53" t="str">
        <f t="shared" si="134"/>
        <v>TB35NT2+4</v>
      </c>
      <c r="F749" s="126" t="s">
        <v>168</v>
      </c>
      <c r="G749" s="55">
        <v>35</v>
      </c>
      <c r="H749" s="55" t="s">
        <v>2544</v>
      </c>
      <c r="I749" s="56" t="s">
        <v>2545</v>
      </c>
      <c r="J749" s="56" t="s">
        <v>144</v>
      </c>
      <c r="K749" s="56"/>
      <c r="L749" s="56" t="s">
        <v>2546</v>
      </c>
      <c r="M749" s="57">
        <v>1200</v>
      </c>
      <c r="N749" s="55">
        <v>600</v>
      </c>
      <c r="O749" s="55">
        <v>500</v>
      </c>
      <c r="P749" s="55">
        <v>350</v>
      </c>
      <c r="Q749" s="57"/>
      <c r="R749" s="57"/>
      <c r="S749" s="57"/>
      <c r="T749" s="57"/>
      <c r="U749" s="58" t="str">
        <f t="shared" si="137"/>
        <v>TB35NT2</v>
      </c>
      <c r="V749" s="59"/>
      <c r="W749" s="59"/>
      <c r="X749" s="59"/>
      <c r="Y749" s="59"/>
      <c r="Z749" s="60">
        <f t="shared" ref="Z749:AA751" si="138">V749/M749</f>
        <v>0</v>
      </c>
      <c r="AA749" s="60">
        <f t="shared" si="138"/>
        <v>0</v>
      </c>
      <c r="AB749" s="60"/>
      <c r="AC749" s="60"/>
      <c r="AD749" s="59"/>
      <c r="AE749" s="59"/>
      <c r="AF749" s="59"/>
      <c r="AG749" s="59"/>
      <c r="AH749" s="61"/>
      <c r="AI749" s="61"/>
      <c r="AJ749" s="61"/>
      <c r="AK749" s="61"/>
      <c r="AL749" s="164">
        <v>3.3375000000000004</v>
      </c>
      <c r="AM749" s="62"/>
      <c r="AN749" s="62">
        <v>1.9</v>
      </c>
      <c r="AO749" s="59">
        <f t="shared" si="130"/>
        <v>2280</v>
      </c>
      <c r="AP749" s="59">
        <f t="shared" si="130"/>
        <v>1140</v>
      </c>
      <c r="AQ749" s="59">
        <f t="shared" si="130"/>
        <v>950</v>
      </c>
      <c r="AR749" s="59">
        <f t="shared" si="129"/>
        <v>665</v>
      </c>
      <c r="AS749" s="59">
        <f t="shared" si="135"/>
        <v>2300</v>
      </c>
      <c r="AT749" s="59">
        <f t="shared" si="135"/>
        <v>1100</v>
      </c>
      <c r="AU749" s="59">
        <f t="shared" si="135"/>
        <v>950</v>
      </c>
      <c r="AV749" s="59">
        <f t="shared" si="135"/>
        <v>670</v>
      </c>
      <c r="AW749" s="64"/>
      <c r="AX749" s="126" t="s">
        <v>168</v>
      </c>
      <c r="AY749" s="65"/>
      <c r="AZ749" s="66">
        <v>840</v>
      </c>
    </row>
    <row r="750" spans="1:52" s="126" customFormat="1" ht="39.950000000000003" customHeight="1" x14ac:dyDescent="0.25">
      <c r="A750" s="53" t="str">
        <f t="shared" si="131"/>
        <v>TB36NT2+1</v>
      </c>
      <c r="B750" s="53" t="str">
        <f t="shared" si="132"/>
        <v>TB36NT2+2</v>
      </c>
      <c r="C750" s="53" t="str">
        <f t="shared" si="133"/>
        <v>TB36NT2+3</v>
      </c>
      <c r="D750" s="53" t="str">
        <f t="shared" si="134"/>
        <v>TB36NT2+4</v>
      </c>
      <c r="F750" s="126" t="s">
        <v>168</v>
      </c>
      <c r="G750" s="55">
        <v>36</v>
      </c>
      <c r="H750" s="55" t="s">
        <v>2547</v>
      </c>
      <c r="I750" s="56" t="s">
        <v>2548</v>
      </c>
      <c r="J750" s="56" t="s">
        <v>2549</v>
      </c>
      <c r="K750" s="56"/>
      <c r="L750" s="56" t="s">
        <v>2543</v>
      </c>
      <c r="M750" s="57">
        <v>1200</v>
      </c>
      <c r="N750" s="55">
        <v>600</v>
      </c>
      <c r="O750" s="55">
        <v>500</v>
      </c>
      <c r="P750" s="55">
        <v>350</v>
      </c>
      <c r="Q750" s="57"/>
      <c r="R750" s="57"/>
      <c r="S750" s="57"/>
      <c r="T750" s="57"/>
      <c r="U750" s="58" t="str">
        <f t="shared" si="137"/>
        <v>TB36NT2</v>
      </c>
      <c r="V750" s="59"/>
      <c r="W750" s="59"/>
      <c r="X750" s="59"/>
      <c r="Y750" s="59"/>
      <c r="Z750" s="60">
        <f t="shared" si="138"/>
        <v>0</v>
      </c>
      <c r="AA750" s="60">
        <f t="shared" si="138"/>
        <v>0</v>
      </c>
      <c r="AB750" s="60"/>
      <c r="AC750" s="60"/>
      <c r="AD750" s="59"/>
      <c r="AE750" s="59"/>
      <c r="AF750" s="59"/>
      <c r="AG750" s="59"/>
      <c r="AH750" s="61"/>
      <c r="AI750" s="61"/>
      <c r="AJ750" s="61"/>
      <c r="AK750" s="61"/>
      <c r="AL750" s="164">
        <v>4.05</v>
      </c>
      <c r="AM750" s="62"/>
      <c r="AN750" s="62">
        <v>1.5</v>
      </c>
      <c r="AO750" s="59">
        <f t="shared" si="130"/>
        <v>1800</v>
      </c>
      <c r="AP750" s="59">
        <f t="shared" si="130"/>
        <v>900</v>
      </c>
      <c r="AQ750" s="59">
        <f t="shared" si="130"/>
        <v>750</v>
      </c>
      <c r="AR750" s="59">
        <f t="shared" si="129"/>
        <v>525</v>
      </c>
      <c r="AS750" s="59">
        <f t="shared" si="135"/>
        <v>1800</v>
      </c>
      <c r="AT750" s="59">
        <f t="shared" si="135"/>
        <v>900</v>
      </c>
      <c r="AU750" s="59">
        <f t="shared" si="135"/>
        <v>750</v>
      </c>
      <c r="AV750" s="59">
        <f t="shared" si="135"/>
        <v>530</v>
      </c>
      <c r="AW750" s="64"/>
      <c r="AX750" s="126" t="s">
        <v>168</v>
      </c>
      <c r="AY750" s="65"/>
      <c r="AZ750" s="66"/>
    </row>
    <row r="751" spans="1:52" s="126" customFormat="1" ht="39.950000000000003" customHeight="1" x14ac:dyDescent="0.25">
      <c r="A751" s="53" t="str">
        <f t="shared" si="131"/>
        <v>TB37NT2+1</v>
      </c>
      <c r="B751" s="53" t="str">
        <f t="shared" si="132"/>
        <v>TB37NT2+2</v>
      </c>
      <c r="C751" s="53" t="str">
        <f t="shared" si="133"/>
        <v>TB37NT2+3</v>
      </c>
      <c r="D751" s="53" t="str">
        <f t="shared" si="134"/>
        <v>TB37NT2+4</v>
      </c>
      <c r="F751" s="126" t="s">
        <v>168</v>
      </c>
      <c r="G751" s="55">
        <v>37</v>
      </c>
      <c r="H751" s="55" t="s">
        <v>2550</v>
      </c>
      <c r="I751" s="56" t="s">
        <v>2551</v>
      </c>
      <c r="J751" s="56" t="s">
        <v>2298</v>
      </c>
      <c r="K751" s="56"/>
      <c r="L751" s="56" t="s">
        <v>2552</v>
      </c>
      <c r="M751" s="55">
        <v>1200</v>
      </c>
      <c r="N751" s="55">
        <v>600</v>
      </c>
      <c r="O751" s="55">
        <v>500</v>
      </c>
      <c r="P751" s="55">
        <v>350</v>
      </c>
      <c r="Q751" s="57"/>
      <c r="R751" s="57"/>
      <c r="S751" s="57"/>
      <c r="T751" s="57"/>
      <c r="U751" s="58" t="str">
        <f t="shared" si="137"/>
        <v>TB37NT2</v>
      </c>
      <c r="V751" s="59"/>
      <c r="W751" s="59"/>
      <c r="X751" s="59"/>
      <c r="Y751" s="59"/>
      <c r="Z751" s="60">
        <f t="shared" si="138"/>
        <v>0</v>
      </c>
      <c r="AA751" s="60">
        <f t="shared" si="138"/>
        <v>0</v>
      </c>
      <c r="AB751" s="60">
        <f>X751/O751</f>
        <v>0</v>
      </c>
      <c r="AC751" s="60"/>
      <c r="AD751" s="59"/>
      <c r="AE751" s="59"/>
      <c r="AF751" s="59"/>
      <c r="AG751" s="59"/>
      <c r="AH751" s="61"/>
      <c r="AI751" s="61"/>
      <c r="AJ751" s="61"/>
      <c r="AK751" s="61"/>
      <c r="AL751" s="164">
        <v>4.7666666666666666</v>
      </c>
      <c r="AM751" s="62"/>
      <c r="AN751" s="63">
        <f>ROUNDDOWN(AL751*$AN$10/$AL$10,1)</f>
        <v>2.7</v>
      </c>
      <c r="AO751" s="59">
        <f t="shared" si="130"/>
        <v>3240</v>
      </c>
      <c r="AP751" s="59">
        <f t="shared" si="130"/>
        <v>1620</v>
      </c>
      <c r="AQ751" s="59">
        <f t="shared" si="130"/>
        <v>1350</v>
      </c>
      <c r="AR751" s="59">
        <f t="shared" si="129"/>
        <v>945.00000000000011</v>
      </c>
      <c r="AS751" s="59">
        <f t="shared" si="135"/>
        <v>3200</v>
      </c>
      <c r="AT751" s="59">
        <f t="shared" si="135"/>
        <v>1600</v>
      </c>
      <c r="AU751" s="59">
        <f t="shared" si="135"/>
        <v>1400</v>
      </c>
      <c r="AV751" s="59">
        <f t="shared" si="135"/>
        <v>950</v>
      </c>
      <c r="AW751" s="64"/>
      <c r="AX751" s="126" t="s">
        <v>168</v>
      </c>
      <c r="AY751" s="65"/>
      <c r="AZ751" s="66">
        <v>720</v>
      </c>
    </row>
    <row r="752" spans="1:52" s="126" customFormat="1" ht="39.950000000000003" customHeight="1" x14ac:dyDescent="0.25">
      <c r="A752" s="53" t="str">
        <f t="shared" si="131"/>
        <v>TB38NT+1</v>
      </c>
      <c r="B752" s="53" t="str">
        <f t="shared" si="132"/>
        <v>TB38NT+2</v>
      </c>
      <c r="C752" s="53" t="str">
        <f t="shared" si="133"/>
        <v>TB38NT+3</v>
      </c>
      <c r="D752" s="53" t="str">
        <f t="shared" si="134"/>
        <v>TB38NT+4</v>
      </c>
      <c r="F752" s="126" t="s">
        <v>168</v>
      </c>
      <c r="G752" s="55">
        <v>38</v>
      </c>
      <c r="H752" s="55" t="s">
        <v>2553</v>
      </c>
      <c r="I752" s="56" t="s">
        <v>2554</v>
      </c>
      <c r="J752" s="56" t="s">
        <v>2555</v>
      </c>
      <c r="K752" s="56"/>
      <c r="L752" s="56" t="s">
        <v>2556</v>
      </c>
      <c r="M752" s="57"/>
      <c r="N752" s="57"/>
      <c r="O752" s="57"/>
      <c r="P752" s="55"/>
      <c r="Q752" s="57"/>
      <c r="R752" s="57"/>
      <c r="S752" s="57"/>
      <c r="T752" s="57"/>
      <c r="U752" s="58"/>
      <c r="V752" s="59"/>
      <c r="W752" s="59"/>
      <c r="X752" s="59"/>
      <c r="Y752" s="59"/>
      <c r="Z752" s="60"/>
      <c r="AA752" s="60"/>
      <c r="AB752" s="60"/>
      <c r="AC752" s="60"/>
      <c r="AD752" s="59"/>
      <c r="AE752" s="59"/>
      <c r="AF752" s="59"/>
      <c r="AG752" s="59"/>
      <c r="AH752" s="61"/>
      <c r="AI752" s="61"/>
      <c r="AJ752" s="61"/>
      <c r="AK752" s="61"/>
      <c r="AL752" s="164"/>
      <c r="AM752" s="62"/>
      <c r="AN752" s="62"/>
      <c r="AO752" s="59">
        <f t="shared" si="130"/>
        <v>0</v>
      </c>
      <c r="AP752" s="59">
        <f t="shared" si="130"/>
        <v>0</v>
      </c>
      <c r="AQ752" s="59">
        <f t="shared" si="130"/>
        <v>0</v>
      </c>
      <c r="AR752" s="59">
        <f t="shared" si="129"/>
        <v>0</v>
      </c>
      <c r="AS752" s="59"/>
      <c r="AT752" s="59"/>
      <c r="AU752" s="59"/>
      <c r="AV752" s="59"/>
      <c r="AW752" s="64"/>
      <c r="AX752" s="126" t="s">
        <v>168</v>
      </c>
      <c r="AY752" s="65"/>
      <c r="AZ752" s="66">
        <v>480</v>
      </c>
    </row>
    <row r="753" spans="1:52" s="126" customFormat="1" ht="39.950000000000003" customHeight="1" x14ac:dyDescent="0.25">
      <c r="A753" s="53" t="str">
        <f t="shared" si="131"/>
        <v>TB38NT_D1+1</v>
      </c>
      <c r="B753" s="53" t="str">
        <f t="shared" si="132"/>
        <v>TB38NT_D1+2</v>
      </c>
      <c r="C753" s="53" t="str">
        <f t="shared" si="133"/>
        <v>TB38NT_D1+3</v>
      </c>
      <c r="D753" s="53" t="str">
        <f t="shared" si="134"/>
        <v>TB38NT_D1+4</v>
      </c>
      <c r="F753" s="126" t="s">
        <v>168</v>
      </c>
      <c r="G753" s="55"/>
      <c r="H753" s="55" t="s">
        <v>2557</v>
      </c>
      <c r="I753" s="56" t="s">
        <v>2558</v>
      </c>
      <c r="J753" s="56" t="s">
        <v>2555</v>
      </c>
      <c r="K753" s="56"/>
      <c r="L753" s="56" t="s">
        <v>2340</v>
      </c>
      <c r="M753" s="57">
        <v>2800</v>
      </c>
      <c r="N753" s="57">
        <v>1400</v>
      </c>
      <c r="O753" s="55">
        <v>1100</v>
      </c>
      <c r="P753" s="55">
        <v>700</v>
      </c>
      <c r="Q753" s="57"/>
      <c r="R753" s="57"/>
      <c r="S753" s="57"/>
      <c r="T753" s="57"/>
      <c r="U753" s="58" t="str">
        <f t="shared" ref="U753:U758" si="139">H753</f>
        <v>TB38NT_D1</v>
      </c>
      <c r="V753" s="59"/>
      <c r="W753" s="59"/>
      <c r="X753" s="59"/>
      <c r="Y753" s="59"/>
      <c r="Z753" s="60">
        <f>V753/M753</f>
        <v>0</v>
      </c>
      <c r="AA753" s="60">
        <f>W753/N753</f>
        <v>0</v>
      </c>
      <c r="AB753" s="60"/>
      <c r="AC753" s="60"/>
      <c r="AD753" s="59"/>
      <c r="AE753" s="59"/>
      <c r="AF753" s="59"/>
      <c r="AG753" s="59"/>
      <c r="AH753" s="61"/>
      <c r="AI753" s="61"/>
      <c r="AJ753" s="61"/>
      <c r="AK753" s="61"/>
      <c r="AL753" s="164">
        <v>2.74</v>
      </c>
      <c r="AM753" s="62"/>
      <c r="AN753" s="62">
        <v>1.5</v>
      </c>
      <c r="AO753" s="59">
        <f t="shared" si="130"/>
        <v>4200</v>
      </c>
      <c r="AP753" s="59">
        <f t="shared" si="130"/>
        <v>2100</v>
      </c>
      <c r="AQ753" s="59">
        <f t="shared" si="130"/>
        <v>1650</v>
      </c>
      <c r="AR753" s="59">
        <f t="shared" si="129"/>
        <v>1050</v>
      </c>
      <c r="AS753" s="59">
        <f t="shared" si="135"/>
        <v>4200</v>
      </c>
      <c r="AT753" s="59">
        <f t="shared" si="135"/>
        <v>2100</v>
      </c>
      <c r="AU753" s="59">
        <f t="shared" si="135"/>
        <v>1700</v>
      </c>
      <c r="AV753" s="59">
        <f t="shared" si="135"/>
        <v>1100</v>
      </c>
      <c r="AW753" s="64"/>
      <c r="AX753" s="126" t="s">
        <v>168</v>
      </c>
      <c r="AY753" s="65"/>
      <c r="AZ753" s="66">
        <v>360</v>
      </c>
    </row>
    <row r="754" spans="1:52" s="126" customFormat="1" ht="39.950000000000003" customHeight="1" x14ac:dyDescent="0.25">
      <c r="A754" s="53" t="str">
        <f t="shared" si="131"/>
        <v>TB38NT_D2+1</v>
      </c>
      <c r="B754" s="53" t="str">
        <f t="shared" si="132"/>
        <v>TB38NT_D2+2</v>
      </c>
      <c r="C754" s="53" t="str">
        <f t="shared" si="133"/>
        <v>TB38NT_D2+3</v>
      </c>
      <c r="D754" s="53" t="str">
        <f t="shared" si="134"/>
        <v>TB38NT_D2+4</v>
      </c>
      <c r="F754" s="126" t="s">
        <v>168</v>
      </c>
      <c r="G754" s="55"/>
      <c r="H754" s="55" t="s">
        <v>2559</v>
      </c>
      <c r="I754" s="56" t="s">
        <v>2560</v>
      </c>
      <c r="J754" s="56" t="s">
        <v>2561</v>
      </c>
      <c r="K754" s="56"/>
      <c r="L754" s="56" t="s">
        <v>2556</v>
      </c>
      <c r="M754" s="57">
        <v>2000</v>
      </c>
      <c r="N754" s="57">
        <v>1000</v>
      </c>
      <c r="O754" s="57">
        <v>800</v>
      </c>
      <c r="P754" s="57">
        <v>600</v>
      </c>
      <c r="Q754" s="57"/>
      <c r="R754" s="57"/>
      <c r="S754" s="57"/>
      <c r="T754" s="57"/>
      <c r="U754" s="58" t="str">
        <f t="shared" si="139"/>
        <v>TB38NT_D2</v>
      </c>
      <c r="V754" s="59"/>
      <c r="W754" s="59"/>
      <c r="X754" s="59"/>
      <c r="Y754" s="59"/>
      <c r="Z754" s="60">
        <f>V754/M754</f>
        <v>0</v>
      </c>
      <c r="AA754" s="60">
        <f>W754/N754</f>
        <v>0</v>
      </c>
      <c r="AB754" s="60"/>
      <c r="AC754" s="60"/>
      <c r="AD754" s="59"/>
      <c r="AE754" s="59"/>
      <c r="AF754" s="59"/>
      <c r="AG754" s="59"/>
      <c r="AH754" s="61"/>
      <c r="AI754" s="61"/>
      <c r="AJ754" s="61"/>
      <c r="AK754" s="61"/>
      <c r="AL754" s="164">
        <v>3.2571428571428571</v>
      </c>
      <c r="AM754" s="62"/>
      <c r="AN754" s="62">
        <v>1.5</v>
      </c>
      <c r="AO754" s="59">
        <f t="shared" si="130"/>
        <v>3000</v>
      </c>
      <c r="AP754" s="59">
        <f t="shared" si="130"/>
        <v>1500</v>
      </c>
      <c r="AQ754" s="59">
        <f t="shared" si="130"/>
        <v>1200</v>
      </c>
      <c r="AR754" s="59">
        <f t="shared" si="129"/>
        <v>900</v>
      </c>
      <c r="AS754" s="59">
        <f t="shared" si="135"/>
        <v>3000</v>
      </c>
      <c r="AT754" s="59">
        <f t="shared" si="135"/>
        <v>1500</v>
      </c>
      <c r="AU754" s="59">
        <f t="shared" si="135"/>
        <v>1200</v>
      </c>
      <c r="AV754" s="59">
        <f t="shared" si="135"/>
        <v>900</v>
      </c>
      <c r="AW754" s="64"/>
      <c r="AX754" s="126" t="s">
        <v>168</v>
      </c>
      <c r="AY754" s="65"/>
      <c r="AZ754" s="66">
        <v>300</v>
      </c>
    </row>
    <row r="755" spans="1:52" s="126" customFormat="1" ht="39.950000000000003" customHeight="1" x14ac:dyDescent="0.25">
      <c r="A755" s="53" t="str">
        <f t="shared" si="131"/>
        <v>TB39NT+1</v>
      </c>
      <c r="B755" s="53" t="str">
        <f t="shared" si="132"/>
        <v>TB39NT+2</v>
      </c>
      <c r="C755" s="53" t="str">
        <f t="shared" si="133"/>
        <v>TB39NT+3</v>
      </c>
      <c r="D755" s="53" t="str">
        <f t="shared" si="134"/>
        <v>TB39NT+4</v>
      </c>
      <c r="F755" s="126" t="s">
        <v>168</v>
      </c>
      <c r="G755" s="55">
        <v>39</v>
      </c>
      <c r="H755" s="55" t="s">
        <v>2562</v>
      </c>
      <c r="I755" s="56" t="s">
        <v>2563</v>
      </c>
      <c r="J755" s="56" t="s">
        <v>144</v>
      </c>
      <c r="K755" s="56"/>
      <c r="L755" s="56" t="s">
        <v>2564</v>
      </c>
      <c r="M755" s="57">
        <v>10000</v>
      </c>
      <c r="N755" s="57">
        <v>3800</v>
      </c>
      <c r="O755" s="57">
        <v>2700</v>
      </c>
      <c r="P755" s="57">
        <v>1700</v>
      </c>
      <c r="Q755" s="57"/>
      <c r="R755" s="57"/>
      <c r="S755" s="57"/>
      <c r="T755" s="57"/>
      <c r="U755" s="58" t="str">
        <f t="shared" si="139"/>
        <v>TB39NT</v>
      </c>
      <c r="V755" s="59"/>
      <c r="W755" s="59"/>
      <c r="X755" s="59"/>
      <c r="Y755" s="59"/>
      <c r="Z755" s="60"/>
      <c r="AA755" s="60"/>
      <c r="AB755" s="60"/>
      <c r="AC755" s="60"/>
      <c r="AD755" s="59"/>
      <c r="AE755" s="59"/>
      <c r="AF755" s="59"/>
      <c r="AG755" s="59"/>
      <c r="AH755" s="61"/>
      <c r="AI755" s="61"/>
      <c r="AJ755" s="61"/>
      <c r="AK755" s="61"/>
      <c r="AL755" s="164">
        <v>3.1</v>
      </c>
      <c r="AM755" s="62"/>
      <c r="AN755" s="62">
        <v>1.5</v>
      </c>
      <c r="AO755" s="59">
        <f t="shared" si="130"/>
        <v>15000</v>
      </c>
      <c r="AP755" s="59">
        <f t="shared" si="130"/>
        <v>5700</v>
      </c>
      <c r="AQ755" s="59">
        <f t="shared" si="130"/>
        <v>4050</v>
      </c>
      <c r="AR755" s="59">
        <f t="shared" si="129"/>
        <v>2550</v>
      </c>
      <c r="AS755" s="59">
        <f t="shared" si="135"/>
        <v>15000</v>
      </c>
      <c r="AT755" s="59">
        <f t="shared" si="135"/>
        <v>5700</v>
      </c>
      <c r="AU755" s="59">
        <f t="shared" si="135"/>
        <v>4100</v>
      </c>
      <c r="AV755" s="59">
        <f t="shared" si="135"/>
        <v>2600</v>
      </c>
      <c r="AW755" s="64"/>
      <c r="AX755" s="126" t="s">
        <v>168</v>
      </c>
      <c r="AY755" s="65"/>
      <c r="AZ755" s="66">
        <v>720</v>
      </c>
    </row>
    <row r="756" spans="1:52" s="126" customFormat="1" ht="51" customHeight="1" x14ac:dyDescent="0.25">
      <c r="A756" s="53" t="str">
        <f t="shared" si="131"/>
        <v>TB40NT+1</v>
      </c>
      <c r="B756" s="53" t="str">
        <f t="shared" si="132"/>
        <v>TB40NT+2</v>
      </c>
      <c r="C756" s="53" t="str">
        <f t="shared" si="133"/>
        <v>TB40NT+3</v>
      </c>
      <c r="D756" s="53" t="str">
        <f t="shared" si="134"/>
        <v>TB40NT+4</v>
      </c>
      <c r="F756" s="126" t="s">
        <v>168</v>
      </c>
      <c r="G756" s="55">
        <v>40</v>
      </c>
      <c r="H756" s="55" t="s">
        <v>2565</v>
      </c>
      <c r="I756" s="56" t="s">
        <v>2566</v>
      </c>
      <c r="J756" s="56" t="s">
        <v>144</v>
      </c>
      <c r="K756" s="56"/>
      <c r="L756" s="56" t="s">
        <v>2567</v>
      </c>
      <c r="M756" s="57">
        <v>7500</v>
      </c>
      <c r="N756" s="57">
        <v>3400</v>
      </c>
      <c r="O756" s="57">
        <v>2400</v>
      </c>
      <c r="P756" s="57">
        <v>1400</v>
      </c>
      <c r="Q756" s="57"/>
      <c r="R756" s="57"/>
      <c r="S756" s="57"/>
      <c r="T756" s="57"/>
      <c r="U756" s="58" t="str">
        <f t="shared" si="139"/>
        <v>TB40NT</v>
      </c>
      <c r="V756" s="59"/>
      <c r="W756" s="59"/>
      <c r="X756" s="59"/>
      <c r="Y756" s="59"/>
      <c r="Z756" s="60"/>
      <c r="AA756" s="60"/>
      <c r="AB756" s="60"/>
      <c r="AC756" s="60"/>
      <c r="AD756" s="59"/>
      <c r="AE756" s="59"/>
      <c r="AF756" s="59"/>
      <c r="AG756" s="59"/>
      <c r="AH756" s="61"/>
      <c r="AI756" s="61"/>
      <c r="AJ756" s="61"/>
      <c r="AK756" s="61"/>
      <c r="AL756" s="164">
        <v>1.8045098039215686</v>
      </c>
      <c r="AM756" s="62"/>
      <c r="AN756" s="62">
        <v>1.1000000000000001</v>
      </c>
      <c r="AO756" s="59">
        <f t="shared" si="130"/>
        <v>8250</v>
      </c>
      <c r="AP756" s="59">
        <f t="shared" si="130"/>
        <v>3740.0000000000005</v>
      </c>
      <c r="AQ756" s="59">
        <f t="shared" si="130"/>
        <v>2640</v>
      </c>
      <c r="AR756" s="59">
        <f t="shared" si="129"/>
        <v>1540.0000000000002</v>
      </c>
      <c r="AS756" s="59">
        <f t="shared" si="135"/>
        <v>8300</v>
      </c>
      <c r="AT756" s="59">
        <f t="shared" si="135"/>
        <v>3700</v>
      </c>
      <c r="AU756" s="59">
        <f t="shared" si="135"/>
        <v>2600</v>
      </c>
      <c r="AV756" s="59">
        <f t="shared" si="135"/>
        <v>1500</v>
      </c>
      <c r="AW756" s="64"/>
      <c r="AX756" s="126" t="s">
        <v>168</v>
      </c>
      <c r="AY756" s="65"/>
      <c r="AZ756" s="66">
        <v>600</v>
      </c>
    </row>
    <row r="757" spans="1:52" s="126" customFormat="1" ht="47.25" x14ac:dyDescent="0.25">
      <c r="A757" s="53" t="str">
        <f t="shared" si="131"/>
        <v>TB41NT+1</v>
      </c>
      <c r="B757" s="53" t="str">
        <f t="shared" si="132"/>
        <v>TB41NT+2</v>
      </c>
      <c r="C757" s="53" t="str">
        <f t="shared" si="133"/>
        <v>TB41NT+3</v>
      </c>
      <c r="D757" s="53" t="str">
        <f t="shared" si="134"/>
        <v>TB41NT+4</v>
      </c>
      <c r="F757" s="126" t="s">
        <v>168</v>
      </c>
      <c r="G757" s="55">
        <v>41</v>
      </c>
      <c r="H757" s="55" t="s">
        <v>2568</v>
      </c>
      <c r="I757" s="56" t="s">
        <v>2569</v>
      </c>
      <c r="J757" s="56" t="s">
        <v>144</v>
      </c>
      <c r="K757" s="56"/>
      <c r="L757" s="56" t="s">
        <v>426</v>
      </c>
      <c r="M757" s="57">
        <v>5500</v>
      </c>
      <c r="N757" s="57">
        <v>2500</v>
      </c>
      <c r="O757" s="57">
        <v>1500</v>
      </c>
      <c r="P757" s="57">
        <v>1000</v>
      </c>
      <c r="Q757" s="57"/>
      <c r="R757" s="57"/>
      <c r="S757" s="57"/>
      <c r="T757" s="57"/>
      <c r="U757" s="58" t="str">
        <f t="shared" si="139"/>
        <v>TB41NT</v>
      </c>
      <c r="V757" s="59"/>
      <c r="W757" s="59"/>
      <c r="X757" s="59"/>
      <c r="Y757" s="59"/>
      <c r="Z757" s="60">
        <f>V757/M757</f>
        <v>0</v>
      </c>
      <c r="AA757" s="60">
        <f>W757/N757</f>
        <v>0</v>
      </c>
      <c r="AB757" s="60"/>
      <c r="AC757" s="60"/>
      <c r="AD757" s="59"/>
      <c r="AE757" s="59"/>
      <c r="AF757" s="59"/>
      <c r="AG757" s="59"/>
      <c r="AH757" s="61"/>
      <c r="AI757" s="61"/>
      <c r="AJ757" s="61"/>
      <c r="AK757" s="61"/>
      <c r="AL757" s="164">
        <v>1.87</v>
      </c>
      <c r="AM757" s="62"/>
      <c r="AN757" s="62">
        <v>1.1000000000000001</v>
      </c>
      <c r="AO757" s="59">
        <f t="shared" si="130"/>
        <v>6050.0000000000009</v>
      </c>
      <c r="AP757" s="59">
        <f t="shared" si="130"/>
        <v>2750</v>
      </c>
      <c r="AQ757" s="59">
        <f t="shared" si="130"/>
        <v>1650.0000000000002</v>
      </c>
      <c r="AR757" s="59">
        <f t="shared" si="129"/>
        <v>1100</v>
      </c>
      <c r="AS757" s="59">
        <f t="shared" si="135"/>
        <v>6100</v>
      </c>
      <c r="AT757" s="59">
        <f t="shared" si="135"/>
        <v>2800</v>
      </c>
      <c r="AU757" s="59">
        <f t="shared" si="135"/>
        <v>1700</v>
      </c>
      <c r="AV757" s="59">
        <f t="shared" si="135"/>
        <v>1100</v>
      </c>
      <c r="AW757" s="64"/>
      <c r="AX757" s="126" t="s">
        <v>168</v>
      </c>
      <c r="AY757" s="65"/>
      <c r="AZ757" s="66">
        <v>420</v>
      </c>
    </row>
    <row r="758" spans="1:52" s="126" customFormat="1" ht="39.950000000000003" customHeight="1" x14ac:dyDescent="0.25">
      <c r="A758" s="53" t="str">
        <f t="shared" si="131"/>
        <v>TB42NT1+1</v>
      </c>
      <c r="B758" s="53" t="str">
        <f t="shared" si="132"/>
        <v>TB42NT1+2</v>
      </c>
      <c r="C758" s="53" t="str">
        <f t="shared" si="133"/>
        <v>TB42NT1+3</v>
      </c>
      <c r="D758" s="53" t="str">
        <f t="shared" si="134"/>
        <v>TB42NT1+4</v>
      </c>
      <c r="F758" s="126" t="s">
        <v>168</v>
      </c>
      <c r="G758" s="55">
        <v>42</v>
      </c>
      <c r="H758" s="55" t="s">
        <v>2570</v>
      </c>
      <c r="I758" s="56" t="s">
        <v>2571</v>
      </c>
      <c r="J758" s="56" t="s">
        <v>144</v>
      </c>
      <c r="K758" s="56"/>
      <c r="L758" s="56" t="s">
        <v>2340</v>
      </c>
      <c r="M758" s="55">
        <v>8500</v>
      </c>
      <c r="N758" s="55">
        <v>3400</v>
      </c>
      <c r="O758" s="55">
        <v>2300</v>
      </c>
      <c r="P758" s="55">
        <v>1400</v>
      </c>
      <c r="Q758" s="57"/>
      <c r="R758" s="57"/>
      <c r="S758" s="57"/>
      <c r="T758" s="57"/>
      <c r="U758" s="58" t="str">
        <f t="shared" si="139"/>
        <v>TB42NT1</v>
      </c>
      <c r="V758" s="59"/>
      <c r="W758" s="59"/>
      <c r="X758" s="59"/>
      <c r="Y758" s="59"/>
      <c r="Z758" s="60"/>
      <c r="AA758" s="60">
        <f>W758/N758</f>
        <v>0</v>
      </c>
      <c r="AB758" s="60"/>
      <c r="AC758" s="60"/>
      <c r="AD758" s="59"/>
      <c r="AE758" s="59"/>
      <c r="AF758" s="59"/>
      <c r="AG758" s="59"/>
      <c r="AH758" s="61"/>
      <c r="AI758" s="61"/>
      <c r="AJ758" s="61"/>
      <c r="AK758" s="61"/>
      <c r="AL758" s="164">
        <v>2.6970161977834608</v>
      </c>
      <c r="AM758" s="62"/>
      <c r="AN758" s="62">
        <v>1.55</v>
      </c>
      <c r="AO758" s="59">
        <f t="shared" si="130"/>
        <v>13175</v>
      </c>
      <c r="AP758" s="59">
        <f t="shared" si="130"/>
        <v>5270</v>
      </c>
      <c r="AQ758" s="59">
        <f t="shared" si="130"/>
        <v>3565</v>
      </c>
      <c r="AR758" s="59">
        <f t="shared" si="129"/>
        <v>2170</v>
      </c>
      <c r="AS758" s="59">
        <f t="shared" si="135"/>
        <v>13200</v>
      </c>
      <c r="AT758" s="59">
        <f t="shared" si="135"/>
        <v>5300</v>
      </c>
      <c r="AU758" s="59">
        <f t="shared" si="135"/>
        <v>3600</v>
      </c>
      <c r="AV758" s="59">
        <f t="shared" si="135"/>
        <v>2200</v>
      </c>
      <c r="AW758" s="64"/>
      <c r="AX758" s="126" t="s">
        <v>168</v>
      </c>
      <c r="AY758" s="65"/>
      <c r="AZ758" s="66">
        <v>360</v>
      </c>
    </row>
    <row r="759" spans="1:52" s="126" customFormat="1" ht="39.950000000000003" customHeight="1" x14ac:dyDescent="0.25">
      <c r="A759" s="53" t="str">
        <f t="shared" si="131"/>
        <v>TB43NT+1</v>
      </c>
      <c r="B759" s="53" t="str">
        <f t="shared" si="132"/>
        <v>TB43NT+2</v>
      </c>
      <c r="C759" s="53" t="str">
        <f t="shared" si="133"/>
        <v>TB43NT+3</v>
      </c>
      <c r="D759" s="53" t="str">
        <f t="shared" si="134"/>
        <v>TB43NT+4</v>
      </c>
      <c r="F759" s="126" t="s">
        <v>168</v>
      </c>
      <c r="G759" s="55">
        <v>43</v>
      </c>
      <c r="H759" s="55" t="s">
        <v>2572</v>
      </c>
      <c r="I759" s="56" t="s">
        <v>2573</v>
      </c>
      <c r="J759" s="56" t="s">
        <v>1123</v>
      </c>
      <c r="K759" s="56"/>
      <c r="L759" s="56" t="s">
        <v>2574</v>
      </c>
      <c r="M759" s="57"/>
      <c r="N759" s="57"/>
      <c r="O759" s="57"/>
      <c r="P759" s="57"/>
      <c r="Q759" s="57"/>
      <c r="R759" s="57"/>
      <c r="S759" s="57"/>
      <c r="T759" s="57"/>
      <c r="U759" s="58"/>
      <c r="V759" s="59"/>
      <c r="W759" s="59"/>
      <c r="X759" s="59"/>
      <c r="Y759" s="59"/>
      <c r="Z759" s="60"/>
      <c r="AA759" s="60" t="e">
        <f>W759/N759</f>
        <v>#DIV/0!</v>
      </c>
      <c r="AB759" s="60"/>
      <c r="AC759" s="60"/>
      <c r="AD759" s="59"/>
      <c r="AE759" s="59"/>
      <c r="AF759" s="59"/>
      <c r="AG759" s="59"/>
      <c r="AH759" s="61"/>
      <c r="AI759" s="61"/>
      <c r="AJ759" s="61"/>
      <c r="AK759" s="61"/>
      <c r="AL759" s="164"/>
      <c r="AM759" s="62"/>
      <c r="AN759" s="62"/>
      <c r="AO759" s="59">
        <f t="shared" si="130"/>
        <v>0</v>
      </c>
      <c r="AP759" s="59">
        <f t="shared" si="130"/>
        <v>0</v>
      </c>
      <c r="AQ759" s="59">
        <f t="shared" si="130"/>
        <v>0</v>
      </c>
      <c r="AR759" s="59">
        <f t="shared" si="129"/>
        <v>0</v>
      </c>
      <c r="AS759" s="59"/>
      <c r="AT759" s="59"/>
      <c r="AU759" s="59"/>
      <c r="AV759" s="59"/>
      <c r="AW759" s="64"/>
      <c r="AX759" s="126" t="s">
        <v>168</v>
      </c>
      <c r="AY759" s="65"/>
      <c r="AZ759" s="66">
        <v>480</v>
      </c>
    </row>
    <row r="760" spans="1:52" s="126" customFormat="1" ht="39.950000000000003" customHeight="1" x14ac:dyDescent="0.25">
      <c r="A760" s="53" t="str">
        <f t="shared" si="131"/>
        <v>TB43NT_D1+1</v>
      </c>
      <c r="B760" s="53" t="str">
        <f t="shared" si="132"/>
        <v>TB43NT_D1+2</v>
      </c>
      <c r="C760" s="53" t="str">
        <f t="shared" si="133"/>
        <v>TB43NT_D1+3</v>
      </c>
      <c r="D760" s="53" t="str">
        <f t="shared" si="134"/>
        <v>TB43NT_D1+4</v>
      </c>
      <c r="F760" s="126" t="s">
        <v>168</v>
      </c>
      <c r="G760" s="55"/>
      <c r="H760" s="55" t="s">
        <v>2575</v>
      </c>
      <c r="I760" s="56" t="s">
        <v>2473</v>
      </c>
      <c r="J760" s="56" t="s">
        <v>2574</v>
      </c>
      <c r="K760" s="56"/>
      <c r="L760" s="56" t="s">
        <v>426</v>
      </c>
      <c r="M760" s="57">
        <v>3800</v>
      </c>
      <c r="N760" s="57">
        <v>1800</v>
      </c>
      <c r="O760" s="57">
        <v>1500</v>
      </c>
      <c r="P760" s="55">
        <v>1200</v>
      </c>
      <c r="Q760" s="57"/>
      <c r="R760" s="57"/>
      <c r="S760" s="57"/>
      <c r="T760" s="57"/>
      <c r="U760" s="58" t="str">
        <f t="shared" ref="U760:U775" si="140">H760</f>
        <v>TB43NT_D1</v>
      </c>
      <c r="V760" s="59"/>
      <c r="W760" s="59"/>
      <c r="X760" s="59"/>
      <c r="Y760" s="59"/>
      <c r="Z760" s="60"/>
      <c r="AA760" s="60"/>
      <c r="AB760" s="60"/>
      <c r="AC760" s="60"/>
      <c r="AD760" s="59"/>
      <c r="AE760" s="59"/>
      <c r="AF760" s="59"/>
      <c r="AG760" s="59"/>
      <c r="AH760" s="61"/>
      <c r="AI760" s="61"/>
      <c r="AJ760" s="61"/>
      <c r="AK760" s="61"/>
      <c r="AL760" s="164">
        <v>1.8508771929824561</v>
      </c>
      <c r="AM760" s="62"/>
      <c r="AN760" s="62">
        <v>1.1000000000000001</v>
      </c>
      <c r="AO760" s="59">
        <f t="shared" si="130"/>
        <v>4180</v>
      </c>
      <c r="AP760" s="59">
        <f t="shared" si="130"/>
        <v>1980.0000000000002</v>
      </c>
      <c r="AQ760" s="59">
        <f t="shared" si="130"/>
        <v>1650.0000000000002</v>
      </c>
      <c r="AR760" s="59">
        <f t="shared" si="129"/>
        <v>1320</v>
      </c>
      <c r="AS760" s="59">
        <f t="shared" si="135"/>
        <v>4200</v>
      </c>
      <c r="AT760" s="59">
        <f t="shared" si="135"/>
        <v>2000</v>
      </c>
      <c r="AU760" s="59">
        <f t="shared" si="135"/>
        <v>1700</v>
      </c>
      <c r="AV760" s="59">
        <f t="shared" si="135"/>
        <v>1300</v>
      </c>
      <c r="AW760" s="64"/>
      <c r="AX760" s="126" t="s">
        <v>168</v>
      </c>
      <c r="AY760" s="65"/>
      <c r="AZ760" s="66">
        <v>480</v>
      </c>
    </row>
    <row r="761" spans="1:52" s="126" customFormat="1" ht="39.950000000000003" customHeight="1" x14ac:dyDescent="0.25">
      <c r="A761" s="53" t="str">
        <f t="shared" si="131"/>
        <v>TB43NT_D2+1</v>
      </c>
      <c r="B761" s="53" t="str">
        <f t="shared" si="132"/>
        <v>TB43NT_D2+2</v>
      </c>
      <c r="C761" s="53" t="str">
        <f t="shared" si="133"/>
        <v>TB43NT_D2+3</v>
      </c>
      <c r="D761" s="53" t="str">
        <f t="shared" si="134"/>
        <v>TB43NT_D2+4</v>
      </c>
      <c r="F761" s="126" t="s">
        <v>168</v>
      </c>
      <c r="G761" s="55"/>
      <c r="H761" s="55" t="s">
        <v>2576</v>
      </c>
      <c r="I761" s="56" t="s">
        <v>2577</v>
      </c>
      <c r="J761" s="56" t="s">
        <v>2578</v>
      </c>
      <c r="K761" s="56"/>
      <c r="L761" s="56" t="s">
        <v>2579</v>
      </c>
      <c r="M761" s="57">
        <v>2800</v>
      </c>
      <c r="N761" s="55">
        <v>1400</v>
      </c>
      <c r="O761" s="55">
        <v>1200</v>
      </c>
      <c r="P761" s="55">
        <v>800</v>
      </c>
      <c r="Q761" s="57"/>
      <c r="R761" s="57"/>
      <c r="S761" s="57"/>
      <c r="T761" s="57"/>
      <c r="U761" s="58" t="str">
        <f t="shared" si="140"/>
        <v>TB43NT_D2</v>
      </c>
      <c r="V761" s="59"/>
      <c r="W761" s="59"/>
      <c r="X761" s="59"/>
      <c r="Y761" s="59"/>
      <c r="Z761" s="60">
        <f>V761/M761</f>
        <v>0</v>
      </c>
      <c r="AA761" s="60"/>
      <c r="AB761" s="60"/>
      <c r="AC761" s="60"/>
      <c r="AD761" s="59"/>
      <c r="AE761" s="59"/>
      <c r="AF761" s="59"/>
      <c r="AG761" s="59"/>
      <c r="AH761" s="61"/>
      <c r="AI761" s="61"/>
      <c r="AJ761" s="61"/>
      <c r="AK761" s="61"/>
      <c r="AL761" s="164">
        <v>2.7160714285714285</v>
      </c>
      <c r="AM761" s="62"/>
      <c r="AN761" s="62">
        <v>1.55</v>
      </c>
      <c r="AO761" s="59">
        <f t="shared" si="130"/>
        <v>4340</v>
      </c>
      <c r="AP761" s="59">
        <f t="shared" si="130"/>
        <v>2170</v>
      </c>
      <c r="AQ761" s="59">
        <f t="shared" si="130"/>
        <v>1860</v>
      </c>
      <c r="AR761" s="59">
        <f t="shared" si="129"/>
        <v>1240</v>
      </c>
      <c r="AS761" s="59">
        <f t="shared" si="135"/>
        <v>4300</v>
      </c>
      <c r="AT761" s="59">
        <f t="shared" si="135"/>
        <v>2200</v>
      </c>
      <c r="AU761" s="59">
        <f t="shared" si="135"/>
        <v>1900</v>
      </c>
      <c r="AV761" s="59">
        <f t="shared" si="135"/>
        <v>1200</v>
      </c>
      <c r="AW761" s="64"/>
      <c r="AX761" s="126" t="s">
        <v>168</v>
      </c>
      <c r="AY761" s="65"/>
      <c r="AZ761" s="66">
        <v>600</v>
      </c>
    </row>
    <row r="762" spans="1:52" s="126" customFormat="1" ht="39.950000000000003" customHeight="1" x14ac:dyDescent="0.25">
      <c r="A762" s="53" t="str">
        <f t="shared" si="131"/>
        <v>TB43NT_D3+1</v>
      </c>
      <c r="B762" s="53" t="str">
        <f t="shared" si="132"/>
        <v>TB43NT_D3+2</v>
      </c>
      <c r="C762" s="53" t="str">
        <f t="shared" si="133"/>
        <v>TB43NT_D3+3</v>
      </c>
      <c r="D762" s="53" t="str">
        <f t="shared" si="134"/>
        <v>TB43NT_D3+4</v>
      </c>
      <c r="F762" s="126" t="s">
        <v>168</v>
      </c>
      <c r="G762" s="55"/>
      <c r="H762" s="55" t="s">
        <v>2580</v>
      </c>
      <c r="I762" s="56" t="s">
        <v>2581</v>
      </c>
      <c r="J762" s="56" t="s">
        <v>2582</v>
      </c>
      <c r="K762" s="56"/>
      <c r="L762" s="56" t="s">
        <v>2583</v>
      </c>
      <c r="M762" s="57">
        <v>1800</v>
      </c>
      <c r="N762" s="55">
        <v>900</v>
      </c>
      <c r="O762" s="55">
        <v>750</v>
      </c>
      <c r="P762" s="55">
        <v>600</v>
      </c>
      <c r="Q762" s="57"/>
      <c r="R762" s="57"/>
      <c r="S762" s="57"/>
      <c r="T762" s="57"/>
      <c r="U762" s="58" t="str">
        <f t="shared" si="140"/>
        <v>TB43NT_D3</v>
      </c>
      <c r="V762" s="59"/>
      <c r="W762" s="59"/>
      <c r="X762" s="59"/>
      <c r="Y762" s="59"/>
      <c r="Z762" s="60">
        <f>V762/M762</f>
        <v>0</v>
      </c>
      <c r="AA762" s="60"/>
      <c r="AB762" s="60"/>
      <c r="AC762" s="60"/>
      <c r="AD762" s="59"/>
      <c r="AE762" s="59"/>
      <c r="AF762" s="59"/>
      <c r="AG762" s="59"/>
      <c r="AH762" s="61"/>
      <c r="AI762" s="61"/>
      <c r="AJ762" s="61"/>
      <c r="AK762" s="61"/>
      <c r="AL762" s="164">
        <v>5.2333333333333334</v>
      </c>
      <c r="AM762" s="62"/>
      <c r="AN762" s="62">
        <v>1.5</v>
      </c>
      <c r="AO762" s="59">
        <f t="shared" si="130"/>
        <v>2700</v>
      </c>
      <c r="AP762" s="59">
        <f t="shared" si="130"/>
        <v>1350</v>
      </c>
      <c r="AQ762" s="59">
        <f t="shared" si="130"/>
        <v>1125</v>
      </c>
      <c r="AR762" s="59">
        <f t="shared" si="129"/>
        <v>900</v>
      </c>
      <c r="AS762" s="59">
        <f t="shared" si="135"/>
        <v>2700</v>
      </c>
      <c r="AT762" s="59">
        <f t="shared" si="135"/>
        <v>1400</v>
      </c>
      <c r="AU762" s="59">
        <f t="shared" si="135"/>
        <v>1100</v>
      </c>
      <c r="AV762" s="59">
        <f t="shared" si="135"/>
        <v>900</v>
      </c>
      <c r="AW762" s="64"/>
      <c r="AX762" s="126" t="s">
        <v>168</v>
      </c>
      <c r="AY762" s="65"/>
      <c r="AZ762" s="66">
        <v>660</v>
      </c>
    </row>
    <row r="763" spans="1:52" s="126" customFormat="1" ht="39.950000000000003" customHeight="1" x14ac:dyDescent="0.25">
      <c r="A763" s="53" t="str">
        <f t="shared" si="131"/>
        <v>TB44NT2+1</v>
      </c>
      <c r="B763" s="53" t="str">
        <f t="shared" si="132"/>
        <v>TB44NT2+2</v>
      </c>
      <c r="C763" s="53" t="str">
        <f t="shared" si="133"/>
        <v>TB44NT2+3</v>
      </c>
      <c r="D763" s="53" t="str">
        <f t="shared" si="134"/>
        <v>TB44NT2+4</v>
      </c>
      <c r="F763" s="126" t="s">
        <v>168</v>
      </c>
      <c r="G763" s="55">
        <v>44</v>
      </c>
      <c r="H763" s="55" t="s">
        <v>2584</v>
      </c>
      <c r="I763" s="56" t="s">
        <v>2585</v>
      </c>
      <c r="J763" s="56" t="s">
        <v>2586</v>
      </c>
      <c r="K763" s="56"/>
      <c r="L763" s="56" t="s">
        <v>2587</v>
      </c>
      <c r="M763" s="57">
        <v>1600</v>
      </c>
      <c r="N763" s="57">
        <v>800</v>
      </c>
      <c r="O763" s="57">
        <v>700</v>
      </c>
      <c r="P763" s="57">
        <v>500</v>
      </c>
      <c r="Q763" s="57"/>
      <c r="R763" s="57"/>
      <c r="S763" s="57"/>
      <c r="T763" s="57"/>
      <c r="U763" s="58" t="str">
        <f t="shared" si="140"/>
        <v>TB44NT2</v>
      </c>
      <c r="V763" s="59"/>
      <c r="W763" s="59"/>
      <c r="X763" s="59"/>
      <c r="Y763" s="59"/>
      <c r="Z763" s="60">
        <f>V763/M763</f>
        <v>0</v>
      </c>
      <c r="AA763" s="60">
        <f>W763/N763</f>
        <v>0</v>
      </c>
      <c r="AB763" s="60"/>
      <c r="AC763" s="60"/>
      <c r="AD763" s="59"/>
      <c r="AE763" s="59"/>
      <c r="AF763" s="59"/>
      <c r="AG763" s="59"/>
      <c r="AH763" s="61"/>
      <c r="AI763" s="61"/>
      <c r="AJ763" s="61"/>
      <c r="AK763" s="61"/>
      <c r="AL763" s="164">
        <v>3.63</v>
      </c>
      <c r="AM763" s="62"/>
      <c r="AN763" s="62">
        <v>1.5</v>
      </c>
      <c r="AO763" s="59">
        <f t="shared" si="130"/>
        <v>2400</v>
      </c>
      <c r="AP763" s="59">
        <f t="shared" si="130"/>
        <v>1200</v>
      </c>
      <c r="AQ763" s="59">
        <f t="shared" si="130"/>
        <v>1050</v>
      </c>
      <c r="AR763" s="59">
        <f t="shared" si="129"/>
        <v>750</v>
      </c>
      <c r="AS763" s="59">
        <f t="shared" si="135"/>
        <v>2400</v>
      </c>
      <c r="AT763" s="59">
        <f t="shared" si="135"/>
        <v>1200</v>
      </c>
      <c r="AU763" s="59">
        <f t="shared" si="135"/>
        <v>1100</v>
      </c>
      <c r="AV763" s="59">
        <f t="shared" si="135"/>
        <v>750</v>
      </c>
      <c r="AW763" s="64"/>
      <c r="AX763" s="126" t="s">
        <v>168</v>
      </c>
      <c r="AY763" s="65"/>
      <c r="AZ763" s="66">
        <v>480</v>
      </c>
    </row>
    <row r="764" spans="1:52" s="126" customFormat="1" ht="66.75" customHeight="1" x14ac:dyDescent="0.25">
      <c r="A764" s="53" t="str">
        <f t="shared" si="131"/>
        <v>TB45NT+1</v>
      </c>
      <c r="B764" s="53" t="str">
        <f t="shared" si="132"/>
        <v>TB45NT+2</v>
      </c>
      <c r="C764" s="53" t="str">
        <f t="shared" si="133"/>
        <v>TB45NT+3</v>
      </c>
      <c r="D764" s="53" t="str">
        <f t="shared" si="134"/>
        <v>TB45NT+4</v>
      </c>
      <c r="F764" s="126" t="s">
        <v>168</v>
      </c>
      <c r="G764" s="55">
        <v>45</v>
      </c>
      <c r="H764" s="55" t="s">
        <v>2588</v>
      </c>
      <c r="I764" s="56" t="s">
        <v>2589</v>
      </c>
      <c r="J764" s="56" t="s">
        <v>2500</v>
      </c>
      <c r="K764" s="56"/>
      <c r="L764" s="56" t="s">
        <v>2590</v>
      </c>
      <c r="M764" s="57">
        <v>6000</v>
      </c>
      <c r="N764" s="57">
        <v>3000</v>
      </c>
      <c r="O764" s="57">
        <v>1800</v>
      </c>
      <c r="P764" s="57">
        <v>1200</v>
      </c>
      <c r="Q764" s="57"/>
      <c r="R764" s="57"/>
      <c r="S764" s="57"/>
      <c r="T764" s="57"/>
      <c r="U764" s="58" t="str">
        <f t="shared" si="140"/>
        <v>TB45NT</v>
      </c>
      <c r="V764" s="59"/>
      <c r="W764" s="59"/>
      <c r="X764" s="59"/>
      <c r="Y764" s="59"/>
      <c r="Z764" s="60"/>
      <c r="AA764" s="60"/>
      <c r="AB764" s="60"/>
      <c r="AC764" s="60"/>
      <c r="AD764" s="59"/>
      <c r="AE764" s="59"/>
      <c r="AF764" s="59"/>
      <c r="AG764" s="59"/>
      <c r="AH764" s="61"/>
      <c r="AI764" s="61"/>
      <c r="AJ764" s="61"/>
      <c r="AK764" s="61"/>
      <c r="AL764" s="164">
        <v>2.4775</v>
      </c>
      <c r="AM764" s="62"/>
      <c r="AN764" s="62">
        <v>1.4</v>
      </c>
      <c r="AO764" s="59">
        <f t="shared" si="130"/>
        <v>8400</v>
      </c>
      <c r="AP764" s="59">
        <f t="shared" si="130"/>
        <v>4200</v>
      </c>
      <c r="AQ764" s="59">
        <f t="shared" si="130"/>
        <v>2520</v>
      </c>
      <c r="AR764" s="59">
        <f t="shared" si="129"/>
        <v>1680</v>
      </c>
      <c r="AS764" s="59">
        <f t="shared" si="135"/>
        <v>8400</v>
      </c>
      <c r="AT764" s="59">
        <f t="shared" si="135"/>
        <v>4200</v>
      </c>
      <c r="AU764" s="59">
        <f t="shared" si="135"/>
        <v>2500</v>
      </c>
      <c r="AV764" s="59">
        <f t="shared" si="135"/>
        <v>1700</v>
      </c>
      <c r="AW764" s="64"/>
      <c r="AX764" s="126" t="s">
        <v>168</v>
      </c>
      <c r="AY764" s="65"/>
      <c r="AZ764" s="66">
        <v>480</v>
      </c>
    </row>
    <row r="765" spans="1:52" s="126" customFormat="1" ht="39.950000000000003" customHeight="1" x14ac:dyDescent="0.25">
      <c r="A765" s="53" t="str">
        <f t="shared" si="131"/>
        <v>TB46NT+1</v>
      </c>
      <c r="B765" s="53" t="str">
        <f t="shared" si="132"/>
        <v>TB46NT+2</v>
      </c>
      <c r="C765" s="53" t="str">
        <f t="shared" si="133"/>
        <v>TB46NT+3</v>
      </c>
      <c r="D765" s="53" t="str">
        <f t="shared" si="134"/>
        <v>TB46NT+4</v>
      </c>
      <c r="F765" s="126" t="s">
        <v>168</v>
      </c>
      <c r="G765" s="55">
        <v>46</v>
      </c>
      <c r="H765" s="55" t="s">
        <v>2591</v>
      </c>
      <c r="I765" s="56" t="s">
        <v>2592</v>
      </c>
      <c r="J765" s="56" t="s">
        <v>2500</v>
      </c>
      <c r="K765" s="56"/>
      <c r="L765" s="56" t="s">
        <v>2593</v>
      </c>
      <c r="M765" s="57">
        <v>4000</v>
      </c>
      <c r="N765" s="57">
        <v>2100</v>
      </c>
      <c r="O765" s="57">
        <v>1400</v>
      </c>
      <c r="P765" s="55">
        <v>1000</v>
      </c>
      <c r="Q765" s="57"/>
      <c r="R765" s="57"/>
      <c r="S765" s="57"/>
      <c r="T765" s="57"/>
      <c r="U765" s="58" t="str">
        <f t="shared" si="140"/>
        <v>TB46NT</v>
      </c>
      <c r="V765" s="59"/>
      <c r="W765" s="59"/>
      <c r="X765" s="59"/>
      <c r="Y765" s="59"/>
      <c r="Z765" s="60">
        <f>V765/M765</f>
        <v>0</v>
      </c>
      <c r="AA765" s="60"/>
      <c r="AB765" s="60"/>
      <c r="AC765" s="60"/>
      <c r="AD765" s="59"/>
      <c r="AE765" s="59"/>
      <c r="AF765" s="59"/>
      <c r="AG765" s="59"/>
      <c r="AH765" s="61"/>
      <c r="AI765" s="61"/>
      <c r="AJ765" s="61"/>
      <c r="AK765" s="61"/>
      <c r="AL765" s="164">
        <v>3.2952380952380951</v>
      </c>
      <c r="AM765" s="62"/>
      <c r="AN765" s="62">
        <v>1.9</v>
      </c>
      <c r="AO765" s="59">
        <f t="shared" si="130"/>
        <v>7600</v>
      </c>
      <c r="AP765" s="59">
        <f t="shared" si="130"/>
        <v>3990</v>
      </c>
      <c r="AQ765" s="59">
        <f t="shared" si="130"/>
        <v>2660</v>
      </c>
      <c r="AR765" s="59">
        <f t="shared" si="129"/>
        <v>1900</v>
      </c>
      <c r="AS765" s="59">
        <f t="shared" si="135"/>
        <v>7600</v>
      </c>
      <c r="AT765" s="59">
        <f t="shared" si="135"/>
        <v>4000</v>
      </c>
      <c r="AU765" s="59">
        <f t="shared" si="135"/>
        <v>2700</v>
      </c>
      <c r="AV765" s="59">
        <f t="shared" si="135"/>
        <v>1900</v>
      </c>
      <c r="AW765" s="64"/>
      <c r="AX765" s="126" t="s">
        <v>168</v>
      </c>
      <c r="AY765" s="65"/>
      <c r="AZ765" s="66">
        <v>510</v>
      </c>
    </row>
    <row r="766" spans="1:52" s="126" customFormat="1" ht="39.950000000000003" customHeight="1" x14ac:dyDescent="0.25">
      <c r="A766" s="53" t="str">
        <f t="shared" si="131"/>
        <v>TB47NT+1</v>
      </c>
      <c r="B766" s="53" t="str">
        <f t="shared" si="132"/>
        <v>TB47NT+2</v>
      </c>
      <c r="C766" s="53" t="str">
        <f t="shared" si="133"/>
        <v>TB47NT+3</v>
      </c>
      <c r="D766" s="53" t="str">
        <f t="shared" si="134"/>
        <v>TB47NT+4</v>
      </c>
      <c r="F766" s="126" t="s">
        <v>168</v>
      </c>
      <c r="G766" s="55">
        <v>47</v>
      </c>
      <c r="H766" s="55" t="s">
        <v>2594</v>
      </c>
      <c r="I766" s="56" t="s">
        <v>2595</v>
      </c>
      <c r="J766" s="56" t="s">
        <v>2500</v>
      </c>
      <c r="K766" s="56"/>
      <c r="L766" s="56" t="s">
        <v>2500</v>
      </c>
      <c r="M766" s="57">
        <v>2500</v>
      </c>
      <c r="N766" s="55">
        <v>1200</v>
      </c>
      <c r="O766" s="55">
        <v>1000</v>
      </c>
      <c r="P766" s="55">
        <v>700</v>
      </c>
      <c r="Q766" s="57"/>
      <c r="R766" s="57"/>
      <c r="S766" s="57"/>
      <c r="T766" s="57"/>
      <c r="U766" s="58" t="str">
        <f t="shared" si="140"/>
        <v>TB47NT</v>
      </c>
      <c r="V766" s="59"/>
      <c r="W766" s="59"/>
      <c r="X766" s="59"/>
      <c r="Y766" s="59"/>
      <c r="Z766" s="60">
        <f>V766/M766</f>
        <v>0</v>
      </c>
      <c r="AA766" s="60"/>
      <c r="AB766" s="60"/>
      <c r="AC766" s="60"/>
      <c r="AD766" s="59"/>
      <c r="AE766" s="59"/>
      <c r="AF766" s="59"/>
      <c r="AG766" s="59"/>
      <c r="AH766" s="61"/>
      <c r="AI766" s="61"/>
      <c r="AJ766" s="61"/>
      <c r="AK766" s="61"/>
      <c r="AL766" s="164">
        <v>3.4750000000000001</v>
      </c>
      <c r="AM766" s="62"/>
      <c r="AN766" s="62">
        <v>2</v>
      </c>
      <c r="AO766" s="59">
        <f t="shared" si="130"/>
        <v>5000</v>
      </c>
      <c r="AP766" s="59">
        <f t="shared" si="130"/>
        <v>2400</v>
      </c>
      <c r="AQ766" s="59">
        <f t="shared" si="130"/>
        <v>2000</v>
      </c>
      <c r="AR766" s="59">
        <f t="shared" si="129"/>
        <v>1400</v>
      </c>
      <c r="AS766" s="59">
        <f t="shared" si="135"/>
        <v>5000</v>
      </c>
      <c r="AT766" s="59">
        <f t="shared" si="135"/>
        <v>2400</v>
      </c>
      <c r="AU766" s="59">
        <f t="shared" si="135"/>
        <v>2000</v>
      </c>
      <c r="AV766" s="59">
        <f t="shared" si="135"/>
        <v>1400</v>
      </c>
      <c r="AW766" s="64"/>
      <c r="AX766" s="126" t="s">
        <v>168</v>
      </c>
      <c r="AY766" s="65"/>
      <c r="AZ766" s="66">
        <v>540</v>
      </c>
    </row>
    <row r="767" spans="1:52" s="126" customFormat="1" ht="65.25" customHeight="1" x14ac:dyDescent="0.25">
      <c r="A767" s="53" t="str">
        <f t="shared" si="131"/>
        <v>TB48NT+1</v>
      </c>
      <c r="B767" s="53" t="str">
        <f t="shared" si="132"/>
        <v>TB48NT+2</v>
      </c>
      <c r="C767" s="53" t="str">
        <f t="shared" si="133"/>
        <v>TB48NT+3</v>
      </c>
      <c r="D767" s="53" t="str">
        <f t="shared" si="134"/>
        <v>TB48NT+4</v>
      </c>
      <c r="F767" s="126" t="s">
        <v>168</v>
      </c>
      <c r="G767" s="55">
        <v>48</v>
      </c>
      <c r="H767" s="55" t="s">
        <v>2596</v>
      </c>
      <c r="I767" s="56" t="s">
        <v>2597</v>
      </c>
      <c r="J767" s="56" t="s">
        <v>2500</v>
      </c>
      <c r="K767" s="56"/>
      <c r="L767" s="56" t="s">
        <v>2598</v>
      </c>
      <c r="M767" s="57">
        <v>1700</v>
      </c>
      <c r="N767" s="57">
        <v>800</v>
      </c>
      <c r="O767" s="57">
        <v>700</v>
      </c>
      <c r="P767" s="55">
        <v>600</v>
      </c>
      <c r="Q767" s="57"/>
      <c r="R767" s="57"/>
      <c r="S767" s="57"/>
      <c r="T767" s="57"/>
      <c r="U767" s="58" t="str">
        <f t="shared" si="140"/>
        <v>TB48NT</v>
      </c>
      <c r="V767" s="59"/>
      <c r="W767" s="59"/>
      <c r="X767" s="59"/>
      <c r="Y767" s="59"/>
      <c r="Z767" s="60">
        <f>V767/M767</f>
        <v>0</v>
      </c>
      <c r="AA767" s="60">
        <f>W767/N767</f>
        <v>0</v>
      </c>
      <c r="AB767" s="60"/>
      <c r="AC767" s="60"/>
      <c r="AD767" s="59"/>
      <c r="AE767" s="59"/>
      <c r="AF767" s="59"/>
      <c r="AG767" s="59"/>
      <c r="AH767" s="61"/>
      <c r="AI767" s="61"/>
      <c r="AJ767" s="61"/>
      <c r="AK767" s="61"/>
      <c r="AL767" s="164">
        <v>3.63</v>
      </c>
      <c r="AM767" s="62"/>
      <c r="AN767" s="62">
        <v>1.5</v>
      </c>
      <c r="AO767" s="59">
        <f t="shared" si="130"/>
        <v>2550</v>
      </c>
      <c r="AP767" s="59">
        <f t="shared" si="130"/>
        <v>1200</v>
      </c>
      <c r="AQ767" s="59">
        <f t="shared" si="130"/>
        <v>1050</v>
      </c>
      <c r="AR767" s="59">
        <f t="shared" si="129"/>
        <v>900</v>
      </c>
      <c r="AS767" s="59">
        <f t="shared" si="135"/>
        <v>2600</v>
      </c>
      <c r="AT767" s="59">
        <f t="shared" si="135"/>
        <v>1200</v>
      </c>
      <c r="AU767" s="59">
        <f t="shared" si="135"/>
        <v>1100</v>
      </c>
      <c r="AV767" s="59">
        <f t="shared" si="135"/>
        <v>900</v>
      </c>
      <c r="AW767" s="64"/>
      <c r="AX767" s="126" t="s">
        <v>168</v>
      </c>
      <c r="AY767" s="65"/>
      <c r="AZ767" s="66"/>
    </row>
    <row r="768" spans="1:52" s="126" customFormat="1" ht="39.950000000000003" customHeight="1" x14ac:dyDescent="0.25">
      <c r="A768" s="53" t="str">
        <f t="shared" si="131"/>
        <v>TB49NT+1</v>
      </c>
      <c r="B768" s="53" t="str">
        <f t="shared" si="132"/>
        <v>TB49NT+2</v>
      </c>
      <c r="C768" s="53" t="str">
        <f t="shared" si="133"/>
        <v>TB49NT+3</v>
      </c>
      <c r="D768" s="53" t="str">
        <f t="shared" si="134"/>
        <v>TB49NT+4</v>
      </c>
      <c r="F768" s="126" t="s">
        <v>168</v>
      </c>
      <c r="G768" s="55">
        <v>49</v>
      </c>
      <c r="H768" s="55" t="s">
        <v>2599</v>
      </c>
      <c r="I768" s="56" t="s">
        <v>2600</v>
      </c>
      <c r="J768" s="56" t="s">
        <v>2292</v>
      </c>
      <c r="K768" s="56"/>
      <c r="L768" s="56" t="s">
        <v>2601</v>
      </c>
      <c r="M768" s="57">
        <v>2600</v>
      </c>
      <c r="N768" s="57">
        <v>1300</v>
      </c>
      <c r="O768" s="57">
        <v>1000</v>
      </c>
      <c r="P768" s="55">
        <v>800</v>
      </c>
      <c r="Q768" s="57"/>
      <c r="R768" s="57"/>
      <c r="S768" s="57"/>
      <c r="T768" s="57"/>
      <c r="U768" s="58" t="str">
        <f t="shared" si="140"/>
        <v>TB49NT</v>
      </c>
      <c r="V768" s="59"/>
      <c r="W768" s="59"/>
      <c r="X768" s="59"/>
      <c r="Y768" s="59"/>
      <c r="Z768" s="60">
        <f>V768/M768</f>
        <v>0</v>
      </c>
      <c r="AA768" s="60">
        <f>W768/N768</f>
        <v>0</v>
      </c>
      <c r="AB768" s="60"/>
      <c r="AC768" s="60"/>
      <c r="AD768" s="59"/>
      <c r="AE768" s="59"/>
      <c r="AF768" s="59"/>
      <c r="AG768" s="59"/>
      <c r="AH768" s="61"/>
      <c r="AI768" s="61"/>
      <c r="AJ768" s="61"/>
      <c r="AK768" s="61"/>
      <c r="AL768" s="164">
        <v>2.5307692307692307</v>
      </c>
      <c r="AM768" s="62"/>
      <c r="AN768" s="62">
        <v>1.45</v>
      </c>
      <c r="AO768" s="59">
        <f t="shared" si="130"/>
        <v>3770</v>
      </c>
      <c r="AP768" s="59">
        <f t="shared" si="130"/>
        <v>1885</v>
      </c>
      <c r="AQ768" s="59">
        <f t="shared" si="130"/>
        <v>1450</v>
      </c>
      <c r="AR768" s="59">
        <f t="shared" si="129"/>
        <v>1160</v>
      </c>
      <c r="AS768" s="59">
        <f t="shared" si="135"/>
        <v>3800</v>
      </c>
      <c r="AT768" s="59">
        <f t="shared" si="135"/>
        <v>1900</v>
      </c>
      <c r="AU768" s="59">
        <f t="shared" si="135"/>
        <v>1500</v>
      </c>
      <c r="AV768" s="59">
        <f t="shared" si="135"/>
        <v>1200</v>
      </c>
      <c r="AW768" s="64"/>
      <c r="AX768" s="126" t="s">
        <v>168</v>
      </c>
      <c r="AY768" s="65"/>
      <c r="AZ768" s="66">
        <v>240</v>
      </c>
    </row>
    <row r="769" spans="1:52" s="126" customFormat="1" ht="47.25" x14ac:dyDescent="0.25">
      <c r="A769" s="53" t="str">
        <f t="shared" si="131"/>
        <v>TB50NT+1</v>
      </c>
      <c r="B769" s="53" t="str">
        <f t="shared" si="132"/>
        <v>TB50NT+2</v>
      </c>
      <c r="C769" s="53" t="str">
        <f t="shared" si="133"/>
        <v>TB50NT+3</v>
      </c>
      <c r="D769" s="53" t="str">
        <f t="shared" si="134"/>
        <v>TB50NT+4</v>
      </c>
      <c r="F769" s="126" t="s">
        <v>168</v>
      </c>
      <c r="G769" s="55">
        <v>50</v>
      </c>
      <c r="H769" s="55" t="s">
        <v>2602</v>
      </c>
      <c r="I769" s="56" t="s">
        <v>2603</v>
      </c>
      <c r="J769" s="56" t="s">
        <v>2586</v>
      </c>
      <c r="K769" s="56"/>
      <c r="L769" s="56" t="s">
        <v>2567</v>
      </c>
      <c r="M769" s="57">
        <v>2600</v>
      </c>
      <c r="N769" s="57">
        <v>1300</v>
      </c>
      <c r="O769" s="57">
        <v>1000</v>
      </c>
      <c r="P769" s="57">
        <v>800</v>
      </c>
      <c r="Q769" s="57"/>
      <c r="R769" s="57"/>
      <c r="S769" s="57"/>
      <c r="T769" s="57"/>
      <c r="U769" s="58" t="str">
        <f t="shared" si="140"/>
        <v>TB50NT</v>
      </c>
      <c r="V769" s="59"/>
      <c r="W769" s="59"/>
      <c r="X769" s="59"/>
      <c r="Y769" s="59"/>
      <c r="Z769" s="60"/>
      <c r="AA769" s="60"/>
      <c r="AB769" s="60"/>
      <c r="AC769" s="60"/>
      <c r="AD769" s="59"/>
      <c r="AE769" s="59"/>
      <c r="AF769" s="59"/>
      <c r="AG769" s="59"/>
      <c r="AH769" s="61"/>
      <c r="AI769" s="61"/>
      <c r="AJ769" s="61"/>
      <c r="AK769" s="61"/>
      <c r="AL769" s="164">
        <v>2.1461538461538461</v>
      </c>
      <c r="AM769" s="62"/>
      <c r="AN769" s="62">
        <f>AL769*$AN$10/$AL$10</f>
        <v>1.2458571030863603</v>
      </c>
      <c r="AO769" s="59">
        <f t="shared" si="130"/>
        <v>3239.2284680245371</v>
      </c>
      <c r="AP769" s="59">
        <f t="shared" si="130"/>
        <v>1619.6142340122685</v>
      </c>
      <c r="AQ769" s="59">
        <f t="shared" si="130"/>
        <v>1245.8571030863604</v>
      </c>
      <c r="AR769" s="59">
        <f t="shared" si="129"/>
        <v>996.68568246908831</v>
      </c>
      <c r="AS769" s="59">
        <f t="shared" si="135"/>
        <v>3200</v>
      </c>
      <c r="AT769" s="59">
        <f t="shared" si="135"/>
        <v>1600</v>
      </c>
      <c r="AU769" s="59">
        <f t="shared" si="135"/>
        <v>1200</v>
      </c>
      <c r="AV769" s="59">
        <f t="shared" si="135"/>
        <v>1000</v>
      </c>
      <c r="AW769" s="64"/>
      <c r="AX769" s="126" t="s">
        <v>168</v>
      </c>
      <c r="AY769" s="65"/>
      <c r="AZ769" s="66">
        <v>210</v>
      </c>
    </row>
    <row r="770" spans="1:52" s="126" customFormat="1" ht="39.950000000000003" customHeight="1" x14ac:dyDescent="0.25">
      <c r="A770" s="53" t="str">
        <f t="shared" si="131"/>
        <v>TB51NT+1</v>
      </c>
      <c r="B770" s="53" t="str">
        <f t="shared" si="132"/>
        <v>TB51NT+2</v>
      </c>
      <c r="C770" s="53" t="str">
        <f t="shared" si="133"/>
        <v>TB51NT+3</v>
      </c>
      <c r="D770" s="53" t="str">
        <f t="shared" si="134"/>
        <v>TB51NT+4</v>
      </c>
      <c r="F770" s="126" t="s">
        <v>168</v>
      </c>
      <c r="G770" s="55">
        <v>51</v>
      </c>
      <c r="H770" s="55" t="s">
        <v>2604</v>
      </c>
      <c r="I770" s="56" t="s">
        <v>2605</v>
      </c>
      <c r="J770" s="56" t="s">
        <v>2606</v>
      </c>
      <c r="K770" s="56"/>
      <c r="L770" s="56" t="s">
        <v>2567</v>
      </c>
      <c r="M770" s="57">
        <v>3500</v>
      </c>
      <c r="N770" s="57">
        <v>1700</v>
      </c>
      <c r="O770" s="57">
        <v>1500</v>
      </c>
      <c r="P770" s="57">
        <v>1000</v>
      </c>
      <c r="Q770" s="57"/>
      <c r="R770" s="57"/>
      <c r="S770" s="57"/>
      <c r="T770" s="57"/>
      <c r="U770" s="58" t="str">
        <f t="shared" si="140"/>
        <v>TB51NT</v>
      </c>
      <c r="V770" s="59"/>
      <c r="W770" s="59"/>
      <c r="X770" s="59"/>
      <c r="Y770" s="59"/>
      <c r="Z770" s="60"/>
      <c r="AA770" s="60"/>
      <c r="AB770" s="60"/>
      <c r="AC770" s="60"/>
      <c r="AD770" s="59"/>
      <c r="AE770" s="59"/>
      <c r="AF770" s="59"/>
      <c r="AG770" s="59"/>
      <c r="AH770" s="61"/>
      <c r="AI770" s="61"/>
      <c r="AJ770" s="61"/>
      <c r="AK770" s="61"/>
      <c r="AL770" s="164">
        <v>2.2373949579831933</v>
      </c>
      <c r="AM770" s="62"/>
      <c r="AN770" s="62">
        <f>AL770*$AN$10/$AL$10</f>
        <v>1.2988231975114199</v>
      </c>
      <c r="AO770" s="59">
        <f t="shared" si="130"/>
        <v>4545.88119128997</v>
      </c>
      <c r="AP770" s="59">
        <f t="shared" si="130"/>
        <v>2207.999435769414</v>
      </c>
      <c r="AQ770" s="59">
        <f t="shared" si="130"/>
        <v>1948.2347962671299</v>
      </c>
      <c r="AR770" s="59">
        <f t="shared" si="129"/>
        <v>1298.8231975114199</v>
      </c>
      <c r="AS770" s="59">
        <f t="shared" si="135"/>
        <v>4500</v>
      </c>
      <c r="AT770" s="59">
        <f t="shared" si="135"/>
        <v>2200</v>
      </c>
      <c r="AU770" s="59">
        <f t="shared" si="135"/>
        <v>1900</v>
      </c>
      <c r="AV770" s="59">
        <f t="shared" si="135"/>
        <v>1300</v>
      </c>
      <c r="AW770" s="64"/>
      <c r="AX770" s="126" t="s">
        <v>168</v>
      </c>
      <c r="AY770" s="65"/>
      <c r="AZ770" s="66">
        <v>270</v>
      </c>
    </row>
    <row r="771" spans="1:52" s="126" customFormat="1" ht="63" x14ac:dyDescent="0.25">
      <c r="A771" s="53" t="str">
        <f t="shared" si="131"/>
        <v>TB52NT+1</v>
      </c>
      <c r="B771" s="53" t="str">
        <f t="shared" si="132"/>
        <v>TB52NT+2</v>
      </c>
      <c r="C771" s="53" t="str">
        <f t="shared" si="133"/>
        <v>TB52NT+3</v>
      </c>
      <c r="D771" s="53" t="str">
        <f t="shared" si="134"/>
        <v>TB52NT+4</v>
      </c>
      <c r="F771" s="126" t="s">
        <v>168</v>
      </c>
      <c r="G771" s="55">
        <v>52</v>
      </c>
      <c r="H771" s="55" t="s">
        <v>2607</v>
      </c>
      <c r="I771" s="56" t="s">
        <v>2608</v>
      </c>
      <c r="J771" s="56" t="s">
        <v>2609</v>
      </c>
      <c r="K771" s="56"/>
      <c r="L771" s="56" t="s">
        <v>2610</v>
      </c>
      <c r="M771" s="57">
        <v>5000</v>
      </c>
      <c r="N771" s="57">
        <v>2500</v>
      </c>
      <c r="O771" s="57">
        <v>1600</v>
      </c>
      <c r="P771" s="55">
        <v>1100</v>
      </c>
      <c r="Q771" s="57"/>
      <c r="R771" s="57"/>
      <c r="S771" s="57"/>
      <c r="T771" s="57"/>
      <c r="U771" s="58" t="str">
        <f t="shared" si="140"/>
        <v>TB52NT</v>
      </c>
      <c r="V771" s="59"/>
      <c r="W771" s="59"/>
      <c r="X771" s="59"/>
      <c r="Y771" s="59"/>
      <c r="Z771" s="60"/>
      <c r="AA771" s="60"/>
      <c r="AB771" s="60"/>
      <c r="AC771" s="60"/>
      <c r="AD771" s="59"/>
      <c r="AE771" s="59"/>
      <c r="AF771" s="59"/>
      <c r="AG771" s="59"/>
      <c r="AH771" s="61"/>
      <c r="AI771" s="61"/>
      <c r="AJ771" s="61"/>
      <c r="AK771" s="61"/>
      <c r="AL771" s="164">
        <v>2.13</v>
      </c>
      <c r="AM771" s="62"/>
      <c r="AN771" s="62">
        <v>1.5</v>
      </c>
      <c r="AO771" s="59">
        <f t="shared" si="130"/>
        <v>7500</v>
      </c>
      <c r="AP771" s="59">
        <f t="shared" si="130"/>
        <v>3750</v>
      </c>
      <c r="AQ771" s="59">
        <f t="shared" si="130"/>
        <v>2400</v>
      </c>
      <c r="AR771" s="59">
        <f t="shared" si="129"/>
        <v>1650</v>
      </c>
      <c r="AS771" s="59">
        <f t="shared" si="135"/>
        <v>7500</v>
      </c>
      <c r="AT771" s="59">
        <f t="shared" si="135"/>
        <v>3800</v>
      </c>
      <c r="AU771" s="59">
        <f t="shared" si="135"/>
        <v>2400</v>
      </c>
      <c r="AV771" s="59">
        <f t="shared" si="135"/>
        <v>1700</v>
      </c>
      <c r="AW771" s="64"/>
      <c r="AX771" s="126" t="s">
        <v>168</v>
      </c>
      <c r="AY771" s="65"/>
      <c r="AZ771" s="66">
        <v>240</v>
      </c>
    </row>
    <row r="772" spans="1:52" s="126" customFormat="1" ht="62.25" customHeight="1" x14ac:dyDescent="0.25">
      <c r="A772" s="53" t="str">
        <f t="shared" si="131"/>
        <v>TB53NT+1</v>
      </c>
      <c r="B772" s="53" t="str">
        <f t="shared" si="132"/>
        <v>TB53NT+2</v>
      </c>
      <c r="C772" s="53" t="str">
        <f t="shared" si="133"/>
        <v>TB53NT+3</v>
      </c>
      <c r="D772" s="53" t="str">
        <f t="shared" si="134"/>
        <v>TB53NT+4</v>
      </c>
      <c r="F772" s="126" t="s">
        <v>168</v>
      </c>
      <c r="G772" s="55">
        <v>53</v>
      </c>
      <c r="H772" s="55" t="s">
        <v>2611</v>
      </c>
      <c r="I772" s="56" t="s">
        <v>2612</v>
      </c>
      <c r="J772" s="56" t="s">
        <v>2613</v>
      </c>
      <c r="K772" s="56"/>
      <c r="L772" s="56" t="s">
        <v>2614</v>
      </c>
      <c r="M772" s="57">
        <v>2600</v>
      </c>
      <c r="N772" s="57">
        <v>1300</v>
      </c>
      <c r="O772" s="55">
        <v>1100</v>
      </c>
      <c r="P772" s="55">
        <v>800</v>
      </c>
      <c r="Q772" s="57"/>
      <c r="R772" s="57"/>
      <c r="S772" s="57"/>
      <c r="T772" s="57"/>
      <c r="U772" s="58" t="str">
        <f t="shared" si="140"/>
        <v>TB53NT</v>
      </c>
      <c r="V772" s="59"/>
      <c r="W772" s="59"/>
      <c r="X772" s="59"/>
      <c r="Y772" s="59"/>
      <c r="Z772" s="60"/>
      <c r="AA772" s="60"/>
      <c r="AB772" s="60"/>
      <c r="AC772" s="60"/>
      <c r="AD772" s="59"/>
      <c r="AE772" s="59"/>
      <c r="AF772" s="59"/>
      <c r="AG772" s="59"/>
      <c r="AH772" s="61"/>
      <c r="AI772" s="61"/>
      <c r="AJ772" s="61"/>
      <c r="AK772" s="61"/>
      <c r="AL772" s="164">
        <v>1.3153846153846154</v>
      </c>
      <c r="AM772" s="62"/>
      <c r="AN772" s="62">
        <v>1.1000000000000001</v>
      </c>
      <c r="AO772" s="59">
        <f t="shared" si="130"/>
        <v>2860.0000000000005</v>
      </c>
      <c r="AP772" s="59">
        <f t="shared" si="130"/>
        <v>1430.0000000000002</v>
      </c>
      <c r="AQ772" s="59">
        <f t="shared" si="130"/>
        <v>1210</v>
      </c>
      <c r="AR772" s="59">
        <f t="shared" si="129"/>
        <v>880.00000000000011</v>
      </c>
      <c r="AS772" s="59">
        <f t="shared" si="135"/>
        <v>2900</v>
      </c>
      <c r="AT772" s="59">
        <f t="shared" si="135"/>
        <v>1400</v>
      </c>
      <c r="AU772" s="59">
        <f t="shared" si="135"/>
        <v>1200</v>
      </c>
      <c r="AV772" s="59">
        <f t="shared" si="135"/>
        <v>880</v>
      </c>
      <c r="AW772" s="64"/>
      <c r="AX772" s="126" t="s">
        <v>168</v>
      </c>
      <c r="AY772" s="65"/>
      <c r="AZ772" s="66">
        <v>210</v>
      </c>
    </row>
    <row r="773" spans="1:52" s="126" customFormat="1" ht="39.950000000000003" customHeight="1" x14ac:dyDescent="0.25">
      <c r="A773" s="53" t="str">
        <f t="shared" si="131"/>
        <v>TB54NT+1</v>
      </c>
      <c r="B773" s="53" t="str">
        <f t="shared" si="132"/>
        <v>TB54NT+2</v>
      </c>
      <c r="C773" s="53" t="str">
        <f t="shared" si="133"/>
        <v>TB54NT+3</v>
      </c>
      <c r="D773" s="53" t="str">
        <f t="shared" si="134"/>
        <v>TB54NT+4</v>
      </c>
      <c r="F773" s="126" t="s">
        <v>168</v>
      </c>
      <c r="G773" s="55">
        <v>54</v>
      </c>
      <c r="H773" s="55" t="s">
        <v>2615</v>
      </c>
      <c r="I773" s="56" t="s">
        <v>2616</v>
      </c>
      <c r="J773" s="56" t="s">
        <v>2617</v>
      </c>
      <c r="K773" s="56"/>
      <c r="L773" s="56" t="s">
        <v>2618</v>
      </c>
      <c r="M773" s="57">
        <v>2300</v>
      </c>
      <c r="N773" s="57">
        <v>1100</v>
      </c>
      <c r="O773" s="57">
        <v>900</v>
      </c>
      <c r="P773" s="55">
        <v>800</v>
      </c>
      <c r="Q773" s="57"/>
      <c r="R773" s="57"/>
      <c r="S773" s="57"/>
      <c r="T773" s="57"/>
      <c r="U773" s="58" t="str">
        <f t="shared" si="140"/>
        <v>TB54NT</v>
      </c>
      <c r="V773" s="59"/>
      <c r="W773" s="59"/>
      <c r="X773" s="59"/>
      <c r="Y773" s="59"/>
      <c r="Z773" s="60">
        <f>V773/M773</f>
        <v>0</v>
      </c>
      <c r="AA773" s="60"/>
      <c r="AB773" s="60"/>
      <c r="AC773" s="60"/>
      <c r="AD773" s="59"/>
      <c r="AE773" s="59"/>
      <c r="AF773" s="59"/>
      <c r="AG773" s="59"/>
      <c r="AH773" s="61"/>
      <c r="AI773" s="61"/>
      <c r="AJ773" s="61"/>
      <c r="AK773" s="61"/>
      <c r="AL773" s="164">
        <v>1.3565217391304347</v>
      </c>
      <c r="AM773" s="62"/>
      <c r="AN773" s="62">
        <v>1.1000000000000001</v>
      </c>
      <c r="AO773" s="59">
        <f t="shared" si="130"/>
        <v>2530</v>
      </c>
      <c r="AP773" s="59">
        <f t="shared" si="130"/>
        <v>1210</v>
      </c>
      <c r="AQ773" s="59">
        <f t="shared" si="130"/>
        <v>990.00000000000011</v>
      </c>
      <c r="AR773" s="59">
        <f t="shared" si="129"/>
        <v>880.00000000000011</v>
      </c>
      <c r="AS773" s="59">
        <f t="shared" si="135"/>
        <v>2500</v>
      </c>
      <c r="AT773" s="59">
        <f t="shared" si="135"/>
        <v>1200</v>
      </c>
      <c r="AU773" s="59">
        <f t="shared" si="135"/>
        <v>990</v>
      </c>
      <c r="AV773" s="59">
        <f t="shared" si="135"/>
        <v>880</v>
      </c>
      <c r="AW773" s="64"/>
      <c r="AX773" s="126" t="s">
        <v>168</v>
      </c>
      <c r="AY773" s="65"/>
      <c r="AZ773" s="66"/>
    </row>
    <row r="774" spans="1:52" s="126" customFormat="1" ht="84.75" customHeight="1" x14ac:dyDescent="0.25">
      <c r="A774" s="53" t="str">
        <f t="shared" si="131"/>
        <v>TB55NT+1</v>
      </c>
      <c r="B774" s="53" t="str">
        <f t="shared" si="132"/>
        <v>TB55NT+2</v>
      </c>
      <c r="C774" s="53" t="str">
        <f t="shared" si="133"/>
        <v>TB55NT+3</v>
      </c>
      <c r="D774" s="53" t="str">
        <f t="shared" si="134"/>
        <v>TB55NT+4</v>
      </c>
      <c r="F774" s="126" t="s">
        <v>168</v>
      </c>
      <c r="G774" s="55">
        <v>55</v>
      </c>
      <c r="H774" s="55" t="s">
        <v>2619</v>
      </c>
      <c r="I774" s="56" t="s">
        <v>2620</v>
      </c>
      <c r="J774" s="56" t="s">
        <v>2621</v>
      </c>
      <c r="K774" s="56"/>
      <c r="L774" s="56" t="s">
        <v>2622</v>
      </c>
      <c r="M774" s="57">
        <v>2800</v>
      </c>
      <c r="N774" s="57">
        <v>1400</v>
      </c>
      <c r="O774" s="57">
        <v>1200</v>
      </c>
      <c r="P774" s="55">
        <v>850</v>
      </c>
      <c r="Q774" s="57"/>
      <c r="R774" s="57"/>
      <c r="S774" s="57"/>
      <c r="T774" s="57"/>
      <c r="U774" s="58" t="str">
        <f t="shared" si="140"/>
        <v>TB55NT</v>
      </c>
      <c r="V774" s="59"/>
      <c r="W774" s="59"/>
      <c r="X774" s="59"/>
      <c r="Y774" s="59"/>
      <c r="Z774" s="60"/>
      <c r="AA774" s="60"/>
      <c r="AB774" s="60"/>
      <c r="AC774" s="60"/>
      <c r="AD774" s="59"/>
      <c r="AE774" s="59"/>
      <c r="AF774" s="59"/>
      <c r="AG774" s="59"/>
      <c r="AH774" s="61"/>
      <c r="AI774" s="61"/>
      <c r="AJ774" s="61"/>
      <c r="AK774" s="61"/>
      <c r="AL774" s="164">
        <v>2.9107142857142856</v>
      </c>
      <c r="AM774" s="62"/>
      <c r="AN774" s="62">
        <v>1.65</v>
      </c>
      <c r="AO774" s="59">
        <f t="shared" si="130"/>
        <v>4620</v>
      </c>
      <c r="AP774" s="59">
        <f t="shared" si="130"/>
        <v>2310</v>
      </c>
      <c r="AQ774" s="59">
        <f t="shared" si="130"/>
        <v>1980</v>
      </c>
      <c r="AR774" s="59">
        <f t="shared" si="129"/>
        <v>1402.5</v>
      </c>
      <c r="AS774" s="59">
        <f t="shared" si="135"/>
        <v>4600</v>
      </c>
      <c r="AT774" s="59">
        <f t="shared" si="135"/>
        <v>2300</v>
      </c>
      <c r="AU774" s="59">
        <f t="shared" si="135"/>
        <v>2000</v>
      </c>
      <c r="AV774" s="59">
        <f t="shared" si="135"/>
        <v>1400</v>
      </c>
      <c r="AW774" s="64"/>
      <c r="AX774" s="126" t="s">
        <v>168</v>
      </c>
      <c r="AY774" s="65"/>
      <c r="AZ774" s="66">
        <v>540</v>
      </c>
    </row>
    <row r="775" spans="1:52" s="126" customFormat="1" ht="87" customHeight="1" x14ac:dyDescent="0.25">
      <c r="A775" s="53" t="str">
        <f t="shared" si="131"/>
        <v>TB56NT+1</v>
      </c>
      <c r="B775" s="53" t="str">
        <f t="shared" si="132"/>
        <v>TB56NT+2</v>
      </c>
      <c r="C775" s="53" t="str">
        <f t="shared" si="133"/>
        <v>TB56NT+3</v>
      </c>
      <c r="D775" s="53" t="str">
        <f t="shared" si="134"/>
        <v>TB56NT+4</v>
      </c>
      <c r="F775" s="126" t="s">
        <v>168</v>
      </c>
      <c r="G775" s="55">
        <v>56</v>
      </c>
      <c r="H775" s="55" t="s">
        <v>2623</v>
      </c>
      <c r="I775" s="56" t="s">
        <v>2624</v>
      </c>
      <c r="J775" s="56" t="s">
        <v>2621</v>
      </c>
      <c r="K775" s="56"/>
      <c r="L775" s="56" t="s">
        <v>2625</v>
      </c>
      <c r="M775" s="55">
        <v>3200</v>
      </c>
      <c r="N775" s="55">
        <v>1600</v>
      </c>
      <c r="O775" s="55">
        <v>1200</v>
      </c>
      <c r="P775" s="55">
        <v>900</v>
      </c>
      <c r="Q775" s="57"/>
      <c r="R775" s="57"/>
      <c r="S775" s="57"/>
      <c r="T775" s="57"/>
      <c r="U775" s="58" t="str">
        <f t="shared" si="140"/>
        <v>TB56NT</v>
      </c>
      <c r="V775" s="59"/>
      <c r="W775" s="59"/>
      <c r="X775" s="59"/>
      <c r="Y775" s="59"/>
      <c r="Z775" s="60"/>
      <c r="AA775" s="60"/>
      <c r="AB775" s="60"/>
      <c r="AC775" s="60"/>
      <c r="AD775" s="59"/>
      <c r="AE775" s="59"/>
      <c r="AF775" s="59"/>
      <c r="AG775" s="59"/>
      <c r="AH775" s="61"/>
      <c r="AI775" s="61"/>
      <c r="AJ775" s="61"/>
      <c r="AK775" s="61"/>
      <c r="AL775" s="164">
        <v>3.125</v>
      </c>
      <c r="AM775" s="62"/>
      <c r="AN775" s="62">
        <v>1.8</v>
      </c>
      <c r="AO775" s="59">
        <f t="shared" si="130"/>
        <v>5760</v>
      </c>
      <c r="AP775" s="59">
        <f t="shared" si="130"/>
        <v>2880</v>
      </c>
      <c r="AQ775" s="59">
        <f t="shared" si="130"/>
        <v>2160</v>
      </c>
      <c r="AR775" s="59">
        <f t="shared" si="129"/>
        <v>1620</v>
      </c>
      <c r="AS775" s="59">
        <f t="shared" si="135"/>
        <v>5800</v>
      </c>
      <c r="AT775" s="59">
        <f t="shared" si="135"/>
        <v>2900</v>
      </c>
      <c r="AU775" s="59">
        <f t="shared" si="135"/>
        <v>2200</v>
      </c>
      <c r="AV775" s="59">
        <f t="shared" si="135"/>
        <v>1600</v>
      </c>
      <c r="AW775" s="64"/>
      <c r="AX775" s="126" t="s">
        <v>168</v>
      </c>
      <c r="AY775" s="65"/>
      <c r="AZ775" s="66">
        <v>450</v>
      </c>
    </row>
    <row r="776" spans="1:52" s="126" customFormat="1" ht="20.100000000000001" customHeight="1" x14ac:dyDescent="0.25">
      <c r="A776" s="53" t="str">
        <f t="shared" si="131"/>
        <v>TB57NT+1</v>
      </c>
      <c r="B776" s="53" t="str">
        <f t="shared" si="132"/>
        <v>TB57NT+2</v>
      </c>
      <c r="C776" s="53" t="str">
        <f t="shared" si="133"/>
        <v>TB57NT+3</v>
      </c>
      <c r="D776" s="53" t="str">
        <f t="shared" si="134"/>
        <v>TB57NT+4</v>
      </c>
      <c r="F776" s="126" t="s">
        <v>168</v>
      </c>
      <c r="G776" s="55">
        <v>57</v>
      </c>
      <c r="H776" s="55" t="s">
        <v>2626</v>
      </c>
      <c r="I776" s="56" t="s">
        <v>2627</v>
      </c>
      <c r="J776" s="56" t="s">
        <v>2488</v>
      </c>
      <c r="K776" s="56"/>
      <c r="L776" s="56" t="s">
        <v>2622</v>
      </c>
      <c r="M776" s="57"/>
      <c r="N776" s="55"/>
      <c r="O776" s="55"/>
      <c r="P776" s="55"/>
      <c r="Q776" s="57"/>
      <c r="R776" s="57"/>
      <c r="S776" s="57"/>
      <c r="T776" s="57"/>
      <c r="U776" s="58"/>
      <c r="V776" s="59"/>
      <c r="W776" s="59"/>
      <c r="X776" s="59"/>
      <c r="Y776" s="59"/>
      <c r="Z776" s="60" t="e">
        <f>V776/M776</f>
        <v>#DIV/0!</v>
      </c>
      <c r="AA776" s="60" t="e">
        <f>W776/N776</f>
        <v>#DIV/0!</v>
      </c>
      <c r="AB776" s="60"/>
      <c r="AC776" s="60"/>
      <c r="AD776" s="59"/>
      <c r="AE776" s="59"/>
      <c r="AF776" s="59"/>
      <c r="AG776" s="59"/>
      <c r="AH776" s="61"/>
      <c r="AI776" s="61"/>
      <c r="AJ776" s="61"/>
      <c r="AK776" s="61"/>
      <c r="AL776" s="164"/>
      <c r="AM776" s="62"/>
      <c r="AN776" s="62"/>
      <c r="AO776" s="59">
        <f t="shared" si="130"/>
        <v>0</v>
      </c>
      <c r="AP776" s="59">
        <f t="shared" si="130"/>
        <v>0</v>
      </c>
      <c r="AQ776" s="59">
        <f t="shared" si="130"/>
        <v>0</v>
      </c>
      <c r="AR776" s="59">
        <f t="shared" si="129"/>
        <v>0</v>
      </c>
      <c r="AS776" s="59"/>
      <c r="AT776" s="59"/>
      <c r="AU776" s="59"/>
      <c r="AV776" s="59"/>
      <c r="AW776" s="64"/>
      <c r="AX776" s="126" t="s">
        <v>168</v>
      </c>
      <c r="AY776" s="65"/>
      <c r="AZ776" s="66"/>
    </row>
    <row r="777" spans="1:52" s="126" customFormat="1" ht="42.75" customHeight="1" x14ac:dyDescent="0.25">
      <c r="A777" s="53" t="str">
        <f t="shared" si="131"/>
        <v>TB57NT_D1+1</v>
      </c>
      <c r="B777" s="53" t="str">
        <f t="shared" si="132"/>
        <v>TB57NT_D1+2</v>
      </c>
      <c r="C777" s="53" t="str">
        <f t="shared" si="133"/>
        <v>TB57NT_D1+3</v>
      </c>
      <c r="D777" s="53" t="str">
        <f t="shared" si="134"/>
        <v>TB57NT_D1+4</v>
      </c>
      <c r="F777" s="126" t="s">
        <v>168</v>
      </c>
      <c r="G777" s="55"/>
      <c r="H777" s="55" t="s">
        <v>2628</v>
      </c>
      <c r="I777" s="56" t="s">
        <v>2629</v>
      </c>
      <c r="J777" s="56" t="s">
        <v>2621</v>
      </c>
      <c r="K777" s="56"/>
      <c r="L777" s="56" t="s">
        <v>2630</v>
      </c>
      <c r="M777" s="57">
        <v>1500</v>
      </c>
      <c r="N777" s="55">
        <v>700</v>
      </c>
      <c r="O777" s="55">
        <v>550</v>
      </c>
      <c r="P777" s="55">
        <v>400</v>
      </c>
      <c r="Q777" s="57"/>
      <c r="R777" s="57"/>
      <c r="S777" s="57"/>
      <c r="T777" s="57"/>
      <c r="U777" s="58" t="str">
        <f>H777</f>
        <v>TB57NT_D1</v>
      </c>
      <c r="V777" s="59"/>
      <c r="W777" s="59"/>
      <c r="X777" s="59"/>
      <c r="Y777" s="59"/>
      <c r="Z777" s="60"/>
      <c r="AA777" s="60"/>
      <c r="AB777" s="60"/>
      <c r="AC777" s="60"/>
      <c r="AD777" s="59"/>
      <c r="AE777" s="59"/>
      <c r="AF777" s="59"/>
      <c r="AG777" s="59"/>
      <c r="AH777" s="61"/>
      <c r="AI777" s="61"/>
      <c r="AJ777" s="61"/>
      <c r="AK777" s="61"/>
      <c r="AL777" s="164">
        <v>3.24</v>
      </c>
      <c r="AM777" s="62"/>
      <c r="AN777" s="62">
        <v>1.5</v>
      </c>
      <c r="AO777" s="59">
        <f t="shared" si="130"/>
        <v>2250</v>
      </c>
      <c r="AP777" s="59">
        <f t="shared" si="130"/>
        <v>1050</v>
      </c>
      <c r="AQ777" s="59">
        <f t="shared" si="130"/>
        <v>825</v>
      </c>
      <c r="AR777" s="59">
        <f t="shared" si="129"/>
        <v>600</v>
      </c>
      <c r="AS777" s="59">
        <f t="shared" si="135"/>
        <v>2300</v>
      </c>
      <c r="AT777" s="59">
        <f t="shared" si="135"/>
        <v>1100</v>
      </c>
      <c r="AU777" s="59">
        <f t="shared" si="135"/>
        <v>830</v>
      </c>
      <c r="AV777" s="59">
        <f t="shared" si="135"/>
        <v>600</v>
      </c>
      <c r="AW777" s="64"/>
      <c r="AX777" s="126" t="s">
        <v>168</v>
      </c>
      <c r="AY777" s="65"/>
      <c r="AZ777" s="66">
        <v>660</v>
      </c>
    </row>
    <row r="778" spans="1:52" s="126" customFormat="1" ht="20.100000000000001" customHeight="1" x14ac:dyDescent="0.25">
      <c r="A778" s="53" t="str">
        <f t="shared" si="131"/>
        <v>TB57NT_D2+1</v>
      </c>
      <c r="B778" s="53" t="str">
        <f t="shared" si="132"/>
        <v>TB57NT_D2+2</v>
      </c>
      <c r="C778" s="53" t="str">
        <f t="shared" si="133"/>
        <v>TB57NT_D2+3</v>
      </c>
      <c r="D778" s="53" t="str">
        <f t="shared" si="134"/>
        <v>TB57NT_D2+4</v>
      </c>
      <c r="F778" s="126" t="s">
        <v>168</v>
      </c>
      <c r="G778" s="55"/>
      <c r="H778" s="55" t="s">
        <v>2631</v>
      </c>
      <c r="I778" s="56" t="s">
        <v>2632</v>
      </c>
      <c r="J778" s="56" t="s">
        <v>2621</v>
      </c>
      <c r="K778" s="56"/>
      <c r="L778" s="56" t="s">
        <v>2633</v>
      </c>
      <c r="M778" s="57">
        <v>1300</v>
      </c>
      <c r="N778" s="55">
        <v>600</v>
      </c>
      <c r="O778" s="55">
        <v>500</v>
      </c>
      <c r="P778" s="55">
        <v>350</v>
      </c>
      <c r="Q778" s="57"/>
      <c r="R778" s="57"/>
      <c r="S778" s="57"/>
      <c r="T778" s="57"/>
      <c r="U778" s="58" t="str">
        <f>H778</f>
        <v>TB57NT_D2</v>
      </c>
      <c r="V778" s="59"/>
      <c r="W778" s="59"/>
      <c r="X778" s="59"/>
      <c r="Y778" s="59"/>
      <c r="Z778" s="60"/>
      <c r="AA778" s="60"/>
      <c r="AB778" s="60"/>
      <c r="AC778" s="60"/>
      <c r="AD778" s="59"/>
      <c r="AE778" s="59"/>
      <c r="AF778" s="59"/>
      <c r="AG778" s="59"/>
      <c r="AH778" s="61"/>
      <c r="AI778" s="61"/>
      <c r="AJ778" s="61"/>
      <c r="AK778" s="61"/>
      <c r="AL778" s="164">
        <v>3.61</v>
      </c>
      <c r="AM778" s="62"/>
      <c r="AN778" s="62">
        <v>1.5</v>
      </c>
      <c r="AO778" s="59">
        <f t="shared" si="130"/>
        <v>1950</v>
      </c>
      <c r="AP778" s="59">
        <f t="shared" si="130"/>
        <v>900</v>
      </c>
      <c r="AQ778" s="59">
        <f t="shared" si="130"/>
        <v>750</v>
      </c>
      <c r="AR778" s="59">
        <f t="shared" si="130"/>
        <v>525</v>
      </c>
      <c r="AS778" s="59">
        <f t="shared" si="135"/>
        <v>2000</v>
      </c>
      <c r="AT778" s="59">
        <f t="shared" si="135"/>
        <v>900</v>
      </c>
      <c r="AU778" s="59">
        <f t="shared" si="135"/>
        <v>750</v>
      </c>
      <c r="AV778" s="59">
        <f t="shared" si="135"/>
        <v>530</v>
      </c>
      <c r="AW778" s="64"/>
      <c r="AX778" s="126" t="s">
        <v>168</v>
      </c>
      <c r="AY778" s="65"/>
      <c r="AZ778" s="66">
        <v>420</v>
      </c>
    </row>
    <row r="779" spans="1:52" s="126" customFormat="1" ht="54" customHeight="1" x14ac:dyDescent="0.25">
      <c r="A779" s="53" t="str">
        <f t="shared" si="131"/>
        <v>TB58NT+1</v>
      </c>
      <c r="B779" s="53" t="str">
        <f t="shared" si="132"/>
        <v>TB58NT+2</v>
      </c>
      <c r="C779" s="53" t="str">
        <f t="shared" si="133"/>
        <v>TB58NT+3</v>
      </c>
      <c r="D779" s="53" t="str">
        <f t="shared" si="134"/>
        <v>TB58NT+4</v>
      </c>
      <c r="F779" s="126" t="s">
        <v>168</v>
      </c>
      <c r="G779" s="55">
        <v>58</v>
      </c>
      <c r="H779" s="55" t="s">
        <v>2634</v>
      </c>
      <c r="I779" s="56" t="s">
        <v>2635</v>
      </c>
      <c r="J779" s="56" t="s">
        <v>2621</v>
      </c>
      <c r="K779" s="56"/>
      <c r="L779" s="56" t="s">
        <v>2504</v>
      </c>
      <c r="M779" s="57">
        <v>1600</v>
      </c>
      <c r="N779" s="55">
        <v>800</v>
      </c>
      <c r="O779" s="55">
        <v>650</v>
      </c>
      <c r="P779" s="55">
        <v>450</v>
      </c>
      <c r="Q779" s="57"/>
      <c r="R779" s="57"/>
      <c r="S779" s="57"/>
      <c r="T779" s="57"/>
      <c r="U779" s="58" t="str">
        <f>H779</f>
        <v>TB58NT</v>
      </c>
      <c r="V779" s="59"/>
      <c r="W779" s="59"/>
      <c r="X779" s="59"/>
      <c r="Y779" s="59"/>
      <c r="Z779" s="60">
        <f>V779/M779</f>
        <v>0</v>
      </c>
      <c r="AA779" s="60">
        <f>W779/N779</f>
        <v>0</v>
      </c>
      <c r="AB779" s="60"/>
      <c r="AC779" s="60"/>
      <c r="AD779" s="59"/>
      <c r="AE779" s="59"/>
      <c r="AF779" s="59"/>
      <c r="AG779" s="59"/>
      <c r="AH779" s="61"/>
      <c r="AI779" s="61"/>
      <c r="AJ779" s="61"/>
      <c r="AK779" s="61"/>
      <c r="AL779" s="164">
        <v>3.24</v>
      </c>
      <c r="AM779" s="62"/>
      <c r="AN779" s="62">
        <v>1.5</v>
      </c>
      <c r="AO779" s="59">
        <f t="shared" ref="AO779:AR842" si="141">M779*$AN779</f>
        <v>2400</v>
      </c>
      <c r="AP779" s="59">
        <f t="shared" si="141"/>
        <v>1200</v>
      </c>
      <c r="AQ779" s="59">
        <f t="shared" si="141"/>
        <v>975</v>
      </c>
      <c r="AR779" s="59">
        <f t="shared" si="141"/>
        <v>675</v>
      </c>
      <c r="AS779" s="59">
        <f t="shared" si="135"/>
        <v>2400</v>
      </c>
      <c r="AT779" s="59">
        <f t="shared" si="135"/>
        <v>1200</v>
      </c>
      <c r="AU779" s="59">
        <f t="shared" si="135"/>
        <v>980</v>
      </c>
      <c r="AV779" s="59">
        <f t="shared" si="135"/>
        <v>680</v>
      </c>
      <c r="AW779" s="64"/>
      <c r="AX779" s="126" t="s">
        <v>168</v>
      </c>
      <c r="AY779" s="65"/>
      <c r="AZ779" s="66">
        <v>360</v>
      </c>
    </row>
    <row r="780" spans="1:52" s="126" customFormat="1" ht="20.100000000000001" customHeight="1" x14ac:dyDescent="0.25">
      <c r="A780" s="53" t="str">
        <f t="shared" ref="A780:A843" si="142">H780&amp;"+1"</f>
        <v>TB59NT+1</v>
      </c>
      <c r="B780" s="53" t="str">
        <f t="shared" ref="B780:B843" si="143">H780&amp;"+2"</f>
        <v>TB59NT+2</v>
      </c>
      <c r="C780" s="53" t="str">
        <f t="shared" ref="C780:C843" si="144">H780&amp;"+3"</f>
        <v>TB59NT+3</v>
      </c>
      <c r="D780" s="53" t="str">
        <f t="shared" ref="D780:D843" si="145">H780&amp;"+4"</f>
        <v>TB59NT+4</v>
      </c>
      <c r="F780" s="126" t="s">
        <v>168</v>
      </c>
      <c r="G780" s="55">
        <v>59</v>
      </c>
      <c r="H780" s="55" t="s">
        <v>2636</v>
      </c>
      <c r="I780" s="56" t="s">
        <v>2637</v>
      </c>
      <c r="J780" s="56" t="s">
        <v>144</v>
      </c>
      <c r="K780" s="56"/>
      <c r="L780" s="56" t="s">
        <v>2638</v>
      </c>
      <c r="M780" s="57">
        <v>1300</v>
      </c>
      <c r="N780" s="55">
        <v>600</v>
      </c>
      <c r="O780" s="55">
        <v>500</v>
      </c>
      <c r="P780" s="55">
        <v>400</v>
      </c>
      <c r="Q780" s="57"/>
      <c r="R780" s="57"/>
      <c r="S780" s="57"/>
      <c r="T780" s="57"/>
      <c r="U780" s="58" t="str">
        <f>H780</f>
        <v>TB59NT</v>
      </c>
      <c r="V780" s="59"/>
      <c r="W780" s="59"/>
      <c r="X780" s="59"/>
      <c r="Y780" s="59"/>
      <c r="Z780" s="60"/>
      <c r="AA780" s="60"/>
      <c r="AB780" s="60"/>
      <c r="AC780" s="60"/>
      <c r="AD780" s="59"/>
      <c r="AE780" s="59"/>
      <c r="AF780" s="59"/>
      <c r="AG780" s="59"/>
      <c r="AH780" s="61"/>
      <c r="AI780" s="61"/>
      <c r="AJ780" s="61"/>
      <c r="AK780" s="61"/>
      <c r="AL780" s="164">
        <v>2.9615384615384617</v>
      </c>
      <c r="AM780" s="62"/>
      <c r="AN780" s="62">
        <v>1.7</v>
      </c>
      <c r="AO780" s="59">
        <f t="shared" si="141"/>
        <v>2210</v>
      </c>
      <c r="AP780" s="59">
        <f t="shared" si="141"/>
        <v>1020</v>
      </c>
      <c r="AQ780" s="59">
        <f t="shared" si="141"/>
        <v>850</v>
      </c>
      <c r="AR780" s="59">
        <f t="shared" si="141"/>
        <v>680</v>
      </c>
      <c r="AS780" s="59">
        <f t="shared" ref="AS780:AV843" si="146">IF(AO780&lt;1000,ROUND(AO780,-1),ROUND(AO780,-2))</f>
        <v>2200</v>
      </c>
      <c r="AT780" s="59">
        <f t="shared" si="146"/>
        <v>1000</v>
      </c>
      <c r="AU780" s="59">
        <f t="shared" si="146"/>
        <v>850</v>
      </c>
      <c r="AV780" s="59">
        <f t="shared" si="146"/>
        <v>680</v>
      </c>
      <c r="AW780" s="64"/>
      <c r="AX780" s="126" t="s">
        <v>168</v>
      </c>
      <c r="AY780" s="65"/>
      <c r="AZ780" s="66">
        <v>600</v>
      </c>
    </row>
    <row r="781" spans="1:52" s="126" customFormat="1" ht="20.100000000000001" customHeight="1" x14ac:dyDescent="0.25">
      <c r="A781" s="53" t="str">
        <f t="shared" si="142"/>
        <v>TB60NT+1</v>
      </c>
      <c r="B781" s="53" t="str">
        <f t="shared" si="143"/>
        <v>TB60NT+2</v>
      </c>
      <c r="C781" s="53" t="str">
        <f t="shared" si="144"/>
        <v>TB60NT+3</v>
      </c>
      <c r="D781" s="53" t="str">
        <f t="shared" si="145"/>
        <v>TB60NT+4</v>
      </c>
      <c r="F781" s="126" t="s">
        <v>168</v>
      </c>
      <c r="G781" s="55">
        <v>60</v>
      </c>
      <c r="H781" s="55" t="s">
        <v>2639</v>
      </c>
      <c r="I781" s="56" t="s">
        <v>2640</v>
      </c>
      <c r="J781" s="56" t="s">
        <v>144</v>
      </c>
      <c r="K781" s="56"/>
      <c r="L781" s="56" t="s">
        <v>2641</v>
      </c>
      <c r="M781" s="55">
        <v>1300</v>
      </c>
      <c r="N781" s="55">
        <v>600</v>
      </c>
      <c r="O781" s="55">
        <v>500</v>
      </c>
      <c r="P781" s="55">
        <v>350</v>
      </c>
      <c r="Q781" s="57"/>
      <c r="R781" s="57"/>
      <c r="S781" s="57"/>
      <c r="T781" s="57"/>
      <c r="U781" s="58" t="str">
        <f>H781</f>
        <v>TB60NT</v>
      </c>
      <c r="V781" s="59"/>
      <c r="W781" s="59"/>
      <c r="X781" s="59"/>
      <c r="Y781" s="59"/>
      <c r="Z781" s="60"/>
      <c r="AA781" s="60"/>
      <c r="AB781" s="60"/>
      <c r="AC781" s="60"/>
      <c r="AD781" s="59"/>
      <c r="AE781" s="59"/>
      <c r="AF781" s="59"/>
      <c r="AG781" s="59"/>
      <c r="AH781" s="61"/>
      <c r="AI781" s="61"/>
      <c r="AJ781" s="61"/>
      <c r="AK781" s="61"/>
      <c r="AL781" s="164">
        <v>1</v>
      </c>
      <c r="AM781" s="62"/>
      <c r="AN781" s="62">
        <v>1.5</v>
      </c>
      <c r="AO781" s="59">
        <f t="shared" si="141"/>
        <v>1950</v>
      </c>
      <c r="AP781" s="59">
        <f t="shared" si="141"/>
        <v>900</v>
      </c>
      <c r="AQ781" s="59">
        <f t="shared" si="141"/>
        <v>750</v>
      </c>
      <c r="AR781" s="59">
        <f t="shared" si="141"/>
        <v>525</v>
      </c>
      <c r="AS781" s="59">
        <f t="shared" si="146"/>
        <v>2000</v>
      </c>
      <c r="AT781" s="59">
        <f t="shared" si="146"/>
        <v>900</v>
      </c>
      <c r="AU781" s="59">
        <f t="shared" si="146"/>
        <v>750</v>
      </c>
      <c r="AV781" s="59">
        <f t="shared" si="146"/>
        <v>530</v>
      </c>
      <c r="AW781" s="64"/>
      <c r="AX781" s="126" t="s">
        <v>168</v>
      </c>
      <c r="AY781" s="65"/>
      <c r="AZ781" s="66">
        <v>180</v>
      </c>
    </row>
    <row r="782" spans="1:52" s="126" customFormat="1" ht="47.25" x14ac:dyDescent="0.25">
      <c r="A782" s="53" t="str">
        <f t="shared" si="142"/>
        <v>TB61NT+1</v>
      </c>
      <c r="B782" s="53" t="str">
        <f t="shared" si="143"/>
        <v>TB61NT+2</v>
      </c>
      <c r="C782" s="53" t="str">
        <f t="shared" si="144"/>
        <v>TB61NT+3</v>
      </c>
      <c r="D782" s="53" t="str">
        <f t="shared" si="145"/>
        <v>TB61NT+4</v>
      </c>
      <c r="F782" s="126" t="s">
        <v>168</v>
      </c>
      <c r="G782" s="55">
        <v>61</v>
      </c>
      <c r="H782" s="55" t="s">
        <v>2642</v>
      </c>
      <c r="I782" s="56" t="s">
        <v>2643</v>
      </c>
      <c r="J782" s="56" t="s">
        <v>2644</v>
      </c>
      <c r="K782" s="56"/>
      <c r="L782" s="56" t="s">
        <v>2638</v>
      </c>
      <c r="M782" s="57"/>
      <c r="N782" s="57"/>
      <c r="O782" s="57"/>
      <c r="P782" s="55"/>
      <c r="Q782" s="57"/>
      <c r="R782" s="57"/>
      <c r="S782" s="57"/>
      <c r="T782" s="57"/>
      <c r="U782" s="58"/>
      <c r="V782" s="59"/>
      <c r="W782" s="59"/>
      <c r="X782" s="59"/>
      <c r="Y782" s="59"/>
      <c r="Z782" s="60"/>
      <c r="AA782" s="60"/>
      <c r="AB782" s="60"/>
      <c r="AC782" s="60"/>
      <c r="AD782" s="59"/>
      <c r="AE782" s="59"/>
      <c r="AF782" s="59"/>
      <c r="AG782" s="59"/>
      <c r="AH782" s="61"/>
      <c r="AI782" s="61"/>
      <c r="AJ782" s="61"/>
      <c r="AK782" s="61"/>
      <c r="AL782" s="164"/>
      <c r="AM782" s="62"/>
      <c r="AN782" s="62"/>
      <c r="AO782" s="59">
        <f t="shared" si="141"/>
        <v>0</v>
      </c>
      <c r="AP782" s="59">
        <f t="shared" si="141"/>
        <v>0</v>
      </c>
      <c r="AQ782" s="59">
        <f t="shared" si="141"/>
        <v>0</v>
      </c>
      <c r="AR782" s="59">
        <f t="shared" si="141"/>
        <v>0</v>
      </c>
      <c r="AS782" s="59"/>
      <c r="AT782" s="59"/>
      <c r="AU782" s="59"/>
      <c r="AV782" s="59"/>
      <c r="AW782" s="64"/>
      <c r="AX782" s="126" t="s">
        <v>168</v>
      </c>
      <c r="AY782" s="65"/>
      <c r="AZ782" s="66"/>
    </row>
    <row r="783" spans="1:52" s="126" customFormat="1" ht="31.5" x14ac:dyDescent="0.25">
      <c r="A783" s="53" t="str">
        <f t="shared" si="142"/>
        <v>TB61NT_D1+1</v>
      </c>
      <c r="B783" s="53" t="str">
        <f t="shared" si="143"/>
        <v>TB61NT_D1+2</v>
      </c>
      <c r="C783" s="53" t="str">
        <f t="shared" si="144"/>
        <v>TB61NT_D1+3</v>
      </c>
      <c r="D783" s="53" t="str">
        <f t="shared" si="145"/>
        <v>TB61NT_D1+4</v>
      </c>
      <c r="F783" s="126" t="s">
        <v>168</v>
      </c>
      <c r="G783" s="55"/>
      <c r="H783" s="55" t="s">
        <v>2645</v>
      </c>
      <c r="I783" s="56" t="s">
        <v>2646</v>
      </c>
      <c r="J783" s="56" t="s">
        <v>144</v>
      </c>
      <c r="K783" s="56"/>
      <c r="L783" s="56" t="s">
        <v>2647</v>
      </c>
      <c r="M783" s="57">
        <v>3200</v>
      </c>
      <c r="N783" s="57">
        <v>1600</v>
      </c>
      <c r="O783" s="55">
        <v>1300</v>
      </c>
      <c r="P783" s="55">
        <v>900</v>
      </c>
      <c r="Q783" s="57"/>
      <c r="R783" s="57"/>
      <c r="S783" s="57"/>
      <c r="T783" s="57"/>
      <c r="U783" s="58" t="str">
        <f>H783</f>
        <v>TB61NT_D1</v>
      </c>
      <c r="V783" s="59"/>
      <c r="W783" s="59"/>
      <c r="X783" s="59"/>
      <c r="Y783" s="59"/>
      <c r="Z783" s="60"/>
      <c r="AA783" s="60"/>
      <c r="AB783" s="60"/>
      <c r="AC783" s="60"/>
      <c r="AD783" s="59"/>
      <c r="AE783" s="59"/>
      <c r="AF783" s="59"/>
      <c r="AG783" s="59"/>
      <c r="AH783" s="61"/>
      <c r="AI783" s="61"/>
      <c r="AJ783" s="61"/>
      <c r="AK783" s="61"/>
      <c r="AL783" s="164">
        <v>2.7328125000000001</v>
      </c>
      <c r="AM783" s="62"/>
      <c r="AN783" s="62">
        <v>1.55</v>
      </c>
      <c r="AO783" s="59">
        <f t="shared" si="141"/>
        <v>4960</v>
      </c>
      <c r="AP783" s="59">
        <f t="shared" si="141"/>
        <v>2480</v>
      </c>
      <c r="AQ783" s="59">
        <f t="shared" si="141"/>
        <v>2015</v>
      </c>
      <c r="AR783" s="59">
        <f t="shared" si="141"/>
        <v>1395</v>
      </c>
      <c r="AS783" s="59">
        <f t="shared" si="146"/>
        <v>5000</v>
      </c>
      <c r="AT783" s="59">
        <f t="shared" si="146"/>
        <v>2500</v>
      </c>
      <c r="AU783" s="59">
        <f t="shared" si="146"/>
        <v>2000</v>
      </c>
      <c r="AV783" s="59">
        <f t="shared" si="146"/>
        <v>1400</v>
      </c>
      <c r="AW783" s="64"/>
      <c r="AX783" s="126" t="s">
        <v>168</v>
      </c>
      <c r="AY783" s="65"/>
      <c r="AZ783" s="66">
        <v>252</v>
      </c>
    </row>
    <row r="784" spans="1:52" s="126" customFormat="1" ht="20.100000000000001" customHeight="1" x14ac:dyDescent="0.25">
      <c r="A784" s="53" t="str">
        <f t="shared" si="142"/>
        <v>TB61NT_D2+1</v>
      </c>
      <c r="B784" s="53" t="str">
        <f t="shared" si="143"/>
        <v>TB61NT_D2+2</v>
      </c>
      <c r="C784" s="53" t="str">
        <f t="shared" si="144"/>
        <v>TB61NT_D2+3</v>
      </c>
      <c r="D784" s="53" t="str">
        <f t="shared" si="145"/>
        <v>TB61NT_D2+4</v>
      </c>
      <c r="F784" s="126" t="s">
        <v>168</v>
      </c>
      <c r="G784" s="55"/>
      <c r="H784" s="55" t="s">
        <v>2648</v>
      </c>
      <c r="I784" s="56" t="s">
        <v>2649</v>
      </c>
      <c r="J784" s="56" t="s">
        <v>144</v>
      </c>
      <c r="K784" s="56"/>
      <c r="L784" s="56" t="s">
        <v>2340</v>
      </c>
      <c r="M784" s="55">
        <v>2500</v>
      </c>
      <c r="N784" s="55">
        <v>1200</v>
      </c>
      <c r="O784" s="55">
        <v>900</v>
      </c>
      <c r="P784" s="55">
        <v>750</v>
      </c>
      <c r="Q784" s="57"/>
      <c r="R784" s="57"/>
      <c r="S784" s="57"/>
      <c r="T784" s="57"/>
      <c r="U784" s="58" t="str">
        <f>H784</f>
        <v>TB61NT_D2</v>
      </c>
      <c r="V784" s="59"/>
      <c r="W784" s="59"/>
      <c r="X784" s="59"/>
      <c r="Y784" s="59"/>
      <c r="Z784" s="60"/>
      <c r="AA784" s="60"/>
      <c r="AB784" s="60"/>
      <c r="AC784" s="60"/>
      <c r="AD784" s="59"/>
      <c r="AE784" s="59"/>
      <c r="AF784" s="59"/>
      <c r="AG784" s="59"/>
      <c r="AH784" s="61"/>
      <c r="AI784" s="61"/>
      <c r="AJ784" s="61"/>
      <c r="AK784" s="61"/>
      <c r="AL784" s="164">
        <v>3.05</v>
      </c>
      <c r="AM784" s="62"/>
      <c r="AN784" s="62">
        <v>1.5</v>
      </c>
      <c r="AO784" s="59">
        <f t="shared" si="141"/>
        <v>3750</v>
      </c>
      <c r="AP784" s="59">
        <f t="shared" si="141"/>
        <v>1800</v>
      </c>
      <c r="AQ784" s="59">
        <f t="shared" si="141"/>
        <v>1350</v>
      </c>
      <c r="AR784" s="59">
        <f t="shared" si="141"/>
        <v>1125</v>
      </c>
      <c r="AS784" s="59">
        <f t="shared" si="146"/>
        <v>3800</v>
      </c>
      <c r="AT784" s="59">
        <f t="shared" si="146"/>
        <v>1800</v>
      </c>
      <c r="AU784" s="59">
        <f t="shared" si="146"/>
        <v>1400</v>
      </c>
      <c r="AV784" s="59">
        <f t="shared" si="146"/>
        <v>1100</v>
      </c>
      <c r="AW784" s="64"/>
      <c r="AX784" s="126" t="s">
        <v>168</v>
      </c>
      <c r="AY784" s="65"/>
      <c r="AZ784" s="66">
        <v>250</v>
      </c>
    </row>
    <row r="785" spans="1:52" s="126" customFormat="1" ht="20.100000000000001" customHeight="1" x14ac:dyDescent="0.25">
      <c r="A785" s="53" t="str">
        <f t="shared" si="142"/>
        <v>TB62NT+1</v>
      </c>
      <c r="B785" s="53" t="str">
        <f t="shared" si="143"/>
        <v>TB62NT+2</v>
      </c>
      <c r="C785" s="53" t="str">
        <f t="shared" si="144"/>
        <v>TB62NT+3</v>
      </c>
      <c r="D785" s="53" t="str">
        <f t="shared" si="145"/>
        <v>TB62NT+4</v>
      </c>
      <c r="F785" s="126" t="s">
        <v>168</v>
      </c>
      <c r="G785" s="55">
        <v>62</v>
      </c>
      <c r="H785" s="55" t="s">
        <v>2650</v>
      </c>
      <c r="I785" s="56" t="s">
        <v>2651</v>
      </c>
      <c r="J785" s="56" t="s">
        <v>2340</v>
      </c>
      <c r="K785" s="56"/>
      <c r="L785" s="56" t="s">
        <v>2647</v>
      </c>
      <c r="M785" s="57"/>
      <c r="N785" s="57"/>
      <c r="O785" s="57"/>
      <c r="P785" s="57"/>
      <c r="Q785" s="57"/>
      <c r="R785" s="57"/>
      <c r="S785" s="57"/>
      <c r="T785" s="57"/>
      <c r="U785" s="58"/>
      <c r="V785" s="59"/>
      <c r="W785" s="59"/>
      <c r="X785" s="59"/>
      <c r="Y785" s="59"/>
      <c r="Z785" s="60"/>
      <c r="AA785" s="60"/>
      <c r="AB785" s="60"/>
      <c r="AC785" s="60"/>
      <c r="AD785" s="59"/>
      <c r="AE785" s="59"/>
      <c r="AF785" s="59"/>
      <c r="AG785" s="59"/>
      <c r="AH785" s="61"/>
      <c r="AI785" s="61"/>
      <c r="AJ785" s="61"/>
      <c r="AK785" s="61"/>
      <c r="AL785" s="164"/>
      <c r="AM785" s="62"/>
      <c r="AN785" s="62"/>
      <c r="AO785" s="59">
        <f t="shared" si="141"/>
        <v>0</v>
      </c>
      <c r="AP785" s="59">
        <f t="shared" si="141"/>
        <v>0</v>
      </c>
      <c r="AQ785" s="59">
        <f t="shared" si="141"/>
        <v>0</v>
      </c>
      <c r="AR785" s="59">
        <f t="shared" si="141"/>
        <v>0</v>
      </c>
      <c r="AS785" s="59"/>
      <c r="AT785" s="59"/>
      <c r="AU785" s="59"/>
      <c r="AV785" s="59"/>
      <c r="AW785" s="64"/>
      <c r="AX785" s="126" t="s">
        <v>168</v>
      </c>
      <c r="AY785" s="65"/>
      <c r="AZ785" s="66">
        <v>300</v>
      </c>
    </row>
    <row r="786" spans="1:52" s="126" customFormat="1" ht="20.100000000000001" customHeight="1" x14ac:dyDescent="0.25">
      <c r="A786" s="53" t="str">
        <f t="shared" si="142"/>
        <v>TB62NT_D1+1</v>
      </c>
      <c r="B786" s="53" t="str">
        <f t="shared" si="143"/>
        <v>TB62NT_D1+2</v>
      </c>
      <c r="C786" s="53" t="str">
        <f t="shared" si="144"/>
        <v>TB62NT_D1+3</v>
      </c>
      <c r="D786" s="53" t="str">
        <f t="shared" si="145"/>
        <v>TB62NT_D1+4</v>
      </c>
      <c r="F786" s="126" t="s">
        <v>168</v>
      </c>
      <c r="G786" s="55"/>
      <c r="H786" s="55" t="s">
        <v>2652</v>
      </c>
      <c r="I786" s="56" t="s">
        <v>2404</v>
      </c>
      <c r="J786" s="56" t="s">
        <v>2653</v>
      </c>
      <c r="K786" s="56"/>
      <c r="L786" s="56" t="s">
        <v>2654</v>
      </c>
      <c r="M786" s="57">
        <v>3500</v>
      </c>
      <c r="N786" s="57">
        <v>1700</v>
      </c>
      <c r="O786" s="55">
        <v>1400</v>
      </c>
      <c r="P786" s="55">
        <v>1100</v>
      </c>
      <c r="Q786" s="57"/>
      <c r="R786" s="57"/>
      <c r="S786" s="57"/>
      <c r="T786" s="57"/>
      <c r="U786" s="58" t="str">
        <f>H786</f>
        <v>TB62NT_D1</v>
      </c>
      <c r="V786" s="59"/>
      <c r="W786" s="59"/>
      <c r="X786" s="59"/>
      <c r="Y786" s="59"/>
      <c r="Z786" s="60"/>
      <c r="AA786" s="60"/>
      <c r="AB786" s="60"/>
      <c r="AC786" s="60"/>
      <c r="AD786" s="59"/>
      <c r="AE786" s="59"/>
      <c r="AF786" s="59"/>
      <c r="AG786" s="59"/>
      <c r="AH786" s="61"/>
      <c r="AI786" s="61"/>
      <c r="AJ786" s="61"/>
      <c r="AK786" s="61"/>
      <c r="AL786" s="164">
        <v>3.4105882352941173</v>
      </c>
      <c r="AM786" s="62"/>
      <c r="AN786" s="62">
        <v>1.95</v>
      </c>
      <c r="AO786" s="59">
        <f t="shared" si="141"/>
        <v>6825</v>
      </c>
      <c r="AP786" s="59">
        <f t="shared" si="141"/>
        <v>3315</v>
      </c>
      <c r="AQ786" s="59">
        <f t="shared" si="141"/>
        <v>2730</v>
      </c>
      <c r="AR786" s="59">
        <f t="shared" si="141"/>
        <v>2145</v>
      </c>
      <c r="AS786" s="59">
        <f t="shared" si="146"/>
        <v>6800</v>
      </c>
      <c r="AT786" s="59">
        <f t="shared" si="146"/>
        <v>3300</v>
      </c>
      <c r="AU786" s="59">
        <f t="shared" si="146"/>
        <v>2700</v>
      </c>
      <c r="AV786" s="59">
        <f t="shared" si="146"/>
        <v>2100</v>
      </c>
      <c r="AW786" s="64"/>
      <c r="AX786" s="126" t="s">
        <v>168</v>
      </c>
      <c r="AY786" s="65"/>
      <c r="AZ786" s="66">
        <v>540</v>
      </c>
    </row>
    <row r="787" spans="1:52" s="126" customFormat="1" ht="20.100000000000001" customHeight="1" x14ac:dyDescent="0.25">
      <c r="A787" s="53" t="str">
        <f t="shared" si="142"/>
        <v>TB62NT_D2+1</v>
      </c>
      <c r="B787" s="53" t="str">
        <f t="shared" si="143"/>
        <v>TB62NT_D2+2</v>
      </c>
      <c r="C787" s="53" t="str">
        <f t="shared" si="144"/>
        <v>TB62NT_D2+3</v>
      </c>
      <c r="D787" s="53" t="str">
        <f t="shared" si="145"/>
        <v>TB62NT_D2+4</v>
      </c>
      <c r="F787" s="126" t="s">
        <v>168</v>
      </c>
      <c r="G787" s="55"/>
      <c r="H787" s="55" t="s">
        <v>2655</v>
      </c>
      <c r="I787" s="56" t="s">
        <v>2656</v>
      </c>
      <c r="J787" s="56" t="s">
        <v>51</v>
      </c>
      <c r="K787" s="56"/>
      <c r="L787" s="56" t="s">
        <v>2657</v>
      </c>
      <c r="M787" s="57">
        <v>2500</v>
      </c>
      <c r="N787" s="57">
        <v>1200</v>
      </c>
      <c r="O787" s="55">
        <v>900</v>
      </c>
      <c r="P787" s="55">
        <v>700</v>
      </c>
      <c r="Q787" s="57"/>
      <c r="R787" s="57"/>
      <c r="S787" s="57"/>
      <c r="T787" s="57"/>
      <c r="U787" s="58" t="str">
        <f>H787</f>
        <v>TB62NT_D2</v>
      </c>
      <c r="V787" s="59"/>
      <c r="W787" s="59"/>
      <c r="X787" s="59"/>
      <c r="Y787" s="59"/>
      <c r="Z787" s="60"/>
      <c r="AA787" s="60"/>
      <c r="AB787" s="60"/>
      <c r="AC787" s="60"/>
      <c r="AD787" s="59"/>
      <c r="AE787" s="59"/>
      <c r="AF787" s="59"/>
      <c r="AG787" s="59"/>
      <c r="AH787" s="61"/>
      <c r="AI787" s="61"/>
      <c r="AJ787" s="61"/>
      <c r="AK787" s="61"/>
      <c r="AL787" s="164">
        <v>3.05</v>
      </c>
      <c r="AM787" s="62"/>
      <c r="AN787" s="62">
        <v>1.5</v>
      </c>
      <c r="AO787" s="59">
        <f t="shared" si="141"/>
        <v>3750</v>
      </c>
      <c r="AP787" s="59">
        <f t="shared" si="141"/>
        <v>1800</v>
      </c>
      <c r="AQ787" s="59">
        <f t="shared" si="141"/>
        <v>1350</v>
      </c>
      <c r="AR787" s="59">
        <f t="shared" si="141"/>
        <v>1050</v>
      </c>
      <c r="AS787" s="59">
        <f t="shared" si="146"/>
        <v>3800</v>
      </c>
      <c r="AT787" s="59">
        <f t="shared" si="146"/>
        <v>1800</v>
      </c>
      <c r="AU787" s="59">
        <f t="shared" si="146"/>
        <v>1400</v>
      </c>
      <c r="AV787" s="59">
        <f t="shared" si="146"/>
        <v>1100</v>
      </c>
      <c r="AW787" s="64"/>
      <c r="AX787" s="126" t="s">
        <v>168</v>
      </c>
      <c r="AY787" s="65"/>
      <c r="AZ787" s="66"/>
    </row>
    <row r="788" spans="1:52" s="126" customFormat="1" ht="20.100000000000001" customHeight="1" x14ac:dyDescent="0.25">
      <c r="A788" s="53" t="str">
        <f t="shared" si="142"/>
        <v>TB63NT+1</v>
      </c>
      <c r="B788" s="53" t="str">
        <f t="shared" si="143"/>
        <v>TB63NT+2</v>
      </c>
      <c r="C788" s="53" t="str">
        <f t="shared" si="144"/>
        <v>TB63NT+3</v>
      </c>
      <c r="D788" s="53" t="str">
        <f t="shared" si="145"/>
        <v>TB63NT+4</v>
      </c>
      <c r="F788" s="126" t="s">
        <v>168</v>
      </c>
      <c r="G788" s="55">
        <v>63</v>
      </c>
      <c r="H788" s="55" t="s">
        <v>2658</v>
      </c>
      <c r="I788" s="56" t="s">
        <v>2659</v>
      </c>
      <c r="J788" s="56" t="s">
        <v>2534</v>
      </c>
      <c r="K788" s="56"/>
      <c r="L788" s="56" t="s">
        <v>2660</v>
      </c>
      <c r="M788" s="57">
        <v>2300</v>
      </c>
      <c r="N788" s="57">
        <v>1100</v>
      </c>
      <c r="O788" s="57">
        <v>800</v>
      </c>
      <c r="P788" s="57">
        <v>600</v>
      </c>
      <c r="Q788" s="57"/>
      <c r="R788" s="57"/>
      <c r="S788" s="57"/>
      <c r="T788" s="57"/>
      <c r="U788" s="58" t="str">
        <f>H788</f>
        <v>TB63NT</v>
      </c>
      <c r="V788" s="59"/>
      <c r="W788" s="59"/>
      <c r="X788" s="59"/>
      <c r="Y788" s="59"/>
      <c r="Z788" s="60"/>
      <c r="AA788" s="60">
        <f>W788/N788</f>
        <v>0</v>
      </c>
      <c r="AB788" s="60"/>
      <c r="AC788" s="60"/>
      <c r="AD788" s="59"/>
      <c r="AE788" s="59"/>
      <c r="AF788" s="59"/>
      <c r="AG788" s="59"/>
      <c r="AH788" s="61"/>
      <c r="AI788" s="61"/>
      <c r="AJ788" s="61"/>
      <c r="AK788" s="61"/>
      <c r="AL788" s="164">
        <v>2.63</v>
      </c>
      <c r="AM788" s="62"/>
      <c r="AN788" s="62">
        <v>1.5</v>
      </c>
      <c r="AO788" s="59">
        <f t="shared" si="141"/>
        <v>3450</v>
      </c>
      <c r="AP788" s="59">
        <f t="shared" si="141"/>
        <v>1650</v>
      </c>
      <c r="AQ788" s="59">
        <f t="shared" si="141"/>
        <v>1200</v>
      </c>
      <c r="AR788" s="59">
        <f t="shared" si="141"/>
        <v>900</v>
      </c>
      <c r="AS788" s="59">
        <f t="shared" si="146"/>
        <v>3500</v>
      </c>
      <c r="AT788" s="59">
        <f t="shared" si="146"/>
        <v>1700</v>
      </c>
      <c r="AU788" s="59">
        <f t="shared" si="146"/>
        <v>1200</v>
      </c>
      <c r="AV788" s="59">
        <f t="shared" si="146"/>
        <v>900</v>
      </c>
      <c r="AW788" s="64"/>
      <c r="AX788" s="126" t="s">
        <v>168</v>
      </c>
      <c r="AY788" s="65"/>
      <c r="AZ788" s="66">
        <v>2400</v>
      </c>
    </row>
    <row r="789" spans="1:52" s="126" customFormat="1" ht="20.100000000000001" customHeight="1" x14ac:dyDescent="0.25">
      <c r="A789" s="53" t="str">
        <f t="shared" si="142"/>
        <v>TB64NT+1</v>
      </c>
      <c r="B789" s="53" t="str">
        <f t="shared" si="143"/>
        <v>TB64NT+2</v>
      </c>
      <c r="C789" s="53" t="str">
        <f t="shared" si="144"/>
        <v>TB64NT+3</v>
      </c>
      <c r="D789" s="53" t="str">
        <f t="shared" si="145"/>
        <v>TB64NT+4</v>
      </c>
      <c r="F789" s="126" t="s">
        <v>168</v>
      </c>
      <c r="G789" s="55">
        <v>64</v>
      </c>
      <c r="H789" s="55" t="s">
        <v>2661</v>
      </c>
      <c r="I789" s="56" t="s">
        <v>2662</v>
      </c>
      <c r="J789" s="56" t="s">
        <v>51</v>
      </c>
      <c r="K789" s="56"/>
      <c r="L789" s="56" t="s">
        <v>2500</v>
      </c>
      <c r="M789" s="55">
        <v>2500</v>
      </c>
      <c r="N789" s="55">
        <v>1800</v>
      </c>
      <c r="O789" s="55">
        <v>1400</v>
      </c>
      <c r="P789" s="55">
        <v>1000</v>
      </c>
      <c r="Q789" s="57"/>
      <c r="R789" s="57"/>
      <c r="S789" s="57"/>
      <c r="T789" s="57"/>
      <c r="U789" s="58" t="str">
        <f>H789</f>
        <v>TB64NT</v>
      </c>
      <c r="V789" s="59"/>
      <c r="W789" s="59"/>
      <c r="X789" s="59"/>
      <c r="Y789" s="59"/>
      <c r="Z789" s="60"/>
      <c r="AA789" s="60"/>
      <c r="AB789" s="60"/>
      <c r="AC789" s="60"/>
      <c r="AD789" s="59"/>
      <c r="AE789" s="59"/>
      <c r="AF789" s="59"/>
      <c r="AG789" s="59"/>
      <c r="AH789" s="61"/>
      <c r="AI789" s="61"/>
      <c r="AJ789" s="61"/>
      <c r="AK789" s="61"/>
      <c r="AL789" s="164">
        <v>3.05</v>
      </c>
      <c r="AM789" s="62"/>
      <c r="AN789" s="62">
        <v>1.5</v>
      </c>
      <c r="AO789" s="59">
        <f t="shared" si="141"/>
        <v>3750</v>
      </c>
      <c r="AP789" s="59">
        <f t="shared" si="141"/>
        <v>2700</v>
      </c>
      <c r="AQ789" s="59">
        <f t="shared" si="141"/>
        <v>2100</v>
      </c>
      <c r="AR789" s="59">
        <f t="shared" si="141"/>
        <v>1500</v>
      </c>
      <c r="AS789" s="59">
        <f t="shared" si="146"/>
        <v>3800</v>
      </c>
      <c r="AT789" s="59">
        <f t="shared" si="146"/>
        <v>2700</v>
      </c>
      <c r="AU789" s="59">
        <f t="shared" si="146"/>
        <v>2100</v>
      </c>
      <c r="AV789" s="59">
        <f t="shared" si="146"/>
        <v>1500</v>
      </c>
      <c r="AW789" s="64"/>
      <c r="AX789" s="126" t="s">
        <v>168</v>
      </c>
      <c r="AY789" s="65"/>
      <c r="AZ789" s="66">
        <v>2400</v>
      </c>
    </row>
    <row r="790" spans="1:52" s="126" customFormat="1" ht="20.100000000000001" customHeight="1" x14ac:dyDescent="0.25">
      <c r="A790" s="53" t="str">
        <f t="shared" si="142"/>
        <v>TB65NT+1</v>
      </c>
      <c r="B790" s="53" t="str">
        <f t="shared" si="143"/>
        <v>TB65NT+2</v>
      </c>
      <c r="C790" s="53" t="str">
        <f t="shared" si="144"/>
        <v>TB65NT+3</v>
      </c>
      <c r="D790" s="53" t="str">
        <f t="shared" si="145"/>
        <v>TB65NT+4</v>
      </c>
      <c r="F790" s="126" t="s">
        <v>168</v>
      </c>
      <c r="G790" s="55">
        <v>65</v>
      </c>
      <c r="H790" s="55" t="s">
        <v>2663</v>
      </c>
      <c r="I790" s="56" t="s">
        <v>2664</v>
      </c>
      <c r="J790" s="56" t="s">
        <v>51</v>
      </c>
      <c r="K790" s="56"/>
      <c r="L790" s="56" t="s">
        <v>2665</v>
      </c>
      <c r="M790" s="55">
        <v>850</v>
      </c>
      <c r="N790" s="55">
        <v>620</v>
      </c>
      <c r="O790" s="55">
        <v>420</v>
      </c>
      <c r="P790" s="55">
        <v>300</v>
      </c>
      <c r="Q790" s="57"/>
      <c r="R790" s="57"/>
      <c r="S790" s="57"/>
      <c r="T790" s="57"/>
      <c r="U790" s="58" t="str">
        <f>H790</f>
        <v>TB65NT</v>
      </c>
      <c r="V790" s="59"/>
      <c r="W790" s="59"/>
      <c r="X790" s="59"/>
      <c r="Y790" s="59"/>
      <c r="Z790" s="60"/>
      <c r="AA790" s="60"/>
      <c r="AB790" s="60"/>
      <c r="AC790" s="60"/>
      <c r="AD790" s="59"/>
      <c r="AE790" s="59"/>
      <c r="AF790" s="59"/>
      <c r="AG790" s="59"/>
      <c r="AH790" s="61"/>
      <c r="AI790" s="61"/>
      <c r="AJ790" s="61"/>
      <c r="AK790" s="61"/>
      <c r="AL790" s="164">
        <v>4.05</v>
      </c>
      <c r="AM790" s="62"/>
      <c r="AN790" s="62">
        <v>1.5</v>
      </c>
      <c r="AO790" s="59">
        <f t="shared" si="141"/>
        <v>1275</v>
      </c>
      <c r="AP790" s="59">
        <f t="shared" si="141"/>
        <v>930</v>
      </c>
      <c r="AQ790" s="59">
        <f t="shared" si="141"/>
        <v>630</v>
      </c>
      <c r="AR790" s="59">
        <f t="shared" si="141"/>
        <v>450</v>
      </c>
      <c r="AS790" s="59">
        <f t="shared" si="146"/>
        <v>1300</v>
      </c>
      <c r="AT790" s="59">
        <f t="shared" si="146"/>
        <v>930</v>
      </c>
      <c r="AU790" s="59">
        <f t="shared" si="146"/>
        <v>630</v>
      </c>
      <c r="AV790" s="59">
        <f t="shared" si="146"/>
        <v>450</v>
      </c>
      <c r="AW790" s="64"/>
      <c r="AX790" s="126" t="s">
        <v>168</v>
      </c>
      <c r="AY790" s="65"/>
      <c r="AZ790" s="66"/>
    </row>
    <row r="791" spans="1:52" s="126" customFormat="1" ht="20.100000000000001" customHeight="1" x14ac:dyDescent="0.25">
      <c r="A791" s="53" t="str">
        <f t="shared" si="142"/>
        <v>TB66NT+1</v>
      </c>
      <c r="B791" s="53" t="str">
        <f t="shared" si="143"/>
        <v>TB66NT+2</v>
      </c>
      <c r="C791" s="53" t="str">
        <f t="shared" si="144"/>
        <v>TB66NT+3</v>
      </c>
      <c r="D791" s="53" t="str">
        <f t="shared" si="145"/>
        <v>TB66NT+4</v>
      </c>
      <c r="F791" s="126" t="s">
        <v>168</v>
      </c>
      <c r="G791" s="55">
        <v>66</v>
      </c>
      <c r="H791" s="55" t="s">
        <v>2666</v>
      </c>
      <c r="I791" s="56" t="s">
        <v>2667</v>
      </c>
      <c r="J791" s="56" t="s">
        <v>2665</v>
      </c>
      <c r="K791" s="56"/>
      <c r="L791" s="56" t="s">
        <v>2488</v>
      </c>
      <c r="M791" s="57"/>
      <c r="N791" s="57"/>
      <c r="O791" s="55"/>
      <c r="P791" s="55"/>
      <c r="Q791" s="57"/>
      <c r="R791" s="57"/>
      <c r="S791" s="57"/>
      <c r="T791" s="57"/>
      <c r="U791" s="58"/>
      <c r="V791" s="59"/>
      <c r="W791" s="59"/>
      <c r="X791" s="59"/>
      <c r="Y791" s="59"/>
      <c r="Z791" s="60"/>
      <c r="AA791" s="60" t="e">
        <f>W791/N791</f>
        <v>#DIV/0!</v>
      </c>
      <c r="AB791" s="60"/>
      <c r="AC791" s="60"/>
      <c r="AD791" s="59"/>
      <c r="AE791" s="59"/>
      <c r="AF791" s="59"/>
      <c r="AG791" s="59"/>
      <c r="AH791" s="61"/>
      <c r="AI791" s="61"/>
      <c r="AJ791" s="61"/>
      <c r="AK791" s="61"/>
      <c r="AL791" s="164"/>
      <c r="AM791" s="62"/>
      <c r="AN791" s="62"/>
      <c r="AO791" s="59">
        <f t="shared" si="141"/>
        <v>0</v>
      </c>
      <c r="AP791" s="59">
        <f t="shared" si="141"/>
        <v>0</v>
      </c>
      <c r="AQ791" s="59">
        <f t="shared" si="141"/>
        <v>0</v>
      </c>
      <c r="AR791" s="59">
        <f t="shared" si="141"/>
        <v>0</v>
      </c>
      <c r="AS791" s="59"/>
      <c r="AT791" s="59"/>
      <c r="AU791" s="59"/>
      <c r="AV791" s="59"/>
      <c r="AW791" s="64"/>
      <c r="AX791" s="126" t="s">
        <v>168</v>
      </c>
      <c r="AY791" s="65"/>
      <c r="AZ791" s="66">
        <v>2400</v>
      </c>
    </row>
    <row r="792" spans="1:52" s="126" customFormat="1" ht="34.5" customHeight="1" x14ac:dyDescent="0.25">
      <c r="A792" s="53" t="str">
        <f t="shared" si="142"/>
        <v>TB66NT_D1+1</v>
      </c>
      <c r="B792" s="53" t="str">
        <f t="shared" si="143"/>
        <v>TB66NT_D1+2</v>
      </c>
      <c r="C792" s="53" t="str">
        <f t="shared" si="144"/>
        <v>TB66NT_D1+3</v>
      </c>
      <c r="D792" s="53" t="str">
        <f t="shared" si="145"/>
        <v>TB66NT_D1+4</v>
      </c>
      <c r="F792" s="126" t="s">
        <v>168</v>
      </c>
      <c r="G792" s="55"/>
      <c r="H792" s="55" t="s">
        <v>2668</v>
      </c>
      <c r="I792" s="56" t="s">
        <v>2669</v>
      </c>
      <c r="J792" s="56" t="s">
        <v>2670</v>
      </c>
      <c r="K792" s="56"/>
      <c r="L792" s="56" t="s">
        <v>2671</v>
      </c>
      <c r="M792" s="57">
        <v>2400</v>
      </c>
      <c r="N792" s="57">
        <v>1500</v>
      </c>
      <c r="O792" s="55">
        <v>900</v>
      </c>
      <c r="P792" s="55">
        <v>420</v>
      </c>
      <c r="Q792" s="57"/>
      <c r="R792" s="57"/>
      <c r="S792" s="57"/>
      <c r="T792" s="57"/>
      <c r="U792" s="58" t="str">
        <f>H792</f>
        <v>TB66NT_D1</v>
      </c>
      <c r="V792" s="59"/>
      <c r="W792" s="59"/>
      <c r="X792" s="59"/>
      <c r="Y792" s="59"/>
      <c r="Z792" s="60"/>
      <c r="AA792" s="60"/>
      <c r="AB792" s="60"/>
      <c r="AC792" s="60"/>
      <c r="AD792" s="59"/>
      <c r="AE792" s="59"/>
      <c r="AF792" s="59"/>
      <c r="AG792" s="59"/>
      <c r="AH792" s="61"/>
      <c r="AI792" s="61"/>
      <c r="AJ792" s="61"/>
      <c r="AK792" s="61"/>
      <c r="AL792" s="164">
        <v>2.61</v>
      </c>
      <c r="AM792" s="62"/>
      <c r="AN792" s="62">
        <v>1.5</v>
      </c>
      <c r="AO792" s="59">
        <f t="shared" si="141"/>
        <v>3600</v>
      </c>
      <c r="AP792" s="59">
        <f t="shared" si="141"/>
        <v>2250</v>
      </c>
      <c r="AQ792" s="59">
        <f t="shared" si="141"/>
        <v>1350</v>
      </c>
      <c r="AR792" s="59">
        <f t="shared" si="141"/>
        <v>630</v>
      </c>
      <c r="AS792" s="59">
        <f t="shared" si="146"/>
        <v>3600</v>
      </c>
      <c r="AT792" s="59">
        <f t="shared" si="146"/>
        <v>2300</v>
      </c>
      <c r="AU792" s="59">
        <f t="shared" si="146"/>
        <v>1400</v>
      </c>
      <c r="AV792" s="59">
        <f t="shared" si="146"/>
        <v>630</v>
      </c>
      <c r="AW792" s="64"/>
      <c r="AX792" s="126" t="s">
        <v>168</v>
      </c>
      <c r="AY792" s="65"/>
      <c r="AZ792" s="66">
        <v>2400</v>
      </c>
    </row>
    <row r="793" spans="1:52" s="126" customFormat="1" ht="47.25" customHeight="1" x14ac:dyDescent="0.25">
      <c r="A793" s="53" t="str">
        <f t="shared" si="142"/>
        <v>TB66NT_D2+1</v>
      </c>
      <c r="B793" s="53" t="str">
        <f t="shared" si="143"/>
        <v>TB66NT_D2+2</v>
      </c>
      <c r="C793" s="53" t="str">
        <f t="shared" si="144"/>
        <v>TB66NT_D2+3</v>
      </c>
      <c r="D793" s="53" t="str">
        <f t="shared" si="145"/>
        <v>TB66NT_D2+4</v>
      </c>
      <c r="F793" s="126" t="s">
        <v>168</v>
      </c>
      <c r="G793" s="55"/>
      <c r="H793" s="55" t="s">
        <v>2672</v>
      </c>
      <c r="I793" s="56" t="s">
        <v>2673</v>
      </c>
      <c r="J793" s="56" t="s">
        <v>2671</v>
      </c>
      <c r="K793" s="56"/>
      <c r="L793" s="56" t="s">
        <v>2500</v>
      </c>
      <c r="M793" s="57">
        <v>1800</v>
      </c>
      <c r="N793" s="57">
        <v>1200</v>
      </c>
      <c r="O793" s="55">
        <v>900</v>
      </c>
      <c r="P793" s="55">
        <v>420</v>
      </c>
      <c r="Q793" s="57"/>
      <c r="R793" s="57"/>
      <c r="S793" s="57"/>
      <c r="T793" s="57"/>
      <c r="U793" s="58" t="str">
        <f>H793</f>
        <v>TB66NT_D2</v>
      </c>
      <c r="V793" s="59"/>
      <c r="W793" s="59"/>
      <c r="X793" s="59"/>
      <c r="Y793" s="59"/>
      <c r="Z793" s="60"/>
      <c r="AA793" s="60"/>
      <c r="AB793" s="60"/>
      <c r="AC793" s="60"/>
      <c r="AD793" s="59"/>
      <c r="AE793" s="59"/>
      <c r="AF793" s="59"/>
      <c r="AG793" s="59"/>
      <c r="AH793" s="61"/>
      <c r="AI793" s="61"/>
      <c r="AJ793" s="61"/>
      <c r="AK793" s="61"/>
      <c r="AL793" s="164">
        <v>5.2333333333333334</v>
      </c>
      <c r="AM793" s="62"/>
      <c r="AN793" s="62">
        <v>1.5</v>
      </c>
      <c r="AO793" s="59">
        <f t="shared" si="141"/>
        <v>2700</v>
      </c>
      <c r="AP793" s="59">
        <f t="shared" si="141"/>
        <v>1800</v>
      </c>
      <c r="AQ793" s="59">
        <f t="shared" si="141"/>
        <v>1350</v>
      </c>
      <c r="AR793" s="59">
        <f t="shared" si="141"/>
        <v>630</v>
      </c>
      <c r="AS793" s="59">
        <f t="shared" si="146"/>
        <v>2700</v>
      </c>
      <c r="AT793" s="59">
        <f t="shared" si="146"/>
        <v>1800</v>
      </c>
      <c r="AU793" s="59">
        <f t="shared" si="146"/>
        <v>1400</v>
      </c>
      <c r="AV793" s="59">
        <f t="shared" si="146"/>
        <v>630</v>
      </c>
      <c r="AW793" s="64"/>
      <c r="AX793" s="126" t="s">
        <v>168</v>
      </c>
      <c r="AY793" s="65"/>
      <c r="AZ793" s="66">
        <v>2400</v>
      </c>
    </row>
    <row r="794" spans="1:52" s="126" customFormat="1" ht="39.950000000000003" customHeight="1" x14ac:dyDescent="0.25">
      <c r="A794" s="53" t="str">
        <f t="shared" si="142"/>
        <v>TB66NT_D3+1</v>
      </c>
      <c r="B794" s="53" t="str">
        <f t="shared" si="143"/>
        <v>TB66NT_D3+2</v>
      </c>
      <c r="C794" s="53" t="str">
        <f t="shared" si="144"/>
        <v>TB66NT_D3+3</v>
      </c>
      <c r="D794" s="53" t="str">
        <f t="shared" si="145"/>
        <v>TB66NT_D3+4</v>
      </c>
      <c r="F794" s="126" t="s">
        <v>168</v>
      </c>
      <c r="G794" s="55"/>
      <c r="H794" s="55" t="s">
        <v>2674</v>
      </c>
      <c r="I794" s="56" t="s">
        <v>2675</v>
      </c>
      <c r="J794" s="56" t="s">
        <v>2676</v>
      </c>
      <c r="K794" s="56"/>
      <c r="L794" s="56" t="s">
        <v>2676</v>
      </c>
      <c r="M794" s="57">
        <v>2200</v>
      </c>
      <c r="N794" s="57">
        <v>1200</v>
      </c>
      <c r="O794" s="57">
        <v>900</v>
      </c>
      <c r="P794" s="55">
        <v>500</v>
      </c>
      <c r="Q794" s="57"/>
      <c r="R794" s="57"/>
      <c r="S794" s="57"/>
      <c r="T794" s="57"/>
      <c r="U794" s="58" t="str">
        <f>H794</f>
        <v>TB66NT_D3</v>
      </c>
      <c r="V794" s="59"/>
      <c r="W794" s="59"/>
      <c r="X794" s="59"/>
      <c r="Y794" s="59"/>
      <c r="Z794" s="60"/>
      <c r="AA794" s="60"/>
      <c r="AB794" s="60"/>
      <c r="AC794" s="60"/>
      <c r="AD794" s="59"/>
      <c r="AE794" s="59"/>
      <c r="AF794" s="59"/>
      <c r="AG794" s="59"/>
      <c r="AH794" s="61"/>
      <c r="AI794" s="61"/>
      <c r="AJ794" s="61"/>
      <c r="AK794" s="61"/>
      <c r="AL794" s="164">
        <v>3.2571428571428571</v>
      </c>
      <c r="AM794" s="62"/>
      <c r="AN794" s="62">
        <v>1.5</v>
      </c>
      <c r="AO794" s="59">
        <f t="shared" si="141"/>
        <v>3300</v>
      </c>
      <c r="AP794" s="59">
        <f t="shared" si="141"/>
        <v>1800</v>
      </c>
      <c r="AQ794" s="59">
        <f t="shared" si="141"/>
        <v>1350</v>
      </c>
      <c r="AR794" s="59">
        <f t="shared" si="141"/>
        <v>750</v>
      </c>
      <c r="AS794" s="59">
        <f t="shared" si="146"/>
        <v>3300</v>
      </c>
      <c r="AT794" s="59">
        <f t="shared" si="146"/>
        <v>1800</v>
      </c>
      <c r="AU794" s="59">
        <f t="shared" si="146"/>
        <v>1400</v>
      </c>
      <c r="AV794" s="59">
        <f t="shared" si="146"/>
        <v>750</v>
      </c>
      <c r="AW794" s="64"/>
      <c r="AX794" s="126" t="s">
        <v>168</v>
      </c>
      <c r="AY794" s="65"/>
      <c r="AZ794" s="66">
        <v>2400</v>
      </c>
    </row>
    <row r="795" spans="1:52" s="126" customFormat="1" ht="39.950000000000003" customHeight="1" x14ac:dyDescent="0.25">
      <c r="A795" s="53" t="str">
        <f t="shared" si="142"/>
        <v>TB66NT_D4+1</v>
      </c>
      <c r="B795" s="53" t="str">
        <f t="shared" si="143"/>
        <v>TB66NT_D4+2</v>
      </c>
      <c r="C795" s="53" t="str">
        <f t="shared" si="144"/>
        <v>TB66NT_D4+3</v>
      </c>
      <c r="D795" s="53" t="str">
        <f t="shared" si="145"/>
        <v>TB66NT_D4+4</v>
      </c>
      <c r="F795" s="126" t="s">
        <v>168</v>
      </c>
      <c r="G795" s="55"/>
      <c r="H795" s="55" t="s">
        <v>2677</v>
      </c>
      <c r="I795" s="56" t="s">
        <v>2678</v>
      </c>
      <c r="J795" s="56" t="s">
        <v>2676</v>
      </c>
      <c r="K795" s="56"/>
      <c r="L795" s="56" t="s">
        <v>2343</v>
      </c>
      <c r="M795" s="55">
        <v>3000</v>
      </c>
      <c r="N795" s="55">
        <v>1500</v>
      </c>
      <c r="O795" s="55">
        <v>1200</v>
      </c>
      <c r="P795" s="55">
        <v>900</v>
      </c>
      <c r="Q795" s="57"/>
      <c r="R795" s="57"/>
      <c r="S795" s="57"/>
      <c r="T795" s="57"/>
      <c r="U795" s="58" t="str">
        <f>H795</f>
        <v>TB66NT_D4</v>
      </c>
      <c r="V795" s="59"/>
      <c r="W795" s="59"/>
      <c r="X795" s="59"/>
      <c r="Y795" s="59"/>
      <c r="Z795" s="60"/>
      <c r="AA795" s="60"/>
      <c r="AB795" s="60"/>
      <c r="AC795" s="60"/>
      <c r="AD795" s="59"/>
      <c r="AE795" s="59"/>
      <c r="AF795" s="59"/>
      <c r="AG795" s="59"/>
      <c r="AH795" s="61"/>
      <c r="AI795" s="61"/>
      <c r="AJ795" s="61"/>
      <c r="AK795" s="61"/>
      <c r="AL795" s="164">
        <v>3.4533333333333331</v>
      </c>
      <c r="AM795" s="62"/>
      <c r="AN795" s="63">
        <f>ROUNDDOWN(AL795*$AN$10/$AL$10,1)</f>
        <v>2</v>
      </c>
      <c r="AO795" s="59">
        <f t="shared" si="141"/>
        <v>6000</v>
      </c>
      <c r="AP795" s="59">
        <f t="shared" si="141"/>
        <v>3000</v>
      </c>
      <c r="AQ795" s="59">
        <f t="shared" si="141"/>
        <v>2400</v>
      </c>
      <c r="AR795" s="59">
        <f t="shared" si="141"/>
        <v>1800</v>
      </c>
      <c r="AS795" s="59">
        <f t="shared" si="146"/>
        <v>6000</v>
      </c>
      <c r="AT795" s="59">
        <f t="shared" si="146"/>
        <v>3000</v>
      </c>
      <c r="AU795" s="59">
        <f t="shared" si="146"/>
        <v>2400</v>
      </c>
      <c r="AV795" s="59">
        <f t="shared" si="146"/>
        <v>1800</v>
      </c>
      <c r="AW795" s="64"/>
      <c r="AX795" s="126" t="s">
        <v>168</v>
      </c>
      <c r="AY795" s="65"/>
      <c r="AZ795" s="66"/>
    </row>
    <row r="796" spans="1:52" s="126" customFormat="1" ht="54" customHeight="1" x14ac:dyDescent="0.25">
      <c r="A796" s="53" t="str">
        <f t="shared" si="142"/>
        <v>TB67NT+1</v>
      </c>
      <c r="B796" s="53" t="str">
        <f t="shared" si="143"/>
        <v>TB67NT+2</v>
      </c>
      <c r="C796" s="53" t="str">
        <f t="shared" si="144"/>
        <v>TB67NT+3</v>
      </c>
      <c r="D796" s="53" t="str">
        <f t="shared" si="145"/>
        <v>TB67NT+4</v>
      </c>
      <c r="F796" s="126" t="s">
        <v>168</v>
      </c>
      <c r="G796" s="55">
        <v>67</v>
      </c>
      <c r="H796" s="55" t="s">
        <v>2679</v>
      </c>
      <c r="I796" s="56" t="s">
        <v>2680</v>
      </c>
      <c r="J796" s="56" t="s">
        <v>2346</v>
      </c>
      <c r="K796" s="56"/>
      <c r="L796" s="56" t="s">
        <v>2676</v>
      </c>
      <c r="M796" s="57"/>
      <c r="N796" s="57"/>
      <c r="O796" s="57"/>
      <c r="P796" s="57"/>
      <c r="Q796" s="57"/>
      <c r="R796" s="57"/>
      <c r="S796" s="57"/>
      <c r="T796" s="57"/>
      <c r="U796" s="58"/>
      <c r="V796" s="59"/>
      <c r="W796" s="59"/>
      <c r="X796" s="59"/>
      <c r="Y796" s="59"/>
      <c r="Z796" s="60"/>
      <c r="AA796" s="60"/>
      <c r="AB796" s="60"/>
      <c r="AC796" s="60"/>
      <c r="AD796" s="59"/>
      <c r="AE796" s="59"/>
      <c r="AF796" s="59"/>
      <c r="AG796" s="59"/>
      <c r="AH796" s="61"/>
      <c r="AI796" s="61"/>
      <c r="AJ796" s="61"/>
      <c r="AK796" s="61"/>
      <c r="AL796" s="164"/>
      <c r="AM796" s="62"/>
      <c r="AN796" s="62"/>
      <c r="AO796" s="59">
        <f t="shared" si="141"/>
        <v>0</v>
      </c>
      <c r="AP796" s="59">
        <f t="shared" si="141"/>
        <v>0</v>
      </c>
      <c r="AQ796" s="59">
        <f t="shared" si="141"/>
        <v>0</v>
      </c>
      <c r="AR796" s="59">
        <f t="shared" si="141"/>
        <v>0</v>
      </c>
      <c r="AS796" s="59"/>
      <c r="AT796" s="59"/>
      <c r="AU796" s="59"/>
      <c r="AV796" s="59"/>
      <c r="AW796" s="64"/>
      <c r="AX796" s="126" t="s">
        <v>168</v>
      </c>
      <c r="AY796" s="65"/>
      <c r="AZ796" s="66">
        <v>2400</v>
      </c>
    </row>
    <row r="797" spans="1:52" s="126" customFormat="1" ht="31.5" x14ac:dyDescent="0.25">
      <c r="A797" s="53" t="str">
        <f t="shared" si="142"/>
        <v>TB67NT_D1+1</v>
      </c>
      <c r="B797" s="53" t="str">
        <f t="shared" si="143"/>
        <v>TB67NT_D1+2</v>
      </c>
      <c r="C797" s="53" t="str">
        <f t="shared" si="144"/>
        <v>TB67NT_D1+3</v>
      </c>
      <c r="D797" s="53" t="str">
        <f t="shared" si="145"/>
        <v>TB67NT_D1+4</v>
      </c>
      <c r="F797" s="126" t="s">
        <v>168</v>
      </c>
      <c r="G797" s="55"/>
      <c r="H797" s="55" t="s">
        <v>2681</v>
      </c>
      <c r="I797" s="56" t="s">
        <v>2682</v>
      </c>
      <c r="J797" s="56" t="s">
        <v>144</v>
      </c>
      <c r="K797" s="56"/>
      <c r="L797" s="56" t="s">
        <v>2683</v>
      </c>
      <c r="M797" s="57">
        <v>8500</v>
      </c>
      <c r="N797" s="57">
        <v>5000</v>
      </c>
      <c r="O797" s="57">
        <v>4500</v>
      </c>
      <c r="P797" s="57">
        <v>4000</v>
      </c>
      <c r="Q797" s="57"/>
      <c r="R797" s="57"/>
      <c r="S797" s="57"/>
      <c r="T797" s="57"/>
      <c r="U797" s="58" t="str">
        <f>H797</f>
        <v>TB67NT_D1</v>
      </c>
      <c r="V797" s="59"/>
      <c r="W797" s="59"/>
      <c r="X797" s="59"/>
      <c r="Y797" s="59"/>
      <c r="Z797" s="60"/>
      <c r="AA797" s="60"/>
      <c r="AB797" s="60"/>
      <c r="AC797" s="60"/>
      <c r="AD797" s="59"/>
      <c r="AE797" s="59"/>
      <c r="AF797" s="59"/>
      <c r="AG797" s="59"/>
      <c r="AH797" s="61"/>
      <c r="AI797" s="61"/>
      <c r="AJ797" s="61"/>
      <c r="AK797" s="61"/>
      <c r="AL797" s="164">
        <v>2.97</v>
      </c>
      <c r="AM797" s="62"/>
      <c r="AN797" s="62">
        <v>1.5</v>
      </c>
      <c r="AO797" s="59">
        <f t="shared" si="141"/>
        <v>12750</v>
      </c>
      <c r="AP797" s="59">
        <f t="shared" si="141"/>
        <v>7500</v>
      </c>
      <c r="AQ797" s="59">
        <f t="shared" si="141"/>
        <v>6750</v>
      </c>
      <c r="AR797" s="59">
        <f t="shared" si="141"/>
        <v>6000</v>
      </c>
      <c r="AS797" s="59">
        <f t="shared" si="146"/>
        <v>12800</v>
      </c>
      <c r="AT797" s="59">
        <f t="shared" si="146"/>
        <v>7500</v>
      </c>
      <c r="AU797" s="59">
        <f t="shared" si="146"/>
        <v>6800</v>
      </c>
      <c r="AV797" s="59">
        <f t="shared" si="146"/>
        <v>6000</v>
      </c>
      <c r="AW797" s="64"/>
      <c r="AX797" s="126" t="s">
        <v>168</v>
      </c>
      <c r="AY797" s="65"/>
      <c r="AZ797" s="66">
        <v>2400</v>
      </c>
    </row>
    <row r="798" spans="1:52" s="126" customFormat="1" ht="20.100000000000001" customHeight="1" x14ac:dyDescent="0.25">
      <c r="A798" s="53" t="str">
        <f t="shared" si="142"/>
        <v>TB67NT_D2+1</v>
      </c>
      <c r="B798" s="53" t="str">
        <f t="shared" si="143"/>
        <v>TB67NT_D2+2</v>
      </c>
      <c r="C798" s="53" t="str">
        <f t="shared" si="144"/>
        <v>TB67NT_D2+3</v>
      </c>
      <c r="D798" s="53" t="str">
        <f t="shared" si="145"/>
        <v>TB67NT_D2+4</v>
      </c>
      <c r="F798" s="126" t="s">
        <v>168</v>
      </c>
      <c r="G798" s="55"/>
      <c r="H798" s="55" t="s">
        <v>2684</v>
      </c>
      <c r="I798" s="56" t="s">
        <v>2685</v>
      </c>
      <c r="J798" s="56" t="s">
        <v>144</v>
      </c>
      <c r="K798" s="56"/>
      <c r="L798" s="56" t="s">
        <v>2364</v>
      </c>
      <c r="M798" s="55">
        <v>8300</v>
      </c>
      <c r="N798" s="55">
        <v>5000</v>
      </c>
      <c r="O798" s="55">
        <v>4500</v>
      </c>
      <c r="P798" s="55">
        <v>4000</v>
      </c>
      <c r="Q798" s="57"/>
      <c r="R798" s="57"/>
      <c r="S798" s="57"/>
      <c r="T798" s="57"/>
      <c r="U798" s="58" t="str">
        <f>H798</f>
        <v>TB67NT_D2</v>
      </c>
      <c r="V798" s="59"/>
      <c r="W798" s="59"/>
      <c r="X798" s="59"/>
      <c r="Y798" s="59"/>
      <c r="Z798" s="60"/>
      <c r="AA798" s="60"/>
      <c r="AB798" s="60"/>
      <c r="AC798" s="60"/>
      <c r="AD798" s="59"/>
      <c r="AE798" s="59"/>
      <c r="AF798" s="59"/>
      <c r="AG798" s="59"/>
      <c r="AH798" s="61"/>
      <c r="AI798" s="61"/>
      <c r="AJ798" s="61"/>
      <c r="AK798" s="61"/>
      <c r="AL798" s="164">
        <v>1.28</v>
      </c>
      <c r="AM798" s="62"/>
      <c r="AN798" s="62">
        <v>1.1000000000000001</v>
      </c>
      <c r="AO798" s="59">
        <f t="shared" si="141"/>
        <v>9130</v>
      </c>
      <c r="AP798" s="59">
        <f t="shared" si="141"/>
        <v>5500</v>
      </c>
      <c r="AQ798" s="59">
        <f t="shared" si="141"/>
        <v>4950</v>
      </c>
      <c r="AR798" s="59">
        <f t="shared" si="141"/>
        <v>4400</v>
      </c>
      <c r="AS798" s="59">
        <f t="shared" si="146"/>
        <v>9100</v>
      </c>
      <c r="AT798" s="59">
        <f t="shared" si="146"/>
        <v>5500</v>
      </c>
      <c r="AU798" s="59">
        <f t="shared" si="146"/>
        <v>5000</v>
      </c>
      <c r="AV798" s="59">
        <f t="shared" si="146"/>
        <v>4400</v>
      </c>
      <c r="AW798" s="64"/>
      <c r="AX798" s="126" t="s">
        <v>168</v>
      </c>
      <c r="AY798" s="65"/>
      <c r="AZ798" s="66"/>
    </row>
    <row r="799" spans="1:52" s="126" customFormat="1" ht="20.100000000000001" customHeight="1" x14ac:dyDescent="0.25">
      <c r="A799" s="53" t="str">
        <f t="shared" si="142"/>
        <v>TB68NT+1</v>
      </c>
      <c r="B799" s="53" t="str">
        <f t="shared" si="143"/>
        <v>TB68NT+2</v>
      </c>
      <c r="C799" s="53" t="str">
        <f t="shared" si="144"/>
        <v>TB68NT+3</v>
      </c>
      <c r="D799" s="53" t="str">
        <f t="shared" si="145"/>
        <v>TB68NT+4</v>
      </c>
      <c r="F799" s="126" t="s">
        <v>168</v>
      </c>
      <c r="G799" s="55">
        <v>68</v>
      </c>
      <c r="H799" s="55" t="s">
        <v>2686</v>
      </c>
      <c r="I799" s="56" t="s">
        <v>2687</v>
      </c>
      <c r="J799" s="56" t="s">
        <v>2367</v>
      </c>
      <c r="K799" s="56"/>
      <c r="L799" s="56" t="s">
        <v>2683</v>
      </c>
      <c r="M799" s="57"/>
      <c r="N799" s="57"/>
      <c r="O799" s="57"/>
      <c r="P799" s="57"/>
      <c r="Q799" s="57"/>
      <c r="R799" s="57"/>
      <c r="S799" s="57"/>
      <c r="T799" s="57"/>
      <c r="U799" s="58"/>
      <c r="V799" s="59"/>
      <c r="W799" s="59"/>
      <c r="X799" s="59"/>
      <c r="Y799" s="59"/>
      <c r="Z799" s="60"/>
      <c r="AA799" s="60"/>
      <c r="AB799" s="60"/>
      <c r="AC799" s="60"/>
      <c r="AD799" s="59"/>
      <c r="AE799" s="59"/>
      <c r="AF799" s="59"/>
      <c r="AG799" s="59"/>
      <c r="AH799" s="61"/>
      <c r="AI799" s="61"/>
      <c r="AJ799" s="61"/>
      <c r="AK799" s="61"/>
      <c r="AL799" s="164"/>
      <c r="AM799" s="62"/>
      <c r="AN799" s="62"/>
      <c r="AO799" s="59">
        <f t="shared" si="141"/>
        <v>0</v>
      </c>
      <c r="AP799" s="59">
        <f t="shared" si="141"/>
        <v>0</v>
      </c>
      <c r="AQ799" s="59">
        <f t="shared" si="141"/>
        <v>0</v>
      </c>
      <c r="AR799" s="59">
        <f t="shared" si="141"/>
        <v>0</v>
      </c>
      <c r="AS799" s="59"/>
      <c r="AT799" s="59"/>
      <c r="AU799" s="59"/>
      <c r="AV799" s="59"/>
      <c r="AW799" s="64"/>
      <c r="AX799" s="126" t="s">
        <v>168</v>
      </c>
      <c r="AY799" s="65"/>
      <c r="AZ799" s="66">
        <v>2400</v>
      </c>
    </row>
    <row r="800" spans="1:52" s="126" customFormat="1" ht="20.100000000000001" customHeight="1" x14ac:dyDescent="0.25">
      <c r="A800" s="53" t="str">
        <f t="shared" si="142"/>
        <v>TB68NT_D1+1</v>
      </c>
      <c r="B800" s="53" t="str">
        <f t="shared" si="143"/>
        <v>TB68NT_D1+2</v>
      </c>
      <c r="C800" s="53" t="str">
        <f t="shared" si="144"/>
        <v>TB68NT_D1+3</v>
      </c>
      <c r="D800" s="53" t="str">
        <f t="shared" si="145"/>
        <v>TB68NT_D1+4</v>
      </c>
      <c r="F800" s="126" t="s">
        <v>168</v>
      </c>
      <c r="G800" s="55"/>
      <c r="H800" s="55" t="s">
        <v>2688</v>
      </c>
      <c r="I800" s="56" t="s">
        <v>2689</v>
      </c>
      <c r="J800" s="56" t="s">
        <v>144</v>
      </c>
      <c r="K800" s="56"/>
      <c r="L800" s="56" t="s">
        <v>2690</v>
      </c>
      <c r="M800" s="57">
        <v>8500</v>
      </c>
      <c r="N800" s="57">
        <v>5000</v>
      </c>
      <c r="O800" s="57">
        <v>4500</v>
      </c>
      <c r="P800" s="57">
        <v>4000</v>
      </c>
      <c r="Q800" s="57"/>
      <c r="R800" s="57"/>
      <c r="S800" s="57"/>
      <c r="T800" s="57"/>
      <c r="U800" s="58" t="str">
        <f>H800</f>
        <v>TB68NT_D1</v>
      </c>
      <c r="V800" s="59"/>
      <c r="W800" s="59"/>
      <c r="X800" s="59"/>
      <c r="Y800" s="59"/>
      <c r="Z800" s="60"/>
      <c r="AA800" s="60"/>
      <c r="AB800" s="60"/>
      <c r="AC800" s="60"/>
      <c r="AD800" s="59"/>
      <c r="AE800" s="59"/>
      <c r="AF800" s="59"/>
      <c r="AG800" s="59"/>
      <c r="AH800" s="61"/>
      <c r="AI800" s="61"/>
      <c r="AJ800" s="61"/>
      <c r="AK800" s="61"/>
      <c r="AL800" s="164">
        <v>2.97</v>
      </c>
      <c r="AM800" s="62"/>
      <c r="AN800" s="62">
        <v>1.5</v>
      </c>
      <c r="AO800" s="59">
        <f t="shared" si="141"/>
        <v>12750</v>
      </c>
      <c r="AP800" s="59">
        <f t="shared" si="141"/>
        <v>7500</v>
      </c>
      <c r="AQ800" s="59">
        <f t="shared" si="141"/>
        <v>6750</v>
      </c>
      <c r="AR800" s="59">
        <f t="shared" si="141"/>
        <v>6000</v>
      </c>
      <c r="AS800" s="59">
        <f t="shared" si="146"/>
        <v>12800</v>
      </c>
      <c r="AT800" s="59">
        <f t="shared" si="146"/>
        <v>7500</v>
      </c>
      <c r="AU800" s="59">
        <f t="shared" si="146"/>
        <v>6800</v>
      </c>
      <c r="AV800" s="59">
        <f t="shared" si="146"/>
        <v>6000</v>
      </c>
      <c r="AW800" s="64"/>
      <c r="AX800" s="126" t="s">
        <v>168</v>
      </c>
      <c r="AY800" s="65"/>
      <c r="AZ800" s="66">
        <v>2400</v>
      </c>
    </row>
    <row r="801" spans="1:52" s="126" customFormat="1" ht="20.100000000000001" customHeight="1" x14ac:dyDescent="0.25">
      <c r="A801" s="53" t="str">
        <f t="shared" si="142"/>
        <v>TB68NT_D2+1</v>
      </c>
      <c r="B801" s="53" t="str">
        <f t="shared" si="143"/>
        <v>TB68NT_D2+2</v>
      </c>
      <c r="C801" s="53" t="str">
        <f t="shared" si="144"/>
        <v>TB68NT_D2+3</v>
      </c>
      <c r="D801" s="53" t="str">
        <f t="shared" si="145"/>
        <v>TB68NT_D2+4</v>
      </c>
      <c r="F801" s="126" t="s">
        <v>168</v>
      </c>
      <c r="G801" s="55"/>
      <c r="H801" s="55" t="s">
        <v>2691</v>
      </c>
      <c r="I801" s="56" t="s">
        <v>2692</v>
      </c>
      <c r="J801" s="56" t="s">
        <v>144</v>
      </c>
      <c r="K801" s="56"/>
      <c r="L801" s="56" t="s">
        <v>2693</v>
      </c>
      <c r="M801" s="57">
        <v>8300</v>
      </c>
      <c r="N801" s="57">
        <v>5000</v>
      </c>
      <c r="O801" s="57">
        <v>4500</v>
      </c>
      <c r="P801" s="57">
        <v>4000</v>
      </c>
      <c r="Q801" s="57"/>
      <c r="R801" s="57"/>
      <c r="S801" s="57"/>
      <c r="T801" s="57"/>
      <c r="U801" s="58" t="str">
        <f>H801</f>
        <v>TB68NT_D2</v>
      </c>
      <c r="V801" s="59"/>
      <c r="W801" s="59"/>
      <c r="X801" s="59"/>
      <c r="Y801" s="59"/>
      <c r="Z801" s="60"/>
      <c r="AA801" s="60"/>
      <c r="AB801" s="60"/>
      <c r="AC801" s="60"/>
      <c r="AD801" s="59"/>
      <c r="AE801" s="59"/>
      <c r="AF801" s="59"/>
      <c r="AG801" s="59"/>
      <c r="AH801" s="61"/>
      <c r="AI801" s="61"/>
      <c r="AJ801" s="61"/>
      <c r="AK801" s="61"/>
      <c r="AL801" s="164">
        <v>1.28</v>
      </c>
      <c r="AM801" s="62"/>
      <c r="AN801" s="62">
        <v>1.5</v>
      </c>
      <c r="AO801" s="59">
        <f t="shared" si="141"/>
        <v>12450</v>
      </c>
      <c r="AP801" s="59">
        <f t="shared" si="141"/>
        <v>7500</v>
      </c>
      <c r="AQ801" s="59">
        <f t="shared" si="141"/>
        <v>6750</v>
      </c>
      <c r="AR801" s="59">
        <f t="shared" si="141"/>
        <v>6000</v>
      </c>
      <c r="AS801" s="59">
        <f t="shared" si="146"/>
        <v>12500</v>
      </c>
      <c r="AT801" s="59">
        <f t="shared" si="146"/>
        <v>7500</v>
      </c>
      <c r="AU801" s="59">
        <f t="shared" si="146"/>
        <v>6800</v>
      </c>
      <c r="AV801" s="59">
        <f t="shared" si="146"/>
        <v>6000</v>
      </c>
      <c r="AW801" s="64"/>
      <c r="AX801" s="126" t="s">
        <v>168</v>
      </c>
      <c r="AY801" s="65"/>
      <c r="AZ801" s="66"/>
    </row>
    <row r="802" spans="1:52" s="126" customFormat="1" ht="20.100000000000001" customHeight="1" x14ac:dyDescent="0.25">
      <c r="A802" s="53" t="str">
        <f t="shared" si="142"/>
        <v>TB69NT+1</v>
      </c>
      <c r="B802" s="53" t="str">
        <f t="shared" si="143"/>
        <v>TB69NT+2</v>
      </c>
      <c r="C802" s="53" t="str">
        <f t="shared" si="144"/>
        <v>TB69NT+3</v>
      </c>
      <c r="D802" s="53" t="str">
        <f t="shared" si="145"/>
        <v>TB69NT+4</v>
      </c>
      <c r="F802" s="126" t="s">
        <v>168</v>
      </c>
      <c r="G802" s="55">
        <v>69</v>
      </c>
      <c r="H802" s="55" t="s">
        <v>2694</v>
      </c>
      <c r="I802" s="56" t="s">
        <v>2695</v>
      </c>
      <c r="J802" s="56" t="s">
        <v>144</v>
      </c>
      <c r="K802" s="56"/>
      <c r="L802" s="56" t="s">
        <v>2340</v>
      </c>
      <c r="M802" s="57">
        <v>8500</v>
      </c>
      <c r="N802" s="57">
        <v>5000</v>
      </c>
      <c r="O802" s="57">
        <v>4500</v>
      </c>
      <c r="P802" s="57">
        <v>4000</v>
      </c>
      <c r="Q802" s="57"/>
      <c r="R802" s="57"/>
      <c r="S802" s="57"/>
      <c r="T802" s="57"/>
      <c r="U802" s="58" t="str">
        <f>H802</f>
        <v>TB69NT</v>
      </c>
      <c r="V802" s="59"/>
      <c r="W802" s="59"/>
      <c r="X802" s="59"/>
      <c r="Y802" s="59"/>
      <c r="Z802" s="60"/>
      <c r="AA802" s="60"/>
      <c r="AB802" s="60"/>
      <c r="AC802" s="60"/>
      <c r="AD802" s="59"/>
      <c r="AE802" s="59"/>
      <c r="AF802" s="59"/>
      <c r="AG802" s="59"/>
      <c r="AH802" s="61"/>
      <c r="AI802" s="61"/>
      <c r="AJ802" s="61"/>
      <c r="AK802" s="61"/>
      <c r="AL802" s="164">
        <v>2.97</v>
      </c>
      <c r="AM802" s="62"/>
      <c r="AN802" s="62">
        <v>1.5</v>
      </c>
      <c r="AO802" s="59">
        <f t="shared" si="141"/>
        <v>12750</v>
      </c>
      <c r="AP802" s="59">
        <f t="shared" si="141"/>
        <v>7500</v>
      </c>
      <c r="AQ802" s="59">
        <f t="shared" si="141"/>
        <v>6750</v>
      </c>
      <c r="AR802" s="59">
        <f t="shared" si="141"/>
        <v>6000</v>
      </c>
      <c r="AS802" s="59">
        <f t="shared" si="146"/>
        <v>12800</v>
      </c>
      <c r="AT802" s="59">
        <f t="shared" si="146"/>
        <v>7500</v>
      </c>
      <c r="AU802" s="59">
        <f t="shared" si="146"/>
        <v>6800</v>
      </c>
      <c r="AV802" s="59">
        <f t="shared" si="146"/>
        <v>6000</v>
      </c>
      <c r="AW802" s="64"/>
      <c r="AX802" s="126" t="s">
        <v>168</v>
      </c>
      <c r="AY802" s="65"/>
      <c r="AZ802" s="66">
        <v>2400</v>
      </c>
    </row>
    <row r="803" spans="1:52" s="126" customFormat="1" ht="20.100000000000001" customHeight="1" x14ac:dyDescent="0.25">
      <c r="A803" s="53" t="str">
        <f t="shared" si="142"/>
        <v>TB70NT+1</v>
      </c>
      <c r="B803" s="53" t="str">
        <f t="shared" si="143"/>
        <v>TB70NT+2</v>
      </c>
      <c r="C803" s="53" t="str">
        <f t="shared" si="144"/>
        <v>TB70NT+3</v>
      </c>
      <c r="D803" s="53" t="str">
        <f t="shared" si="145"/>
        <v>TB70NT+4</v>
      </c>
      <c r="F803" s="126" t="s">
        <v>168</v>
      </c>
      <c r="G803" s="55">
        <v>70</v>
      </c>
      <c r="H803" s="55" t="s">
        <v>2696</v>
      </c>
      <c r="I803" s="56" t="s">
        <v>2697</v>
      </c>
      <c r="J803" s="56" t="s">
        <v>144</v>
      </c>
      <c r="K803" s="56"/>
      <c r="L803" s="56" t="s">
        <v>2698</v>
      </c>
      <c r="M803" s="55">
        <v>8500</v>
      </c>
      <c r="N803" s="55">
        <v>5000</v>
      </c>
      <c r="O803" s="55">
        <v>4500</v>
      </c>
      <c r="P803" s="55">
        <v>4000</v>
      </c>
      <c r="Q803" s="57"/>
      <c r="R803" s="57"/>
      <c r="S803" s="57"/>
      <c r="T803" s="57"/>
      <c r="U803" s="58" t="str">
        <f>H803</f>
        <v>TB70NT</v>
      </c>
      <c r="V803" s="59"/>
      <c r="W803" s="59"/>
      <c r="X803" s="59"/>
      <c r="Y803" s="59"/>
      <c r="Z803" s="60"/>
      <c r="AA803" s="60"/>
      <c r="AB803" s="60"/>
      <c r="AC803" s="60"/>
      <c r="AD803" s="59"/>
      <c r="AE803" s="59"/>
      <c r="AF803" s="59"/>
      <c r="AG803" s="59"/>
      <c r="AH803" s="61"/>
      <c r="AI803" s="61"/>
      <c r="AJ803" s="61"/>
      <c r="AK803" s="61"/>
      <c r="AL803" s="164">
        <v>2.97</v>
      </c>
      <c r="AM803" s="62"/>
      <c r="AN803" s="62">
        <v>1.5</v>
      </c>
      <c r="AO803" s="59">
        <f t="shared" si="141"/>
        <v>12750</v>
      </c>
      <c r="AP803" s="59">
        <f t="shared" si="141"/>
        <v>7500</v>
      </c>
      <c r="AQ803" s="59">
        <f t="shared" si="141"/>
        <v>6750</v>
      </c>
      <c r="AR803" s="59">
        <f t="shared" si="141"/>
        <v>6000</v>
      </c>
      <c r="AS803" s="59">
        <f t="shared" si="146"/>
        <v>12800</v>
      </c>
      <c r="AT803" s="59">
        <f t="shared" si="146"/>
        <v>7500</v>
      </c>
      <c r="AU803" s="59">
        <f t="shared" si="146"/>
        <v>6800</v>
      </c>
      <c r="AV803" s="59">
        <f t="shared" si="146"/>
        <v>6000</v>
      </c>
      <c r="AW803" s="64"/>
      <c r="AX803" s="126" t="s">
        <v>168</v>
      </c>
      <c r="AY803" s="65"/>
      <c r="AZ803" s="66">
        <v>2400</v>
      </c>
    </row>
    <row r="804" spans="1:52" s="126" customFormat="1" ht="20.100000000000001" customHeight="1" x14ac:dyDescent="0.25">
      <c r="A804" s="53" t="str">
        <f t="shared" si="142"/>
        <v>TB71NT+1</v>
      </c>
      <c r="B804" s="53" t="str">
        <f t="shared" si="143"/>
        <v>TB71NT+2</v>
      </c>
      <c r="C804" s="53" t="str">
        <f t="shared" si="144"/>
        <v>TB71NT+3</v>
      </c>
      <c r="D804" s="53" t="str">
        <f t="shared" si="145"/>
        <v>TB71NT+4</v>
      </c>
      <c r="F804" s="126" t="s">
        <v>168</v>
      </c>
      <c r="G804" s="55">
        <v>71</v>
      </c>
      <c r="H804" s="55" t="s">
        <v>2699</v>
      </c>
      <c r="I804" s="56" t="s">
        <v>2700</v>
      </c>
      <c r="J804" s="56" t="s">
        <v>2698</v>
      </c>
      <c r="K804" s="56"/>
      <c r="L804" s="56" t="s">
        <v>2340</v>
      </c>
      <c r="M804" s="57"/>
      <c r="N804" s="57"/>
      <c r="O804" s="57"/>
      <c r="P804" s="57"/>
      <c r="Q804" s="57"/>
      <c r="R804" s="57"/>
      <c r="S804" s="57"/>
      <c r="T804" s="57"/>
      <c r="U804" s="58"/>
      <c r="V804" s="59"/>
      <c r="W804" s="59"/>
      <c r="X804" s="59"/>
      <c r="Y804" s="59"/>
      <c r="Z804" s="60"/>
      <c r="AA804" s="60"/>
      <c r="AB804" s="60"/>
      <c r="AC804" s="60"/>
      <c r="AD804" s="59"/>
      <c r="AE804" s="59"/>
      <c r="AF804" s="59"/>
      <c r="AG804" s="59"/>
      <c r="AH804" s="61"/>
      <c r="AI804" s="61"/>
      <c r="AJ804" s="61"/>
      <c r="AK804" s="61"/>
      <c r="AL804" s="164"/>
      <c r="AM804" s="62"/>
      <c r="AN804" s="62"/>
      <c r="AO804" s="59">
        <f t="shared" si="141"/>
        <v>0</v>
      </c>
      <c r="AP804" s="59">
        <f t="shared" si="141"/>
        <v>0</v>
      </c>
      <c r="AQ804" s="59">
        <f t="shared" si="141"/>
        <v>0</v>
      </c>
      <c r="AR804" s="59">
        <f t="shared" si="141"/>
        <v>0</v>
      </c>
      <c r="AS804" s="59"/>
      <c r="AT804" s="59"/>
      <c r="AU804" s="59"/>
      <c r="AV804" s="59"/>
      <c r="AW804" s="64"/>
      <c r="AX804" s="126" t="s">
        <v>168</v>
      </c>
      <c r="AY804" s="65"/>
      <c r="AZ804" s="66"/>
    </row>
    <row r="805" spans="1:52" s="126" customFormat="1" ht="37.5" customHeight="1" x14ac:dyDescent="0.25">
      <c r="A805" s="53" t="str">
        <f t="shared" si="142"/>
        <v>TB71NT_D1+1</v>
      </c>
      <c r="B805" s="53" t="str">
        <f t="shared" si="143"/>
        <v>TB71NT_D1+2</v>
      </c>
      <c r="C805" s="53" t="str">
        <f t="shared" si="144"/>
        <v>TB71NT_D1+3</v>
      </c>
      <c r="D805" s="53" t="str">
        <f t="shared" si="145"/>
        <v>TB71NT_D1+4</v>
      </c>
      <c r="F805" s="126" t="s">
        <v>168</v>
      </c>
      <c r="G805" s="55"/>
      <c r="H805" s="55" t="s">
        <v>2701</v>
      </c>
      <c r="I805" s="56" t="s">
        <v>2702</v>
      </c>
      <c r="J805" s="56" t="s">
        <v>144</v>
      </c>
      <c r="K805" s="56"/>
      <c r="L805" s="56" t="s">
        <v>2340</v>
      </c>
      <c r="M805" s="57">
        <v>8500</v>
      </c>
      <c r="N805" s="57">
        <v>5000</v>
      </c>
      <c r="O805" s="57">
        <v>4500</v>
      </c>
      <c r="P805" s="57">
        <v>4000</v>
      </c>
      <c r="Q805" s="57"/>
      <c r="R805" s="57"/>
      <c r="S805" s="57"/>
      <c r="T805" s="57"/>
      <c r="U805" s="58" t="str">
        <f>H805</f>
        <v>TB71NT_D1</v>
      </c>
      <c r="V805" s="59"/>
      <c r="W805" s="59"/>
      <c r="X805" s="59"/>
      <c r="Y805" s="59"/>
      <c r="Z805" s="60"/>
      <c r="AA805" s="60"/>
      <c r="AB805" s="60"/>
      <c r="AC805" s="60"/>
      <c r="AD805" s="59"/>
      <c r="AE805" s="59"/>
      <c r="AF805" s="59"/>
      <c r="AG805" s="59"/>
      <c r="AH805" s="61"/>
      <c r="AI805" s="61"/>
      <c r="AJ805" s="61"/>
      <c r="AK805" s="61"/>
      <c r="AL805" s="164">
        <v>2.97</v>
      </c>
      <c r="AM805" s="62"/>
      <c r="AN805" s="62">
        <v>1.5</v>
      </c>
      <c r="AO805" s="59">
        <f t="shared" si="141"/>
        <v>12750</v>
      </c>
      <c r="AP805" s="59">
        <f t="shared" si="141"/>
        <v>7500</v>
      </c>
      <c r="AQ805" s="59">
        <f t="shared" si="141"/>
        <v>6750</v>
      </c>
      <c r="AR805" s="59">
        <f t="shared" si="141"/>
        <v>6000</v>
      </c>
      <c r="AS805" s="59">
        <f t="shared" si="146"/>
        <v>12800</v>
      </c>
      <c r="AT805" s="59">
        <f t="shared" si="146"/>
        <v>7500</v>
      </c>
      <c r="AU805" s="59">
        <f t="shared" si="146"/>
        <v>6800</v>
      </c>
      <c r="AV805" s="59">
        <f t="shared" si="146"/>
        <v>6000</v>
      </c>
      <c r="AW805" s="64"/>
      <c r="AX805" s="126" t="s">
        <v>168</v>
      </c>
      <c r="AY805" s="65"/>
      <c r="AZ805" s="66">
        <v>2400</v>
      </c>
    </row>
    <row r="806" spans="1:52" s="126" customFormat="1" ht="20.100000000000001" customHeight="1" x14ac:dyDescent="0.25">
      <c r="A806" s="53" t="str">
        <f t="shared" si="142"/>
        <v>TB71NT_D2+1</v>
      </c>
      <c r="B806" s="53" t="str">
        <f t="shared" si="143"/>
        <v>TB71NT_D2+2</v>
      </c>
      <c r="C806" s="53" t="str">
        <f t="shared" si="144"/>
        <v>TB71NT_D2+3</v>
      </c>
      <c r="D806" s="53" t="str">
        <f t="shared" si="145"/>
        <v>TB71NT_D2+4</v>
      </c>
      <c r="F806" s="126" t="s">
        <v>168</v>
      </c>
      <c r="G806" s="55"/>
      <c r="H806" s="55" t="s">
        <v>2703</v>
      </c>
      <c r="I806" s="56" t="s">
        <v>2704</v>
      </c>
      <c r="J806" s="56" t="s">
        <v>144</v>
      </c>
      <c r="K806" s="56"/>
      <c r="L806" s="56" t="s">
        <v>2698</v>
      </c>
      <c r="M806" s="57">
        <v>8300</v>
      </c>
      <c r="N806" s="55">
        <v>5000</v>
      </c>
      <c r="O806" s="55">
        <v>4500</v>
      </c>
      <c r="P806" s="55">
        <v>4000</v>
      </c>
      <c r="Q806" s="57"/>
      <c r="R806" s="57"/>
      <c r="S806" s="57"/>
      <c r="T806" s="57"/>
      <c r="U806" s="58" t="str">
        <f>H806</f>
        <v>TB71NT_D2</v>
      </c>
      <c r="V806" s="59"/>
      <c r="W806" s="59"/>
      <c r="X806" s="59"/>
      <c r="Y806" s="59"/>
      <c r="Z806" s="60"/>
      <c r="AA806" s="60"/>
      <c r="AB806" s="60"/>
      <c r="AC806" s="60"/>
      <c r="AD806" s="59"/>
      <c r="AE806" s="59"/>
      <c r="AF806" s="59"/>
      <c r="AG806" s="59"/>
      <c r="AH806" s="61"/>
      <c r="AI806" s="61"/>
      <c r="AJ806" s="61"/>
      <c r="AK806" s="61"/>
      <c r="AL806" s="164">
        <v>1.28</v>
      </c>
      <c r="AM806" s="62"/>
      <c r="AN806" s="62">
        <v>1.5</v>
      </c>
      <c r="AO806" s="59">
        <f t="shared" si="141"/>
        <v>12450</v>
      </c>
      <c r="AP806" s="59">
        <f t="shared" si="141"/>
        <v>7500</v>
      </c>
      <c r="AQ806" s="59">
        <f t="shared" si="141"/>
        <v>6750</v>
      </c>
      <c r="AR806" s="59">
        <f t="shared" si="141"/>
        <v>6000</v>
      </c>
      <c r="AS806" s="59">
        <f t="shared" si="146"/>
        <v>12500</v>
      </c>
      <c r="AT806" s="59">
        <f t="shared" si="146"/>
        <v>7500</v>
      </c>
      <c r="AU806" s="59">
        <f t="shared" si="146"/>
        <v>6800</v>
      </c>
      <c r="AV806" s="59">
        <f t="shared" si="146"/>
        <v>6000</v>
      </c>
      <c r="AW806" s="64"/>
      <c r="AX806" s="126" t="s">
        <v>168</v>
      </c>
      <c r="AY806" s="65"/>
      <c r="AZ806" s="66">
        <v>2400</v>
      </c>
    </row>
    <row r="807" spans="1:52" s="126" customFormat="1" ht="20.100000000000001" customHeight="1" x14ac:dyDescent="0.25">
      <c r="A807" s="53" t="str">
        <f t="shared" si="142"/>
        <v>TB72NT+1</v>
      </c>
      <c r="B807" s="53" t="str">
        <f t="shared" si="143"/>
        <v>TB72NT+2</v>
      </c>
      <c r="C807" s="53" t="str">
        <f t="shared" si="144"/>
        <v>TB72NT+3</v>
      </c>
      <c r="D807" s="53" t="str">
        <f t="shared" si="145"/>
        <v>TB72NT+4</v>
      </c>
      <c r="F807" s="126" t="s">
        <v>168</v>
      </c>
      <c r="G807" s="55">
        <v>72</v>
      </c>
      <c r="H807" s="55" t="s">
        <v>2705</v>
      </c>
      <c r="I807" s="56" t="s">
        <v>2706</v>
      </c>
      <c r="J807" s="56" t="s">
        <v>2367</v>
      </c>
      <c r="K807" s="56"/>
      <c r="L807" s="56" t="s">
        <v>2340</v>
      </c>
      <c r="M807" s="57"/>
      <c r="N807" s="57"/>
      <c r="O807" s="57"/>
      <c r="P807" s="57"/>
      <c r="Q807" s="57"/>
      <c r="R807" s="57"/>
      <c r="S807" s="57"/>
      <c r="T807" s="57"/>
      <c r="U807" s="58"/>
      <c r="V807" s="59"/>
      <c r="W807" s="59"/>
      <c r="X807" s="59"/>
      <c r="Y807" s="59"/>
      <c r="Z807" s="60"/>
      <c r="AA807" s="60"/>
      <c r="AB807" s="60"/>
      <c r="AC807" s="60"/>
      <c r="AD807" s="59"/>
      <c r="AE807" s="59"/>
      <c r="AF807" s="59"/>
      <c r="AG807" s="59"/>
      <c r="AH807" s="61"/>
      <c r="AI807" s="61"/>
      <c r="AJ807" s="61"/>
      <c r="AK807" s="61"/>
      <c r="AL807" s="164"/>
      <c r="AM807" s="62"/>
      <c r="AN807" s="62"/>
      <c r="AO807" s="59">
        <f t="shared" si="141"/>
        <v>0</v>
      </c>
      <c r="AP807" s="59">
        <f t="shared" si="141"/>
        <v>0</v>
      </c>
      <c r="AQ807" s="59">
        <f t="shared" si="141"/>
        <v>0</v>
      </c>
      <c r="AR807" s="59">
        <f t="shared" si="141"/>
        <v>0</v>
      </c>
      <c r="AS807" s="59"/>
      <c r="AT807" s="59"/>
      <c r="AU807" s="59"/>
      <c r="AV807" s="59"/>
      <c r="AW807" s="64"/>
      <c r="AX807" s="126" t="s">
        <v>168</v>
      </c>
      <c r="AY807" s="65"/>
      <c r="AZ807" s="66">
        <v>210</v>
      </c>
    </row>
    <row r="808" spans="1:52" s="126" customFormat="1" ht="20.100000000000001" customHeight="1" x14ac:dyDescent="0.25">
      <c r="A808" s="53" t="str">
        <f t="shared" si="142"/>
        <v>TB72NT_D1+1</v>
      </c>
      <c r="B808" s="53" t="str">
        <f t="shared" si="143"/>
        <v>TB72NT_D1+2</v>
      </c>
      <c r="C808" s="53" t="str">
        <f t="shared" si="144"/>
        <v>TB72NT_D1+3</v>
      </c>
      <c r="D808" s="53" t="str">
        <f t="shared" si="145"/>
        <v>TB72NT_D1+4</v>
      </c>
      <c r="F808" s="126" t="s">
        <v>168</v>
      </c>
      <c r="G808" s="55"/>
      <c r="H808" s="55" t="s">
        <v>2707</v>
      </c>
      <c r="I808" s="56" t="s">
        <v>2702</v>
      </c>
      <c r="J808" s="56" t="s">
        <v>144</v>
      </c>
      <c r="K808" s="56"/>
      <c r="L808" s="56" t="s">
        <v>2708</v>
      </c>
      <c r="M808" s="57">
        <v>8500</v>
      </c>
      <c r="N808" s="57">
        <v>5000</v>
      </c>
      <c r="O808" s="57">
        <v>4500</v>
      </c>
      <c r="P808" s="57">
        <v>4000</v>
      </c>
      <c r="Q808" s="57"/>
      <c r="R808" s="57"/>
      <c r="S808" s="57"/>
      <c r="T808" s="57"/>
      <c r="U808" s="58" t="str">
        <f>H808</f>
        <v>TB72NT_D1</v>
      </c>
      <c r="V808" s="59"/>
      <c r="W808" s="59"/>
      <c r="X808" s="59"/>
      <c r="Y808" s="59"/>
      <c r="Z808" s="60"/>
      <c r="AA808" s="60"/>
      <c r="AB808" s="60"/>
      <c r="AC808" s="60"/>
      <c r="AD808" s="59"/>
      <c r="AE808" s="59"/>
      <c r="AF808" s="59"/>
      <c r="AG808" s="59"/>
      <c r="AH808" s="61"/>
      <c r="AI808" s="61"/>
      <c r="AJ808" s="61"/>
      <c r="AK808" s="61"/>
      <c r="AL808" s="164">
        <v>2.97</v>
      </c>
      <c r="AM808" s="62"/>
      <c r="AN808" s="62">
        <v>1.5</v>
      </c>
      <c r="AO808" s="59">
        <f t="shared" si="141"/>
        <v>12750</v>
      </c>
      <c r="AP808" s="59">
        <f t="shared" si="141"/>
        <v>7500</v>
      </c>
      <c r="AQ808" s="59">
        <f t="shared" si="141"/>
        <v>6750</v>
      </c>
      <c r="AR808" s="59">
        <f t="shared" si="141"/>
        <v>6000</v>
      </c>
      <c r="AS808" s="59">
        <f t="shared" si="146"/>
        <v>12800</v>
      </c>
      <c r="AT808" s="59">
        <f t="shared" si="146"/>
        <v>7500</v>
      </c>
      <c r="AU808" s="59">
        <f t="shared" si="146"/>
        <v>6800</v>
      </c>
      <c r="AV808" s="59">
        <f t="shared" si="146"/>
        <v>6000</v>
      </c>
      <c r="AW808" s="64"/>
      <c r="AX808" s="126" t="s">
        <v>168</v>
      </c>
      <c r="AY808" s="65"/>
      <c r="AZ808" s="66">
        <v>2400</v>
      </c>
    </row>
    <row r="809" spans="1:52" s="126" customFormat="1" x14ac:dyDescent="0.25">
      <c r="A809" s="53" t="str">
        <f t="shared" si="142"/>
        <v>TB72NT_D2+1</v>
      </c>
      <c r="B809" s="53" t="str">
        <f t="shared" si="143"/>
        <v>TB72NT_D2+2</v>
      </c>
      <c r="C809" s="53" t="str">
        <f t="shared" si="144"/>
        <v>TB72NT_D2+3</v>
      </c>
      <c r="D809" s="53" t="str">
        <f t="shared" si="145"/>
        <v>TB72NT_D2+4</v>
      </c>
      <c r="F809" s="126" t="s">
        <v>168</v>
      </c>
      <c r="G809" s="55"/>
      <c r="H809" s="55" t="s">
        <v>2709</v>
      </c>
      <c r="I809" s="56" t="s">
        <v>2704</v>
      </c>
      <c r="J809" s="56" t="s">
        <v>144</v>
      </c>
      <c r="K809" s="56"/>
      <c r="L809" s="56" t="s">
        <v>2698</v>
      </c>
      <c r="M809" s="55">
        <v>8300</v>
      </c>
      <c r="N809" s="55">
        <v>5000</v>
      </c>
      <c r="O809" s="55">
        <v>4500</v>
      </c>
      <c r="P809" s="55">
        <v>4000</v>
      </c>
      <c r="Q809" s="57"/>
      <c r="R809" s="57"/>
      <c r="S809" s="57"/>
      <c r="T809" s="57"/>
      <c r="U809" s="58" t="str">
        <f>H809</f>
        <v>TB72NT_D2</v>
      </c>
      <c r="V809" s="59"/>
      <c r="W809" s="59"/>
      <c r="X809" s="59"/>
      <c r="Y809" s="59"/>
      <c r="Z809" s="60"/>
      <c r="AA809" s="60"/>
      <c r="AB809" s="60"/>
      <c r="AC809" s="60"/>
      <c r="AD809" s="59"/>
      <c r="AE809" s="59"/>
      <c r="AF809" s="59"/>
      <c r="AG809" s="59"/>
      <c r="AH809" s="61"/>
      <c r="AI809" s="61"/>
      <c r="AJ809" s="61"/>
      <c r="AK809" s="61"/>
      <c r="AL809" s="164">
        <v>1.28</v>
      </c>
      <c r="AM809" s="62"/>
      <c r="AN809" s="62">
        <v>1.5</v>
      </c>
      <c r="AO809" s="59">
        <f t="shared" si="141"/>
        <v>12450</v>
      </c>
      <c r="AP809" s="59">
        <f t="shared" si="141"/>
        <v>7500</v>
      </c>
      <c r="AQ809" s="59">
        <f t="shared" si="141"/>
        <v>6750</v>
      </c>
      <c r="AR809" s="59">
        <f t="shared" si="141"/>
        <v>6000</v>
      </c>
      <c r="AS809" s="59">
        <f t="shared" si="146"/>
        <v>12500</v>
      </c>
      <c r="AT809" s="59">
        <f t="shared" si="146"/>
        <v>7500</v>
      </c>
      <c r="AU809" s="59">
        <f t="shared" si="146"/>
        <v>6800</v>
      </c>
      <c r="AV809" s="59">
        <f t="shared" si="146"/>
        <v>6000</v>
      </c>
      <c r="AW809" s="64"/>
      <c r="AX809" s="126" t="s">
        <v>168</v>
      </c>
      <c r="AY809" s="65"/>
      <c r="AZ809" s="66">
        <v>480</v>
      </c>
    </row>
    <row r="810" spans="1:52" s="126" customFormat="1" ht="20.100000000000001" customHeight="1" x14ac:dyDescent="0.25">
      <c r="A810" s="53" t="str">
        <f t="shared" si="142"/>
        <v>TB73NT+1</v>
      </c>
      <c r="B810" s="53" t="str">
        <f t="shared" si="143"/>
        <v>TB73NT+2</v>
      </c>
      <c r="C810" s="53" t="str">
        <f t="shared" si="144"/>
        <v>TB73NT+3</v>
      </c>
      <c r="D810" s="53" t="str">
        <f t="shared" si="145"/>
        <v>TB73NT+4</v>
      </c>
      <c r="F810" s="126" t="s">
        <v>168</v>
      </c>
      <c r="G810" s="55">
        <v>73</v>
      </c>
      <c r="H810" s="55" t="s">
        <v>2710</v>
      </c>
      <c r="I810" s="56" t="s">
        <v>2711</v>
      </c>
      <c r="J810" s="56" t="s">
        <v>2367</v>
      </c>
      <c r="K810" s="56"/>
      <c r="L810" s="56" t="s">
        <v>2708</v>
      </c>
      <c r="M810" s="57"/>
      <c r="N810" s="57"/>
      <c r="O810" s="57"/>
      <c r="P810" s="57"/>
      <c r="Q810" s="57"/>
      <c r="R810" s="57"/>
      <c r="S810" s="57"/>
      <c r="T810" s="57"/>
      <c r="U810" s="58"/>
      <c r="V810" s="59"/>
      <c r="W810" s="59"/>
      <c r="X810" s="59"/>
      <c r="Y810" s="59"/>
      <c r="Z810" s="60"/>
      <c r="AA810" s="60"/>
      <c r="AB810" s="60"/>
      <c r="AC810" s="60"/>
      <c r="AD810" s="59"/>
      <c r="AE810" s="59"/>
      <c r="AF810" s="59"/>
      <c r="AG810" s="59"/>
      <c r="AH810" s="61"/>
      <c r="AI810" s="61"/>
      <c r="AJ810" s="61"/>
      <c r="AK810" s="61"/>
      <c r="AL810" s="164"/>
      <c r="AM810" s="62"/>
      <c r="AN810" s="62"/>
      <c r="AO810" s="59">
        <f t="shared" si="141"/>
        <v>0</v>
      </c>
      <c r="AP810" s="59">
        <f t="shared" si="141"/>
        <v>0</v>
      </c>
      <c r="AQ810" s="59">
        <f t="shared" si="141"/>
        <v>0</v>
      </c>
      <c r="AR810" s="59">
        <f t="shared" si="141"/>
        <v>0</v>
      </c>
      <c r="AS810" s="59"/>
      <c r="AT810" s="59"/>
      <c r="AU810" s="59"/>
      <c r="AV810" s="59"/>
      <c r="AW810" s="64"/>
      <c r="AX810" s="126" t="s">
        <v>168</v>
      </c>
      <c r="AY810" s="65"/>
      <c r="AZ810" s="66">
        <v>600</v>
      </c>
    </row>
    <row r="811" spans="1:52" s="126" customFormat="1" x14ac:dyDescent="0.25">
      <c r="A811" s="53" t="str">
        <f t="shared" si="142"/>
        <v>TB73NT_D1+1</v>
      </c>
      <c r="B811" s="53" t="str">
        <f t="shared" si="143"/>
        <v>TB73NT_D1+2</v>
      </c>
      <c r="C811" s="53" t="str">
        <f t="shared" si="144"/>
        <v>TB73NT_D1+3</v>
      </c>
      <c r="D811" s="53" t="str">
        <f t="shared" si="145"/>
        <v>TB73NT_D1+4</v>
      </c>
      <c r="F811" s="126" t="s">
        <v>168</v>
      </c>
      <c r="G811" s="55"/>
      <c r="H811" s="55" t="s">
        <v>2712</v>
      </c>
      <c r="I811" s="56" t="s">
        <v>2702</v>
      </c>
      <c r="J811" s="56" t="s">
        <v>144</v>
      </c>
      <c r="K811" s="56"/>
      <c r="L811" s="56" t="s">
        <v>2713</v>
      </c>
      <c r="M811" s="57">
        <v>8500</v>
      </c>
      <c r="N811" s="57">
        <v>5000</v>
      </c>
      <c r="O811" s="57">
        <v>4500</v>
      </c>
      <c r="P811" s="57">
        <v>4000</v>
      </c>
      <c r="Q811" s="57"/>
      <c r="R811" s="57"/>
      <c r="S811" s="57"/>
      <c r="T811" s="57"/>
      <c r="U811" s="58" t="str">
        <f>H811</f>
        <v>TB73NT_D1</v>
      </c>
      <c r="V811" s="59"/>
      <c r="W811" s="59"/>
      <c r="X811" s="59"/>
      <c r="Y811" s="59"/>
      <c r="Z811" s="60"/>
      <c r="AA811" s="60"/>
      <c r="AB811" s="60"/>
      <c r="AC811" s="60"/>
      <c r="AD811" s="59"/>
      <c r="AE811" s="59"/>
      <c r="AF811" s="59"/>
      <c r="AG811" s="59"/>
      <c r="AH811" s="61"/>
      <c r="AI811" s="61"/>
      <c r="AJ811" s="61"/>
      <c r="AK811" s="61"/>
      <c r="AL811" s="164">
        <v>2.97</v>
      </c>
      <c r="AM811" s="62"/>
      <c r="AN811" s="62">
        <v>1.5</v>
      </c>
      <c r="AO811" s="59">
        <f t="shared" si="141"/>
        <v>12750</v>
      </c>
      <c r="AP811" s="59">
        <f t="shared" si="141"/>
        <v>7500</v>
      </c>
      <c r="AQ811" s="59">
        <f t="shared" si="141"/>
        <v>6750</v>
      </c>
      <c r="AR811" s="59">
        <f t="shared" si="141"/>
        <v>6000</v>
      </c>
      <c r="AS811" s="59">
        <f t="shared" si="146"/>
        <v>12800</v>
      </c>
      <c r="AT811" s="59">
        <f t="shared" si="146"/>
        <v>7500</v>
      </c>
      <c r="AU811" s="59">
        <f t="shared" si="146"/>
        <v>6800</v>
      </c>
      <c r="AV811" s="59">
        <f t="shared" si="146"/>
        <v>6000</v>
      </c>
      <c r="AW811" s="64"/>
      <c r="AX811" s="126" t="s">
        <v>168</v>
      </c>
      <c r="AY811" s="65"/>
      <c r="AZ811" s="66"/>
    </row>
    <row r="812" spans="1:52" s="126" customFormat="1" ht="31.5" x14ac:dyDescent="0.25">
      <c r="A812" s="53" t="str">
        <f t="shared" si="142"/>
        <v>TB73NT_D2+1</v>
      </c>
      <c r="B812" s="53" t="str">
        <f t="shared" si="143"/>
        <v>TB73NT_D2+2</v>
      </c>
      <c r="C812" s="53" t="str">
        <f t="shared" si="144"/>
        <v>TB73NT_D2+3</v>
      </c>
      <c r="D812" s="53" t="str">
        <f t="shared" si="145"/>
        <v>TB73NT_D2+4</v>
      </c>
      <c r="F812" s="126" t="s">
        <v>168</v>
      </c>
      <c r="G812" s="55"/>
      <c r="H812" s="55" t="s">
        <v>2714</v>
      </c>
      <c r="I812" s="56" t="s">
        <v>2715</v>
      </c>
      <c r="J812" s="56" t="s">
        <v>144</v>
      </c>
      <c r="K812" s="56"/>
      <c r="L812" s="56" t="s">
        <v>2716</v>
      </c>
      <c r="M812" s="55">
        <v>8300</v>
      </c>
      <c r="N812" s="55">
        <v>5000</v>
      </c>
      <c r="O812" s="55">
        <v>4500</v>
      </c>
      <c r="P812" s="55">
        <v>4000</v>
      </c>
      <c r="Q812" s="57"/>
      <c r="R812" s="57"/>
      <c r="S812" s="57"/>
      <c r="T812" s="57"/>
      <c r="U812" s="58" t="str">
        <f>H812</f>
        <v>TB73NT_D2</v>
      </c>
      <c r="V812" s="59"/>
      <c r="W812" s="59"/>
      <c r="X812" s="59"/>
      <c r="Y812" s="59"/>
      <c r="Z812" s="60"/>
      <c r="AA812" s="60"/>
      <c r="AB812" s="60"/>
      <c r="AC812" s="60"/>
      <c r="AD812" s="59"/>
      <c r="AE812" s="59"/>
      <c r="AF812" s="59"/>
      <c r="AG812" s="59"/>
      <c r="AH812" s="61"/>
      <c r="AI812" s="61"/>
      <c r="AJ812" s="61"/>
      <c r="AK812" s="61"/>
      <c r="AL812" s="164">
        <v>1.28</v>
      </c>
      <c r="AM812" s="62"/>
      <c r="AN812" s="62">
        <v>1.5</v>
      </c>
      <c r="AO812" s="59">
        <f t="shared" si="141"/>
        <v>12450</v>
      </c>
      <c r="AP812" s="59">
        <f t="shared" si="141"/>
        <v>7500</v>
      </c>
      <c r="AQ812" s="59">
        <f t="shared" si="141"/>
        <v>6750</v>
      </c>
      <c r="AR812" s="59">
        <f t="shared" si="141"/>
        <v>6000</v>
      </c>
      <c r="AS812" s="59">
        <f t="shared" si="146"/>
        <v>12500</v>
      </c>
      <c r="AT812" s="59">
        <f t="shared" si="146"/>
        <v>7500</v>
      </c>
      <c r="AU812" s="59">
        <f t="shared" si="146"/>
        <v>6800</v>
      </c>
      <c r="AV812" s="59">
        <f t="shared" si="146"/>
        <v>6000</v>
      </c>
      <c r="AW812" s="64"/>
      <c r="AX812" s="126" t="s">
        <v>168</v>
      </c>
      <c r="AY812" s="65"/>
      <c r="AZ812" s="66">
        <v>480</v>
      </c>
    </row>
    <row r="813" spans="1:52" s="126" customFormat="1" ht="20.100000000000001" customHeight="1" x14ac:dyDescent="0.25">
      <c r="A813" s="53" t="str">
        <f t="shared" si="142"/>
        <v>TB74NT+1</v>
      </c>
      <c r="B813" s="53" t="str">
        <f t="shared" si="143"/>
        <v>TB74NT+2</v>
      </c>
      <c r="C813" s="53" t="str">
        <f t="shared" si="144"/>
        <v>TB74NT+3</v>
      </c>
      <c r="D813" s="53" t="str">
        <f t="shared" si="145"/>
        <v>TB74NT+4</v>
      </c>
      <c r="F813" s="126" t="s">
        <v>168</v>
      </c>
      <c r="G813" s="55">
        <v>74</v>
      </c>
      <c r="H813" s="55" t="s">
        <v>2717</v>
      </c>
      <c r="I813" s="56" t="s">
        <v>2718</v>
      </c>
      <c r="J813" s="56" t="s">
        <v>2719</v>
      </c>
      <c r="K813" s="56"/>
      <c r="L813" s="56" t="s">
        <v>2713</v>
      </c>
      <c r="M813" s="57"/>
      <c r="N813" s="57"/>
      <c r="O813" s="57"/>
      <c r="P813" s="57"/>
      <c r="Q813" s="57"/>
      <c r="R813" s="57"/>
      <c r="S813" s="57"/>
      <c r="T813" s="57"/>
      <c r="U813" s="58"/>
      <c r="V813" s="59"/>
      <c r="W813" s="59"/>
      <c r="X813" s="59"/>
      <c r="Y813" s="59"/>
      <c r="Z813" s="60"/>
      <c r="AA813" s="60"/>
      <c r="AB813" s="60"/>
      <c r="AC813" s="60"/>
      <c r="AD813" s="59"/>
      <c r="AE813" s="59"/>
      <c r="AF813" s="59"/>
      <c r="AG813" s="59"/>
      <c r="AH813" s="61"/>
      <c r="AI813" s="61"/>
      <c r="AJ813" s="61"/>
      <c r="AK813" s="61"/>
      <c r="AL813" s="164"/>
      <c r="AM813" s="62"/>
      <c r="AN813" s="62"/>
      <c r="AO813" s="59">
        <f t="shared" si="141"/>
        <v>0</v>
      </c>
      <c r="AP813" s="59">
        <f t="shared" si="141"/>
        <v>0</v>
      </c>
      <c r="AQ813" s="59">
        <f t="shared" si="141"/>
        <v>0</v>
      </c>
      <c r="AR813" s="59">
        <f t="shared" si="141"/>
        <v>0</v>
      </c>
      <c r="AS813" s="59"/>
      <c r="AT813" s="59"/>
      <c r="AU813" s="59"/>
      <c r="AV813" s="59"/>
      <c r="AW813" s="64"/>
      <c r="AX813" s="126" t="s">
        <v>168</v>
      </c>
      <c r="AY813" s="65"/>
      <c r="AZ813" s="66">
        <v>480</v>
      </c>
    </row>
    <row r="814" spans="1:52" s="126" customFormat="1" ht="31.5" x14ac:dyDescent="0.25">
      <c r="A814" s="53" t="str">
        <f t="shared" si="142"/>
        <v>TB74NT_D1+1</v>
      </c>
      <c r="B814" s="53" t="str">
        <f t="shared" si="143"/>
        <v>TB74NT_D1+2</v>
      </c>
      <c r="C814" s="53" t="str">
        <f t="shared" si="144"/>
        <v>TB74NT_D1+3</v>
      </c>
      <c r="D814" s="53" t="str">
        <f t="shared" si="145"/>
        <v>TB74NT_D1+4</v>
      </c>
      <c r="F814" s="126" t="s">
        <v>168</v>
      </c>
      <c r="G814" s="55"/>
      <c r="H814" s="55" t="s">
        <v>2720</v>
      </c>
      <c r="I814" s="56" t="s">
        <v>2721</v>
      </c>
      <c r="J814" s="56" t="s">
        <v>2500</v>
      </c>
      <c r="K814" s="56"/>
      <c r="L814" s="56" t="s">
        <v>2504</v>
      </c>
      <c r="M814" s="57">
        <v>8500</v>
      </c>
      <c r="N814" s="57">
        <v>5000</v>
      </c>
      <c r="O814" s="57">
        <v>4500</v>
      </c>
      <c r="P814" s="57">
        <v>4000</v>
      </c>
      <c r="Q814" s="57"/>
      <c r="R814" s="57"/>
      <c r="S814" s="57"/>
      <c r="T814" s="57"/>
      <c r="U814" s="58" t="str">
        <f t="shared" ref="U814:U819" si="147">H814</f>
        <v>TB74NT_D1</v>
      </c>
      <c r="V814" s="59"/>
      <c r="W814" s="59"/>
      <c r="X814" s="59"/>
      <c r="Y814" s="59"/>
      <c r="Z814" s="60"/>
      <c r="AA814" s="60"/>
      <c r="AB814" s="60"/>
      <c r="AC814" s="60"/>
      <c r="AD814" s="59"/>
      <c r="AE814" s="59"/>
      <c r="AF814" s="59"/>
      <c r="AG814" s="59"/>
      <c r="AH814" s="61"/>
      <c r="AI814" s="61"/>
      <c r="AJ814" s="61"/>
      <c r="AK814" s="61"/>
      <c r="AL814" s="164">
        <v>2.97</v>
      </c>
      <c r="AM814" s="62"/>
      <c r="AN814" s="62">
        <v>1.5</v>
      </c>
      <c r="AO814" s="59">
        <f t="shared" si="141"/>
        <v>12750</v>
      </c>
      <c r="AP814" s="59">
        <f t="shared" si="141"/>
        <v>7500</v>
      </c>
      <c r="AQ814" s="59">
        <f t="shared" si="141"/>
        <v>6750</v>
      </c>
      <c r="AR814" s="59">
        <f t="shared" si="141"/>
        <v>6000</v>
      </c>
      <c r="AS814" s="59">
        <f t="shared" si="146"/>
        <v>12800</v>
      </c>
      <c r="AT814" s="59">
        <f t="shared" si="146"/>
        <v>7500</v>
      </c>
      <c r="AU814" s="59">
        <f t="shared" si="146"/>
        <v>6800</v>
      </c>
      <c r="AV814" s="59">
        <f t="shared" si="146"/>
        <v>6000</v>
      </c>
      <c r="AW814" s="64"/>
      <c r="AX814" s="126" t="s">
        <v>168</v>
      </c>
      <c r="AY814" s="65"/>
      <c r="AZ814" s="66"/>
    </row>
    <row r="815" spans="1:52" s="126" customFormat="1" ht="20.100000000000001" customHeight="1" x14ac:dyDescent="0.25">
      <c r="A815" s="53" t="str">
        <f t="shared" si="142"/>
        <v>TB74NT_D2+1</v>
      </c>
      <c r="B815" s="53" t="str">
        <f t="shared" si="143"/>
        <v>TB74NT_D2+2</v>
      </c>
      <c r="C815" s="53" t="str">
        <f t="shared" si="144"/>
        <v>TB74NT_D2+3</v>
      </c>
      <c r="D815" s="53" t="str">
        <f t="shared" si="145"/>
        <v>TB74NT_D2+4</v>
      </c>
      <c r="F815" s="126" t="s">
        <v>168</v>
      </c>
      <c r="G815" s="55"/>
      <c r="H815" s="55" t="s">
        <v>2722</v>
      </c>
      <c r="I815" s="56" t="s">
        <v>2723</v>
      </c>
      <c r="J815" s="56" t="s">
        <v>144</v>
      </c>
      <c r="K815" s="56"/>
      <c r="L815" s="56" t="s">
        <v>2724</v>
      </c>
      <c r="M815" s="57">
        <v>8300</v>
      </c>
      <c r="N815" s="55">
        <v>5000</v>
      </c>
      <c r="O815" s="55">
        <v>4500</v>
      </c>
      <c r="P815" s="55">
        <v>4000</v>
      </c>
      <c r="Q815" s="57"/>
      <c r="R815" s="57"/>
      <c r="S815" s="57"/>
      <c r="T815" s="57"/>
      <c r="U815" s="58" t="str">
        <f t="shared" si="147"/>
        <v>TB74NT_D2</v>
      </c>
      <c r="V815" s="59"/>
      <c r="W815" s="59"/>
      <c r="X815" s="59"/>
      <c r="Y815" s="59"/>
      <c r="Z815" s="60">
        <f>V815/M815</f>
        <v>0</v>
      </c>
      <c r="AA815" s="60"/>
      <c r="AB815" s="60"/>
      <c r="AC815" s="60"/>
      <c r="AD815" s="59"/>
      <c r="AE815" s="59"/>
      <c r="AF815" s="59"/>
      <c r="AG815" s="59"/>
      <c r="AH815" s="61"/>
      <c r="AI815" s="61"/>
      <c r="AJ815" s="61"/>
      <c r="AK815" s="61"/>
      <c r="AL815" s="164">
        <v>1.28</v>
      </c>
      <c r="AM815" s="62"/>
      <c r="AN815" s="62">
        <v>1.5</v>
      </c>
      <c r="AO815" s="59">
        <f t="shared" si="141"/>
        <v>12450</v>
      </c>
      <c r="AP815" s="59">
        <f t="shared" si="141"/>
        <v>7500</v>
      </c>
      <c r="AQ815" s="59">
        <f t="shared" si="141"/>
        <v>6750</v>
      </c>
      <c r="AR815" s="59">
        <f t="shared" si="141"/>
        <v>6000</v>
      </c>
      <c r="AS815" s="59">
        <f t="shared" si="146"/>
        <v>12500</v>
      </c>
      <c r="AT815" s="59">
        <f t="shared" si="146"/>
        <v>7500</v>
      </c>
      <c r="AU815" s="59">
        <f t="shared" si="146"/>
        <v>6800</v>
      </c>
      <c r="AV815" s="59">
        <f t="shared" si="146"/>
        <v>6000</v>
      </c>
      <c r="AW815" s="64"/>
      <c r="AX815" s="126" t="s">
        <v>168</v>
      </c>
      <c r="AY815" s="65"/>
      <c r="AZ815" s="66"/>
    </row>
    <row r="816" spans="1:52" s="126" customFormat="1" ht="31.5" x14ac:dyDescent="0.25">
      <c r="A816" s="53" t="str">
        <f t="shared" si="142"/>
        <v>TB75NT+1</v>
      </c>
      <c r="B816" s="53" t="str">
        <f t="shared" si="143"/>
        <v>TB75NT+2</v>
      </c>
      <c r="C816" s="53" t="str">
        <f t="shared" si="144"/>
        <v>TB75NT+3</v>
      </c>
      <c r="D816" s="53" t="str">
        <f t="shared" si="145"/>
        <v>TB75NT+4</v>
      </c>
      <c r="F816" s="126" t="s">
        <v>168</v>
      </c>
      <c r="G816" s="55">
        <v>75</v>
      </c>
      <c r="H816" s="55" t="s">
        <v>2725</v>
      </c>
      <c r="I816" s="56" t="s">
        <v>2726</v>
      </c>
      <c r="J816" s="56" t="s">
        <v>2727</v>
      </c>
      <c r="K816" s="56"/>
      <c r="L816" s="56" t="s">
        <v>2728</v>
      </c>
      <c r="M816" s="57">
        <v>1200</v>
      </c>
      <c r="N816" s="57">
        <v>650</v>
      </c>
      <c r="O816" s="57">
        <v>450</v>
      </c>
      <c r="P816" s="57">
        <v>350</v>
      </c>
      <c r="Q816" s="57"/>
      <c r="R816" s="57"/>
      <c r="S816" s="57"/>
      <c r="T816" s="57"/>
      <c r="U816" s="58" t="str">
        <f t="shared" si="147"/>
        <v>TB75NT</v>
      </c>
      <c r="V816" s="59"/>
      <c r="W816" s="59"/>
      <c r="X816" s="59"/>
      <c r="Y816" s="59"/>
      <c r="Z816" s="60"/>
      <c r="AA816" s="60"/>
      <c r="AB816" s="60"/>
      <c r="AC816" s="60"/>
      <c r="AD816" s="59"/>
      <c r="AE816" s="59"/>
      <c r="AF816" s="59"/>
      <c r="AG816" s="59"/>
      <c r="AH816" s="61"/>
      <c r="AI816" s="61"/>
      <c r="AJ816" s="61"/>
      <c r="AK816" s="61"/>
      <c r="AL816" s="164">
        <v>4.05</v>
      </c>
      <c r="AM816" s="62"/>
      <c r="AN816" s="62">
        <v>1.5</v>
      </c>
      <c r="AO816" s="59">
        <f t="shared" si="141"/>
        <v>1800</v>
      </c>
      <c r="AP816" s="59">
        <f t="shared" si="141"/>
        <v>975</v>
      </c>
      <c r="AQ816" s="59">
        <f t="shared" si="141"/>
        <v>675</v>
      </c>
      <c r="AR816" s="59">
        <f t="shared" si="141"/>
        <v>525</v>
      </c>
      <c r="AS816" s="59">
        <f t="shared" si="146"/>
        <v>1800</v>
      </c>
      <c r="AT816" s="59">
        <f t="shared" si="146"/>
        <v>980</v>
      </c>
      <c r="AU816" s="59">
        <f t="shared" si="146"/>
        <v>680</v>
      </c>
      <c r="AV816" s="59">
        <f t="shared" si="146"/>
        <v>530</v>
      </c>
      <c r="AW816" s="64"/>
      <c r="AX816" s="126" t="s">
        <v>2729</v>
      </c>
      <c r="AY816" s="65"/>
      <c r="AZ816" s="66">
        <v>540</v>
      </c>
    </row>
    <row r="817" spans="1:52" s="126" customFormat="1" ht="31.5" x14ac:dyDescent="0.25">
      <c r="A817" s="53" t="str">
        <f t="shared" si="142"/>
        <v>TB76NT+1</v>
      </c>
      <c r="B817" s="53" t="str">
        <f t="shared" si="143"/>
        <v>TB76NT+2</v>
      </c>
      <c r="C817" s="53" t="str">
        <f t="shared" si="144"/>
        <v>TB76NT+3</v>
      </c>
      <c r="D817" s="53" t="str">
        <f t="shared" si="145"/>
        <v>TB76NT+4</v>
      </c>
      <c r="F817" s="126" t="s">
        <v>168</v>
      </c>
      <c r="G817" s="55">
        <v>76</v>
      </c>
      <c r="H817" s="55" t="s">
        <v>2730</v>
      </c>
      <c r="I817" s="56" t="s">
        <v>2731</v>
      </c>
      <c r="J817" s="56" t="s">
        <v>144</v>
      </c>
      <c r="K817" s="56"/>
      <c r="L817" s="56" t="s">
        <v>2732</v>
      </c>
      <c r="M817" s="57">
        <v>8500</v>
      </c>
      <c r="N817" s="57">
        <v>5000</v>
      </c>
      <c r="O817" s="57">
        <v>4500</v>
      </c>
      <c r="P817" s="55">
        <v>4000</v>
      </c>
      <c r="Q817" s="57"/>
      <c r="R817" s="57"/>
      <c r="S817" s="57"/>
      <c r="T817" s="57"/>
      <c r="U817" s="58" t="str">
        <f t="shared" si="147"/>
        <v>TB76NT</v>
      </c>
      <c r="V817" s="59"/>
      <c r="W817" s="59"/>
      <c r="X817" s="59"/>
      <c r="Y817" s="59"/>
      <c r="Z817" s="60"/>
      <c r="AA817" s="60"/>
      <c r="AB817" s="60"/>
      <c r="AC817" s="60"/>
      <c r="AD817" s="59"/>
      <c r="AE817" s="59"/>
      <c r="AF817" s="59"/>
      <c r="AG817" s="59"/>
      <c r="AH817" s="61"/>
      <c r="AI817" s="61"/>
      <c r="AJ817" s="61"/>
      <c r="AK817" s="61"/>
      <c r="AL817" s="164">
        <v>2.97</v>
      </c>
      <c r="AM817" s="62"/>
      <c r="AN817" s="62">
        <v>1.5</v>
      </c>
      <c r="AO817" s="59">
        <f t="shared" si="141"/>
        <v>12750</v>
      </c>
      <c r="AP817" s="59">
        <f t="shared" si="141"/>
        <v>7500</v>
      </c>
      <c r="AQ817" s="59">
        <f t="shared" si="141"/>
        <v>6750</v>
      </c>
      <c r="AR817" s="59">
        <f t="shared" si="141"/>
        <v>6000</v>
      </c>
      <c r="AS817" s="59">
        <f t="shared" si="146"/>
        <v>12800</v>
      </c>
      <c r="AT817" s="59">
        <f t="shared" si="146"/>
        <v>7500</v>
      </c>
      <c r="AU817" s="59">
        <f t="shared" si="146"/>
        <v>6800</v>
      </c>
      <c r="AV817" s="59">
        <f t="shared" si="146"/>
        <v>6000</v>
      </c>
      <c r="AW817" s="64"/>
      <c r="AX817" s="126" t="s">
        <v>2729</v>
      </c>
      <c r="AY817" s="65"/>
      <c r="AZ817" s="66">
        <v>540</v>
      </c>
    </row>
    <row r="818" spans="1:52" s="126" customFormat="1" ht="20.100000000000001" customHeight="1" x14ac:dyDescent="0.25">
      <c r="A818" s="53" t="str">
        <f t="shared" si="142"/>
        <v>TB77NT+1</v>
      </c>
      <c r="B818" s="53" t="str">
        <f t="shared" si="143"/>
        <v>TB77NT+2</v>
      </c>
      <c r="C818" s="53" t="str">
        <f t="shared" si="144"/>
        <v>TB77NT+3</v>
      </c>
      <c r="D818" s="53" t="str">
        <f t="shared" si="145"/>
        <v>TB77NT+4</v>
      </c>
      <c r="F818" s="126" t="s">
        <v>168</v>
      </c>
      <c r="G818" s="55">
        <v>77</v>
      </c>
      <c r="H818" s="55" t="s">
        <v>2733</v>
      </c>
      <c r="I818" s="56" t="s">
        <v>2734</v>
      </c>
      <c r="J818" s="56" t="s">
        <v>2735</v>
      </c>
      <c r="K818" s="56"/>
      <c r="L818" s="56" t="s">
        <v>2736</v>
      </c>
      <c r="M818" s="57">
        <v>3500</v>
      </c>
      <c r="N818" s="57">
        <v>1700</v>
      </c>
      <c r="O818" s="57">
        <v>1200</v>
      </c>
      <c r="P818" s="57">
        <v>800</v>
      </c>
      <c r="Q818" s="57"/>
      <c r="R818" s="57"/>
      <c r="S818" s="57"/>
      <c r="T818" s="57"/>
      <c r="U818" s="58" t="str">
        <f t="shared" si="147"/>
        <v>TB77NT</v>
      </c>
      <c r="V818" s="59"/>
      <c r="W818" s="59"/>
      <c r="X818" s="59"/>
      <c r="Y818" s="59"/>
      <c r="Z818" s="60"/>
      <c r="AA818" s="60">
        <f>W818/N818</f>
        <v>0</v>
      </c>
      <c r="AB818" s="60"/>
      <c r="AC818" s="60"/>
      <c r="AD818" s="59"/>
      <c r="AE818" s="59"/>
      <c r="AF818" s="59"/>
      <c r="AG818" s="59"/>
      <c r="AH818" s="61"/>
      <c r="AI818" s="61"/>
      <c r="AJ818" s="61"/>
      <c r="AK818" s="61"/>
      <c r="AL818" s="164">
        <v>2.59</v>
      </c>
      <c r="AM818" s="62"/>
      <c r="AN818" s="62">
        <v>1.5</v>
      </c>
      <c r="AO818" s="59">
        <f t="shared" si="141"/>
        <v>5250</v>
      </c>
      <c r="AP818" s="59">
        <f t="shared" si="141"/>
        <v>2550</v>
      </c>
      <c r="AQ818" s="59">
        <f t="shared" si="141"/>
        <v>1800</v>
      </c>
      <c r="AR818" s="59">
        <f t="shared" si="141"/>
        <v>1200</v>
      </c>
      <c r="AS818" s="59">
        <f t="shared" si="146"/>
        <v>5300</v>
      </c>
      <c r="AT818" s="59">
        <f t="shared" si="146"/>
        <v>2600</v>
      </c>
      <c r="AU818" s="59">
        <f t="shared" si="146"/>
        <v>1800</v>
      </c>
      <c r="AV818" s="59">
        <f t="shared" si="146"/>
        <v>1200</v>
      </c>
      <c r="AW818" s="64"/>
      <c r="AX818" s="126" t="s">
        <v>2729</v>
      </c>
      <c r="AY818" s="65"/>
      <c r="AZ818" s="66">
        <v>600</v>
      </c>
    </row>
    <row r="819" spans="1:52" s="126" customFormat="1" ht="20.100000000000001" customHeight="1" x14ac:dyDescent="0.25">
      <c r="A819" s="53" t="str">
        <f t="shared" si="142"/>
        <v>TB78NT+1</v>
      </c>
      <c r="B819" s="53" t="str">
        <f t="shared" si="143"/>
        <v>TB78NT+2</v>
      </c>
      <c r="C819" s="53" t="str">
        <f t="shared" si="144"/>
        <v>TB78NT+3</v>
      </c>
      <c r="D819" s="53" t="str">
        <f t="shared" si="145"/>
        <v>TB78NT+4</v>
      </c>
      <c r="F819" s="126" t="s">
        <v>168</v>
      </c>
      <c r="G819" s="55">
        <v>78</v>
      </c>
      <c r="H819" s="55" t="s">
        <v>2737</v>
      </c>
      <c r="I819" s="56" t="s">
        <v>2738</v>
      </c>
      <c r="J819" s="56" t="s">
        <v>2735</v>
      </c>
      <c r="K819" s="56"/>
      <c r="L819" s="56" t="s">
        <v>2739</v>
      </c>
      <c r="M819" s="55">
        <v>3500</v>
      </c>
      <c r="N819" s="55">
        <v>1700</v>
      </c>
      <c r="O819" s="55">
        <v>1400</v>
      </c>
      <c r="P819" s="55">
        <v>1000</v>
      </c>
      <c r="Q819" s="57"/>
      <c r="R819" s="57"/>
      <c r="S819" s="57"/>
      <c r="T819" s="57"/>
      <c r="U819" s="58" t="str">
        <f t="shared" si="147"/>
        <v>TB78NT</v>
      </c>
      <c r="V819" s="59"/>
      <c r="W819" s="59"/>
      <c r="X819" s="59"/>
      <c r="Y819" s="59"/>
      <c r="Z819" s="60">
        <f>V819/M819</f>
        <v>0</v>
      </c>
      <c r="AA819" s="60"/>
      <c r="AB819" s="60"/>
      <c r="AC819" s="60"/>
      <c r="AD819" s="59"/>
      <c r="AE819" s="59"/>
      <c r="AF819" s="59"/>
      <c r="AG819" s="59"/>
      <c r="AH819" s="61"/>
      <c r="AI819" s="61"/>
      <c r="AJ819" s="61"/>
      <c r="AK819" s="61"/>
      <c r="AL819" s="164">
        <v>2.59</v>
      </c>
      <c r="AM819" s="62"/>
      <c r="AN819" s="62">
        <v>1.5</v>
      </c>
      <c r="AO819" s="59">
        <f t="shared" si="141"/>
        <v>5250</v>
      </c>
      <c r="AP819" s="59">
        <f t="shared" si="141"/>
        <v>2550</v>
      </c>
      <c r="AQ819" s="59">
        <f t="shared" si="141"/>
        <v>2100</v>
      </c>
      <c r="AR819" s="59">
        <f t="shared" si="141"/>
        <v>1500</v>
      </c>
      <c r="AS819" s="59">
        <f t="shared" si="146"/>
        <v>5300</v>
      </c>
      <c r="AT819" s="59">
        <f t="shared" si="146"/>
        <v>2600</v>
      </c>
      <c r="AU819" s="59">
        <f t="shared" si="146"/>
        <v>2100</v>
      </c>
      <c r="AV819" s="59">
        <f t="shared" si="146"/>
        <v>1500</v>
      </c>
      <c r="AW819" s="64"/>
      <c r="AX819" s="126" t="s">
        <v>2729</v>
      </c>
      <c r="AY819" s="65"/>
      <c r="AZ819" s="66">
        <v>600</v>
      </c>
    </row>
    <row r="820" spans="1:52" s="126" customFormat="1" ht="20.100000000000001" customHeight="1" x14ac:dyDescent="0.25">
      <c r="A820" s="53" t="str">
        <f t="shared" si="142"/>
        <v>TB79NT+1</v>
      </c>
      <c r="B820" s="53" t="str">
        <f t="shared" si="143"/>
        <v>TB79NT+2</v>
      </c>
      <c r="C820" s="53" t="str">
        <f t="shared" si="144"/>
        <v>TB79NT+3</v>
      </c>
      <c r="D820" s="53" t="str">
        <f t="shared" si="145"/>
        <v>TB79NT+4</v>
      </c>
      <c r="F820" s="126" t="s">
        <v>168</v>
      </c>
      <c r="G820" s="55">
        <v>79</v>
      </c>
      <c r="H820" s="55" t="s">
        <v>2740</v>
      </c>
      <c r="I820" s="56" t="s">
        <v>2741</v>
      </c>
      <c r="J820" s="56" t="s">
        <v>2742</v>
      </c>
      <c r="K820" s="56"/>
      <c r="L820" s="56" t="s">
        <v>2736</v>
      </c>
      <c r="M820" s="57"/>
      <c r="N820" s="57"/>
      <c r="O820" s="57"/>
      <c r="P820" s="55"/>
      <c r="Q820" s="57"/>
      <c r="R820" s="57"/>
      <c r="S820" s="57"/>
      <c r="T820" s="57"/>
      <c r="U820" s="58"/>
      <c r="V820" s="59"/>
      <c r="W820" s="59"/>
      <c r="X820" s="59"/>
      <c r="Y820" s="59"/>
      <c r="Z820" s="60" t="e">
        <f>V820/M820</f>
        <v>#DIV/0!</v>
      </c>
      <c r="AA820" s="60" t="e">
        <f>W820/N820</f>
        <v>#DIV/0!</v>
      </c>
      <c r="AB820" s="60"/>
      <c r="AC820" s="60"/>
      <c r="AD820" s="59"/>
      <c r="AE820" s="59"/>
      <c r="AF820" s="59"/>
      <c r="AG820" s="59"/>
      <c r="AH820" s="61"/>
      <c r="AI820" s="61"/>
      <c r="AJ820" s="61"/>
      <c r="AK820" s="61"/>
      <c r="AL820" s="164"/>
      <c r="AM820" s="62"/>
      <c r="AN820" s="62"/>
      <c r="AO820" s="59">
        <f t="shared" si="141"/>
        <v>0</v>
      </c>
      <c r="AP820" s="59">
        <f t="shared" si="141"/>
        <v>0</v>
      </c>
      <c r="AQ820" s="59">
        <f t="shared" si="141"/>
        <v>0</v>
      </c>
      <c r="AR820" s="59">
        <f t="shared" si="141"/>
        <v>0</v>
      </c>
      <c r="AS820" s="59"/>
      <c r="AT820" s="59"/>
      <c r="AU820" s="59"/>
      <c r="AV820" s="59"/>
      <c r="AW820" s="64"/>
      <c r="AX820" s="126" t="s">
        <v>2729</v>
      </c>
      <c r="AY820" s="65"/>
      <c r="AZ820" s="66">
        <v>660</v>
      </c>
    </row>
    <row r="821" spans="1:52" s="126" customFormat="1" ht="34.5" customHeight="1" x14ac:dyDescent="0.25">
      <c r="A821" s="53" t="str">
        <f t="shared" si="142"/>
        <v>TB79NT_D1+1</v>
      </c>
      <c r="B821" s="53" t="str">
        <f t="shared" si="143"/>
        <v>TB79NT_D1+2</v>
      </c>
      <c r="C821" s="53" t="str">
        <f t="shared" si="144"/>
        <v>TB79NT_D1+3</v>
      </c>
      <c r="D821" s="53" t="str">
        <f t="shared" si="145"/>
        <v>TB79NT_D1+4</v>
      </c>
      <c r="F821" s="126" t="s">
        <v>168</v>
      </c>
      <c r="G821" s="55"/>
      <c r="H821" s="55" t="s">
        <v>2743</v>
      </c>
      <c r="I821" s="56" t="s">
        <v>2744</v>
      </c>
      <c r="J821" s="56"/>
      <c r="K821" s="56"/>
      <c r="L821" s="56"/>
      <c r="M821" s="57">
        <v>2600</v>
      </c>
      <c r="N821" s="57">
        <v>1300</v>
      </c>
      <c r="O821" s="57">
        <v>1000</v>
      </c>
      <c r="P821" s="55">
        <v>800</v>
      </c>
      <c r="Q821" s="57"/>
      <c r="R821" s="57"/>
      <c r="S821" s="57"/>
      <c r="T821" s="57"/>
      <c r="U821" s="58" t="str">
        <f>H821</f>
        <v>TB79NT_D1</v>
      </c>
      <c r="V821" s="59"/>
      <c r="W821" s="59"/>
      <c r="X821" s="59"/>
      <c r="Y821" s="59"/>
      <c r="Z821" s="60"/>
      <c r="AA821" s="60">
        <f>W821/N821</f>
        <v>0</v>
      </c>
      <c r="AB821" s="60"/>
      <c r="AC821" s="60"/>
      <c r="AD821" s="59"/>
      <c r="AE821" s="59"/>
      <c r="AF821" s="59"/>
      <c r="AG821" s="59"/>
      <c r="AH821" s="61"/>
      <c r="AI821" s="61"/>
      <c r="AJ821" s="61"/>
      <c r="AK821" s="61"/>
      <c r="AL821" s="164">
        <v>1.95</v>
      </c>
      <c r="AM821" s="62"/>
      <c r="AN821" s="62">
        <v>1.5</v>
      </c>
      <c r="AO821" s="59">
        <f t="shared" si="141"/>
        <v>3900</v>
      </c>
      <c r="AP821" s="59">
        <f t="shared" si="141"/>
        <v>1950</v>
      </c>
      <c r="AQ821" s="59">
        <f t="shared" si="141"/>
        <v>1500</v>
      </c>
      <c r="AR821" s="59">
        <f t="shared" si="141"/>
        <v>1200</v>
      </c>
      <c r="AS821" s="59">
        <f t="shared" si="146"/>
        <v>3900</v>
      </c>
      <c r="AT821" s="59">
        <f t="shared" si="146"/>
        <v>2000</v>
      </c>
      <c r="AU821" s="59">
        <f t="shared" si="146"/>
        <v>1500</v>
      </c>
      <c r="AV821" s="59">
        <f t="shared" si="146"/>
        <v>1200</v>
      </c>
      <c r="AW821" s="64"/>
      <c r="AX821" s="126" t="s">
        <v>2729</v>
      </c>
      <c r="AY821" s="65"/>
      <c r="AZ821" s="66">
        <v>480</v>
      </c>
    </row>
    <row r="822" spans="1:52" s="126" customFormat="1" ht="50.25" customHeight="1" x14ac:dyDescent="0.25">
      <c r="A822" s="53" t="str">
        <f t="shared" si="142"/>
        <v>TB79NT_D2+1</v>
      </c>
      <c r="B822" s="53" t="str">
        <f t="shared" si="143"/>
        <v>TB79NT_D2+2</v>
      </c>
      <c r="C822" s="53" t="str">
        <f t="shared" si="144"/>
        <v>TB79NT_D2+3</v>
      </c>
      <c r="D822" s="53" t="str">
        <f t="shared" si="145"/>
        <v>TB79NT_D2+4</v>
      </c>
      <c r="F822" s="126" t="s">
        <v>168</v>
      </c>
      <c r="G822" s="55"/>
      <c r="H822" s="55" t="s">
        <v>2745</v>
      </c>
      <c r="I822" s="56" t="s">
        <v>2746</v>
      </c>
      <c r="J822" s="56" t="s">
        <v>2747</v>
      </c>
      <c r="K822" s="56"/>
      <c r="L822" s="56" t="s">
        <v>2748</v>
      </c>
      <c r="M822" s="55">
        <v>2100</v>
      </c>
      <c r="N822" s="55">
        <v>1300</v>
      </c>
      <c r="O822" s="55">
        <v>1000</v>
      </c>
      <c r="P822" s="55">
        <v>800</v>
      </c>
      <c r="Q822" s="57"/>
      <c r="R822" s="57"/>
      <c r="S822" s="57"/>
      <c r="T822" s="57"/>
      <c r="U822" s="58" t="str">
        <f>H822</f>
        <v>TB79NT_D2</v>
      </c>
      <c r="V822" s="59"/>
      <c r="W822" s="59"/>
      <c r="X822" s="59"/>
      <c r="Y822" s="59"/>
      <c r="Z822" s="60"/>
      <c r="AA822" s="60"/>
      <c r="AB822" s="60"/>
      <c r="AC822" s="60"/>
      <c r="AD822" s="59"/>
      <c r="AE822" s="59"/>
      <c r="AF822" s="59"/>
      <c r="AG822" s="59"/>
      <c r="AH822" s="61"/>
      <c r="AI822" s="61"/>
      <c r="AJ822" s="61"/>
      <c r="AK822" s="61"/>
      <c r="AL822" s="164">
        <v>3.2571428571428571</v>
      </c>
      <c r="AM822" s="62"/>
      <c r="AN822" s="62">
        <v>1.85</v>
      </c>
      <c r="AO822" s="59">
        <f t="shared" si="141"/>
        <v>3885</v>
      </c>
      <c r="AP822" s="59">
        <f t="shared" si="141"/>
        <v>2405</v>
      </c>
      <c r="AQ822" s="59">
        <f t="shared" si="141"/>
        <v>1850</v>
      </c>
      <c r="AR822" s="59">
        <f t="shared" si="141"/>
        <v>1480</v>
      </c>
      <c r="AS822" s="59">
        <f t="shared" si="146"/>
        <v>3900</v>
      </c>
      <c r="AT822" s="59">
        <f t="shared" si="146"/>
        <v>2400</v>
      </c>
      <c r="AU822" s="59">
        <f t="shared" si="146"/>
        <v>1900</v>
      </c>
      <c r="AV822" s="59">
        <f t="shared" si="146"/>
        <v>1500</v>
      </c>
      <c r="AW822" s="64"/>
      <c r="AX822" s="126" t="s">
        <v>2729</v>
      </c>
      <c r="AY822" s="65"/>
      <c r="AZ822" s="66"/>
    </row>
    <row r="823" spans="1:52" s="183" customFormat="1" ht="20.100000000000001" customHeight="1" x14ac:dyDescent="0.25">
      <c r="A823" s="182" t="str">
        <f t="shared" si="142"/>
        <v>+1</v>
      </c>
      <c r="B823" s="182" t="str">
        <f t="shared" si="143"/>
        <v>+2</v>
      </c>
      <c r="C823" s="182" t="str">
        <f t="shared" si="144"/>
        <v>+3</v>
      </c>
      <c r="D823" s="182" t="str">
        <f t="shared" si="145"/>
        <v>+4</v>
      </c>
      <c r="F823" s="183" t="s">
        <v>2729</v>
      </c>
      <c r="G823" s="169" t="s">
        <v>2749</v>
      </c>
      <c r="H823" s="196"/>
      <c r="I823" s="170" t="s">
        <v>2750</v>
      </c>
      <c r="J823" s="170"/>
      <c r="K823" s="170"/>
      <c r="L823" s="170"/>
      <c r="M823" s="169"/>
      <c r="N823" s="169"/>
      <c r="O823" s="169"/>
      <c r="P823" s="169"/>
      <c r="Q823" s="184"/>
      <c r="R823" s="184"/>
      <c r="S823" s="184"/>
      <c r="T823" s="184"/>
      <c r="U823" s="185"/>
      <c r="V823" s="186"/>
      <c r="W823" s="186"/>
      <c r="X823" s="186"/>
      <c r="Y823" s="186"/>
      <c r="Z823" s="187"/>
      <c r="AA823" s="187"/>
      <c r="AB823" s="187"/>
      <c r="AC823" s="187"/>
      <c r="AD823" s="186"/>
      <c r="AE823" s="186"/>
      <c r="AF823" s="186"/>
      <c r="AG823" s="186"/>
      <c r="AH823" s="188"/>
      <c r="AI823" s="188"/>
      <c r="AJ823" s="188"/>
      <c r="AK823" s="188"/>
      <c r="AL823" s="164">
        <f>AVERAGE(AL825:AL924)</f>
        <v>5.4165968975151548</v>
      </c>
      <c r="AM823" s="189"/>
      <c r="AN823" s="190">
        <f>ROUNDDOWN(AL823*$AN$10/$AL$10,1)</f>
        <v>3.1</v>
      </c>
      <c r="AO823" s="59">
        <f t="shared" si="141"/>
        <v>0</v>
      </c>
      <c r="AP823" s="59">
        <f t="shared" si="141"/>
        <v>0</v>
      </c>
      <c r="AQ823" s="59">
        <f t="shared" si="141"/>
        <v>0</v>
      </c>
      <c r="AR823" s="59">
        <f t="shared" si="141"/>
        <v>0</v>
      </c>
      <c r="AS823" s="59"/>
      <c r="AT823" s="59"/>
      <c r="AU823" s="59"/>
      <c r="AV823" s="59"/>
      <c r="AW823" s="191"/>
      <c r="AX823" s="183" t="s">
        <v>2729</v>
      </c>
      <c r="AY823" s="192"/>
      <c r="AZ823" s="193">
        <v>510</v>
      </c>
    </row>
    <row r="824" spans="1:52" s="130" customFormat="1" ht="20.100000000000001" customHeight="1" x14ac:dyDescent="0.25">
      <c r="A824" s="53" t="str">
        <f t="shared" si="142"/>
        <v>TN1NT1+1</v>
      </c>
      <c r="B824" s="53" t="str">
        <f t="shared" si="143"/>
        <v>TN1NT1+2</v>
      </c>
      <c r="C824" s="53" t="str">
        <f t="shared" si="144"/>
        <v>TN1NT1+3</v>
      </c>
      <c r="D824" s="53" t="str">
        <f t="shared" si="145"/>
        <v>TN1NT1+4</v>
      </c>
      <c r="F824" s="126" t="s">
        <v>2729</v>
      </c>
      <c r="G824" s="55">
        <v>1</v>
      </c>
      <c r="H824" s="55" t="s">
        <v>2751</v>
      </c>
      <c r="I824" s="56" t="s">
        <v>144</v>
      </c>
      <c r="J824" s="56" t="s">
        <v>2752</v>
      </c>
      <c r="K824" s="56"/>
      <c r="L824" s="56" t="s">
        <v>2753</v>
      </c>
      <c r="M824" s="57"/>
      <c r="N824" s="57"/>
      <c r="O824" s="57"/>
      <c r="P824" s="55"/>
      <c r="Q824" s="57"/>
      <c r="R824" s="57"/>
      <c r="S824" s="57"/>
      <c r="T824" s="57"/>
      <c r="U824" s="58"/>
      <c r="V824" s="59"/>
      <c r="W824" s="59"/>
      <c r="X824" s="59"/>
      <c r="Y824" s="59"/>
      <c r="Z824" s="60"/>
      <c r="AA824" s="60"/>
      <c r="AB824" s="60"/>
      <c r="AC824" s="60"/>
      <c r="AD824" s="59"/>
      <c r="AE824" s="59"/>
      <c r="AF824" s="59"/>
      <c r="AG824" s="59"/>
      <c r="AH824" s="61"/>
      <c r="AI824" s="61"/>
      <c r="AJ824" s="61"/>
      <c r="AK824" s="61"/>
      <c r="AL824" s="164"/>
      <c r="AM824" s="62"/>
      <c r="AN824" s="62"/>
      <c r="AO824" s="59">
        <f t="shared" si="141"/>
        <v>0</v>
      </c>
      <c r="AP824" s="59">
        <f t="shared" si="141"/>
        <v>0</v>
      </c>
      <c r="AQ824" s="59">
        <f t="shared" si="141"/>
        <v>0</v>
      </c>
      <c r="AR824" s="59">
        <f t="shared" si="141"/>
        <v>0</v>
      </c>
      <c r="AS824" s="59"/>
      <c r="AT824" s="59"/>
      <c r="AU824" s="59"/>
      <c r="AV824" s="59"/>
      <c r="AW824" s="64"/>
      <c r="AX824" s="126" t="s">
        <v>2729</v>
      </c>
      <c r="AY824" s="65"/>
      <c r="AZ824" s="66">
        <v>600</v>
      </c>
    </row>
    <row r="825" spans="1:52" s="126" customFormat="1" ht="39.950000000000003" customHeight="1" x14ac:dyDescent="0.25">
      <c r="A825" s="53" t="str">
        <f t="shared" si="142"/>
        <v>TN1NT1_D1+1</v>
      </c>
      <c r="B825" s="53" t="str">
        <f t="shared" si="143"/>
        <v>TN1NT1_D1+2</v>
      </c>
      <c r="C825" s="53" t="str">
        <f t="shared" si="144"/>
        <v>TN1NT1_D1+3</v>
      </c>
      <c r="D825" s="53" t="str">
        <f t="shared" si="145"/>
        <v>TN1NT1_D1+4</v>
      </c>
      <c r="F825" s="126" t="s">
        <v>2729</v>
      </c>
      <c r="G825" s="55"/>
      <c r="H825" s="55" t="s">
        <v>2754</v>
      </c>
      <c r="I825" s="56" t="s">
        <v>2755</v>
      </c>
      <c r="J825" s="56" t="s">
        <v>2753</v>
      </c>
      <c r="K825" s="56"/>
      <c r="L825" s="56" t="s">
        <v>2756</v>
      </c>
      <c r="M825" s="57">
        <v>5800</v>
      </c>
      <c r="N825" s="57">
        <v>1800</v>
      </c>
      <c r="O825" s="57">
        <v>1300</v>
      </c>
      <c r="P825" s="55">
        <v>900</v>
      </c>
      <c r="Q825" s="57"/>
      <c r="R825" s="57"/>
      <c r="S825" s="57"/>
      <c r="T825" s="57"/>
      <c r="U825" s="58" t="str">
        <f t="shared" ref="U825:U830" si="148">H825</f>
        <v>TN1NT1_D1</v>
      </c>
      <c r="V825" s="59"/>
      <c r="W825" s="59"/>
      <c r="X825" s="59"/>
      <c r="Y825" s="59"/>
      <c r="Z825" s="60">
        <f>V825/M825</f>
        <v>0</v>
      </c>
      <c r="AA825" s="60">
        <f>W825/N825</f>
        <v>0</v>
      </c>
      <c r="AB825" s="60"/>
      <c r="AC825" s="60">
        <f>Y825/P825</f>
        <v>0</v>
      </c>
      <c r="AD825" s="59"/>
      <c r="AE825" s="59"/>
      <c r="AF825" s="59"/>
      <c r="AG825" s="59"/>
      <c r="AH825" s="61"/>
      <c r="AI825" s="61"/>
      <c r="AJ825" s="61"/>
      <c r="AK825" s="61"/>
      <c r="AL825" s="164">
        <v>6.3981724457922091</v>
      </c>
      <c r="AM825" s="62"/>
      <c r="AN825" s="63">
        <f t="shared" ref="AN825:AN830" si="149">ROUNDDOWN(AL825*$AN$10/$AL$10,1)</f>
        <v>3.7</v>
      </c>
      <c r="AO825" s="59">
        <f t="shared" si="141"/>
        <v>21460</v>
      </c>
      <c r="AP825" s="59">
        <f t="shared" si="141"/>
        <v>6660</v>
      </c>
      <c r="AQ825" s="59">
        <f t="shared" si="141"/>
        <v>4810</v>
      </c>
      <c r="AR825" s="59">
        <f t="shared" si="141"/>
        <v>3330</v>
      </c>
      <c r="AS825" s="59">
        <f t="shared" si="146"/>
        <v>21500</v>
      </c>
      <c r="AT825" s="59">
        <f t="shared" si="146"/>
        <v>6700</v>
      </c>
      <c r="AU825" s="59">
        <f t="shared" si="146"/>
        <v>4800</v>
      </c>
      <c r="AV825" s="59">
        <f t="shared" si="146"/>
        <v>3300</v>
      </c>
      <c r="AW825" s="64"/>
      <c r="AX825" s="126" t="s">
        <v>2729</v>
      </c>
      <c r="AY825" s="65"/>
      <c r="AZ825" s="66">
        <v>720</v>
      </c>
    </row>
    <row r="826" spans="1:52" s="126" customFormat="1" ht="39.950000000000003" customHeight="1" x14ac:dyDescent="0.25">
      <c r="A826" s="53" t="str">
        <f t="shared" si="142"/>
        <v>TN1NT1_D2+1</v>
      </c>
      <c r="B826" s="53" t="str">
        <f t="shared" si="143"/>
        <v>TN1NT1_D2+2</v>
      </c>
      <c r="C826" s="53" t="str">
        <f t="shared" si="144"/>
        <v>TN1NT1_D2+3</v>
      </c>
      <c r="D826" s="53" t="str">
        <f t="shared" si="145"/>
        <v>TN1NT1_D2+4</v>
      </c>
      <c r="F826" s="126" t="s">
        <v>2729</v>
      </c>
      <c r="G826" s="55"/>
      <c r="H826" s="55" t="s">
        <v>2757</v>
      </c>
      <c r="I826" s="56" t="s">
        <v>2758</v>
      </c>
      <c r="J826" s="56" t="s">
        <v>2759</v>
      </c>
      <c r="K826" s="56"/>
      <c r="L826" s="56" t="s">
        <v>2760</v>
      </c>
      <c r="M826" s="57">
        <v>6400</v>
      </c>
      <c r="N826" s="57">
        <v>2000</v>
      </c>
      <c r="O826" s="57">
        <v>1450</v>
      </c>
      <c r="P826" s="57">
        <v>900</v>
      </c>
      <c r="Q826" s="57"/>
      <c r="R826" s="57"/>
      <c r="S826" s="57"/>
      <c r="T826" s="57"/>
      <c r="U826" s="58" t="str">
        <f t="shared" si="148"/>
        <v>TN1NT1_D2</v>
      </c>
      <c r="V826" s="59"/>
      <c r="W826" s="59"/>
      <c r="X826" s="59"/>
      <c r="Y826" s="59"/>
      <c r="Z826" s="60"/>
      <c r="AA826" s="60">
        <f>W826/N826</f>
        <v>0</v>
      </c>
      <c r="AB826" s="60"/>
      <c r="AC826" s="60"/>
      <c r="AD826" s="59"/>
      <c r="AE826" s="59"/>
      <c r="AF826" s="59"/>
      <c r="AG826" s="59"/>
      <c r="AH826" s="61"/>
      <c r="AI826" s="61"/>
      <c r="AJ826" s="61"/>
      <c r="AK826" s="61"/>
      <c r="AL826" s="164">
        <v>4.0735567970204842</v>
      </c>
      <c r="AM826" s="62"/>
      <c r="AN826" s="63">
        <f t="shared" si="149"/>
        <v>2.2999999999999998</v>
      </c>
      <c r="AO826" s="59">
        <f t="shared" si="141"/>
        <v>14719.999999999998</v>
      </c>
      <c r="AP826" s="59">
        <f t="shared" si="141"/>
        <v>4600</v>
      </c>
      <c r="AQ826" s="59">
        <f t="shared" si="141"/>
        <v>3334.9999999999995</v>
      </c>
      <c r="AR826" s="59">
        <f t="shared" si="141"/>
        <v>2070</v>
      </c>
      <c r="AS826" s="59">
        <f t="shared" si="146"/>
        <v>14700</v>
      </c>
      <c r="AT826" s="59">
        <f t="shared" si="146"/>
        <v>4600</v>
      </c>
      <c r="AU826" s="59">
        <f t="shared" si="146"/>
        <v>3300</v>
      </c>
      <c r="AV826" s="59">
        <f t="shared" si="146"/>
        <v>2100</v>
      </c>
      <c r="AW826" s="64"/>
      <c r="AX826" s="126" t="s">
        <v>2729</v>
      </c>
      <c r="AY826" s="65"/>
      <c r="AZ826" s="66">
        <v>660</v>
      </c>
    </row>
    <row r="827" spans="1:52" s="126" customFormat="1" ht="39.950000000000003" customHeight="1" x14ac:dyDescent="0.25">
      <c r="A827" s="53" t="str">
        <f t="shared" si="142"/>
        <v>TN1NT1_D3+1</v>
      </c>
      <c r="B827" s="53" t="str">
        <f t="shared" si="143"/>
        <v>TN1NT1_D3+2</v>
      </c>
      <c r="C827" s="53" t="str">
        <f t="shared" si="144"/>
        <v>TN1NT1_D3+3</v>
      </c>
      <c r="D827" s="53" t="str">
        <f t="shared" si="145"/>
        <v>TN1NT1_D3+4</v>
      </c>
      <c r="F827" s="126" t="s">
        <v>2729</v>
      </c>
      <c r="G827" s="55"/>
      <c r="H827" s="55" t="s">
        <v>2761</v>
      </c>
      <c r="I827" s="56" t="s">
        <v>2762</v>
      </c>
      <c r="J827" s="56" t="s">
        <v>2760</v>
      </c>
      <c r="K827" s="56"/>
      <c r="L827" s="56" t="s">
        <v>2763</v>
      </c>
      <c r="M827" s="57">
        <v>6700</v>
      </c>
      <c r="N827" s="57">
        <v>2000</v>
      </c>
      <c r="O827" s="57">
        <v>1450</v>
      </c>
      <c r="P827" s="57">
        <v>1000</v>
      </c>
      <c r="Q827" s="57"/>
      <c r="R827" s="57"/>
      <c r="S827" s="57"/>
      <c r="T827" s="57"/>
      <c r="U827" s="58" t="str">
        <f t="shared" si="148"/>
        <v>TN1NT1_D3</v>
      </c>
      <c r="V827" s="59"/>
      <c r="W827" s="59"/>
      <c r="X827" s="59"/>
      <c r="Y827" s="59"/>
      <c r="Z827" s="60">
        <f>V827/M827</f>
        <v>0</v>
      </c>
      <c r="AA827" s="60">
        <f>W827/N827</f>
        <v>0</v>
      </c>
      <c r="AB827" s="60">
        <f>X827/O827</f>
        <v>0</v>
      </c>
      <c r="AC827" s="60">
        <f>Y827/P827</f>
        <v>0</v>
      </c>
      <c r="AD827" s="59"/>
      <c r="AE827" s="59"/>
      <c r="AF827" s="59"/>
      <c r="AG827" s="59"/>
      <c r="AH827" s="61"/>
      <c r="AI827" s="61"/>
      <c r="AJ827" s="61"/>
      <c r="AK827" s="61"/>
      <c r="AL827" s="164">
        <v>5.1332201665018511</v>
      </c>
      <c r="AM827" s="62"/>
      <c r="AN827" s="63">
        <f t="shared" si="149"/>
        <v>2.9</v>
      </c>
      <c r="AO827" s="59">
        <f t="shared" si="141"/>
        <v>19430</v>
      </c>
      <c r="AP827" s="59">
        <f t="shared" si="141"/>
        <v>5800</v>
      </c>
      <c r="AQ827" s="59">
        <f t="shared" si="141"/>
        <v>4205</v>
      </c>
      <c r="AR827" s="59">
        <f t="shared" si="141"/>
        <v>2900</v>
      </c>
      <c r="AS827" s="59">
        <f t="shared" si="146"/>
        <v>19400</v>
      </c>
      <c r="AT827" s="59">
        <f t="shared" si="146"/>
        <v>5800</v>
      </c>
      <c r="AU827" s="59">
        <f t="shared" si="146"/>
        <v>4200</v>
      </c>
      <c r="AV827" s="59">
        <f t="shared" si="146"/>
        <v>2900</v>
      </c>
      <c r="AW827" s="64"/>
      <c r="AX827" s="126" t="s">
        <v>2729</v>
      </c>
      <c r="AY827" s="65"/>
      <c r="AZ827" s="66">
        <v>480</v>
      </c>
    </row>
    <row r="828" spans="1:52" s="126" customFormat="1" ht="39.950000000000003" customHeight="1" x14ac:dyDescent="0.25">
      <c r="A828" s="53" t="str">
        <f t="shared" si="142"/>
        <v>TN1NT1_D4+1</v>
      </c>
      <c r="B828" s="53" t="str">
        <f t="shared" si="143"/>
        <v>TN1NT1_D4+2</v>
      </c>
      <c r="C828" s="53" t="str">
        <f t="shared" si="144"/>
        <v>TN1NT1_D4+3</v>
      </c>
      <c r="D828" s="53" t="str">
        <f t="shared" si="145"/>
        <v>TN1NT1_D4+4</v>
      </c>
      <c r="F828" s="126" t="s">
        <v>2729</v>
      </c>
      <c r="G828" s="55"/>
      <c r="H828" s="55" t="s">
        <v>2764</v>
      </c>
      <c r="I828" s="56" t="s">
        <v>2765</v>
      </c>
      <c r="J828" s="56" t="s">
        <v>2748</v>
      </c>
      <c r="K828" s="56"/>
      <c r="L828" s="56" t="s">
        <v>2766</v>
      </c>
      <c r="M828" s="57">
        <v>6400</v>
      </c>
      <c r="N828" s="57">
        <v>2000</v>
      </c>
      <c r="O828" s="57">
        <v>1450</v>
      </c>
      <c r="P828" s="57">
        <v>1000</v>
      </c>
      <c r="Q828" s="57"/>
      <c r="R828" s="57"/>
      <c r="S828" s="57"/>
      <c r="T828" s="57"/>
      <c r="U828" s="58" t="str">
        <f t="shared" si="148"/>
        <v>TN1NT1_D4</v>
      </c>
      <c r="V828" s="59"/>
      <c r="W828" s="59"/>
      <c r="X828" s="59"/>
      <c r="Y828" s="59"/>
      <c r="Z828" s="60">
        <f>V828/M828</f>
        <v>0</v>
      </c>
      <c r="AA828" s="60">
        <f>W828/N828</f>
        <v>0</v>
      </c>
      <c r="AB828" s="60"/>
      <c r="AC828" s="60">
        <f>Y828/P828</f>
        <v>0</v>
      </c>
      <c r="AD828" s="59"/>
      <c r="AE828" s="59"/>
      <c r="AF828" s="59"/>
      <c r="AG828" s="59"/>
      <c r="AH828" s="61"/>
      <c r="AI828" s="61"/>
      <c r="AJ828" s="61"/>
      <c r="AK828" s="61"/>
      <c r="AL828" s="164">
        <v>7.5152335815842939</v>
      </c>
      <c r="AM828" s="62"/>
      <c r="AN828" s="63">
        <f t="shared" si="149"/>
        <v>4.3</v>
      </c>
      <c r="AO828" s="59">
        <f t="shared" si="141"/>
        <v>27520</v>
      </c>
      <c r="AP828" s="59">
        <f t="shared" si="141"/>
        <v>8600</v>
      </c>
      <c r="AQ828" s="59">
        <f t="shared" si="141"/>
        <v>6235</v>
      </c>
      <c r="AR828" s="59">
        <f t="shared" si="141"/>
        <v>4300</v>
      </c>
      <c r="AS828" s="59">
        <f t="shared" si="146"/>
        <v>27500</v>
      </c>
      <c r="AT828" s="59">
        <f t="shared" si="146"/>
        <v>8600</v>
      </c>
      <c r="AU828" s="59">
        <f t="shared" si="146"/>
        <v>6200</v>
      </c>
      <c r="AV828" s="59">
        <f t="shared" si="146"/>
        <v>4300</v>
      </c>
      <c r="AW828" s="64"/>
      <c r="AX828" s="126" t="s">
        <v>2729</v>
      </c>
      <c r="AY828" s="65"/>
      <c r="AZ828" s="66">
        <v>270</v>
      </c>
    </row>
    <row r="829" spans="1:52" s="126" customFormat="1" ht="39.950000000000003" customHeight="1" x14ac:dyDescent="0.25">
      <c r="A829" s="53" t="str">
        <f t="shared" si="142"/>
        <v>TN1NT1_D5+1</v>
      </c>
      <c r="B829" s="53" t="str">
        <f t="shared" si="143"/>
        <v>TN1NT1_D5+2</v>
      </c>
      <c r="C829" s="53" t="str">
        <f t="shared" si="144"/>
        <v>TN1NT1_D5+3</v>
      </c>
      <c r="D829" s="53" t="str">
        <f t="shared" si="145"/>
        <v>TN1NT1_D5+4</v>
      </c>
      <c r="F829" s="126" t="s">
        <v>2729</v>
      </c>
      <c r="G829" s="55"/>
      <c r="H829" s="55" t="s">
        <v>2767</v>
      </c>
      <c r="I829" s="56" t="s">
        <v>2768</v>
      </c>
      <c r="J829" s="56" t="s">
        <v>2769</v>
      </c>
      <c r="K829" s="56"/>
      <c r="L829" s="56" t="s">
        <v>2770</v>
      </c>
      <c r="M829" s="57">
        <v>7400</v>
      </c>
      <c r="N829" s="57">
        <v>2200</v>
      </c>
      <c r="O829" s="57">
        <v>1500</v>
      </c>
      <c r="P829" s="55">
        <v>1100</v>
      </c>
      <c r="Q829" s="57"/>
      <c r="R829" s="57"/>
      <c r="S829" s="57"/>
      <c r="T829" s="57"/>
      <c r="U829" s="58" t="str">
        <f t="shared" si="148"/>
        <v>TN1NT1_D5</v>
      </c>
      <c r="V829" s="59"/>
      <c r="W829" s="59"/>
      <c r="X829" s="59"/>
      <c r="Y829" s="59"/>
      <c r="Z829" s="60">
        <f>V829/M829</f>
        <v>0</v>
      </c>
      <c r="AA829" s="60">
        <f>W829/N829</f>
        <v>0</v>
      </c>
      <c r="AB829" s="60"/>
      <c r="AC829" s="60"/>
      <c r="AD829" s="59"/>
      <c r="AE829" s="59"/>
      <c r="AF829" s="59"/>
      <c r="AG829" s="59"/>
      <c r="AH829" s="61"/>
      <c r="AI829" s="61"/>
      <c r="AJ829" s="61"/>
      <c r="AK829" s="61"/>
      <c r="AL829" s="164">
        <v>3.95</v>
      </c>
      <c r="AM829" s="62"/>
      <c r="AN829" s="63">
        <f t="shared" si="149"/>
        <v>2.2000000000000002</v>
      </c>
      <c r="AO829" s="59">
        <f t="shared" si="141"/>
        <v>16280.000000000002</v>
      </c>
      <c r="AP829" s="59">
        <f t="shared" si="141"/>
        <v>4840</v>
      </c>
      <c r="AQ829" s="59">
        <f t="shared" si="141"/>
        <v>3300.0000000000005</v>
      </c>
      <c r="AR829" s="59">
        <f t="shared" si="141"/>
        <v>2420</v>
      </c>
      <c r="AS829" s="59">
        <f t="shared" si="146"/>
        <v>16300</v>
      </c>
      <c r="AT829" s="59">
        <f t="shared" si="146"/>
        <v>4800</v>
      </c>
      <c r="AU829" s="59">
        <f t="shared" si="146"/>
        <v>3300</v>
      </c>
      <c r="AV829" s="59">
        <f t="shared" si="146"/>
        <v>2400</v>
      </c>
      <c r="AW829" s="64"/>
      <c r="AX829" s="126" t="s">
        <v>2729</v>
      </c>
      <c r="AY829" s="65"/>
      <c r="AZ829" s="66"/>
    </row>
    <row r="830" spans="1:52" s="126" customFormat="1" ht="39.950000000000003" customHeight="1" x14ac:dyDescent="0.25">
      <c r="A830" s="53" t="str">
        <f t="shared" si="142"/>
        <v>TN1NT1_D6+1</v>
      </c>
      <c r="B830" s="53" t="str">
        <f t="shared" si="143"/>
        <v>TN1NT1_D6+2</v>
      </c>
      <c r="C830" s="53" t="str">
        <f t="shared" si="144"/>
        <v>TN1NT1_D6+3</v>
      </c>
      <c r="D830" s="53" t="str">
        <f t="shared" si="145"/>
        <v>TN1NT1_D6+4</v>
      </c>
      <c r="F830" s="126" t="s">
        <v>2729</v>
      </c>
      <c r="G830" s="55"/>
      <c r="H830" s="55" t="s">
        <v>2771</v>
      </c>
      <c r="I830" s="56" t="s">
        <v>2772</v>
      </c>
      <c r="J830" s="56" t="s">
        <v>2748</v>
      </c>
      <c r="K830" s="56"/>
      <c r="L830" s="56" t="s">
        <v>2773</v>
      </c>
      <c r="M830" s="55">
        <v>5300</v>
      </c>
      <c r="N830" s="55">
        <v>1600</v>
      </c>
      <c r="O830" s="55">
        <v>1100</v>
      </c>
      <c r="P830" s="55">
        <v>800</v>
      </c>
      <c r="Q830" s="57"/>
      <c r="R830" s="57"/>
      <c r="S830" s="57"/>
      <c r="T830" s="57"/>
      <c r="U830" s="58" t="str">
        <f t="shared" si="148"/>
        <v>TN1NT1_D6</v>
      </c>
      <c r="V830" s="59"/>
      <c r="W830" s="59"/>
      <c r="X830" s="59"/>
      <c r="Y830" s="59"/>
      <c r="Z830" s="60"/>
      <c r="AA830" s="60"/>
      <c r="AB830" s="60"/>
      <c r="AC830" s="60"/>
      <c r="AD830" s="59"/>
      <c r="AE830" s="59"/>
      <c r="AF830" s="59"/>
      <c r="AG830" s="59"/>
      <c r="AH830" s="61"/>
      <c r="AI830" s="61"/>
      <c r="AJ830" s="61"/>
      <c r="AK830" s="61"/>
      <c r="AL830" s="164">
        <v>3.85</v>
      </c>
      <c r="AM830" s="62"/>
      <c r="AN830" s="63">
        <f t="shared" si="149"/>
        <v>2.2000000000000002</v>
      </c>
      <c r="AO830" s="59">
        <f t="shared" si="141"/>
        <v>11660.000000000002</v>
      </c>
      <c r="AP830" s="59">
        <f t="shared" si="141"/>
        <v>3520.0000000000005</v>
      </c>
      <c r="AQ830" s="59">
        <f t="shared" si="141"/>
        <v>2420</v>
      </c>
      <c r="AR830" s="59">
        <f t="shared" si="141"/>
        <v>1760.0000000000002</v>
      </c>
      <c r="AS830" s="59">
        <f t="shared" si="146"/>
        <v>11700</v>
      </c>
      <c r="AT830" s="59">
        <f t="shared" si="146"/>
        <v>3500</v>
      </c>
      <c r="AU830" s="59">
        <f t="shared" si="146"/>
        <v>2400</v>
      </c>
      <c r="AV830" s="59">
        <f t="shared" si="146"/>
        <v>1800</v>
      </c>
      <c r="AW830" s="64"/>
      <c r="AX830" s="126" t="s">
        <v>2729</v>
      </c>
      <c r="AY830" s="65"/>
      <c r="AZ830" s="66">
        <v>360</v>
      </c>
    </row>
    <row r="831" spans="1:52" s="126" customFormat="1" ht="39.950000000000003" customHeight="1" x14ac:dyDescent="0.25">
      <c r="A831" s="53" t="str">
        <f t="shared" si="142"/>
        <v>TN2NT1+1</v>
      </c>
      <c r="B831" s="53" t="str">
        <f t="shared" si="143"/>
        <v>TN2NT1+2</v>
      </c>
      <c r="C831" s="53" t="str">
        <f t="shared" si="144"/>
        <v>TN2NT1+3</v>
      </c>
      <c r="D831" s="53" t="str">
        <f t="shared" si="145"/>
        <v>TN2NT1+4</v>
      </c>
      <c r="F831" s="126" t="s">
        <v>2729</v>
      </c>
      <c r="G831" s="55">
        <v>2</v>
      </c>
      <c r="H831" s="55" t="s">
        <v>2774</v>
      </c>
      <c r="I831" s="56" t="s">
        <v>2775</v>
      </c>
      <c r="J831" s="56" t="s">
        <v>2773</v>
      </c>
      <c r="K831" s="56"/>
      <c r="L831" s="56" t="s">
        <v>2776</v>
      </c>
      <c r="M831" s="57"/>
      <c r="N831" s="57"/>
      <c r="O831" s="57"/>
      <c r="P831" s="55"/>
      <c r="Q831" s="57"/>
      <c r="R831" s="57"/>
      <c r="S831" s="57"/>
      <c r="T831" s="57"/>
      <c r="U831" s="58"/>
      <c r="V831" s="59"/>
      <c r="W831" s="59"/>
      <c r="X831" s="59"/>
      <c r="Y831" s="59"/>
      <c r="Z831" s="60"/>
      <c r="AA831" s="60"/>
      <c r="AB831" s="60"/>
      <c r="AC831" s="60"/>
      <c r="AD831" s="59"/>
      <c r="AE831" s="59"/>
      <c r="AF831" s="59"/>
      <c r="AG831" s="59"/>
      <c r="AH831" s="61"/>
      <c r="AI831" s="61"/>
      <c r="AJ831" s="61"/>
      <c r="AK831" s="61"/>
      <c r="AL831" s="164"/>
      <c r="AM831" s="62"/>
      <c r="AN831" s="62"/>
      <c r="AO831" s="59">
        <f t="shared" si="141"/>
        <v>0</v>
      </c>
      <c r="AP831" s="59">
        <f t="shared" si="141"/>
        <v>0</v>
      </c>
      <c r="AQ831" s="59">
        <f t="shared" si="141"/>
        <v>0</v>
      </c>
      <c r="AR831" s="59">
        <f t="shared" si="141"/>
        <v>0</v>
      </c>
      <c r="AS831" s="59"/>
      <c r="AT831" s="59"/>
      <c r="AU831" s="59"/>
      <c r="AV831" s="59"/>
      <c r="AW831" s="64"/>
      <c r="AX831" s="126" t="s">
        <v>2729</v>
      </c>
      <c r="AY831" s="65"/>
      <c r="AZ831" s="66">
        <v>360</v>
      </c>
    </row>
    <row r="832" spans="1:52" s="126" customFormat="1" ht="39.950000000000003" customHeight="1" x14ac:dyDescent="0.25">
      <c r="A832" s="53" t="str">
        <f t="shared" si="142"/>
        <v>TN2NT1_D1+1</v>
      </c>
      <c r="B832" s="53" t="str">
        <f t="shared" si="143"/>
        <v>TN2NT1_D1+2</v>
      </c>
      <c r="C832" s="53" t="str">
        <f t="shared" si="144"/>
        <v>TN2NT1_D1+3</v>
      </c>
      <c r="D832" s="53" t="str">
        <f t="shared" si="145"/>
        <v>TN2NT1_D1+4</v>
      </c>
      <c r="F832" s="126" t="s">
        <v>2729</v>
      </c>
      <c r="G832" s="55"/>
      <c r="H832" s="55" t="s">
        <v>2777</v>
      </c>
      <c r="I832" s="56" t="s">
        <v>2778</v>
      </c>
      <c r="J832" s="56" t="s">
        <v>2776</v>
      </c>
      <c r="K832" s="56"/>
      <c r="L832" s="56" t="s">
        <v>2779</v>
      </c>
      <c r="M832" s="57">
        <v>6000</v>
      </c>
      <c r="N832" s="57">
        <v>1700</v>
      </c>
      <c r="O832" s="57">
        <v>1300</v>
      </c>
      <c r="P832" s="57">
        <v>850</v>
      </c>
      <c r="Q832" s="57"/>
      <c r="R832" s="57"/>
      <c r="S832" s="57"/>
      <c r="T832" s="57"/>
      <c r="U832" s="58" t="str">
        <f t="shared" ref="U832:U837" si="150">H832</f>
        <v>TN2NT1_D1</v>
      </c>
      <c r="V832" s="59"/>
      <c r="W832" s="59"/>
      <c r="X832" s="59"/>
      <c r="Y832" s="59"/>
      <c r="Z832" s="60">
        <f>V832/M832</f>
        <v>0</v>
      </c>
      <c r="AA832" s="60"/>
      <c r="AB832" s="60"/>
      <c r="AC832" s="60"/>
      <c r="AD832" s="59"/>
      <c r="AE832" s="59"/>
      <c r="AF832" s="59"/>
      <c r="AG832" s="59"/>
      <c r="AH832" s="61"/>
      <c r="AI832" s="61"/>
      <c r="AJ832" s="61"/>
      <c r="AK832" s="61"/>
      <c r="AL832" s="164">
        <v>3.8451187335583072</v>
      </c>
      <c r="AM832" s="62"/>
      <c r="AN832" s="63">
        <f t="shared" ref="AN832:AN837" si="151">ROUNDDOWN(AL832*$AN$10/$AL$10,1)</f>
        <v>2.2000000000000002</v>
      </c>
      <c r="AO832" s="59">
        <f t="shared" si="141"/>
        <v>13200.000000000002</v>
      </c>
      <c r="AP832" s="59">
        <f t="shared" si="141"/>
        <v>3740.0000000000005</v>
      </c>
      <c r="AQ832" s="59">
        <f t="shared" si="141"/>
        <v>2860.0000000000005</v>
      </c>
      <c r="AR832" s="59">
        <f t="shared" si="141"/>
        <v>1870.0000000000002</v>
      </c>
      <c r="AS832" s="59">
        <f t="shared" si="146"/>
        <v>13200</v>
      </c>
      <c r="AT832" s="59">
        <f t="shared" si="146"/>
        <v>3700</v>
      </c>
      <c r="AU832" s="59">
        <f t="shared" si="146"/>
        <v>2900</v>
      </c>
      <c r="AV832" s="59">
        <f t="shared" si="146"/>
        <v>1900</v>
      </c>
      <c r="AW832" s="64"/>
      <c r="AX832" s="126" t="s">
        <v>2729</v>
      </c>
      <c r="AY832" s="65"/>
      <c r="AZ832" s="66">
        <v>390</v>
      </c>
    </row>
    <row r="833" spans="1:52" s="126" customFormat="1" ht="39.950000000000003" customHeight="1" x14ac:dyDescent="0.25">
      <c r="A833" s="53" t="str">
        <f t="shared" si="142"/>
        <v>TN2NT1_D2+1</v>
      </c>
      <c r="B833" s="53" t="str">
        <f t="shared" si="143"/>
        <v>TN2NT1_D2+2</v>
      </c>
      <c r="C833" s="53" t="str">
        <f t="shared" si="144"/>
        <v>TN2NT1_D2+3</v>
      </c>
      <c r="D833" s="53" t="str">
        <f t="shared" si="145"/>
        <v>TN2NT1_D2+4</v>
      </c>
      <c r="F833" s="126" t="s">
        <v>2729</v>
      </c>
      <c r="G833" s="55"/>
      <c r="H833" s="55" t="s">
        <v>2780</v>
      </c>
      <c r="I833" s="56" t="s">
        <v>2781</v>
      </c>
      <c r="J833" s="56" t="s">
        <v>2779</v>
      </c>
      <c r="K833" s="56"/>
      <c r="L833" s="56" t="s">
        <v>2782</v>
      </c>
      <c r="M833" s="57">
        <v>7000</v>
      </c>
      <c r="N833" s="57">
        <v>2100</v>
      </c>
      <c r="O833" s="57">
        <v>1200</v>
      </c>
      <c r="P833" s="57">
        <v>1000</v>
      </c>
      <c r="Q833" s="57"/>
      <c r="R833" s="57"/>
      <c r="S833" s="57"/>
      <c r="T833" s="57"/>
      <c r="U833" s="58" t="str">
        <f t="shared" si="150"/>
        <v>TN2NT1_D2</v>
      </c>
      <c r="V833" s="59"/>
      <c r="W833" s="59"/>
      <c r="X833" s="59"/>
      <c r="Y833" s="59"/>
      <c r="Z833" s="60">
        <f>V833/M833</f>
        <v>0</v>
      </c>
      <c r="AA833" s="60">
        <f>W833/N833</f>
        <v>0</v>
      </c>
      <c r="AB833" s="60">
        <f>X833/O833</f>
        <v>0</v>
      </c>
      <c r="AC833" s="60">
        <f>Y833/P833</f>
        <v>0</v>
      </c>
      <c r="AD833" s="59"/>
      <c r="AE833" s="59"/>
      <c r="AF833" s="59"/>
      <c r="AG833" s="59"/>
      <c r="AH833" s="61"/>
      <c r="AI833" s="61"/>
      <c r="AJ833" s="61"/>
      <c r="AK833" s="61"/>
      <c r="AL833" s="164">
        <v>4.0595775127543074</v>
      </c>
      <c r="AM833" s="62"/>
      <c r="AN833" s="63">
        <f t="shared" si="151"/>
        <v>2.2999999999999998</v>
      </c>
      <c r="AO833" s="59">
        <f t="shared" si="141"/>
        <v>16099.999999999998</v>
      </c>
      <c r="AP833" s="59">
        <f t="shared" si="141"/>
        <v>4830</v>
      </c>
      <c r="AQ833" s="59">
        <f t="shared" si="141"/>
        <v>2760</v>
      </c>
      <c r="AR833" s="59">
        <f t="shared" si="141"/>
        <v>2300</v>
      </c>
      <c r="AS833" s="59">
        <f t="shared" si="146"/>
        <v>16100</v>
      </c>
      <c r="AT833" s="59">
        <f t="shared" si="146"/>
        <v>4800</v>
      </c>
      <c r="AU833" s="59">
        <f t="shared" si="146"/>
        <v>2800</v>
      </c>
      <c r="AV833" s="59">
        <f t="shared" si="146"/>
        <v>2300</v>
      </c>
      <c r="AW833" s="64"/>
      <c r="AX833" s="126" t="s">
        <v>2729</v>
      </c>
      <c r="AY833" s="65"/>
      <c r="AZ833" s="66"/>
    </row>
    <row r="834" spans="1:52" s="126" customFormat="1" ht="39.950000000000003" customHeight="1" x14ac:dyDescent="0.25">
      <c r="A834" s="53" t="str">
        <f t="shared" si="142"/>
        <v>TN2NT1_D3+1</v>
      </c>
      <c r="B834" s="53" t="str">
        <f t="shared" si="143"/>
        <v>TN2NT1_D3+2</v>
      </c>
      <c r="C834" s="53" t="str">
        <f t="shared" si="144"/>
        <v>TN2NT1_D3+3</v>
      </c>
      <c r="D834" s="53" t="str">
        <f t="shared" si="145"/>
        <v>TN2NT1_D3+4</v>
      </c>
      <c r="F834" s="126" t="s">
        <v>2729</v>
      </c>
      <c r="G834" s="55"/>
      <c r="H834" s="55" t="s">
        <v>2783</v>
      </c>
      <c r="I834" s="56" t="s">
        <v>2784</v>
      </c>
      <c r="J834" s="56" t="s">
        <v>2785</v>
      </c>
      <c r="K834" s="56"/>
      <c r="L834" s="56" t="s">
        <v>2786</v>
      </c>
      <c r="M834" s="57">
        <v>8000</v>
      </c>
      <c r="N834" s="57">
        <v>2300</v>
      </c>
      <c r="O834" s="57">
        <v>1550</v>
      </c>
      <c r="P834" s="57">
        <v>1200</v>
      </c>
      <c r="Q834" s="57"/>
      <c r="R834" s="57"/>
      <c r="S834" s="57"/>
      <c r="T834" s="57"/>
      <c r="U834" s="58" t="str">
        <f t="shared" si="150"/>
        <v>TN2NT1_D3</v>
      </c>
      <c r="V834" s="59"/>
      <c r="W834" s="59"/>
      <c r="X834" s="59"/>
      <c r="Y834" s="59"/>
      <c r="Z834" s="60"/>
      <c r="AA834" s="60">
        <f>W834/N834</f>
        <v>0</v>
      </c>
      <c r="AB834" s="60"/>
      <c r="AC834" s="60"/>
      <c r="AD834" s="59"/>
      <c r="AE834" s="59"/>
      <c r="AF834" s="59"/>
      <c r="AG834" s="59"/>
      <c r="AH834" s="61"/>
      <c r="AI834" s="61"/>
      <c r="AJ834" s="61"/>
      <c r="AK834" s="61"/>
      <c r="AL834" s="164">
        <v>4.005716527595963</v>
      </c>
      <c r="AM834" s="62"/>
      <c r="AN834" s="63">
        <f t="shared" si="151"/>
        <v>2.2999999999999998</v>
      </c>
      <c r="AO834" s="59">
        <f t="shared" si="141"/>
        <v>18400</v>
      </c>
      <c r="AP834" s="59">
        <f t="shared" si="141"/>
        <v>5290</v>
      </c>
      <c r="AQ834" s="59">
        <f t="shared" si="141"/>
        <v>3564.9999999999995</v>
      </c>
      <c r="AR834" s="59">
        <f t="shared" si="141"/>
        <v>2760</v>
      </c>
      <c r="AS834" s="59">
        <f t="shared" si="146"/>
        <v>18400</v>
      </c>
      <c r="AT834" s="59">
        <f t="shared" si="146"/>
        <v>5300</v>
      </c>
      <c r="AU834" s="59">
        <f t="shared" si="146"/>
        <v>3600</v>
      </c>
      <c r="AV834" s="59">
        <f t="shared" si="146"/>
        <v>2800</v>
      </c>
      <c r="AW834" s="64"/>
      <c r="AX834" s="126" t="s">
        <v>2729</v>
      </c>
      <c r="AY834" s="65"/>
      <c r="AZ834" s="66">
        <v>300</v>
      </c>
    </row>
    <row r="835" spans="1:52" s="126" customFormat="1" ht="39.950000000000003" customHeight="1" x14ac:dyDescent="0.25">
      <c r="A835" s="53" t="str">
        <f t="shared" si="142"/>
        <v>TN2NT1_D4+1</v>
      </c>
      <c r="B835" s="53" t="str">
        <f t="shared" si="143"/>
        <v>TN2NT1_D4+2</v>
      </c>
      <c r="C835" s="53" t="str">
        <f t="shared" si="144"/>
        <v>TN2NT1_D4+3</v>
      </c>
      <c r="D835" s="53" t="str">
        <f t="shared" si="145"/>
        <v>TN2NT1_D4+4</v>
      </c>
      <c r="F835" s="126" t="s">
        <v>2729</v>
      </c>
      <c r="G835" s="55"/>
      <c r="H835" s="55" t="s">
        <v>2787</v>
      </c>
      <c r="I835" s="56" t="s">
        <v>2788</v>
      </c>
      <c r="J835" s="56" t="s">
        <v>2786</v>
      </c>
      <c r="K835" s="56"/>
      <c r="L835" s="56" t="s">
        <v>2770</v>
      </c>
      <c r="M835" s="57">
        <v>7400</v>
      </c>
      <c r="N835" s="57">
        <v>2200</v>
      </c>
      <c r="O835" s="57">
        <v>1200</v>
      </c>
      <c r="P835" s="55">
        <v>1100</v>
      </c>
      <c r="Q835" s="57"/>
      <c r="R835" s="57"/>
      <c r="S835" s="57"/>
      <c r="T835" s="57"/>
      <c r="U835" s="58" t="str">
        <f t="shared" si="150"/>
        <v>TN2NT1_D4</v>
      </c>
      <c r="V835" s="59"/>
      <c r="W835" s="59"/>
      <c r="X835" s="59"/>
      <c r="Y835" s="59"/>
      <c r="Z835" s="60"/>
      <c r="AA835" s="60"/>
      <c r="AB835" s="60"/>
      <c r="AC835" s="60"/>
      <c r="AD835" s="59"/>
      <c r="AE835" s="59"/>
      <c r="AF835" s="59"/>
      <c r="AG835" s="59"/>
      <c r="AH835" s="61"/>
      <c r="AI835" s="61"/>
      <c r="AJ835" s="61"/>
      <c r="AK835" s="61"/>
      <c r="AL835" s="164">
        <v>3.948855900084189</v>
      </c>
      <c r="AM835" s="62"/>
      <c r="AN835" s="63">
        <f t="shared" si="151"/>
        <v>2.2000000000000002</v>
      </c>
      <c r="AO835" s="59">
        <f t="shared" si="141"/>
        <v>16280.000000000002</v>
      </c>
      <c r="AP835" s="59">
        <f t="shared" si="141"/>
        <v>4840</v>
      </c>
      <c r="AQ835" s="59">
        <f t="shared" si="141"/>
        <v>2640</v>
      </c>
      <c r="AR835" s="59">
        <f t="shared" si="141"/>
        <v>2420</v>
      </c>
      <c r="AS835" s="59">
        <f t="shared" si="146"/>
        <v>16300</v>
      </c>
      <c r="AT835" s="59">
        <f t="shared" si="146"/>
        <v>4800</v>
      </c>
      <c r="AU835" s="59">
        <f t="shared" si="146"/>
        <v>2600</v>
      </c>
      <c r="AV835" s="59">
        <f t="shared" si="146"/>
        <v>2400</v>
      </c>
      <c r="AW835" s="64"/>
      <c r="AX835" s="126" t="s">
        <v>2729</v>
      </c>
      <c r="AY835" s="65"/>
      <c r="AZ835" s="66">
        <v>240</v>
      </c>
    </row>
    <row r="836" spans="1:52" s="126" customFormat="1" ht="39.950000000000003" customHeight="1" x14ac:dyDescent="0.25">
      <c r="A836" s="53" t="str">
        <f t="shared" si="142"/>
        <v>TN2NT1_D5+1</v>
      </c>
      <c r="B836" s="53" t="str">
        <f t="shared" si="143"/>
        <v>TN2NT1_D5+2</v>
      </c>
      <c r="C836" s="53" t="str">
        <f t="shared" si="144"/>
        <v>TN2NT1_D5+3</v>
      </c>
      <c r="D836" s="53" t="str">
        <f t="shared" si="145"/>
        <v>TN2NT1_D5+4</v>
      </c>
      <c r="F836" s="126" t="s">
        <v>2729</v>
      </c>
      <c r="G836" s="55"/>
      <c r="H836" s="55" t="s">
        <v>2789</v>
      </c>
      <c r="I836" s="56" t="s">
        <v>2790</v>
      </c>
      <c r="J836" s="56" t="s">
        <v>2748</v>
      </c>
      <c r="K836" s="56"/>
      <c r="L836" s="56" t="s">
        <v>2791</v>
      </c>
      <c r="M836" s="57">
        <v>5600</v>
      </c>
      <c r="N836" s="55">
        <v>1600</v>
      </c>
      <c r="O836" s="55">
        <v>1200</v>
      </c>
      <c r="P836" s="55">
        <v>800</v>
      </c>
      <c r="Q836" s="57"/>
      <c r="R836" s="57"/>
      <c r="S836" s="57"/>
      <c r="T836" s="57"/>
      <c r="U836" s="58" t="str">
        <f t="shared" si="150"/>
        <v>TN2NT1_D5</v>
      </c>
      <c r="V836" s="59"/>
      <c r="W836" s="59"/>
      <c r="X836" s="59"/>
      <c r="Y836" s="59"/>
      <c r="Z836" s="60"/>
      <c r="AA836" s="60"/>
      <c r="AB836" s="60"/>
      <c r="AC836" s="60"/>
      <c r="AD836" s="59"/>
      <c r="AE836" s="59"/>
      <c r="AF836" s="59"/>
      <c r="AG836" s="59"/>
      <c r="AH836" s="61"/>
      <c r="AI836" s="61"/>
      <c r="AJ836" s="61"/>
      <c r="AK836" s="61"/>
      <c r="AL836" s="164">
        <v>3.8512671893044184</v>
      </c>
      <c r="AM836" s="62"/>
      <c r="AN836" s="63">
        <f t="shared" si="151"/>
        <v>2.2000000000000002</v>
      </c>
      <c r="AO836" s="59">
        <f t="shared" si="141"/>
        <v>12320.000000000002</v>
      </c>
      <c r="AP836" s="59">
        <f t="shared" si="141"/>
        <v>3520.0000000000005</v>
      </c>
      <c r="AQ836" s="59">
        <f t="shared" si="141"/>
        <v>2640</v>
      </c>
      <c r="AR836" s="59">
        <f t="shared" si="141"/>
        <v>1760.0000000000002</v>
      </c>
      <c r="AS836" s="59">
        <f t="shared" si="146"/>
        <v>12300</v>
      </c>
      <c r="AT836" s="59">
        <f t="shared" si="146"/>
        <v>3500</v>
      </c>
      <c r="AU836" s="59">
        <f t="shared" si="146"/>
        <v>2600</v>
      </c>
      <c r="AV836" s="59">
        <f t="shared" si="146"/>
        <v>1800</v>
      </c>
      <c r="AW836" s="64"/>
      <c r="AX836" s="126" t="s">
        <v>2729</v>
      </c>
      <c r="AY836" s="65"/>
      <c r="AZ836" s="66">
        <v>240</v>
      </c>
    </row>
    <row r="837" spans="1:52" s="126" customFormat="1" ht="39.950000000000003" customHeight="1" x14ac:dyDescent="0.25">
      <c r="A837" s="53" t="str">
        <f t="shared" si="142"/>
        <v>TN2NT1_D6+1</v>
      </c>
      <c r="B837" s="53" t="str">
        <f t="shared" si="143"/>
        <v>TN2NT1_D6+2</v>
      </c>
      <c r="C837" s="53" t="str">
        <f t="shared" si="144"/>
        <v>TN2NT1_D6+3</v>
      </c>
      <c r="D837" s="53" t="str">
        <f t="shared" si="145"/>
        <v>TN2NT1_D6+4</v>
      </c>
      <c r="F837" s="126" t="s">
        <v>2729</v>
      </c>
      <c r="G837" s="55"/>
      <c r="H837" s="55" t="s">
        <v>2792</v>
      </c>
      <c r="I837" s="56" t="s">
        <v>2793</v>
      </c>
      <c r="J837" s="56" t="s">
        <v>2748</v>
      </c>
      <c r="K837" s="56"/>
      <c r="L837" s="56" t="s">
        <v>2794</v>
      </c>
      <c r="M837" s="55">
        <v>3000</v>
      </c>
      <c r="N837" s="55">
        <v>900</v>
      </c>
      <c r="O837" s="55">
        <v>700</v>
      </c>
      <c r="P837" s="55">
        <v>450</v>
      </c>
      <c r="Q837" s="57"/>
      <c r="R837" s="57"/>
      <c r="S837" s="57"/>
      <c r="T837" s="57"/>
      <c r="U837" s="58" t="str">
        <f t="shared" si="150"/>
        <v>TN2NT1_D6</v>
      </c>
      <c r="V837" s="59"/>
      <c r="W837" s="59"/>
      <c r="X837" s="59"/>
      <c r="Y837" s="59"/>
      <c r="Z837" s="60"/>
      <c r="AA837" s="60"/>
      <c r="AB837" s="60"/>
      <c r="AC837" s="60"/>
      <c r="AD837" s="59"/>
      <c r="AE837" s="59"/>
      <c r="AF837" s="59"/>
      <c r="AG837" s="59"/>
      <c r="AH837" s="61"/>
      <c r="AI837" s="61"/>
      <c r="AJ837" s="61"/>
      <c r="AK837" s="61"/>
      <c r="AL837" s="164">
        <v>5.16</v>
      </c>
      <c r="AM837" s="62"/>
      <c r="AN837" s="63">
        <f t="shared" si="151"/>
        <v>2.9</v>
      </c>
      <c r="AO837" s="59">
        <f t="shared" si="141"/>
        <v>8700</v>
      </c>
      <c r="AP837" s="59">
        <f t="shared" si="141"/>
        <v>2610</v>
      </c>
      <c r="AQ837" s="59">
        <f t="shared" si="141"/>
        <v>2030</v>
      </c>
      <c r="AR837" s="59">
        <f t="shared" si="141"/>
        <v>1305</v>
      </c>
      <c r="AS837" s="59">
        <f t="shared" si="146"/>
        <v>8700</v>
      </c>
      <c r="AT837" s="59">
        <f t="shared" si="146"/>
        <v>2600</v>
      </c>
      <c r="AU837" s="59">
        <f t="shared" si="146"/>
        <v>2000</v>
      </c>
      <c r="AV837" s="59">
        <f t="shared" si="146"/>
        <v>1300</v>
      </c>
      <c r="AW837" s="64"/>
      <c r="AX837" s="126" t="s">
        <v>2729</v>
      </c>
      <c r="AY837" s="65"/>
      <c r="AZ837" s="66"/>
    </row>
    <row r="838" spans="1:52" s="126" customFormat="1" ht="39.950000000000003" customHeight="1" x14ac:dyDescent="0.25">
      <c r="A838" s="53" t="str">
        <f t="shared" si="142"/>
        <v>TN3NT1+1</v>
      </c>
      <c r="B838" s="53" t="str">
        <f t="shared" si="143"/>
        <v>TN3NT1+2</v>
      </c>
      <c r="C838" s="53" t="str">
        <f t="shared" si="144"/>
        <v>TN3NT1+3</v>
      </c>
      <c r="D838" s="53" t="str">
        <f t="shared" si="145"/>
        <v>TN3NT1+4</v>
      </c>
      <c r="F838" s="126" t="s">
        <v>2729</v>
      </c>
      <c r="G838" s="55">
        <v>3</v>
      </c>
      <c r="H838" s="55" t="s">
        <v>2795</v>
      </c>
      <c r="I838" s="56" t="s">
        <v>456</v>
      </c>
      <c r="J838" s="56" t="s">
        <v>2794</v>
      </c>
      <c r="K838" s="56"/>
      <c r="L838" s="56" t="s">
        <v>2791</v>
      </c>
      <c r="M838" s="57"/>
      <c r="N838" s="57"/>
      <c r="O838" s="57"/>
      <c r="P838" s="55"/>
      <c r="Q838" s="57"/>
      <c r="R838" s="57"/>
      <c r="S838" s="57"/>
      <c r="T838" s="57"/>
      <c r="U838" s="58"/>
      <c r="V838" s="59"/>
      <c r="W838" s="59"/>
      <c r="X838" s="59"/>
      <c r="Y838" s="59"/>
      <c r="Z838" s="60"/>
      <c r="AA838" s="60"/>
      <c r="AB838" s="60"/>
      <c r="AC838" s="60"/>
      <c r="AD838" s="59"/>
      <c r="AE838" s="59"/>
      <c r="AF838" s="59"/>
      <c r="AG838" s="59"/>
      <c r="AH838" s="61"/>
      <c r="AI838" s="61"/>
      <c r="AJ838" s="61"/>
      <c r="AK838" s="61"/>
      <c r="AL838" s="164"/>
      <c r="AM838" s="62"/>
      <c r="AN838" s="62"/>
      <c r="AO838" s="59">
        <f t="shared" si="141"/>
        <v>0</v>
      </c>
      <c r="AP838" s="59">
        <f t="shared" si="141"/>
        <v>0</v>
      </c>
      <c r="AQ838" s="59">
        <f t="shared" si="141"/>
        <v>0</v>
      </c>
      <c r="AR838" s="59">
        <f t="shared" si="141"/>
        <v>0</v>
      </c>
      <c r="AS838" s="59"/>
      <c r="AT838" s="59"/>
      <c r="AU838" s="59"/>
      <c r="AV838" s="59"/>
      <c r="AW838" s="64"/>
      <c r="AX838" s="126" t="s">
        <v>2729</v>
      </c>
      <c r="AY838" s="65"/>
      <c r="AZ838" s="66">
        <v>180</v>
      </c>
    </row>
    <row r="839" spans="1:52" s="126" customFormat="1" ht="39.950000000000003" customHeight="1" x14ac:dyDescent="0.25">
      <c r="A839" s="53" t="str">
        <f t="shared" si="142"/>
        <v>TN3NT1_D1+1</v>
      </c>
      <c r="B839" s="53" t="str">
        <f t="shared" si="143"/>
        <v>TN3NT1_D1+2</v>
      </c>
      <c r="C839" s="53" t="str">
        <f t="shared" si="144"/>
        <v>TN3NT1_D1+3</v>
      </c>
      <c r="D839" s="53" t="str">
        <f t="shared" si="145"/>
        <v>TN3NT1_D1+4</v>
      </c>
      <c r="F839" s="126" t="s">
        <v>2729</v>
      </c>
      <c r="G839" s="55"/>
      <c r="H839" s="55" t="s">
        <v>2796</v>
      </c>
      <c r="I839" s="56" t="s">
        <v>2797</v>
      </c>
      <c r="J839" s="56" t="s">
        <v>2798</v>
      </c>
      <c r="K839" s="56"/>
      <c r="L839" s="56" t="s">
        <v>2799</v>
      </c>
      <c r="M839" s="57">
        <v>3500</v>
      </c>
      <c r="N839" s="57">
        <v>1450</v>
      </c>
      <c r="O839" s="57">
        <v>1100</v>
      </c>
      <c r="P839" s="55">
        <v>600</v>
      </c>
      <c r="Q839" s="57"/>
      <c r="R839" s="57"/>
      <c r="S839" s="57"/>
      <c r="T839" s="57"/>
      <c r="U839" s="58" t="str">
        <f>H839</f>
        <v>TN3NT1_D1</v>
      </c>
      <c r="V839" s="59"/>
      <c r="W839" s="59"/>
      <c r="X839" s="59"/>
      <c r="Y839" s="59"/>
      <c r="Z839" s="60"/>
      <c r="AA839" s="60"/>
      <c r="AB839" s="60"/>
      <c r="AC839" s="60"/>
      <c r="AD839" s="59"/>
      <c r="AE839" s="59"/>
      <c r="AF839" s="59"/>
      <c r="AG839" s="59"/>
      <c r="AH839" s="61"/>
      <c r="AI839" s="61"/>
      <c r="AJ839" s="61"/>
      <c r="AK839" s="61"/>
      <c r="AL839" s="164">
        <v>4.8134777376654618</v>
      </c>
      <c r="AM839" s="62"/>
      <c r="AN839" s="63">
        <f>ROUNDDOWN(AL839*$AN$10/$AL$10,1)</f>
        <v>2.7</v>
      </c>
      <c r="AO839" s="59">
        <f t="shared" si="141"/>
        <v>9450</v>
      </c>
      <c r="AP839" s="59">
        <f t="shared" si="141"/>
        <v>3915.0000000000005</v>
      </c>
      <c r="AQ839" s="59">
        <f t="shared" si="141"/>
        <v>2970</v>
      </c>
      <c r="AR839" s="59">
        <f t="shared" si="141"/>
        <v>1620</v>
      </c>
      <c r="AS839" s="59">
        <f t="shared" si="146"/>
        <v>9500</v>
      </c>
      <c r="AT839" s="59">
        <f t="shared" si="146"/>
        <v>3900</v>
      </c>
      <c r="AU839" s="59">
        <f t="shared" si="146"/>
        <v>3000</v>
      </c>
      <c r="AV839" s="59">
        <f t="shared" si="146"/>
        <v>1600</v>
      </c>
      <c r="AW839" s="64"/>
      <c r="AX839" s="126" t="s">
        <v>2729</v>
      </c>
      <c r="AY839" s="65"/>
      <c r="AZ839" s="66">
        <v>180</v>
      </c>
    </row>
    <row r="840" spans="1:52" s="126" customFormat="1" ht="39.950000000000003" customHeight="1" x14ac:dyDescent="0.25">
      <c r="A840" s="53" t="str">
        <f t="shared" si="142"/>
        <v>TN3NT1_D2+1</v>
      </c>
      <c r="B840" s="53" t="str">
        <f t="shared" si="143"/>
        <v>TN3NT1_D2+2</v>
      </c>
      <c r="C840" s="53" t="str">
        <f t="shared" si="144"/>
        <v>TN3NT1_D2+3</v>
      </c>
      <c r="D840" s="53" t="str">
        <f t="shared" si="145"/>
        <v>TN3NT1_D2+4</v>
      </c>
      <c r="F840" s="126" t="s">
        <v>2729</v>
      </c>
      <c r="G840" s="55"/>
      <c r="H840" s="55" t="s">
        <v>2800</v>
      </c>
      <c r="I840" s="56" t="s">
        <v>2801</v>
      </c>
      <c r="J840" s="56" t="s">
        <v>2775</v>
      </c>
      <c r="K840" s="56"/>
      <c r="L840" s="56" t="s">
        <v>2802</v>
      </c>
      <c r="M840" s="57">
        <v>3800</v>
      </c>
      <c r="N840" s="57">
        <v>1450</v>
      </c>
      <c r="O840" s="57">
        <v>1100</v>
      </c>
      <c r="P840" s="55">
        <v>600</v>
      </c>
      <c r="Q840" s="57"/>
      <c r="R840" s="57"/>
      <c r="S840" s="57"/>
      <c r="T840" s="57"/>
      <c r="U840" s="58" t="str">
        <f>H840</f>
        <v>TN3NT1_D2</v>
      </c>
      <c r="V840" s="59"/>
      <c r="W840" s="59"/>
      <c r="X840" s="59"/>
      <c r="Y840" s="59"/>
      <c r="Z840" s="60"/>
      <c r="AA840" s="60"/>
      <c r="AB840" s="60"/>
      <c r="AC840" s="60"/>
      <c r="AD840" s="59"/>
      <c r="AE840" s="59"/>
      <c r="AF840" s="59"/>
      <c r="AG840" s="59"/>
      <c r="AH840" s="61"/>
      <c r="AI840" s="61"/>
      <c r="AJ840" s="61"/>
      <c r="AK840" s="61"/>
      <c r="AL840" s="164">
        <v>6.0226826549070038</v>
      </c>
      <c r="AM840" s="62"/>
      <c r="AN840" s="63">
        <f>ROUNDDOWN(AL840*$AN$10/$AL$10,1)</f>
        <v>3.4</v>
      </c>
      <c r="AO840" s="59">
        <f t="shared" si="141"/>
        <v>12920</v>
      </c>
      <c r="AP840" s="59">
        <f t="shared" si="141"/>
        <v>4930</v>
      </c>
      <c r="AQ840" s="59">
        <f t="shared" si="141"/>
        <v>3740</v>
      </c>
      <c r="AR840" s="59">
        <f t="shared" si="141"/>
        <v>2040</v>
      </c>
      <c r="AS840" s="59">
        <f t="shared" si="146"/>
        <v>12900</v>
      </c>
      <c r="AT840" s="59">
        <f t="shared" si="146"/>
        <v>4900</v>
      </c>
      <c r="AU840" s="59">
        <f t="shared" si="146"/>
        <v>3700</v>
      </c>
      <c r="AV840" s="59">
        <f t="shared" si="146"/>
        <v>2000</v>
      </c>
      <c r="AW840" s="64"/>
      <c r="AX840" s="126" t="s">
        <v>2729</v>
      </c>
      <c r="AY840" s="65"/>
      <c r="AZ840" s="66">
        <v>270</v>
      </c>
    </row>
    <row r="841" spans="1:52" s="126" customFormat="1" ht="39.950000000000003" customHeight="1" x14ac:dyDescent="0.25">
      <c r="A841" s="53" t="str">
        <f t="shared" si="142"/>
        <v>TN3NT1_D3+1</v>
      </c>
      <c r="B841" s="53" t="str">
        <f t="shared" si="143"/>
        <v>TN3NT1_D3+2</v>
      </c>
      <c r="C841" s="53" t="str">
        <f t="shared" si="144"/>
        <v>TN3NT1_D3+3</v>
      </c>
      <c r="D841" s="53" t="str">
        <f t="shared" si="145"/>
        <v>TN3NT1_D3+4</v>
      </c>
      <c r="F841" s="126" t="s">
        <v>2729</v>
      </c>
      <c r="G841" s="55"/>
      <c r="H841" s="55" t="s">
        <v>2803</v>
      </c>
      <c r="I841" s="56" t="s">
        <v>2804</v>
      </c>
      <c r="J841" s="56" t="s">
        <v>2775</v>
      </c>
      <c r="K841" s="56"/>
      <c r="L841" s="56" t="s">
        <v>2805</v>
      </c>
      <c r="M841" s="55">
        <v>4400</v>
      </c>
      <c r="N841" s="55">
        <v>1600</v>
      </c>
      <c r="O841" s="55">
        <v>1150</v>
      </c>
      <c r="P841" s="55">
        <v>650</v>
      </c>
      <c r="Q841" s="57"/>
      <c r="R841" s="57"/>
      <c r="S841" s="57"/>
      <c r="T841" s="57"/>
      <c r="U841" s="58" t="str">
        <f>H841</f>
        <v>TN3NT1_D3</v>
      </c>
      <c r="V841" s="59"/>
      <c r="W841" s="59"/>
      <c r="X841" s="59"/>
      <c r="Y841" s="59"/>
      <c r="Z841" s="60"/>
      <c r="AA841" s="60">
        <f>W841/N841</f>
        <v>0</v>
      </c>
      <c r="AB841" s="60"/>
      <c r="AC841" s="60"/>
      <c r="AD841" s="59"/>
      <c r="AE841" s="59"/>
      <c r="AF841" s="59"/>
      <c r="AG841" s="59"/>
      <c r="AH841" s="61"/>
      <c r="AI841" s="61"/>
      <c r="AJ841" s="61"/>
      <c r="AK841" s="61"/>
      <c r="AL841" s="164">
        <v>5.7029412379425768</v>
      </c>
      <c r="AM841" s="62"/>
      <c r="AN841" s="63">
        <f>ROUNDDOWN(AL841*$AN$10/$AL$10,1)</f>
        <v>3.3</v>
      </c>
      <c r="AO841" s="59">
        <f t="shared" si="141"/>
        <v>14520</v>
      </c>
      <c r="AP841" s="59">
        <f t="shared" si="141"/>
        <v>5280</v>
      </c>
      <c r="AQ841" s="59">
        <f t="shared" si="141"/>
        <v>3795</v>
      </c>
      <c r="AR841" s="59">
        <f t="shared" si="141"/>
        <v>2145</v>
      </c>
      <c r="AS841" s="59">
        <f t="shared" si="146"/>
        <v>14500</v>
      </c>
      <c r="AT841" s="59">
        <f t="shared" si="146"/>
        <v>5300</v>
      </c>
      <c r="AU841" s="59">
        <f t="shared" si="146"/>
        <v>3800</v>
      </c>
      <c r="AV841" s="59">
        <f t="shared" si="146"/>
        <v>2100</v>
      </c>
      <c r="AW841" s="64"/>
      <c r="AX841" s="126" t="s">
        <v>2729</v>
      </c>
      <c r="AY841" s="65"/>
      <c r="AZ841" s="66"/>
    </row>
    <row r="842" spans="1:52" s="126" customFormat="1" ht="39.950000000000003" customHeight="1" x14ac:dyDescent="0.25">
      <c r="A842" s="53" t="str">
        <f t="shared" si="142"/>
        <v>TN4NT1+1</v>
      </c>
      <c r="B842" s="53" t="str">
        <f t="shared" si="143"/>
        <v>TN4NT1+2</v>
      </c>
      <c r="C842" s="53" t="str">
        <f t="shared" si="144"/>
        <v>TN4NT1+3</v>
      </c>
      <c r="D842" s="53" t="str">
        <f t="shared" si="145"/>
        <v>TN4NT1+4</v>
      </c>
      <c r="F842" s="126" t="s">
        <v>2729</v>
      </c>
      <c r="G842" s="55">
        <v>4</v>
      </c>
      <c r="H842" s="55" t="s">
        <v>2806</v>
      </c>
      <c r="I842" s="56" t="s">
        <v>2660</v>
      </c>
      <c r="J842" s="56" t="s">
        <v>2805</v>
      </c>
      <c r="K842" s="56"/>
      <c r="L842" s="56" t="s">
        <v>2807</v>
      </c>
      <c r="M842" s="57"/>
      <c r="N842" s="55"/>
      <c r="O842" s="55"/>
      <c r="P842" s="55"/>
      <c r="Q842" s="57"/>
      <c r="R842" s="57"/>
      <c r="S842" s="57"/>
      <c r="T842" s="57"/>
      <c r="U842" s="58"/>
      <c r="V842" s="59"/>
      <c r="W842" s="59"/>
      <c r="X842" s="59"/>
      <c r="Y842" s="59"/>
      <c r="Z842" s="60"/>
      <c r="AA842" s="60"/>
      <c r="AB842" s="60"/>
      <c r="AC842" s="60"/>
      <c r="AD842" s="59"/>
      <c r="AE842" s="59"/>
      <c r="AF842" s="59"/>
      <c r="AG842" s="59"/>
      <c r="AH842" s="61"/>
      <c r="AI842" s="61"/>
      <c r="AJ842" s="61"/>
      <c r="AK842" s="61"/>
      <c r="AL842" s="164"/>
      <c r="AM842" s="62"/>
      <c r="AN842" s="62"/>
      <c r="AO842" s="59">
        <f t="shared" si="141"/>
        <v>0</v>
      </c>
      <c r="AP842" s="59">
        <f t="shared" si="141"/>
        <v>0</v>
      </c>
      <c r="AQ842" s="59">
        <f t="shared" si="141"/>
        <v>0</v>
      </c>
      <c r="AR842" s="59">
        <f t="shared" ref="AR842:AR905" si="152">P842*$AN842</f>
        <v>0</v>
      </c>
      <c r="AS842" s="59"/>
      <c r="AT842" s="59"/>
      <c r="AU842" s="59"/>
      <c r="AV842" s="59"/>
      <c r="AW842" s="64"/>
      <c r="AX842" s="126" t="s">
        <v>2729</v>
      </c>
      <c r="AY842" s="65"/>
      <c r="AZ842" s="66">
        <v>270</v>
      </c>
    </row>
    <row r="843" spans="1:52" s="126" customFormat="1" ht="39.950000000000003" customHeight="1" x14ac:dyDescent="0.25">
      <c r="A843" s="53" t="str">
        <f t="shared" si="142"/>
        <v>TN4NT1_D1+1</v>
      </c>
      <c r="B843" s="53" t="str">
        <f t="shared" si="143"/>
        <v>TN4NT1_D1+2</v>
      </c>
      <c r="C843" s="53" t="str">
        <f t="shared" si="144"/>
        <v>TN4NT1_D1+3</v>
      </c>
      <c r="D843" s="53" t="str">
        <f t="shared" si="145"/>
        <v>TN4NT1_D1+4</v>
      </c>
      <c r="F843" s="126" t="s">
        <v>2729</v>
      </c>
      <c r="G843" s="55"/>
      <c r="H843" s="55" t="s">
        <v>2808</v>
      </c>
      <c r="I843" s="56" t="s">
        <v>2809</v>
      </c>
      <c r="J843" s="56" t="s">
        <v>2807</v>
      </c>
      <c r="K843" s="56"/>
      <c r="L843" s="56" t="s">
        <v>2802</v>
      </c>
      <c r="M843" s="57">
        <v>2200</v>
      </c>
      <c r="N843" s="55">
        <v>850</v>
      </c>
      <c r="O843" s="55">
        <v>650</v>
      </c>
      <c r="P843" s="55">
        <v>500</v>
      </c>
      <c r="Q843" s="57"/>
      <c r="R843" s="57"/>
      <c r="S843" s="57"/>
      <c r="T843" s="57"/>
      <c r="U843" s="58" t="str">
        <f>H843</f>
        <v>TN4NT1_D1</v>
      </c>
      <c r="V843" s="59"/>
      <c r="W843" s="59"/>
      <c r="X843" s="59"/>
      <c r="Y843" s="59"/>
      <c r="Z843" s="60"/>
      <c r="AA843" s="60"/>
      <c r="AB843" s="60"/>
      <c r="AC843" s="60"/>
      <c r="AD843" s="59"/>
      <c r="AE843" s="59"/>
      <c r="AF843" s="59"/>
      <c r="AG843" s="59"/>
      <c r="AH843" s="61"/>
      <c r="AI843" s="61"/>
      <c r="AJ843" s="61"/>
      <c r="AK843" s="61"/>
      <c r="AL843" s="164">
        <v>7.32</v>
      </c>
      <c r="AM843" s="62"/>
      <c r="AN843" s="63">
        <f>ROUNDDOWN(AL843*$AN$10/$AL$10,1)</f>
        <v>4.2</v>
      </c>
      <c r="AO843" s="59">
        <f t="shared" ref="AO843:AR906" si="153">M843*$AN843</f>
        <v>9240</v>
      </c>
      <c r="AP843" s="59">
        <f t="shared" si="153"/>
        <v>3570</v>
      </c>
      <c r="AQ843" s="59">
        <f t="shared" si="153"/>
        <v>2730</v>
      </c>
      <c r="AR843" s="59">
        <f t="shared" si="152"/>
        <v>2100</v>
      </c>
      <c r="AS843" s="59">
        <f t="shared" si="146"/>
        <v>9200</v>
      </c>
      <c r="AT843" s="59">
        <f t="shared" si="146"/>
        <v>3600</v>
      </c>
      <c r="AU843" s="59">
        <f t="shared" si="146"/>
        <v>2700</v>
      </c>
      <c r="AV843" s="59">
        <f t="shared" si="146"/>
        <v>2100</v>
      </c>
      <c r="AW843" s="64"/>
      <c r="AX843" s="126" t="s">
        <v>2729</v>
      </c>
      <c r="AY843" s="65"/>
      <c r="AZ843" s="66">
        <v>240</v>
      </c>
    </row>
    <row r="844" spans="1:52" s="126" customFormat="1" ht="39.950000000000003" customHeight="1" x14ac:dyDescent="0.25">
      <c r="A844" s="53" t="str">
        <f t="shared" ref="A844:A907" si="154">H844&amp;"+1"</f>
        <v>TN4NT1_D2+1</v>
      </c>
      <c r="B844" s="53" t="str">
        <f t="shared" ref="B844:B907" si="155">H844&amp;"+2"</f>
        <v>TN4NT1_D2+2</v>
      </c>
      <c r="C844" s="53" t="str">
        <f t="shared" ref="C844:C907" si="156">H844&amp;"+3"</f>
        <v>TN4NT1_D2+3</v>
      </c>
      <c r="D844" s="53" t="str">
        <f t="shared" ref="D844:D907" si="157">H844&amp;"+4"</f>
        <v>TN4NT1_D2+4</v>
      </c>
      <c r="F844" s="126" t="s">
        <v>2729</v>
      </c>
      <c r="G844" s="55"/>
      <c r="H844" s="55" t="s">
        <v>2810</v>
      </c>
      <c r="I844" s="56" t="s">
        <v>2811</v>
      </c>
      <c r="J844" s="56" t="s">
        <v>2766</v>
      </c>
      <c r="K844" s="56"/>
      <c r="L844" s="56" t="s">
        <v>2775</v>
      </c>
      <c r="M844" s="57">
        <v>1600</v>
      </c>
      <c r="N844" s="55">
        <v>700</v>
      </c>
      <c r="O844" s="55">
        <v>550</v>
      </c>
      <c r="P844" s="55">
        <v>400</v>
      </c>
      <c r="Q844" s="57"/>
      <c r="R844" s="57"/>
      <c r="S844" s="57"/>
      <c r="T844" s="57"/>
      <c r="U844" s="58" t="str">
        <f>H844</f>
        <v>TN4NT1_D2</v>
      </c>
      <c r="V844" s="59"/>
      <c r="W844" s="59"/>
      <c r="X844" s="59"/>
      <c r="Y844" s="59"/>
      <c r="Z844" s="60"/>
      <c r="AA844" s="60">
        <f>W844/N844</f>
        <v>0</v>
      </c>
      <c r="AB844" s="60"/>
      <c r="AC844" s="60"/>
      <c r="AD844" s="59"/>
      <c r="AE844" s="59"/>
      <c r="AF844" s="59"/>
      <c r="AG844" s="59"/>
      <c r="AH844" s="61"/>
      <c r="AI844" s="61"/>
      <c r="AJ844" s="61"/>
      <c r="AK844" s="61"/>
      <c r="AL844" s="164">
        <v>4.8</v>
      </c>
      <c r="AM844" s="62"/>
      <c r="AN844" s="63">
        <f>ROUNDDOWN(AL844*$AN$10/$AL$10,1)</f>
        <v>2.7</v>
      </c>
      <c r="AO844" s="59">
        <f t="shared" si="153"/>
        <v>4320</v>
      </c>
      <c r="AP844" s="59">
        <f t="shared" si="153"/>
        <v>1890.0000000000002</v>
      </c>
      <c r="AQ844" s="59">
        <f t="shared" si="153"/>
        <v>1485</v>
      </c>
      <c r="AR844" s="59">
        <f t="shared" si="152"/>
        <v>1080</v>
      </c>
      <c r="AS844" s="59">
        <f t="shared" ref="AS844:AV907" si="158">IF(AO844&lt;1000,ROUND(AO844,-1),ROUND(AO844,-2))</f>
        <v>4300</v>
      </c>
      <c r="AT844" s="59">
        <f t="shared" si="158"/>
        <v>1900</v>
      </c>
      <c r="AU844" s="59">
        <f t="shared" si="158"/>
        <v>1500</v>
      </c>
      <c r="AV844" s="59">
        <f t="shared" si="158"/>
        <v>1100</v>
      </c>
      <c r="AW844" s="64"/>
      <c r="AX844" s="126" t="s">
        <v>2729</v>
      </c>
      <c r="AY844" s="65"/>
      <c r="AZ844" s="66"/>
    </row>
    <row r="845" spans="1:52" s="126" customFormat="1" ht="39.950000000000003" customHeight="1" x14ac:dyDescent="0.25">
      <c r="A845" s="53" t="str">
        <f t="shared" si="154"/>
        <v>TN4NT1_D3+1</v>
      </c>
      <c r="B845" s="53" t="str">
        <f t="shared" si="155"/>
        <v>TN4NT1_D3+2</v>
      </c>
      <c r="C845" s="53" t="str">
        <f t="shared" si="156"/>
        <v>TN4NT1_D3+3</v>
      </c>
      <c r="D845" s="53" t="str">
        <f t="shared" si="157"/>
        <v>TN4NT1_D3+4</v>
      </c>
      <c r="F845" s="126" t="s">
        <v>2729</v>
      </c>
      <c r="G845" s="55"/>
      <c r="H845" s="55" t="s">
        <v>2812</v>
      </c>
      <c r="I845" s="56" t="s">
        <v>2813</v>
      </c>
      <c r="J845" s="56" t="s">
        <v>2766</v>
      </c>
      <c r="K845" s="56"/>
      <c r="L845" s="56" t="s">
        <v>2814</v>
      </c>
      <c r="M845" s="55">
        <v>1400</v>
      </c>
      <c r="N845" s="55">
        <v>700</v>
      </c>
      <c r="O845" s="55">
        <v>550</v>
      </c>
      <c r="P845" s="55">
        <v>400</v>
      </c>
      <c r="Q845" s="57"/>
      <c r="R845" s="57"/>
      <c r="S845" s="57"/>
      <c r="T845" s="57"/>
      <c r="U845" s="58" t="str">
        <f>H845</f>
        <v>TN4NT1_D3</v>
      </c>
      <c r="V845" s="59"/>
      <c r="W845" s="59"/>
      <c r="X845" s="59"/>
      <c r="Y845" s="59"/>
      <c r="Z845" s="60"/>
      <c r="AA845" s="60"/>
      <c r="AB845" s="60"/>
      <c r="AC845" s="60"/>
      <c r="AD845" s="59"/>
      <c r="AE845" s="59"/>
      <c r="AF845" s="59"/>
      <c r="AG845" s="59"/>
      <c r="AH845" s="61"/>
      <c r="AI845" s="61"/>
      <c r="AJ845" s="61"/>
      <c r="AK845" s="61"/>
      <c r="AL845" s="164">
        <v>4.8</v>
      </c>
      <c r="AM845" s="62"/>
      <c r="AN845" s="63">
        <f>ROUNDDOWN(AL845*$AN$10/$AL$10,1)</f>
        <v>2.7</v>
      </c>
      <c r="AO845" s="59">
        <f t="shared" si="153"/>
        <v>3780.0000000000005</v>
      </c>
      <c r="AP845" s="59">
        <f t="shared" si="153"/>
        <v>1890.0000000000002</v>
      </c>
      <c r="AQ845" s="59">
        <f t="shared" si="153"/>
        <v>1485</v>
      </c>
      <c r="AR845" s="59">
        <f t="shared" si="152"/>
        <v>1080</v>
      </c>
      <c r="AS845" s="59">
        <f t="shared" si="158"/>
        <v>3800</v>
      </c>
      <c r="AT845" s="59">
        <f t="shared" si="158"/>
        <v>1900</v>
      </c>
      <c r="AU845" s="59">
        <f t="shared" si="158"/>
        <v>1500</v>
      </c>
      <c r="AV845" s="59">
        <f t="shared" si="158"/>
        <v>1100</v>
      </c>
      <c r="AW845" s="64"/>
      <c r="AX845" s="126" t="s">
        <v>2729</v>
      </c>
      <c r="AY845" s="65"/>
      <c r="AZ845" s="66">
        <v>360</v>
      </c>
    </row>
    <row r="846" spans="1:52" s="126" customFormat="1" ht="39.950000000000003" customHeight="1" x14ac:dyDescent="0.25">
      <c r="A846" s="53" t="str">
        <f t="shared" si="154"/>
        <v>TN5NT1+1</v>
      </c>
      <c r="B846" s="53" t="str">
        <f t="shared" si="155"/>
        <v>TN5NT1+2</v>
      </c>
      <c r="C846" s="53" t="str">
        <f t="shared" si="156"/>
        <v>TN5NT1+3</v>
      </c>
      <c r="D846" s="53" t="str">
        <f t="shared" si="157"/>
        <v>TN5NT1+4</v>
      </c>
      <c r="F846" s="126" t="s">
        <v>2729</v>
      </c>
      <c r="G846" s="55">
        <v>5</v>
      </c>
      <c r="H846" s="55" t="s">
        <v>2815</v>
      </c>
      <c r="I846" s="84" t="s">
        <v>2816</v>
      </c>
      <c r="J846" s="56"/>
      <c r="K846" s="56"/>
      <c r="L846" s="56"/>
      <c r="M846" s="57"/>
      <c r="N846" s="55"/>
      <c r="O846" s="55"/>
      <c r="P846" s="55"/>
      <c r="Q846" s="57"/>
      <c r="R846" s="57"/>
      <c r="S846" s="57"/>
      <c r="T846" s="57"/>
      <c r="U846" s="58"/>
      <c r="V846" s="59"/>
      <c r="W846" s="59"/>
      <c r="X846" s="59"/>
      <c r="Y846" s="59"/>
      <c r="Z846" s="60"/>
      <c r="AA846" s="60"/>
      <c r="AB846" s="60"/>
      <c r="AC846" s="60"/>
      <c r="AD846" s="59"/>
      <c r="AE846" s="59"/>
      <c r="AF846" s="59"/>
      <c r="AG846" s="59"/>
      <c r="AH846" s="61"/>
      <c r="AI846" s="61"/>
      <c r="AJ846" s="61"/>
      <c r="AK846" s="61"/>
      <c r="AL846" s="164"/>
      <c r="AM846" s="62"/>
      <c r="AN846" s="62"/>
      <c r="AO846" s="59">
        <f t="shared" si="153"/>
        <v>0</v>
      </c>
      <c r="AP846" s="59">
        <f t="shared" si="153"/>
        <v>0</v>
      </c>
      <c r="AQ846" s="59">
        <f t="shared" si="153"/>
        <v>0</v>
      </c>
      <c r="AR846" s="59">
        <f t="shared" si="152"/>
        <v>0</v>
      </c>
      <c r="AS846" s="59"/>
      <c r="AT846" s="59"/>
      <c r="AU846" s="59"/>
      <c r="AV846" s="59"/>
      <c r="AW846" s="64"/>
      <c r="AX846" s="126" t="s">
        <v>2729</v>
      </c>
      <c r="AY846" s="65"/>
      <c r="AZ846" s="66">
        <v>330</v>
      </c>
    </row>
    <row r="847" spans="1:52" s="126" customFormat="1" ht="39.950000000000003" customHeight="1" x14ac:dyDescent="0.25">
      <c r="A847" s="53" t="str">
        <f t="shared" si="154"/>
        <v>TN5NT1_D1+1</v>
      </c>
      <c r="B847" s="53" t="str">
        <f t="shared" si="155"/>
        <v>TN5NT1_D1+2</v>
      </c>
      <c r="C847" s="53" t="str">
        <f t="shared" si="156"/>
        <v>TN5NT1_D1+3</v>
      </c>
      <c r="D847" s="53" t="str">
        <f t="shared" si="157"/>
        <v>TN5NT1_D1+4</v>
      </c>
      <c r="F847" s="126" t="s">
        <v>2729</v>
      </c>
      <c r="G847" s="87"/>
      <c r="H847" s="55" t="s">
        <v>2817</v>
      </c>
      <c r="I847" s="56" t="s">
        <v>2818</v>
      </c>
      <c r="J847" s="56"/>
      <c r="K847" s="56"/>
      <c r="L847" s="56"/>
      <c r="M847" s="57">
        <v>1300</v>
      </c>
      <c r="N847" s="55">
        <v>600</v>
      </c>
      <c r="O847" s="55">
        <v>500</v>
      </c>
      <c r="P847" s="55">
        <v>300</v>
      </c>
      <c r="Q847" s="57"/>
      <c r="R847" s="57"/>
      <c r="S847" s="57"/>
      <c r="T847" s="57"/>
      <c r="U847" s="58" t="str">
        <f>H847</f>
        <v>TN5NT1_D1</v>
      </c>
      <c r="V847" s="59"/>
      <c r="W847" s="59"/>
      <c r="X847" s="59"/>
      <c r="Y847" s="59"/>
      <c r="Z847" s="60"/>
      <c r="AA847" s="60">
        <f>W847/N847</f>
        <v>0</v>
      </c>
      <c r="AB847" s="60"/>
      <c r="AC847" s="60"/>
      <c r="AD847" s="59"/>
      <c r="AE847" s="59"/>
      <c r="AF847" s="59"/>
      <c r="AG847" s="59"/>
      <c r="AH847" s="61"/>
      <c r="AI847" s="61"/>
      <c r="AJ847" s="61"/>
      <c r="AK847" s="61"/>
      <c r="AL847" s="164">
        <v>4.8</v>
      </c>
      <c r="AM847" s="62"/>
      <c r="AN847" s="63">
        <f>ROUNDDOWN(AL847*$AN$10/$AL$10,1)</f>
        <v>2.7</v>
      </c>
      <c r="AO847" s="59">
        <f t="shared" si="153"/>
        <v>3510.0000000000005</v>
      </c>
      <c r="AP847" s="59">
        <f t="shared" si="153"/>
        <v>1620</v>
      </c>
      <c r="AQ847" s="59">
        <f t="shared" si="153"/>
        <v>1350</v>
      </c>
      <c r="AR847" s="59">
        <f t="shared" si="152"/>
        <v>810</v>
      </c>
      <c r="AS847" s="59">
        <f t="shared" si="158"/>
        <v>3500</v>
      </c>
      <c r="AT847" s="59">
        <f t="shared" si="158"/>
        <v>1600</v>
      </c>
      <c r="AU847" s="59">
        <f t="shared" si="158"/>
        <v>1400</v>
      </c>
      <c r="AV847" s="59">
        <f t="shared" si="158"/>
        <v>810</v>
      </c>
      <c r="AW847" s="64"/>
      <c r="AX847" s="126" t="s">
        <v>2729</v>
      </c>
      <c r="AY847" s="65"/>
      <c r="AZ847" s="66">
        <v>240</v>
      </c>
    </row>
    <row r="848" spans="1:52" s="126" customFormat="1" ht="39.950000000000003" customHeight="1" x14ac:dyDescent="0.25">
      <c r="A848" s="53" t="str">
        <f t="shared" si="154"/>
        <v>TN5NT1_D2+1</v>
      </c>
      <c r="B848" s="53" t="str">
        <f t="shared" si="155"/>
        <v>TN5NT1_D2+2</v>
      </c>
      <c r="C848" s="53" t="str">
        <f t="shared" si="156"/>
        <v>TN5NT1_D2+3</v>
      </c>
      <c r="D848" s="53" t="str">
        <f t="shared" si="157"/>
        <v>TN5NT1_D2+4</v>
      </c>
      <c r="F848" s="126" t="s">
        <v>2729</v>
      </c>
      <c r="G848" s="55"/>
      <c r="H848" s="55" t="s">
        <v>2819</v>
      </c>
      <c r="I848" s="56" t="s">
        <v>2820</v>
      </c>
      <c r="J848" s="56"/>
      <c r="K848" s="56"/>
      <c r="L848" s="56"/>
      <c r="M848" s="57">
        <v>2000</v>
      </c>
      <c r="N848" s="57">
        <v>800</v>
      </c>
      <c r="O848" s="55">
        <v>550</v>
      </c>
      <c r="P848" s="55">
        <v>300</v>
      </c>
      <c r="Q848" s="57"/>
      <c r="R848" s="57"/>
      <c r="S848" s="57"/>
      <c r="T848" s="57"/>
      <c r="U848" s="58" t="str">
        <f>H848</f>
        <v>TN5NT1_D2</v>
      </c>
      <c r="V848" s="59"/>
      <c r="W848" s="59"/>
      <c r="X848" s="59"/>
      <c r="Y848" s="59"/>
      <c r="Z848" s="60"/>
      <c r="AA848" s="60"/>
      <c r="AB848" s="60"/>
      <c r="AC848" s="60"/>
      <c r="AD848" s="59"/>
      <c r="AE848" s="59"/>
      <c r="AF848" s="59"/>
      <c r="AG848" s="59"/>
      <c r="AH848" s="61"/>
      <c r="AI848" s="61"/>
      <c r="AJ848" s="61"/>
      <c r="AK848" s="61"/>
      <c r="AL848" s="164">
        <v>8.625837585034013</v>
      </c>
      <c r="AM848" s="62"/>
      <c r="AN848" s="63">
        <f>ROUNDDOWN(AL848*$AN$10/$AL$10,1)</f>
        <v>5</v>
      </c>
      <c r="AO848" s="59">
        <f t="shared" si="153"/>
        <v>10000</v>
      </c>
      <c r="AP848" s="59">
        <f t="shared" si="153"/>
        <v>4000</v>
      </c>
      <c r="AQ848" s="59">
        <f t="shared" si="153"/>
        <v>2750</v>
      </c>
      <c r="AR848" s="59">
        <f t="shared" si="152"/>
        <v>1500</v>
      </c>
      <c r="AS848" s="59">
        <f t="shared" si="158"/>
        <v>10000</v>
      </c>
      <c r="AT848" s="59">
        <f t="shared" si="158"/>
        <v>4000</v>
      </c>
      <c r="AU848" s="59">
        <f t="shared" si="158"/>
        <v>2800</v>
      </c>
      <c r="AV848" s="59">
        <f t="shared" si="158"/>
        <v>1500</v>
      </c>
      <c r="AW848" s="64"/>
      <c r="AX848" s="126" t="s">
        <v>2729</v>
      </c>
      <c r="AY848" s="65"/>
      <c r="AZ848" s="66"/>
    </row>
    <row r="849" spans="1:52" s="126" customFormat="1" ht="39.950000000000003" customHeight="1" x14ac:dyDescent="0.25">
      <c r="A849" s="53" t="str">
        <f t="shared" si="154"/>
        <v>TN5NT1_D3+1</v>
      </c>
      <c r="B849" s="53" t="str">
        <f t="shared" si="155"/>
        <v>TN5NT1_D3+2</v>
      </c>
      <c r="C849" s="53" t="str">
        <f t="shared" si="156"/>
        <v>TN5NT1_D3+3</v>
      </c>
      <c r="D849" s="53" t="str">
        <f t="shared" si="157"/>
        <v>TN5NT1_D3+4</v>
      </c>
      <c r="F849" s="126" t="s">
        <v>2729</v>
      </c>
      <c r="G849" s="55"/>
      <c r="H849" s="55" t="s">
        <v>2821</v>
      </c>
      <c r="I849" s="56" t="s">
        <v>2822</v>
      </c>
      <c r="J849" s="56"/>
      <c r="K849" s="56"/>
      <c r="L849" s="56"/>
      <c r="M849" s="55">
        <v>2300</v>
      </c>
      <c r="N849" s="55">
        <v>1200</v>
      </c>
      <c r="O849" s="55">
        <v>700</v>
      </c>
      <c r="P849" s="55">
        <v>450</v>
      </c>
      <c r="Q849" s="57"/>
      <c r="R849" s="57"/>
      <c r="S849" s="57"/>
      <c r="T849" s="57"/>
      <c r="U849" s="58" t="str">
        <f>H849</f>
        <v>TN5NT1_D3</v>
      </c>
      <c r="V849" s="59"/>
      <c r="W849" s="59"/>
      <c r="X849" s="59"/>
      <c r="Y849" s="59"/>
      <c r="Z849" s="60"/>
      <c r="AA849" s="60"/>
      <c r="AB849" s="60"/>
      <c r="AC849" s="60"/>
      <c r="AD849" s="59"/>
      <c r="AE849" s="59"/>
      <c r="AF849" s="59"/>
      <c r="AG849" s="59"/>
      <c r="AH849" s="61"/>
      <c r="AI849" s="61"/>
      <c r="AJ849" s="61"/>
      <c r="AK849" s="61"/>
      <c r="AL849" s="164">
        <v>6.81</v>
      </c>
      <c r="AM849" s="62"/>
      <c r="AN849" s="63">
        <f>ROUNDDOWN(AL849*$AN$10/$AL$10,1)</f>
        <v>3.9</v>
      </c>
      <c r="AO849" s="59">
        <f t="shared" si="153"/>
        <v>8970</v>
      </c>
      <c r="AP849" s="59">
        <f t="shared" si="153"/>
        <v>4680</v>
      </c>
      <c r="AQ849" s="59">
        <f t="shared" si="153"/>
        <v>2730</v>
      </c>
      <c r="AR849" s="59">
        <f t="shared" si="152"/>
        <v>1755</v>
      </c>
      <c r="AS849" s="59">
        <f t="shared" si="158"/>
        <v>9000</v>
      </c>
      <c r="AT849" s="59">
        <f t="shared" si="158"/>
        <v>4700</v>
      </c>
      <c r="AU849" s="59">
        <f t="shared" si="158"/>
        <v>2700</v>
      </c>
      <c r="AV849" s="59">
        <f t="shared" si="158"/>
        <v>1800</v>
      </c>
      <c r="AW849" s="64"/>
      <c r="AX849" s="126" t="s">
        <v>2729</v>
      </c>
      <c r="AY849" s="65"/>
      <c r="AZ849" s="66">
        <v>360</v>
      </c>
    </row>
    <row r="850" spans="1:52" s="126" customFormat="1" ht="39.950000000000003" customHeight="1" x14ac:dyDescent="0.25">
      <c r="A850" s="53" t="str">
        <f t="shared" si="154"/>
        <v>TN6NT+1</v>
      </c>
      <c r="B850" s="53" t="str">
        <f t="shared" si="155"/>
        <v>TN6NT+2</v>
      </c>
      <c r="C850" s="53" t="str">
        <f t="shared" si="156"/>
        <v>TN6NT+3</v>
      </c>
      <c r="D850" s="53" t="str">
        <f t="shared" si="157"/>
        <v>TN6NT+4</v>
      </c>
      <c r="F850" s="126" t="s">
        <v>2729</v>
      </c>
      <c r="G850" s="55">
        <v>6</v>
      </c>
      <c r="H850" s="55" t="s">
        <v>2823</v>
      </c>
      <c r="I850" s="56" t="s">
        <v>2824</v>
      </c>
      <c r="J850" s="56" t="s">
        <v>2825</v>
      </c>
      <c r="K850" s="56"/>
      <c r="L850" s="56" t="s">
        <v>2770</v>
      </c>
      <c r="M850" s="57"/>
      <c r="N850" s="55"/>
      <c r="O850" s="55"/>
      <c r="P850" s="55"/>
      <c r="Q850" s="57"/>
      <c r="R850" s="57"/>
      <c r="S850" s="57"/>
      <c r="T850" s="57"/>
      <c r="U850" s="58"/>
      <c r="V850" s="59"/>
      <c r="W850" s="59"/>
      <c r="X850" s="59"/>
      <c r="Y850" s="59"/>
      <c r="Z850" s="60"/>
      <c r="AA850" s="60"/>
      <c r="AB850" s="60"/>
      <c r="AC850" s="60"/>
      <c r="AD850" s="59"/>
      <c r="AE850" s="59"/>
      <c r="AF850" s="59"/>
      <c r="AG850" s="59"/>
      <c r="AH850" s="61"/>
      <c r="AI850" s="61"/>
      <c r="AJ850" s="61"/>
      <c r="AK850" s="61"/>
      <c r="AL850" s="164"/>
      <c r="AM850" s="62"/>
      <c r="AN850" s="62"/>
      <c r="AO850" s="59">
        <f t="shared" si="153"/>
        <v>0</v>
      </c>
      <c r="AP850" s="59">
        <f t="shared" si="153"/>
        <v>0</v>
      </c>
      <c r="AQ850" s="59">
        <f t="shared" si="153"/>
        <v>0</v>
      </c>
      <c r="AR850" s="59">
        <f t="shared" si="152"/>
        <v>0</v>
      </c>
      <c r="AS850" s="59"/>
      <c r="AT850" s="59"/>
      <c r="AU850" s="59"/>
      <c r="AV850" s="59"/>
      <c r="AW850" s="64"/>
      <c r="AX850" s="126" t="s">
        <v>2729</v>
      </c>
      <c r="AY850" s="65"/>
      <c r="AZ850" s="66">
        <v>240</v>
      </c>
    </row>
    <row r="851" spans="1:52" s="126" customFormat="1" ht="39.950000000000003" customHeight="1" x14ac:dyDescent="0.25">
      <c r="A851" s="53" t="str">
        <f t="shared" si="154"/>
        <v>TN6NT_D1+1</v>
      </c>
      <c r="B851" s="53" t="str">
        <f t="shared" si="155"/>
        <v>TN6NT_D1+2</v>
      </c>
      <c r="C851" s="53" t="str">
        <f t="shared" si="156"/>
        <v>TN6NT_D1+3</v>
      </c>
      <c r="D851" s="53" t="str">
        <f t="shared" si="157"/>
        <v>TN6NT_D1+4</v>
      </c>
      <c r="F851" s="126" t="s">
        <v>2729</v>
      </c>
      <c r="G851" s="55"/>
      <c r="H851" s="55" t="s">
        <v>2826</v>
      </c>
      <c r="I851" s="56" t="s">
        <v>2827</v>
      </c>
      <c r="J851" s="56" t="s">
        <v>2775</v>
      </c>
      <c r="K851" s="56"/>
      <c r="L851" s="56" t="s">
        <v>415</v>
      </c>
      <c r="M851" s="57">
        <v>2000</v>
      </c>
      <c r="N851" s="55">
        <v>900</v>
      </c>
      <c r="O851" s="55">
        <v>650</v>
      </c>
      <c r="P851" s="55">
        <v>450</v>
      </c>
      <c r="Q851" s="57"/>
      <c r="R851" s="57"/>
      <c r="S851" s="57"/>
      <c r="T851" s="57"/>
      <c r="U851" s="58" t="str">
        <f>H851</f>
        <v>TN6NT_D1</v>
      </c>
      <c r="V851" s="59"/>
      <c r="W851" s="59"/>
      <c r="X851" s="59"/>
      <c r="Y851" s="59"/>
      <c r="Z851" s="60">
        <f>V851/M851</f>
        <v>0</v>
      </c>
      <c r="AA851" s="60"/>
      <c r="AB851" s="60"/>
      <c r="AC851" s="60"/>
      <c r="AD851" s="59"/>
      <c r="AE851" s="59"/>
      <c r="AF851" s="59"/>
      <c r="AG851" s="59"/>
      <c r="AH851" s="61"/>
      <c r="AI851" s="61"/>
      <c r="AJ851" s="61"/>
      <c r="AK851" s="61"/>
      <c r="AL851" s="164">
        <v>6.8428107655251864</v>
      </c>
      <c r="AM851" s="62"/>
      <c r="AN851" s="63">
        <f>ROUNDDOWN(AL851*$AN$10/$AL$10,1)</f>
        <v>3.9</v>
      </c>
      <c r="AO851" s="59">
        <f t="shared" si="153"/>
        <v>7800</v>
      </c>
      <c r="AP851" s="59">
        <f t="shared" si="153"/>
        <v>3510</v>
      </c>
      <c r="AQ851" s="59">
        <f t="shared" si="153"/>
        <v>2535</v>
      </c>
      <c r="AR851" s="59">
        <f t="shared" si="152"/>
        <v>1755</v>
      </c>
      <c r="AS851" s="59">
        <f t="shared" si="158"/>
        <v>7800</v>
      </c>
      <c r="AT851" s="59">
        <f t="shared" si="158"/>
        <v>3500</v>
      </c>
      <c r="AU851" s="59">
        <f t="shared" si="158"/>
        <v>2500</v>
      </c>
      <c r="AV851" s="59">
        <f t="shared" si="158"/>
        <v>1800</v>
      </c>
      <c r="AW851" s="64"/>
      <c r="AX851" s="126" t="s">
        <v>2729</v>
      </c>
      <c r="AY851" s="65"/>
      <c r="AZ851" s="66"/>
    </row>
    <row r="852" spans="1:52" s="126" customFormat="1" ht="39.950000000000003" customHeight="1" x14ac:dyDescent="0.25">
      <c r="A852" s="53" t="str">
        <f t="shared" si="154"/>
        <v>TN6NT_D2+1</v>
      </c>
      <c r="B852" s="53" t="str">
        <f t="shared" si="155"/>
        <v>TN6NT_D2+2</v>
      </c>
      <c r="C852" s="53" t="str">
        <f t="shared" si="156"/>
        <v>TN6NT_D2+3</v>
      </c>
      <c r="D852" s="53" t="str">
        <f t="shared" si="157"/>
        <v>TN6NT_D2+4</v>
      </c>
      <c r="F852" s="126" t="s">
        <v>2729</v>
      </c>
      <c r="G852" s="55"/>
      <c r="H852" s="55" t="s">
        <v>2828</v>
      </c>
      <c r="I852" s="56" t="s">
        <v>2829</v>
      </c>
      <c r="J852" s="56" t="s">
        <v>2775</v>
      </c>
      <c r="K852" s="56"/>
      <c r="L852" s="56" t="s">
        <v>2830</v>
      </c>
      <c r="M852" s="55">
        <v>1500</v>
      </c>
      <c r="N852" s="55">
        <v>700</v>
      </c>
      <c r="O852" s="55">
        <v>550</v>
      </c>
      <c r="P852" s="55">
        <v>400</v>
      </c>
      <c r="Q852" s="57"/>
      <c r="R852" s="57"/>
      <c r="S852" s="57"/>
      <c r="T852" s="57"/>
      <c r="U852" s="58" t="str">
        <f>H852</f>
        <v>TN6NT_D2</v>
      </c>
      <c r="V852" s="59"/>
      <c r="W852" s="59"/>
      <c r="X852" s="59"/>
      <c r="Y852" s="59"/>
      <c r="Z852" s="60"/>
      <c r="AA852" s="60">
        <f>W852/N852</f>
        <v>0</v>
      </c>
      <c r="AB852" s="60"/>
      <c r="AC852" s="60"/>
      <c r="AD852" s="59"/>
      <c r="AE852" s="59"/>
      <c r="AF852" s="59"/>
      <c r="AG852" s="59"/>
      <c r="AH852" s="61"/>
      <c r="AI852" s="61"/>
      <c r="AJ852" s="61"/>
      <c r="AK852" s="61"/>
      <c r="AL852" s="164">
        <v>4.8</v>
      </c>
      <c r="AM852" s="62"/>
      <c r="AN852" s="63">
        <f>ROUNDDOWN(AL852*$AN$10/$AL$10,1)</f>
        <v>2.7</v>
      </c>
      <c r="AO852" s="59">
        <f t="shared" si="153"/>
        <v>4050.0000000000005</v>
      </c>
      <c r="AP852" s="59">
        <f t="shared" si="153"/>
        <v>1890.0000000000002</v>
      </c>
      <c r="AQ852" s="59">
        <f t="shared" si="153"/>
        <v>1485</v>
      </c>
      <c r="AR852" s="59">
        <f t="shared" si="152"/>
        <v>1080</v>
      </c>
      <c r="AS852" s="59">
        <f t="shared" si="158"/>
        <v>4100</v>
      </c>
      <c r="AT852" s="59">
        <f t="shared" si="158"/>
        <v>1900</v>
      </c>
      <c r="AU852" s="59">
        <f t="shared" si="158"/>
        <v>1500</v>
      </c>
      <c r="AV852" s="59">
        <f t="shared" si="158"/>
        <v>1100</v>
      </c>
      <c r="AW852" s="64"/>
      <c r="AX852" s="126" t="s">
        <v>2729</v>
      </c>
      <c r="AY852" s="65"/>
      <c r="AZ852" s="66">
        <v>360</v>
      </c>
    </row>
    <row r="853" spans="1:52" s="126" customFormat="1" ht="39.950000000000003" customHeight="1" x14ac:dyDescent="0.25">
      <c r="A853" s="53" t="str">
        <f t="shared" si="154"/>
        <v>TN7NT+1</v>
      </c>
      <c r="B853" s="53" t="str">
        <f t="shared" si="155"/>
        <v>TN7NT+2</v>
      </c>
      <c r="C853" s="53" t="str">
        <f t="shared" si="156"/>
        <v>TN7NT+3</v>
      </c>
      <c r="D853" s="53" t="str">
        <f t="shared" si="157"/>
        <v>TN7NT+4</v>
      </c>
      <c r="F853" s="126" t="s">
        <v>2729</v>
      </c>
      <c r="G853" s="55">
        <v>7</v>
      </c>
      <c r="H853" s="55" t="s">
        <v>2831</v>
      </c>
      <c r="I853" s="56" t="s">
        <v>2832</v>
      </c>
      <c r="J853" s="56" t="s">
        <v>2833</v>
      </c>
      <c r="K853" s="56"/>
      <c r="L853" s="56" t="s">
        <v>2834</v>
      </c>
      <c r="M853" s="57"/>
      <c r="N853" s="57"/>
      <c r="O853" s="55"/>
      <c r="P853" s="55"/>
      <c r="Q853" s="57"/>
      <c r="R853" s="57"/>
      <c r="S853" s="57"/>
      <c r="T853" s="57"/>
      <c r="U853" s="58"/>
      <c r="V853" s="59"/>
      <c r="W853" s="59"/>
      <c r="X853" s="59"/>
      <c r="Y853" s="59"/>
      <c r="Z853" s="60"/>
      <c r="AA853" s="60"/>
      <c r="AB853" s="60"/>
      <c r="AC853" s="60"/>
      <c r="AD853" s="59"/>
      <c r="AE853" s="59"/>
      <c r="AF853" s="59"/>
      <c r="AG853" s="59"/>
      <c r="AH853" s="61"/>
      <c r="AI853" s="61"/>
      <c r="AJ853" s="61"/>
      <c r="AK853" s="61"/>
      <c r="AL853" s="164"/>
      <c r="AM853" s="62"/>
      <c r="AN853" s="62"/>
      <c r="AO853" s="59">
        <f t="shared" si="153"/>
        <v>0</v>
      </c>
      <c r="AP853" s="59">
        <f t="shared" si="153"/>
        <v>0</v>
      </c>
      <c r="AQ853" s="59">
        <f t="shared" si="153"/>
        <v>0</v>
      </c>
      <c r="AR853" s="59">
        <f t="shared" si="152"/>
        <v>0</v>
      </c>
      <c r="AS853" s="59"/>
      <c r="AT853" s="59"/>
      <c r="AU853" s="59"/>
      <c r="AV853" s="59"/>
      <c r="AW853" s="64"/>
      <c r="AX853" s="126" t="s">
        <v>2729</v>
      </c>
      <c r="AY853" s="65"/>
      <c r="AZ853" s="66">
        <v>360</v>
      </c>
    </row>
    <row r="854" spans="1:52" s="126" customFormat="1" ht="39.950000000000003" customHeight="1" x14ac:dyDescent="0.25">
      <c r="A854" s="53" t="str">
        <f t="shared" si="154"/>
        <v>TN7NT_D1+1</v>
      </c>
      <c r="B854" s="53" t="str">
        <f t="shared" si="155"/>
        <v>TN7NT_D1+2</v>
      </c>
      <c r="C854" s="53" t="str">
        <f t="shared" si="156"/>
        <v>TN7NT_D1+3</v>
      </c>
      <c r="D854" s="53" t="str">
        <f t="shared" si="157"/>
        <v>TN7NT_D1+4</v>
      </c>
      <c r="F854" s="126" t="s">
        <v>2729</v>
      </c>
      <c r="G854" s="55"/>
      <c r="H854" s="55" t="s">
        <v>2835</v>
      </c>
      <c r="I854" s="56" t="s">
        <v>2836</v>
      </c>
      <c r="J854" s="56" t="s">
        <v>2837</v>
      </c>
      <c r="K854" s="56"/>
      <c r="L854" s="56" t="s">
        <v>415</v>
      </c>
      <c r="M854" s="57">
        <v>2900</v>
      </c>
      <c r="N854" s="57">
        <v>1450</v>
      </c>
      <c r="O854" s="55">
        <v>850</v>
      </c>
      <c r="P854" s="55">
        <v>600</v>
      </c>
      <c r="Q854" s="57"/>
      <c r="R854" s="57"/>
      <c r="S854" s="57"/>
      <c r="T854" s="57"/>
      <c r="U854" s="58" t="str">
        <f>H854</f>
        <v>TN7NT_D1</v>
      </c>
      <c r="V854" s="59"/>
      <c r="W854" s="59"/>
      <c r="X854" s="59"/>
      <c r="Y854" s="59"/>
      <c r="Z854" s="60"/>
      <c r="AA854" s="60"/>
      <c r="AB854" s="60"/>
      <c r="AC854" s="60"/>
      <c r="AD854" s="59"/>
      <c r="AE854" s="59"/>
      <c r="AF854" s="59"/>
      <c r="AG854" s="59"/>
      <c r="AH854" s="61"/>
      <c r="AI854" s="61"/>
      <c r="AJ854" s="61"/>
      <c r="AK854" s="61"/>
      <c r="AL854" s="164">
        <v>4.7976011994003001</v>
      </c>
      <c r="AM854" s="62"/>
      <c r="AN854" s="63">
        <f>ROUNDDOWN(AL854*$AN$10/$AL$10,1)</f>
        <v>2.7</v>
      </c>
      <c r="AO854" s="59">
        <f t="shared" si="153"/>
        <v>7830.0000000000009</v>
      </c>
      <c r="AP854" s="59">
        <f t="shared" si="153"/>
        <v>3915.0000000000005</v>
      </c>
      <c r="AQ854" s="59">
        <f t="shared" si="153"/>
        <v>2295</v>
      </c>
      <c r="AR854" s="59">
        <f t="shared" si="152"/>
        <v>1620</v>
      </c>
      <c r="AS854" s="59">
        <f t="shared" si="158"/>
        <v>7800</v>
      </c>
      <c r="AT854" s="59">
        <f t="shared" si="158"/>
        <v>3900</v>
      </c>
      <c r="AU854" s="59">
        <f t="shared" si="158"/>
        <v>2300</v>
      </c>
      <c r="AV854" s="59">
        <f t="shared" si="158"/>
        <v>1600</v>
      </c>
      <c r="AW854" s="64"/>
      <c r="AX854" s="126" t="s">
        <v>2729</v>
      </c>
      <c r="AY854" s="65"/>
      <c r="AZ854" s="66">
        <v>240</v>
      </c>
    </row>
    <row r="855" spans="1:52" s="126" customFormat="1" ht="39.950000000000003" customHeight="1" x14ac:dyDescent="0.25">
      <c r="A855" s="53" t="str">
        <f t="shared" si="154"/>
        <v>TN7NT_D2+1</v>
      </c>
      <c r="B855" s="53" t="str">
        <f t="shared" si="155"/>
        <v>TN7NT_D2+2</v>
      </c>
      <c r="C855" s="53" t="str">
        <f t="shared" si="156"/>
        <v>TN7NT_D2+3</v>
      </c>
      <c r="D855" s="53" t="str">
        <f t="shared" si="157"/>
        <v>TN7NT_D2+4</v>
      </c>
      <c r="F855" s="126" t="s">
        <v>2729</v>
      </c>
      <c r="G855" s="55"/>
      <c r="H855" s="55" t="s">
        <v>2838</v>
      </c>
      <c r="I855" s="56" t="s">
        <v>2839</v>
      </c>
      <c r="J855" s="56" t="s">
        <v>2775</v>
      </c>
      <c r="K855" s="56"/>
      <c r="L855" s="56" t="s">
        <v>2770</v>
      </c>
      <c r="M855" s="57">
        <v>2100</v>
      </c>
      <c r="N855" s="55">
        <v>1000</v>
      </c>
      <c r="O855" s="55">
        <v>800</v>
      </c>
      <c r="P855" s="55">
        <v>550</v>
      </c>
      <c r="Q855" s="57"/>
      <c r="R855" s="57"/>
      <c r="S855" s="57"/>
      <c r="T855" s="57"/>
      <c r="U855" s="58" t="str">
        <f>H855</f>
        <v>TN7NT_D2</v>
      </c>
      <c r="V855" s="59"/>
      <c r="W855" s="59"/>
      <c r="X855" s="59"/>
      <c r="Y855" s="59"/>
      <c r="Z855" s="60"/>
      <c r="AA855" s="60">
        <f>W855/N855</f>
        <v>0</v>
      </c>
      <c r="AB855" s="60"/>
      <c r="AC855" s="60"/>
      <c r="AD855" s="59"/>
      <c r="AE855" s="59"/>
      <c r="AF855" s="59"/>
      <c r="AG855" s="59"/>
      <c r="AH855" s="61"/>
      <c r="AI855" s="61"/>
      <c r="AJ855" s="61"/>
      <c r="AK855" s="61"/>
      <c r="AL855" s="164">
        <v>5.73</v>
      </c>
      <c r="AM855" s="62"/>
      <c r="AN855" s="63">
        <f>ROUNDDOWN(AL855*$AN$10/$AL$10,1)</f>
        <v>3.3</v>
      </c>
      <c r="AO855" s="59">
        <f t="shared" si="153"/>
        <v>6930</v>
      </c>
      <c r="AP855" s="59">
        <f t="shared" si="153"/>
        <v>3300</v>
      </c>
      <c r="AQ855" s="59">
        <f t="shared" si="153"/>
        <v>2640</v>
      </c>
      <c r="AR855" s="59">
        <f t="shared" si="152"/>
        <v>1815</v>
      </c>
      <c r="AS855" s="59">
        <f t="shared" si="158"/>
        <v>6900</v>
      </c>
      <c r="AT855" s="59">
        <f t="shared" si="158"/>
        <v>3300</v>
      </c>
      <c r="AU855" s="59">
        <f t="shared" si="158"/>
        <v>2600</v>
      </c>
      <c r="AV855" s="59">
        <f t="shared" si="158"/>
        <v>1800</v>
      </c>
      <c r="AW855" s="64"/>
      <c r="AX855" s="126" t="s">
        <v>2729</v>
      </c>
      <c r="AY855" s="65"/>
      <c r="AZ855" s="66">
        <v>330</v>
      </c>
    </row>
    <row r="856" spans="1:52" s="126" customFormat="1" ht="39.950000000000003" customHeight="1" x14ac:dyDescent="0.25">
      <c r="A856" s="53" t="str">
        <f t="shared" si="154"/>
        <v>TN7NT_D3+1</v>
      </c>
      <c r="B856" s="53" t="str">
        <f t="shared" si="155"/>
        <v>TN7NT_D3+2</v>
      </c>
      <c r="C856" s="53" t="str">
        <f t="shared" si="156"/>
        <v>TN7NT_D3+3</v>
      </c>
      <c r="D856" s="53" t="str">
        <f t="shared" si="157"/>
        <v>TN7NT_D3+4</v>
      </c>
      <c r="F856" s="126" t="s">
        <v>2729</v>
      </c>
      <c r="G856" s="55"/>
      <c r="H856" s="55" t="s">
        <v>2840</v>
      </c>
      <c r="I856" s="56" t="s">
        <v>2841</v>
      </c>
      <c r="J856" s="56" t="s">
        <v>2775</v>
      </c>
      <c r="K856" s="56"/>
      <c r="L856" s="56" t="s">
        <v>2842</v>
      </c>
      <c r="M856" s="55">
        <v>1500</v>
      </c>
      <c r="N856" s="55">
        <v>800</v>
      </c>
      <c r="O856" s="55">
        <v>600</v>
      </c>
      <c r="P856" s="55">
        <v>400</v>
      </c>
      <c r="Q856" s="57"/>
      <c r="R856" s="57"/>
      <c r="S856" s="57"/>
      <c r="T856" s="57"/>
      <c r="U856" s="58" t="str">
        <f>H856</f>
        <v>TN7NT_D3</v>
      </c>
      <c r="V856" s="59"/>
      <c r="W856" s="59"/>
      <c r="X856" s="59"/>
      <c r="Y856" s="59"/>
      <c r="Z856" s="60"/>
      <c r="AA856" s="60"/>
      <c r="AB856" s="60"/>
      <c r="AC856" s="60"/>
      <c r="AD856" s="59"/>
      <c r="AE856" s="59"/>
      <c r="AF856" s="59"/>
      <c r="AG856" s="59"/>
      <c r="AH856" s="61"/>
      <c r="AI856" s="61"/>
      <c r="AJ856" s="61"/>
      <c r="AK856" s="61"/>
      <c r="AL856" s="164">
        <v>4.8</v>
      </c>
      <c r="AM856" s="62"/>
      <c r="AN856" s="63">
        <f>ROUNDDOWN(AL856*$AN$10/$AL$10,1)</f>
        <v>2.7</v>
      </c>
      <c r="AO856" s="59">
        <f t="shared" si="153"/>
        <v>4050.0000000000005</v>
      </c>
      <c r="AP856" s="59">
        <f t="shared" si="153"/>
        <v>2160</v>
      </c>
      <c r="AQ856" s="59">
        <f t="shared" si="153"/>
        <v>1620</v>
      </c>
      <c r="AR856" s="59">
        <f t="shared" si="152"/>
        <v>1080</v>
      </c>
      <c r="AS856" s="59">
        <f t="shared" si="158"/>
        <v>4100</v>
      </c>
      <c r="AT856" s="59">
        <f t="shared" si="158"/>
        <v>2200</v>
      </c>
      <c r="AU856" s="59">
        <f t="shared" si="158"/>
        <v>1600</v>
      </c>
      <c r="AV856" s="59">
        <f t="shared" si="158"/>
        <v>1100</v>
      </c>
      <c r="AW856" s="64"/>
      <c r="AX856" s="126" t="s">
        <v>2729</v>
      </c>
      <c r="AY856" s="65"/>
      <c r="AZ856" s="66"/>
    </row>
    <row r="857" spans="1:52" s="126" customFormat="1" ht="39.950000000000003" customHeight="1" x14ac:dyDescent="0.25">
      <c r="A857" s="53" t="str">
        <f t="shared" si="154"/>
        <v>TN8NT2+1</v>
      </c>
      <c r="B857" s="53" t="str">
        <f t="shared" si="155"/>
        <v>TN8NT2+2</v>
      </c>
      <c r="C857" s="53" t="str">
        <f t="shared" si="156"/>
        <v>TN8NT2+3</v>
      </c>
      <c r="D857" s="53" t="str">
        <f t="shared" si="157"/>
        <v>TN8NT2+4</v>
      </c>
      <c r="F857" s="126" t="s">
        <v>2729</v>
      </c>
      <c r="G857" s="55">
        <v>8</v>
      </c>
      <c r="H857" s="55" t="s">
        <v>2843</v>
      </c>
      <c r="I857" s="56" t="s">
        <v>2844</v>
      </c>
      <c r="J857" s="56" t="s">
        <v>2845</v>
      </c>
      <c r="K857" s="56"/>
      <c r="L857" s="56" t="s">
        <v>2770</v>
      </c>
      <c r="M857" s="57"/>
      <c r="N857" s="57"/>
      <c r="O857" s="55"/>
      <c r="P857" s="55"/>
      <c r="Q857" s="57"/>
      <c r="R857" s="57"/>
      <c r="S857" s="57"/>
      <c r="T857" s="57"/>
      <c r="U857" s="58"/>
      <c r="V857" s="59"/>
      <c r="W857" s="59"/>
      <c r="X857" s="59"/>
      <c r="Y857" s="59"/>
      <c r="Z857" s="60"/>
      <c r="AA857" s="60"/>
      <c r="AB857" s="60"/>
      <c r="AC857" s="60"/>
      <c r="AD857" s="59"/>
      <c r="AE857" s="59"/>
      <c r="AF857" s="59"/>
      <c r="AG857" s="59"/>
      <c r="AH857" s="61"/>
      <c r="AI857" s="61"/>
      <c r="AJ857" s="61"/>
      <c r="AK857" s="61"/>
      <c r="AL857" s="164"/>
      <c r="AM857" s="62"/>
      <c r="AN857" s="62"/>
      <c r="AO857" s="59">
        <f t="shared" si="153"/>
        <v>0</v>
      </c>
      <c r="AP857" s="59">
        <f t="shared" si="153"/>
        <v>0</v>
      </c>
      <c r="AQ857" s="59">
        <f t="shared" si="153"/>
        <v>0</v>
      </c>
      <c r="AR857" s="59">
        <f t="shared" si="152"/>
        <v>0</v>
      </c>
      <c r="AS857" s="59"/>
      <c r="AT857" s="59"/>
      <c r="AU857" s="59"/>
      <c r="AV857" s="59"/>
      <c r="AW857" s="64"/>
      <c r="AX857" s="126" t="s">
        <v>2729</v>
      </c>
      <c r="AY857" s="65"/>
      <c r="AZ857" s="66">
        <v>360</v>
      </c>
    </row>
    <row r="858" spans="1:52" s="126" customFormat="1" ht="39.950000000000003" customHeight="1" x14ac:dyDescent="0.25">
      <c r="A858" s="53" t="str">
        <f t="shared" si="154"/>
        <v>TN8NT2_D1+1</v>
      </c>
      <c r="B858" s="53" t="str">
        <f t="shared" si="155"/>
        <v>TN8NT2_D1+2</v>
      </c>
      <c r="C858" s="53" t="str">
        <f t="shared" si="156"/>
        <v>TN8NT2_D1+3</v>
      </c>
      <c r="D858" s="53" t="str">
        <f t="shared" si="157"/>
        <v>TN8NT2_D1+4</v>
      </c>
      <c r="F858" s="126" t="s">
        <v>2729</v>
      </c>
      <c r="G858" s="55"/>
      <c r="H858" s="55" t="s">
        <v>2846</v>
      </c>
      <c r="I858" s="56" t="s">
        <v>2847</v>
      </c>
      <c r="J858" s="56" t="s">
        <v>144</v>
      </c>
      <c r="K858" s="56"/>
      <c r="L858" s="56" t="s">
        <v>456</v>
      </c>
      <c r="M858" s="57">
        <v>2900</v>
      </c>
      <c r="N858" s="57">
        <v>1450</v>
      </c>
      <c r="O858" s="55">
        <v>850</v>
      </c>
      <c r="P858" s="55">
        <v>600</v>
      </c>
      <c r="Q858" s="57"/>
      <c r="R858" s="57"/>
      <c r="S858" s="57"/>
      <c r="T858" s="57"/>
      <c r="U858" s="58" t="str">
        <f>H858</f>
        <v>TN8NT2_D1</v>
      </c>
      <c r="V858" s="59"/>
      <c r="W858" s="59"/>
      <c r="X858" s="59"/>
      <c r="Y858" s="59"/>
      <c r="Z858" s="60"/>
      <c r="AA858" s="60"/>
      <c r="AB858" s="60"/>
      <c r="AC858" s="60"/>
      <c r="AD858" s="59"/>
      <c r="AE858" s="59"/>
      <c r="AF858" s="59"/>
      <c r="AG858" s="59"/>
      <c r="AH858" s="61"/>
      <c r="AI858" s="61"/>
      <c r="AJ858" s="61"/>
      <c r="AK858" s="61"/>
      <c r="AL858" s="164">
        <v>4.007869894550673</v>
      </c>
      <c r="AM858" s="62"/>
      <c r="AN858" s="63">
        <f>ROUNDDOWN(AL858*$AN$10/$AL$10,1)</f>
        <v>2.2999999999999998</v>
      </c>
      <c r="AO858" s="59">
        <f t="shared" si="153"/>
        <v>6669.9999999999991</v>
      </c>
      <c r="AP858" s="59">
        <f t="shared" si="153"/>
        <v>3334.9999999999995</v>
      </c>
      <c r="AQ858" s="59">
        <f t="shared" si="153"/>
        <v>1954.9999999999998</v>
      </c>
      <c r="AR858" s="59">
        <f t="shared" si="152"/>
        <v>1380</v>
      </c>
      <c r="AS858" s="59">
        <f t="shared" si="158"/>
        <v>6700</v>
      </c>
      <c r="AT858" s="59">
        <f t="shared" si="158"/>
        <v>3300</v>
      </c>
      <c r="AU858" s="59">
        <f t="shared" si="158"/>
        <v>2000</v>
      </c>
      <c r="AV858" s="59">
        <f t="shared" si="158"/>
        <v>1400</v>
      </c>
      <c r="AW858" s="64"/>
      <c r="AX858" s="126" t="s">
        <v>2729</v>
      </c>
      <c r="AY858" s="65"/>
      <c r="AZ858" s="66">
        <v>240</v>
      </c>
    </row>
    <row r="859" spans="1:52" s="126" customFormat="1" ht="39.950000000000003" customHeight="1" x14ac:dyDescent="0.25">
      <c r="A859" s="53" t="str">
        <f t="shared" si="154"/>
        <v>TN8NT2_D2+1</v>
      </c>
      <c r="B859" s="53" t="str">
        <f t="shared" si="155"/>
        <v>TN8NT2_D2+2</v>
      </c>
      <c r="C859" s="53" t="str">
        <f t="shared" si="156"/>
        <v>TN8NT2_D2+3</v>
      </c>
      <c r="D859" s="53" t="str">
        <f t="shared" si="157"/>
        <v>TN8NT2_D2+4</v>
      </c>
      <c r="F859" s="126" t="s">
        <v>2729</v>
      </c>
      <c r="G859" s="55"/>
      <c r="H859" s="55" t="s">
        <v>2848</v>
      </c>
      <c r="I859" s="56" t="s">
        <v>2849</v>
      </c>
      <c r="J859" s="56" t="s">
        <v>144</v>
      </c>
      <c r="K859" s="56"/>
      <c r="L859" s="56" t="s">
        <v>2850</v>
      </c>
      <c r="M859" s="55">
        <v>2100</v>
      </c>
      <c r="N859" s="55">
        <v>1000</v>
      </c>
      <c r="O859" s="55">
        <v>600</v>
      </c>
      <c r="P859" s="55">
        <v>400</v>
      </c>
      <c r="Q859" s="57"/>
      <c r="R859" s="57"/>
      <c r="S859" s="57"/>
      <c r="T859" s="57"/>
      <c r="U859" s="58" t="str">
        <f>H859</f>
        <v>TN8NT2_D2</v>
      </c>
      <c r="V859" s="59"/>
      <c r="W859" s="59"/>
      <c r="X859" s="59"/>
      <c r="Y859" s="59"/>
      <c r="Z859" s="60"/>
      <c r="AA859" s="60"/>
      <c r="AB859" s="60">
        <f>X859/O859</f>
        <v>0</v>
      </c>
      <c r="AC859" s="60"/>
      <c r="AD859" s="59"/>
      <c r="AE859" s="59"/>
      <c r="AF859" s="59"/>
      <c r="AG859" s="59"/>
      <c r="AH859" s="61"/>
      <c r="AI859" s="61"/>
      <c r="AJ859" s="61"/>
      <c r="AK859" s="61"/>
      <c r="AL859" s="164">
        <v>5.8517021114163192</v>
      </c>
      <c r="AM859" s="62"/>
      <c r="AN859" s="63">
        <f>ROUNDDOWN(AL859*$AN$10/$AL$10,1)</f>
        <v>3.3</v>
      </c>
      <c r="AO859" s="59">
        <f t="shared" si="153"/>
        <v>6930</v>
      </c>
      <c r="AP859" s="59">
        <f t="shared" si="153"/>
        <v>3300</v>
      </c>
      <c r="AQ859" s="59">
        <f t="shared" si="153"/>
        <v>1980</v>
      </c>
      <c r="AR859" s="59">
        <f t="shared" si="152"/>
        <v>1320</v>
      </c>
      <c r="AS859" s="59">
        <f t="shared" si="158"/>
        <v>6900</v>
      </c>
      <c r="AT859" s="59">
        <f t="shared" si="158"/>
        <v>3300</v>
      </c>
      <c r="AU859" s="59">
        <f t="shared" si="158"/>
        <v>2000</v>
      </c>
      <c r="AV859" s="59">
        <f t="shared" si="158"/>
        <v>1300</v>
      </c>
      <c r="AW859" s="64"/>
      <c r="AX859" s="126" t="s">
        <v>2729</v>
      </c>
      <c r="AY859" s="65"/>
      <c r="AZ859" s="66"/>
    </row>
    <row r="860" spans="1:52" s="126" customFormat="1" ht="39.950000000000003" customHeight="1" x14ac:dyDescent="0.25">
      <c r="A860" s="53" t="str">
        <f t="shared" si="154"/>
        <v>TN9NT2+1</v>
      </c>
      <c r="B860" s="53" t="str">
        <f t="shared" si="155"/>
        <v>TN9NT2+2</v>
      </c>
      <c r="C860" s="53" t="str">
        <f t="shared" si="156"/>
        <v>TN9NT2+3</v>
      </c>
      <c r="D860" s="53" t="str">
        <f t="shared" si="157"/>
        <v>TN9NT2+4</v>
      </c>
      <c r="F860" s="126" t="s">
        <v>2729</v>
      </c>
      <c r="G860" s="55">
        <v>9</v>
      </c>
      <c r="H860" s="55" t="s">
        <v>2851</v>
      </c>
      <c r="I860" s="56" t="s">
        <v>2852</v>
      </c>
      <c r="J860" s="56" t="s">
        <v>2853</v>
      </c>
      <c r="K860" s="56"/>
      <c r="L860" s="56" t="s">
        <v>2854</v>
      </c>
      <c r="M860" s="57"/>
      <c r="N860" s="57"/>
      <c r="O860" s="55"/>
      <c r="P860" s="55"/>
      <c r="Q860" s="57"/>
      <c r="R860" s="57"/>
      <c r="S860" s="57"/>
      <c r="T860" s="57"/>
      <c r="U860" s="58"/>
      <c r="V860" s="59"/>
      <c r="W860" s="59"/>
      <c r="X860" s="59"/>
      <c r="Y860" s="59"/>
      <c r="Z860" s="60"/>
      <c r="AA860" s="60" t="e">
        <f>W860/N860</f>
        <v>#DIV/0!</v>
      </c>
      <c r="AB860" s="60" t="e">
        <f>X860/O860</f>
        <v>#DIV/0!</v>
      </c>
      <c r="AC860" s="60"/>
      <c r="AD860" s="59"/>
      <c r="AE860" s="59"/>
      <c r="AF860" s="59"/>
      <c r="AG860" s="59"/>
      <c r="AH860" s="61"/>
      <c r="AI860" s="61"/>
      <c r="AJ860" s="61"/>
      <c r="AK860" s="61"/>
      <c r="AL860" s="164"/>
      <c r="AM860" s="62"/>
      <c r="AN860" s="62"/>
      <c r="AO860" s="59">
        <f t="shared" si="153"/>
        <v>0</v>
      </c>
      <c r="AP860" s="59">
        <f t="shared" si="153"/>
        <v>0</v>
      </c>
      <c r="AQ860" s="59">
        <f t="shared" si="153"/>
        <v>0</v>
      </c>
      <c r="AR860" s="59">
        <f t="shared" si="152"/>
        <v>0</v>
      </c>
      <c r="AS860" s="59"/>
      <c r="AT860" s="59"/>
      <c r="AU860" s="59"/>
      <c r="AV860" s="59"/>
      <c r="AW860" s="64"/>
      <c r="AX860" s="126" t="s">
        <v>2729</v>
      </c>
      <c r="AY860" s="65"/>
      <c r="AZ860" s="66">
        <v>270</v>
      </c>
    </row>
    <row r="861" spans="1:52" s="126" customFormat="1" ht="39.950000000000003" customHeight="1" x14ac:dyDescent="0.25">
      <c r="A861" s="53" t="str">
        <f t="shared" si="154"/>
        <v>TN9NT2_D1+1</v>
      </c>
      <c r="B861" s="53" t="str">
        <f t="shared" si="155"/>
        <v>TN9NT2_D1+2</v>
      </c>
      <c r="C861" s="53" t="str">
        <f t="shared" si="156"/>
        <v>TN9NT2_D1+3</v>
      </c>
      <c r="D861" s="53" t="str">
        <f t="shared" si="157"/>
        <v>TN9NT2_D1+4</v>
      </c>
      <c r="F861" s="126" t="s">
        <v>2729</v>
      </c>
      <c r="G861" s="55"/>
      <c r="H861" s="55" t="s">
        <v>2855</v>
      </c>
      <c r="I861" s="56" t="s">
        <v>2856</v>
      </c>
      <c r="J861" s="56" t="s">
        <v>2340</v>
      </c>
      <c r="K861" s="56"/>
      <c r="L861" s="56" t="s">
        <v>2857</v>
      </c>
      <c r="M861" s="57">
        <v>3000</v>
      </c>
      <c r="N861" s="57">
        <v>1500</v>
      </c>
      <c r="O861" s="55">
        <v>850</v>
      </c>
      <c r="P861" s="55">
        <v>600</v>
      </c>
      <c r="Q861" s="57"/>
      <c r="R861" s="57"/>
      <c r="S861" s="57"/>
      <c r="T861" s="57"/>
      <c r="U861" s="58" t="str">
        <f>H861</f>
        <v>TN9NT2_D1</v>
      </c>
      <c r="V861" s="59"/>
      <c r="W861" s="59"/>
      <c r="X861" s="59"/>
      <c r="Y861" s="59"/>
      <c r="Z861" s="60"/>
      <c r="AA861" s="60"/>
      <c r="AB861" s="60"/>
      <c r="AC861" s="60"/>
      <c r="AD861" s="59"/>
      <c r="AE861" s="59"/>
      <c r="AF861" s="59"/>
      <c r="AG861" s="59"/>
      <c r="AH861" s="61"/>
      <c r="AI861" s="61"/>
      <c r="AJ861" s="61"/>
      <c r="AK861" s="61"/>
      <c r="AL861" s="164">
        <v>5.16</v>
      </c>
      <c r="AM861" s="62"/>
      <c r="AN861" s="63">
        <f>ROUNDDOWN(AL861*$AN$10/$AL$10,1)</f>
        <v>2.9</v>
      </c>
      <c r="AO861" s="59">
        <f t="shared" si="153"/>
        <v>8700</v>
      </c>
      <c r="AP861" s="59">
        <f t="shared" si="153"/>
        <v>4350</v>
      </c>
      <c r="AQ861" s="59">
        <f t="shared" si="153"/>
        <v>2465</v>
      </c>
      <c r="AR861" s="59">
        <f t="shared" si="152"/>
        <v>1740</v>
      </c>
      <c r="AS861" s="59">
        <f t="shared" si="158"/>
        <v>8700</v>
      </c>
      <c r="AT861" s="59">
        <f t="shared" si="158"/>
        <v>4400</v>
      </c>
      <c r="AU861" s="59">
        <f t="shared" si="158"/>
        <v>2500</v>
      </c>
      <c r="AV861" s="59">
        <f t="shared" si="158"/>
        <v>1700</v>
      </c>
      <c r="AW861" s="64"/>
      <c r="AX861" s="126" t="s">
        <v>2729</v>
      </c>
      <c r="AY861" s="65"/>
      <c r="AZ861" s="66">
        <v>270</v>
      </c>
    </row>
    <row r="862" spans="1:52" s="126" customFormat="1" ht="39.950000000000003" customHeight="1" x14ac:dyDescent="0.25">
      <c r="A862" s="53" t="str">
        <f t="shared" si="154"/>
        <v>TN9NT2_D2+1</v>
      </c>
      <c r="B862" s="53" t="str">
        <f t="shared" si="155"/>
        <v>TN9NT2_D2+2</v>
      </c>
      <c r="C862" s="53" t="str">
        <f t="shared" si="156"/>
        <v>TN9NT2_D2+3</v>
      </c>
      <c r="D862" s="53" t="str">
        <f t="shared" si="157"/>
        <v>TN9NT2_D2+4</v>
      </c>
      <c r="F862" s="126" t="s">
        <v>2729</v>
      </c>
      <c r="G862" s="55"/>
      <c r="H862" s="55" t="s">
        <v>2858</v>
      </c>
      <c r="I862" s="56" t="s">
        <v>2859</v>
      </c>
      <c r="J862" s="56" t="s">
        <v>2860</v>
      </c>
      <c r="K862" s="56"/>
      <c r="L862" s="56" t="s">
        <v>456</v>
      </c>
      <c r="M862" s="57">
        <v>2300</v>
      </c>
      <c r="N862" s="55">
        <v>1150</v>
      </c>
      <c r="O862" s="55">
        <v>850</v>
      </c>
      <c r="P862" s="55">
        <v>600</v>
      </c>
      <c r="Q862" s="57"/>
      <c r="R862" s="57"/>
      <c r="S862" s="57"/>
      <c r="T862" s="57"/>
      <c r="U862" s="58" t="str">
        <f>H862</f>
        <v>TN9NT2_D2</v>
      </c>
      <c r="V862" s="59"/>
      <c r="W862" s="59"/>
      <c r="X862" s="59"/>
      <c r="Y862" s="59"/>
      <c r="Z862" s="60"/>
      <c r="AA862" s="60"/>
      <c r="AB862" s="60"/>
      <c r="AC862" s="60"/>
      <c r="AD862" s="59"/>
      <c r="AE862" s="59"/>
      <c r="AF862" s="59"/>
      <c r="AG862" s="59"/>
      <c r="AH862" s="61"/>
      <c r="AI862" s="61"/>
      <c r="AJ862" s="61"/>
      <c r="AK862" s="61"/>
      <c r="AL862" s="164">
        <v>6.809437880902931</v>
      </c>
      <c r="AM862" s="62"/>
      <c r="AN862" s="63">
        <f>ROUNDDOWN(AL862*$AN$10/$AL$10,1)</f>
        <v>3.9</v>
      </c>
      <c r="AO862" s="59">
        <f t="shared" si="153"/>
        <v>8970</v>
      </c>
      <c r="AP862" s="59">
        <f t="shared" si="153"/>
        <v>4485</v>
      </c>
      <c r="AQ862" s="59">
        <f t="shared" si="153"/>
        <v>3315</v>
      </c>
      <c r="AR862" s="59">
        <f t="shared" si="152"/>
        <v>2340</v>
      </c>
      <c r="AS862" s="59">
        <f t="shared" si="158"/>
        <v>9000</v>
      </c>
      <c r="AT862" s="59">
        <f t="shared" si="158"/>
        <v>4500</v>
      </c>
      <c r="AU862" s="59">
        <f t="shared" si="158"/>
        <v>3300</v>
      </c>
      <c r="AV862" s="59">
        <f t="shared" si="158"/>
        <v>2300</v>
      </c>
      <c r="AW862" s="64"/>
      <c r="AX862" s="126" t="s">
        <v>2729</v>
      </c>
      <c r="AY862" s="65"/>
      <c r="AZ862" s="66"/>
    </row>
    <row r="863" spans="1:52" s="126" customFormat="1" ht="69" customHeight="1" x14ac:dyDescent="0.25">
      <c r="A863" s="53" t="str">
        <f t="shared" si="154"/>
        <v>TN9NT2_D3+1</v>
      </c>
      <c r="B863" s="53" t="str">
        <f t="shared" si="155"/>
        <v>TN9NT2_D3+2</v>
      </c>
      <c r="C863" s="53" t="str">
        <f t="shared" si="156"/>
        <v>TN9NT2_D3+3</v>
      </c>
      <c r="D863" s="53" t="str">
        <f t="shared" si="157"/>
        <v>TN9NT2_D3+4</v>
      </c>
      <c r="F863" s="126" t="s">
        <v>2729</v>
      </c>
      <c r="G863" s="55"/>
      <c r="H863" s="55" t="s">
        <v>2861</v>
      </c>
      <c r="I863" s="56" t="s">
        <v>2862</v>
      </c>
      <c r="J863" s="56" t="s">
        <v>2775</v>
      </c>
      <c r="K863" s="56"/>
      <c r="L863" s="56" t="s">
        <v>415</v>
      </c>
      <c r="M863" s="57">
        <v>1600</v>
      </c>
      <c r="N863" s="55">
        <v>800</v>
      </c>
      <c r="O863" s="55">
        <v>600</v>
      </c>
      <c r="P863" s="55">
        <v>400</v>
      </c>
      <c r="Q863" s="57"/>
      <c r="R863" s="57"/>
      <c r="S863" s="57"/>
      <c r="T863" s="57"/>
      <c r="U863" s="58" t="str">
        <f>H863</f>
        <v>TN9NT2_D3</v>
      </c>
      <c r="V863" s="59"/>
      <c r="W863" s="59"/>
      <c r="X863" s="59"/>
      <c r="Y863" s="59"/>
      <c r="Z863" s="60"/>
      <c r="AA863" s="60"/>
      <c r="AB863" s="60"/>
      <c r="AC863" s="60"/>
      <c r="AD863" s="59"/>
      <c r="AE863" s="59"/>
      <c r="AF863" s="59"/>
      <c r="AG863" s="59"/>
      <c r="AH863" s="61"/>
      <c r="AI863" s="61"/>
      <c r="AJ863" s="61"/>
      <c r="AK863" s="61"/>
      <c r="AL863" s="164">
        <v>4.8</v>
      </c>
      <c r="AM863" s="62"/>
      <c r="AN863" s="63">
        <f>ROUNDDOWN(AL863*$AN$10/$AL$10,1)</f>
        <v>2.7</v>
      </c>
      <c r="AO863" s="59">
        <f t="shared" si="153"/>
        <v>4320</v>
      </c>
      <c r="AP863" s="59">
        <f t="shared" si="153"/>
        <v>2160</v>
      </c>
      <c r="AQ863" s="59">
        <f t="shared" si="153"/>
        <v>1620</v>
      </c>
      <c r="AR863" s="59">
        <f t="shared" si="152"/>
        <v>1080</v>
      </c>
      <c r="AS863" s="59">
        <f t="shared" si="158"/>
        <v>4300</v>
      </c>
      <c r="AT863" s="59">
        <f t="shared" si="158"/>
        <v>2200</v>
      </c>
      <c r="AU863" s="59">
        <f t="shared" si="158"/>
        <v>1600</v>
      </c>
      <c r="AV863" s="59">
        <f t="shared" si="158"/>
        <v>1100</v>
      </c>
      <c r="AW863" s="64"/>
      <c r="AX863" s="126" t="s">
        <v>2729</v>
      </c>
      <c r="AY863" s="65"/>
      <c r="AZ863" s="66">
        <v>360</v>
      </c>
    </row>
    <row r="864" spans="1:52" s="126" customFormat="1" ht="31.5" x14ac:dyDescent="0.25">
      <c r="A864" s="53" t="str">
        <f t="shared" si="154"/>
        <v>TN9NT2_D4+1</v>
      </c>
      <c r="B864" s="53" t="str">
        <f t="shared" si="155"/>
        <v>TN9NT2_D4+2</v>
      </c>
      <c r="C864" s="53" t="str">
        <f t="shared" si="156"/>
        <v>TN9NT2_D4+3</v>
      </c>
      <c r="D864" s="53" t="str">
        <f t="shared" si="157"/>
        <v>TN9NT2_D4+4</v>
      </c>
      <c r="F864" s="126" t="s">
        <v>2729</v>
      </c>
      <c r="G864" s="55"/>
      <c r="H864" s="55" t="s">
        <v>2863</v>
      </c>
      <c r="I864" s="56" t="s">
        <v>2864</v>
      </c>
      <c r="J864" s="56" t="s">
        <v>2775</v>
      </c>
      <c r="K864" s="56"/>
      <c r="L864" s="56" t="s">
        <v>2850</v>
      </c>
      <c r="M864" s="55">
        <v>1900</v>
      </c>
      <c r="N864" s="55">
        <v>900</v>
      </c>
      <c r="O864" s="55">
        <v>750</v>
      </c>
      <c r="P864" s="55">
        <v>550</v>
      </c>
      <c r="Q864" s="57"/>
      <c r="R864" s="57"/>
      <c r="S864" s="57"/>
      <c r="T864" s="57"/>
      <c r="U864" s="58" t="str">
        <f>H864</f>
        <v>TN9NT2_D4</v>
      </c>
      <c r="V864" s="59"/>
      <c r="W864" s="59"/>
      <c r="X864" s="59"/>
      <c r="Y864" s="59"/>
      <c r="Z864" s="60"/>
      <c r="AA864" s="60"/>
      <c r="AB864" s="60"/>
      <c r="AC864" s="60"/>
      <c r="AD864" s="59"/>
      <c r="AE864" s="59"/>
      <c r="AF864" s="59"/>
      <c r="AG864" s="59"/>
      <c r="AH864" s="61"/>
      <c r="AI864" s="61"/>
      <c r="AJ864" s="61"/>
      <c r="AK864" s="61"/>
      <c r="AL864" s="164">
        <v>4.8</v>
      </c>
      <c r="AM864" s="62"/>
      <c r="AN864" s="63">
        <f>ROUNDDOWN(AL864*$AN$10/$AL$10,1)</f>
        <v>2.7</v>
      </c>
      <c r="AO864" s="59">
        <f t="shared" si="153"/>
        <v>5130</v>
      </c>
      <c r="AP864" s="59">
        <f t="shared" si="153"/>
        <v>2430</v>
      </c>
      <c r="AQ864" s="59">
        <f t="shared" si="153"/>
        <v>2025.0000000000002</v>
      </c>
      <c r="AR864" s="59">
        <f t="shared" si="152"/>
        <v>1485</v>
      </c>
      <c r="AS864" s="59">
        <f t="shared" si="158"/>
        <v>5100</v>
      </c>
      <c r="AT864" s="59">
        <f t="shared" si="158"/>
        <v>2400</v>
      </c>
      <c r="AU864" s="59">
        <f t="shared" si="158"/>
        <v>2000</v>
      </c>
      <c r="AV864" s="59">
        <f t="shared" si="158"/>
        <v>1500</v>
      </c>
      <c r="AW864" s="64"/>
      <c r="AX864" s="126" t="s">
        <v>2729</v>
      </c>
      <c r="AY864" s="65"/>
      <c r="AZ864" s="66">
        <v>270</v>
      </c>
    </row>
    <row r="865" spans="1:52" s="126" customFormat="1" ht="31.5" x14ac:dyDescent="0.25">
      <c r="A865" s="53" t="str">
        <f t="shared" si="154"/>
        <v>TN10NT2+1</v>
      </c>
      <c r="B865" s="53" t="str">
        <f t="shared" si="155"/>
        <v>TN10NT2+2</v>
      </c>
      <c r="C865" s="53" t="str">
        <f t="shared" si="156"/>
        <v>TN10NT2+3</v>
      </c>
      <c r="D865" s="53" t="str">
        <f t="shared" si="157"/>
        <v>TN10NT2+4</v>
      </c>
      <c r="F865" s="126" t="s">
        <v>2729</v>
      </c>
      <c r="G865" s="55">
        <v>10</v>
      </c>
      <c r="H865" s="55" t="s">
        <v>2865</v>
      </c>
      <c r="I865" s="56" t="s">
        <v>2866</v>
      </c>
      <c r="J865" s="56" t="s">
        <v>2867</v>
      </c>
      <c r="K865" s="56"/>
      <c r="L865" s="56" t="s">
        <v>415</v>
      </c>
      <c r="M865" s="57"/>
      <c r="N865" s="57"/>
      <c r="O865" s="55"/>
      <c r="P865" s="55"/>
      <c r="Q865" s="57"/>
      <c r="R865" s="57"/>
      <c r="S865" s="57"/>
      <c r="T865" s="57"/>
      <c r="U865" s="58"/>
      <c r="V865" s="59"/>
      <c r="W865" s="59"/>
      <c r="X865" s="59"/>
      <c r="Y865" s="59"/>
      <c r="Z865" s="60"/>
      <c r="AA865" s="60"/>
      <c r="AB865" s="60"/>
      <c r="AC865" s="60"/>
      <c r="AD865" s="59"/>
      <c r="AE865" s="59"/>
      <c r="AF865" s="59"/>
      <c r="AG865" s="59"/>
      <c r="AH865" s="61"/>
      <c r="AI865" s="61"/>
      <c r="AJ865" s="61"/>
      <c r="AK865" s="61"/>
      <c r="AL865" s="164"/>
      <c r="AM865" s="62"/>
      <c r="AN865" s="62"/>
      <c r="AO865" s="59">
        <f t="shared" si="153"/>
        <v>0</v>
      </c>
      <c r="AP865" s="59">
        <f t="shared" si="153"/>
        <v>0</v>
      </c>
      <c r="AQ865" s="59">
        <f t="shared" si="153"/>
        <v>0</v>
      </c>
      <c r="AR865" s="59">
        <f t="shared" si="152"/>
        <v>0</v>
      </c>
      <c r="AS865" s="59"/>
      <c r="AT865" s="59"/>
      <c r="AU865" s="59"/>
      <c r="AV865" s="59"/>
      <c r="AW865" s="64"/>
      <c r="AX865" s="126" t="s">
        <v>2729</v>
      </c>
      <c r="AY865" s="65"/>
      <c r="AZ865" s="66">
        <v>270</v>
      </c>
    </row>
    <row r="866" spans="1:52" s="126" customFormat="1" ht="78.75" x14ac:dyDescent="0.25">
      <c r="A866" s="53" t="str">
        <f t="shared" si="154"/>
        <v>TN10NT2_D1+1</v>
      </c>
      <c r="B866" s="53" t="str">
        <f t="shared" si="155"/>
        <v>TN10NT2_D1+2</v>
      </c>
      <c r="C866" s="53" t="str">
        <f t="shared" si="156"/>
        <v>TN10NT2_D1+3</v>
      </c>
      <c r="D866" s="53" t="str">
        <f t="shared" si="157"/>
        <v>TN10NT2_D1+4</v>
      </c>
      <c r="F866" s="126" t="s">
        <v>2729</v>
      </c>
      <c r="G866" s="55"/>
      <c r="H866" s="55" t="s">
        <v>2868</v>
      </c>
      <c r="I866" s="56" t="s">
        <v>2869</v>
      </c>
      <c r="J866" s="56" t="s">
        <v>2775</v>
      </c>
      <c r="K866" s="56"/>
      <c r="L866" s="56" t="s">
        <v>2870</v>
      </c>
      <c r="M866" s="57">
        <v>2900</v>
      </c>
      <c r="N866" s="55">
        <v>1300</v>
      </c>
      <c r="O866" s="55">
        <v>850</v>
      </c>
      <c r="P866" s="55">
        <v>600</v>
      </c>
      <c r="Q866" s="57"/>
      <c r="R866" s="57"/>
      <c r="S866" s="57"/>
      <c r="T866" s="57"/>
      <c r="U866" s="58" t="str">
        <f>H866</f>
        <v>TN10NT2_D1</v>
      </c>
      <c r="V866" s="59"/>
      <c r="W866" s="59"/>
      <c r="X866" s="59"/>
      <c r="Y866" s="59"/>
      <c r="Z866" s="60"/>
      <c r="AA866" s="60"/>
      <c r="AB866" s="60"/>
      <c r="AC866" s="60"/>
      <c r="AD866" s="59"/>
      <c r="AE866" s="59"/>
      <c r="AF866" s="59"/>
      <c r="AG866" s="59"/>
      <c r="AH866" s="61"/>
      <c r="AI866" s="61"/>
      <c r="AJ866" s="61"/>
      <c r="AK866" s="61"/>
      <c r="AL866" s="164">
        <v>6.1798503529411768</v>
      </c>
      <c r="AM866" s="62"/>
      <c r="AN866" s="63">
        <f>ROUNDDOWN(AL866*$AN$10/$AL$10,1)</f>
        <v>3.5</v>
      </c>
      <c r="AO866" s="59">
        <f t="shared" si="153"/>
        <v>10150</v>
      </c>
      <c r="AP866" s="59">
        <f t="shared" si="153"/>
        <v>4550</v>
      </c>
      <c r="AQ866" s="59">
        <f t="shared" si="153"/>
        <v>2975</v>
      </c>
      <c r="AR866" s="59">
        <f t="shared" si="152"/>
        <v>2100</v>
      </c>
      <c r="AS866" s="59">
        <f t="shared" si="158"/>
        <v>10200</v>
      </c>
      <c r="AT866" s="59">
        <f t="shared" si="158"/>
        <v>4600</v>
      </c>
      <c r="AU866" s="59">
        <f t="shared" si="158"/>
        <v>3000</v>
      </c>
      <c r="AV866" s="59">
        <f t="shared" si="158"/>
        <v>2100</v>
      </c>
      <c r="AW866" s="64"/>
      <c r="AX866" s="126" t="s">
        <v>2729</v>
      </c>
      <c r="AY866" s="65"/>
      <c r="AZ866" s="66"/>
    </row>
    <row r="867" spans="1:52" s="126" customFormat="1" ht="47.25" x14ac:dyDescent="0.25">
      <c r="A867" s="53" t="str">
        <f t="shared" si="154"/>
        <v>TN10NT2_D2+1</v>
      </c>
      <c r="B867" s="53" t="str">
        <f t="shared" si="155"/>
        <v>TN10NT2_D2+2</v>
      </c>
      <c r="C867" s="53" t="str">
        <f t="shared" si="156"/>
        <v>TN10NT2_D2+3</v>
      </c>
      <c r="D867" s="53" t="str">
        <f t="shared" si="157"/>
        <v>TN10NT2_D2+4</v>
      </c>
      <c r="F867" s="126" t="s">
        <v>2729</v>
      </c>
      <c r="G867" s="55"/>
      <c r="H867" s="55" t="s">
        <v>2871</v>
      </c>
      <c r="I867" s="56" t="s">
        <v>2872</v>
      </c>
      <c r="J867" s="56" t="s">
        <v>2775</v>
      </c>
      <c r="K867" s="56"/>
      <c r="L867" s="56" t="s">
        <v>2850</v>
      </c>
      <c r="M867" s="55">
        <v>2100</v>
      </c>
      <c r="N867" s="55">
        <v>900</v>
      </c>
      <c r="O867" s="55">
        <v>650</v>
      </c>
      <c r="P867" s="55">
        <v>400</v>
      </c>
      <c r="Q867" s="57"/>
      <c r="R867" s="57"/>
      <c r="S867" s="57"/>
      <c r="T867" s="57"/>
      <c r="U867" s="58" t="str">
        <f>H867</f>
        <v>TN10NT2_D2</v>
      </c>
      <c r="V867" s="59"/>
      <c r="W867" s="59"/>
      <c r="X867" s="59"/>
      <c r="Y867" s="59"/>
      <c r="Z867" s="60"/>
      <c r="AA867" s="60">
        <f>W867/N867</f>
        <v>0</v>
      </c>
      <c r="AB867" s="60"/>
      <c r="AC867" s="60"/>
      <c r="AD867" s="59"/>
      <c r="AE867" s="59"/>
      <c r="AF867" s="59"/>
      <c r="AG867" s="59"/>
      <c r="AH867" s="61"/>
      <c r="AI867" s="61"/>
      <c r="AJ867" s="61"/>
      <c r="AK867" s="61"/>
      <c r="AL867" s="164">
        <v>6.7424878104279653</v>
      </c>
      <c r="AM867" s="62"/>
      <c r="AN867" s="63">
        <f>ROUNDDOWN(AL867*$AN$10/$AL$10,1)</f>
        <v>3.9</v>
      </c>
      <c r="AO867" s="59">
        <f t="shared" si="153"/>
        <v>8190</v>
      </c>
      <c r="AP867" s="59">
        <f t="shared" si="153"/>
        <v>3510</v>
      </c>
      <c r="AQ867" s="59">
        <f t="shared" si="153"/>
        <v>2535</v>
      </c>
      <c r="AR867" s="59">
        <f t="shared" si="152"/>
        <v>1560</v>
      </c>
      <c r="AS867" s="59">
        <f t="shared" si="158"/>
        <v>8200</v>
      </c>
      <c r="AT867" s="59">
        <f t="shared" si="158"/>
        <v>3500</v>
      </c>
      <c r="AU867" s="59">
        <f t="shared" si="158"/>
        <v>2500</v>
      </c>
      <c r="AV867" s="59">
        <f t="shared" si="158"/>
        <v>1600</v>
      </c>
      <c r="AW867" s="64"/>
      <c r="AX867" s="126" t="s">
        <v>2729</v>
      </c>
      <c r="AY867" s="65"/>
      <c r="AZ867" s="66">
        <v>300</v>
      </c>
    </row>
    <row r="868" spans="1:52" s="126" customFormat="1" ht="78.75" x14ac:dyDescent="0.25">
      <c r="A868" s="53" t="str">
        <f t="shared" si="154"/>
        <v>TN11NT2+1</v>
      </c>
      <c r="B868" s="53" t="str">
        <f t="shared" si="155"/>
        <v>TN11NT2+2</v>
      </c>
      <c r="C868" s="53" t="str">
        <f t="shared" si="156"/>
        <v>TN11NT2+3</v>
      </c>
      <c r="D868" s="53" t="str">
        <f t="shared" si="157"/>
        <v>TN11NT2+4</v>
      </c>
      <c r="F868" s="126" t="s">
        <v>2729</v>
      </c>
      <c r="G868" s="55">
        <v>11</v>
      </c>
      <c r="H868" s="55" t="s">
        <v>2873</v>
      </c>
      <c r="I868" s="56" t="s">
        <v>2874</v>
      </c>
      <c r="J868" s="56" t="s">
        <v>2867</v>
      </c>
      <c r="K868" s="56"/>
      <c r="L868" s="56" t="s">
        <v>2870</v>
      </c>
      <c r="M868" s="57"/>
      <c r="N868" s="55"/>
      <c r="O868" s="55"/>
      <c r="P868" s="55"/>
      <c r="Q868" s="57"/>
      <c r="R868" s="57"/>
      <c r="S868" s="57"/>
      <c r="T868" s="57"/>
      <c r="U868" s="58"/>
      <c r="V868" s="59"/>
      <c r="W868" s="59"/>
      <c r="X868" s="59"/>
      <c r="Y868" s="59"/>
      <c r="Z868" s="60"/>
      <c r="AA868" s="60"/>
      <c r="AB868" s="60"/>
      <c r="AC868" s="60"/>
      <c r="AD868" s="59"/>
      <c r="AE868" s="59"/>
      <c r="AF868" s="59"/>
      <c r="AG868" s="59"/>
      <c r="AH868" s="61"/>
      <c r="AI868" s="61"/>
      <c r="AJ868" s="61"/>
      <c r="AK868" s="61"/>
      <c r="AL868" s="164"/>
      <c r="AM868" s="62"/>
      <c r="AN868" s="62"/>
      <c r="AO868" s="59">
        <f t="shared" si="153"/>
        <v>0</v>
      </c>
      <c r="AP868" s="59">
        <f t="shared" si="153"/>
        <v>0</v>
      </c>
      <c r="AQ868" s="59">
        <f t="shared" si="153"/>
        <v>0</v>
      </c>
      <c r="AR868" s="59">
        <f t="shared" si="152"/>
        <v>0</v>
      </c>
      <c r="AS868" s="59"/>
      <c r="AT868" s="59"/>
      <c r="AU868" s="59"/>
      <c r="AV868" s="59"/>
      <c r="AW868" s="64"/>
      <c r="AX868" s="126" t="s">
        <v>2729</v>
      </c>
      <c r="AY868" s="65"/>
      <c r="AZ868" s="66">
        <v>270</v>
      </c>
    </row>
    <row r="869" spans="1:52" s="126" customFormat="1" ht="47.25" x14ac:dyDescent="0.25">
      <c r="A869" s="53" t="str">
        <f t="shared" si="154"/>
        <v>TN11NT2_D1+1</v>
      </c>
      <c r="B869" s="53" t="str">
        <f t="shared" si="155"/>
        <v>TN11NT2_D1+2</v>
      </c>
      <c r="C869" s="53" t="str">
        <f t="shared" si="156"/>
        <v>TN11NT2_D1+3</v>
      </c>
      <c r="D869" s="53" t="str">
        <f t="shared" si="157"/>
        <v>TN11NT2_D1+4</v>
      </c>
      <c r="F869" s="126" t="s">
        <v>2729</v>
      </c>
      <c r="G869" s="55"/>
      <c r="H869" s="55" t="s">
        <v>2875</v>
      </c>
      <c r="I869" s="56" t="s">
        <v>2869</v>
      </c>
      <c r="J869" s="56" t="s">
        <v>2775</v>
      </c>
      <c r="K869" s="56"/>
      <c r="L869" s="56" t="s">
        <v>2876</v>
      </c>
      <c r="M869" s="57">
        <v>1900</v>
      </c>
      <c r="N869" s="55">
        <v>900</v>
      </c>
      <c r="O869" s="55">
        <v>700</v>
      </c>
      <c r="P869" s="55">
        <v>450</v>
      </c>
      <c r="Q869" s="57"/>
      <c r="R869" s="57"/>
      <c r="S869" s="57"/>
      <c r="T869" s="57"/>
      <c r="U869" s="58" t="str">
        <f>H869</f>
        <v>TN11NT2_D1</v>
      </c>
      <c r="V869" s="59"/>
      <c r="W869" s="59"/>
      <c r="X869" s="59"/>
      <c r="Y869" s="59"/>
      <c r="Z869" s="60"/>
      <c r="AA869" s="60">
        <f>W869/N869</f>
        <v>0</v>
      </c>
      <c r="AB869" s="60"/>
      <c r="AC869" s="60"/>
      <c r="AD869" s="59"/>
      <c r="AE869" s="59"/>
      <c r="AF869" s="59"/>
      <c r="AG869" s="59"/>
      <c r="AH869" s="61"/>
      <c r="AI869" s="61"/>
      <c r="AJ869" s="61"/>
      <c r="AK869" s="61"/>
      <c r="AL869" s="164">
        <v>4.8</v>
      </c>
      <c r="AM869" s="62"/>
      <c r="AN869" s="63">
        <f>ROUNDDOWN(AL869*$AN$10/$AL$10,1)</f>
        <v>2.7</v>
      </c>
      <c r="AO869" s="59">
        <f t="shared" si="153"/>
        <v>5130</v>
      </c>
      <c r="AP869" s="59">
        <f t="shared" si="153"/>
        <v>2430</v>
      </c>
      <c r="AQ869" s="59">
        <f t="shared" si="153"/>
        <v>1890.0000000000002</v>
      </c>
      <c r="AR869" s="59">
        <f t="shared" si="152"/>
        <v>1215</v>
      </c>
      <c r="AS869" s="59">
        <f t="shared" si="158"/>
        <v>5100</v>
      </c>
      <c r="AT869" s="59">
        <f t="shared" si="158"/>
        <v>2400</v>
      </c>
      <c r="AU869" s="59">
        <f t="shared" si="158"/>
        <v>1900</v>
      </c>
      <c r="AV869" s="59">
        <f t="shared" si="158"/>
        <v>1200</v>
      </c>
      <c r="AW869" s="64"/>
      <c r="AX869" s="126" t="s">
        <v>2729</v>
      </c>
      <c r="AY869" s="65"/>
      <c r="AZ869" s="66">
        <v>240</v>
      </c>
    </row>
    <row r="870" spans="1:52" s="126" customFormat="1" ht="39.950000000000003" customHeight="1" x14ac:dyDescent="0.25">
      <c r="A870" s="53" t="str">
        <f t="shared" si="154"/>
        <v>TN11NT2_D2+1</v>
      </c>
      <c r="B870" s="53" t="str">
        <f t="shared" si="155"/>
        <v>TN11NT2_D2+2</v>
      </c>
      <c r="C870" s="53" t="str">
        <f t="shared" si="156"/>
        <v>TN11NT2_D2+3</v>
      </c>
      <c r="D870" s="53" t="str">
        <f t="shared" si="157"/>
        <v>TN11NT2_D2+4</v>
      </c>
      <c r="F870" s="126" t="s">
        <v>2729</v>
      </c>
      <c r="G870" s="55"/>
      <c r="H870" s="55" t="s">
        <v>2877</v>
      </c>
      <c r="I870" s="56" t="s">
        <v>2878</v>
      </c>
      <c r="J870" s="56" t="s">
        <v>2775</v>
      </c>
      <c r="K870" s="56"/>
      <c r="L870" s="56" t="s">
        <v>2879</v>
      </c>
      <c r="M870" s="55">
        <v>1350</v>
      </c>
      <c r="N870" s="55">
        <v>600</v>
      </c>
      <c r="O870" s="55">
        <v>500</v>
      </c>
      <c r="P870" s="55">
        <v>450</v>
      </c>
      <c r="Q870" s="57"/>
      <c r="R870" s="57"/>
      <c r="S870" s="57"/>
      <c r="T870" s="57"/>
      <c r="U870" s="58" t="str">
        <f>H870</f>
        <v>TN11NT2_D2</v>
      </c>
      <c r="V870" s="59"/>
      <c r="W870" s="59"/>
      <c r="X870" s="59"/>
      <c r="Y870" s="59"/>
      <c r="Z870" s="60">
        <f>V870/M870</f>
        <v>0</v>
      </c>
      <c r="AA870" s="60"/>
      <c r="AB870" s="60"/>
      <c r="AC870" s="60"/>
      <c r="AD870" s="59"/>
      <c r="AE870" s="59"/>
      <c r="AF870" s="59"/>
      <c r="AG870" s="59"/>
      <c r="AH870" s="61"/>
      <c r="AI870" s="61"/>
      <c r="AJ870" s="61"/>
      <c r="AK870" s="61"/>
      <c r="AL870" s="164">
        <v>4.8</v>
      </c>
      <c r="AM870" s="62"/>
      <c r="AN870" s="63">
        <f>ROUNDDOWN(AL870*$AN$10/$AL$10,1)</f>
        <v>2.7</v>
      </c>
      <c r="AO870" s="59">
        <f t="shared" si="153"/>
        <v>3645.0000000000005</v>
      </c>
      <c r="AP870" s="59">
        <f t="shared" si="153"/>
        <v>1620</v>
      </c>
      <c r="AQ870" s="59">
        <f t="shared" si="153"/>
        <v>1350</v>
      </c>
      <c r="AR870" s="59">
        <f t="shared" si="152"/>
        <v>1215</v>
      </c>
      <c r="AS870" s="59">
        <f t="shared" si="158"/>
        <v>3600</v>
      </c>
      <c r="AT870" s="59">
        <f t="shared" si="158"/>
        <v>1600</v>
      </c>
      <c r="AU870" s="59">
        <f t="shared" si="158"/>
        <v>1400</v>
      </c>
      <c r="AV870" s="59">
        <f t="shared" si="158"/>
        <v>1200</v>
      </c>
      <c r="AW870" s="64"/>
      <c r="AX870" s="126" t="s">
        <v>2729</v>
      </c>
      <c r="AY870" s="65"/>
      <c r="AZ870" s="66"/>
    </row>
    <row r="871" spans="1:52" s="126" customFormat="1" ht="31.5" x14ac:dyDescent="0.25">
      <c r="A871" s="53" t="str">
        <f t="shared" si="154"/>
        <v>TN12NT2+1</v>
      </c>
      <c r="B871" s="53" t="str">
        <f t="shared" si="155"/>
        <v>TN12NT2+2</v>
      </c>
      <c r="C871" s="53" t="str">
        <f t="shared" si="156"/>
        <v>TN12NT2+3</v>
      </c>
      <c r="D871" s="53" t="str">
        <f t="shared" si="157"/>
        <v>TN12NT2+4</v>
      </c>
      <c r="F871" s="126" t="s">
        <v>2729</v>
      </c>
      <c r="G871" s="55">
        <v>12</v>
      </c>
      <c r="H871" s="55" t="s">
        <v>2880</v>
      </c>
      <c r="I871" s="56" t="s">
        <v>2776</v>
      </c>
      <c r="J871" s="56" t="s">
        <v>2881</v>
      </c>
      <c r="K871" s="56"/>
      <c r="L871" s="56" t="s">
        <v>2882</v>
      </c>
      <c r="M871" s="57"/>
      <c r="N871" s="57"/>
      <c r="O871" s="55"/>
      <c r="P871" s="55"/>
      <c r="Q871" s="57"/>
      <c r="R871" s="57"/>
      <c r="S871" s="57"/>
      <c r="T871" s="57"/>
      <c r="U871" s="58"/>
      <c r="V871" s="59"/>
      <c r="W871" s="59"/>
      <c r="X871" s="59"/>
      <c r="Y871" s="59"/>
      <c r="Z871" s="60"/>
      <c r="AA871" s="60"/>
      <c r="AB871" s="60"/>
      <c r="AC871" s="60"/>
      <c r="AD871" s="59"/>
      <c r="AE871" s="59"/>
      <c r="AF871" s="59"/>
      <c r="AG871" s="59"/>
      <c r="AH871" s="61"/>
      <c r="AI871" s="61"/>
      <c r="AJ871" s="61"/>
      <c r="AK871" s="61"/>
      <c r="AL871" s="164"/>
      <c r="AM871" s="62"/>
      <c r="AN871" s="62"/>
      <c r="AO871" s="59">
        <f t="shared" si="153"/>
        <v>0</v>
      </c>
      <c r="AP871" s="59">
        <f t="shared" si="153"/>
        <v>0</v>
      </c>
      <c r="AQ871" s="59">
        <f t="shared" si="153"/>
        <v>0</v>
      </c>
      <c r="AR871" s="59">
        <f t="shared" si="152"/>
        <v>0</v>
      </c>
      <c r="AS871" s="59"/>
      <c r="AT871" s="59"/>
      <c r="AU871" s="59"/>
      <c r="AV871" s="59"/>
      <c r="AW871" s="64"/>
      <c r="AX871" s="126" t="s">
        <v>2729</v>
      </c>
      <c r="AY871" s="65"/>
      <c r="AZ871" s="66">
        <v>360</v>
      </c>
    </row>
    <row r="872" spans="1:52" s="126" customFormat="1" ht="47.25" x14ac:dyDescent="0.25">
      <c r="A872" s="53" t="str">
        <f t="shared" si="154"/>
        <v>TN12NT2_D1+1</v>
      </c>
      <c r="B872" s="53" t="str">
        <f t="shared" si="155"/>
        <v>TN12NT2_D1+2</v>
      </c>
      <c r="C872" s="53" t="str">
        <f t="shared" si="156"/>
        <v>TN12NT2_D1+3</v>
      </c>
      <c r="D872" s="53" t="str">
        <f t="shared" si="157"/>
        <v>TN12NT2_D1+4</v>
      </c>
      <c r="F872" s="126" t="s">
        <v>2729</v>
      </c>
      <c r="G872" s="55"/>
      <c r="H872" s="55" t="s">
        <v>2883</v>
      </c>
      <c r="I872" s="56" t="s">
        <v>2884</v>
      </c>
      <c r="J872" s="56" t="s">
        <v>2885</v>
      </c>
      <c r="K872" s="56"/>
      <c r="L872" s="56" t="s">
        <v>2876</v>
      </c>
      <c r="M872" s="57">
        <v>2700</v>
      </c>
      <c r="N872" s="55">
        <v>1200</v>
      </c>
      <c r="O872" s="55">
        <v>850</v>
      </c>
      <c r="P872" s="55">
        <v>600</v>
      </c>
      <c r="Q872" s="57"/>
      <c r="R872" s="57"/>
      <c r="S872" s="57"/>
      <c r="T872" s="57"/>
      <c r="U872" s="58" t="str">
        <f>H872</f>
        <v>TN12NT2_D1</v>
      </c>
      <c r="V872" s="59"/>
      <c r="W872" s="59"/>
      <c r="X872" s="59"/>
      <c r="Y872" s="59"/>
      <c r="Z872" s="60"/>
      <c r="AA872" s="60"/>
      <c r="AB872" s="60"/>
      <c r="AC872" s="60"/>
      <c r="AD872" s="59"/>
      <c r="AE872" s="59"/>
      <c r="AF872" s="59"/>
      <c r="AG872" s="59"/>
      <c r="AH872" s="61"/>
      <c r="AI872" s="61"/>
      <c r="AJ872" s="61"/>
      <c r="AK872" s="61"/>
      <c r="AL872" s="164">
        <v>5.01</v>
      </c>
      <c r="AM872" s="62"/>
      <c r="AN872" s="63">
        <f>ROUNDDOWN(AL872*$AN$10/$AL$10,1)</f>
        <v>2.9</v>
      </c>
      <c r="AO872" s="59">
        <f t="shared" si="153"/>
        <v>7830</v>
      </c>
      <c r="AP872" s="59">
        <f t="shared" si="153"/>
        <v>3480</v>
      </c>
      <c r="AQ872" s="59">
        <f t="shared" si="153"/>
        <v>2465</v>
      </c>
      <c r="AR872" s="59">
        <f t="shared" si="152"/>
        <v>1740</v>
      </c>
      <c r="AS872" s="59">
        <f t="shared" si="158"/>
        <v>7800</v>
      </c>
      <c r="AT872" s="59">
        <f t="shared" si="158"/>
        <v>3500</v>
      </c>
      <c r="AU872" s="59">
        <f t="shared" si="158"/>
        <v>2500</v>
      </c>
      <c r="AV872" s="59">
        <f t="shared" si="158"/>
        <v>1700</v>
      </c>
      <c r="AW872" s="64"/>
      <c r="AX872" s="126" t="s">
        <v>2729</v>
      </c>
      <c r="AY872" s="65"/>
      <c r="AZ872" s="66">
        <v>240</v>
      </c>
    </row>
    <row r="873" spans="1:52" s="126" customFormat="1" ht="39.950000000000003" customHeight="1" x14ac:dyDescent="0.25">
      <c r="A873" s="53" t="str">
        <f t="shared" si="154"/>
        <v>TN12NT2_D2+1</v>
      </c>
      <c r="B873" s="53" t="str">
        <f t="shared" si="155"/>
        <v>TN12NT2_D2+2</v>
      </c>
      <c r="C873" s="53" t="str">
        <f t="shared" si="156"/>
        <v>TN12NT2_D2+3</v>
      </c>
      <c r="D873" s="53" t="str">
        <f t="shared" si="157"/>
        <v>TN12NT2_D2+4</v>
      </c>
      <c r="F873" s="126" t="s">
        <v>2729</v>
      </c>
      <c r="G873" s="55"/>
      <c r="H873" s="55" t="s">
        <v>2886</v>
      </c>
      <c r="I873" s="56" t="s">
        <v>2887</v>
      </c>
      <c r="J873" s="56" t="s">
        <v>2775</v>
      </c>
      <c r="K873" s="56"/>
      <c r="L873" s="56" t="s">
        <v>2888</v>
      </c>
      <c r="M873" s="57">
        <v>1800</v>
      </c>
      <c r="N873" s="55">
        <v>850</v>
      </c>
      <c r="O873" s="55">
        <v>650</v>
      </c>
      <c r="P873" s="55">
        <v>450</v>
      </c>
      <c r="Q873" s="57"/>
      <c r="R873" s="57"/>
      <c r="S873" s="57"/>
      <c r="T873" s="57"/>
      <c r="U873" s="58" t="str">
        <f>H873</f>
        <v>TN12NT2_D2</v>
      </c>
      <c r="V873" s="59"/>
      <c r="W873" s="59"/>
      <c r="X873" s="59"/>
      <c r="Y873" s="59"/>
      <c r="Z873" s="60"/>
      <c r="AA873" s="60"/>
      <c r="AB873" s="60"/>
      <c r="AC873" s="60"/>
      <c r="AD873" s="59"/>
      <c r="AE873" s="59"/>
      <c r="AF873" s="59"/>
      <c r="AG873" s="59"/>
      <c r="AH873" s="61"/>
      <c r="AI873" s="61"/>
      <c r="AJ873" s="61"/>
      <c r="AK873" s="61"/>
      <c r="AL873" s="164">
        <v>4.8</v>
      </c>
      <c r="AM873" s="62"/>
      <c r="AN873" s="63">
        <f>ROUNDDOWN(AL873*$AN$10/$AL$10,1)</f>
        <v>2.7</v>
      </c>
      <c r="AO873" s="59">
        <f t="shared" si="153"/>
        <v>4860</v>
      </c>
      <c r="AP873" s="59">
        <f t="shared" si="153"/>
        <v>2295</v>
      </c>
      <c r="AQ873" s="59">
        <f t="shared" si="153"/>
        <v>1755.0000000000002</v>
      </c>
      <c r="AR873" s="59">
        <f t="shared" si="152"/>
        <v>1215</v>
      </c>
      <c r="AS873" s="59">
        <f t="shared" si="158"/>
        <v>4900</v>
      </c>
      <c r="AT873" s="59">
        <f t="shared" si="158"/>
        <v>2300</v>
      </c>
      <c r="AU873" s="59">
        <f t="shared" si="158"/>
        <v>1800</v>
      </c>
      <c r="AV873" s="59">
        <f t="shared" si="158"/>
        <v>1200</v>
      </c>
      <c r="AW873" s="64"/>
      <c r="AX873" s="126" t="s">
        <v>2729</v>
      </c>
      <c r="AY873" s="65"/>
      <c r="AZ873" s="66">
        <v>330</v>
      </c>
    </row>
    <row r="874" spans="1:52" s="126" customFormat="1" ht="47.25" x14ac:dyDescent="0.25">
      <c r="A874" s="53" t="str">
        <f t="shared" si="154"/>
        <v>TN12NT2_D3+1</v>
      </c>
      <c r="B874" s="53" t="str">
        <f t="shared" si="155"/>
        <v>TN12NT2_D3+2</v>
      </c>
      <c r="C874" s="53" t="str">
        <f t="shared" si="156"/>
        <v>TN12NT2_D3+3</v>
      </c>
      <c r="D874" s="53" t="str">
        <f t="shared" si="157"/>
        <v>TN12NT2_D3+4</v>
      </c>
      <c r="F874" s="126" t="s">
        <v>2729</v>
      </c>
      <c r="G874" s="55"/>
      <c r="H874" s="55" t="s">
        <v>2889</v>
      </c>
      <c r="I874" s="56" t="s">
        <v>2890</v>
      </c>
      <c r="J874" s="56" t="s">
        <v>2775</v>
      </c>
      <c r="K874" s="56"/>
      <c r="L874" s="56" t="s">
        <v>2850</v>
      </c>
      <c r="M874" s="55">
        <v>2000</v>
      </c>
      <c r="N874" s="55">
        <v>900</v>
      </c>
      <c r="O874" s="55">
        <v>700</v>
      </c>
      <c r="P874" s="55">
        <v>450</v>
      </c>
      <c r="Q874" s="57"/>
      <c r="R874" s="57"/>
      <c r="S874" s="57"/>
      <c r="T874" s="57"/>
      <c r="U874" s="58" t="str">
        <f>H874</f>
        <v>TN12NT2_D3</v>
      </c>
      <c r="V874" s="59"/>
      <c r="W874" s="59"/>
      <c r="X874" s="59"/>
      <c r="Y874" s="59"/>
      <c r="Z874" s="60">
        <f>V874/M874</f>
        <v>0</v>
      </c>
      <c r="AA874" s="60">
        <f>W874/N874</f>
        <v>0</v>
      </c>
      <c r="AB874" s="60"/>
      <c r="AC874" s="60"/>
      <c r="AD874" s="59"/>
      <c r="AE874" s="59"/>
      <c r="AF874" s="59"/>
      <c r="AG874" s="59"/>
      <c r="AH874" s="61"/>
      <c r="AI874" s="61"/>
      <c r="AJ874" s="61"/>
      <c r="AK874" s="61"/>
      <c r="AL874" s="164">
        <v>7.7396739404818646</v>
      </c>
      <c r="AM874" s="62"/>
      <c r="AN874" s="63">
        <f>ROUNDDOWN(AL874*$AN$10/$AL$10,1)</f>
        <v>4.4000000000000004</v>
      </c>
      <c r="AO874" s="59">
        <f t="shared" si="153"/>
        <v>8800</v>
      </c>
      <c r="AP874" s="59">
        <f t="shared" si="153"/>
        <v>3960.0000000000005</v>
      </c>
      <c r="AQ874" s="59">
        <f t="shared" si="153"/>
        <v>3080.0000000000005</v>
      </c>
      <c r="AR874" s="59">
        <f t="shared" si="152"/>
        <v>1980.0000000000002</v>
      </c>
      <c r="AS874" s="59">
        <f t="shared" si="158"/>
        <v>8800</v>
      </c>
      <c r="AT874" s="59">
        <f t="shared" si="158"/>
        <v>4000</v>
      </c>
      <c r="AU874" s="59">
        <f t="shared" si="158"/>
        <v>3100</v>
      </c>
      <c r="AV874" s="59">
        <f t="shared" si="158"/>
        <v>2000</v>
      </c>
      <c r="AW874" s="64"/>
      <c r="AX874" s="126" t="s">
        <v>2729</v>
      </c>
      <c r="AY874" s="65"/>
      <c r="AZ874" s="66"/>
    </row>
    <row r="875" spans="1:52" s="126" customFormat="1" ht="50.25" customHeight="1" x14ac:dyDescent="0.25">
      <c r="A875" s="53" t="str">
        <f t="shared" si="154"/>
        <v>TN13NT2+1</v>
      </c>
      <c r="B875" s="53" t="str">
        <f t="shared" si="155"/>
        <v>TN13NT2+2</v>
      </c>
      <c r="C875" s="53" t="str">
        <f t="shared" si="156"/>
        <v>TN13NT2+3</v>
      </c>
      <c r="D875" s="53" t="str">
        <f t="shared" si="157"/>
        <v>TN13NT2+4</v>
      </c>
      <c r="F875" s="126" t="s">
        <v>2729</v>
      </c>
      <c r="G875" s="55">
        <v>13</v>
      </c>
      <c r="H875" s="55" t="s">
        <v>2891</v>
      </c>
      <c r="I875" s="56" t="s">
        <v>2807</v>
      </c>
      <c r="J875" s="56" t="s">
        <v>2867</v>
      </c>
      <c r="K875" s="56"/>
      <c r="L875" s="56" t="s">
        <v>2892</v>
      </c>
      <c r="M875" s="57"/>
      <c r="N875" s="57"/>
      <c r="O875" s="55"/>
      <c r="P875" s="55"/>
      <c r="Q875" s="57"/>
      <c r="R875" s="57"/>
      <c r="S875" s="57"/>
      <c r="T875" s="57"/>
      <c r="U875" s="58"/>
      <c r="V875" s="59"/>
      <c r="W875" s="59"/>
      <c r="X875" s="59"/>
      <c r="Y875" s="59"/>
      <c r="Z875" s="60"/>
      <c r="AA875" s="60" t="e">
        <f>W875/N875</f>
        <v>#DIV/0!</v>
      </c>
      <c r="AB875" s="60"/>
      <c r="AC875" s="60"/>
      <c r="AD875" s="59"/>
      <c r="AE875" s="59"/>
      <c r="AF875" s="59"/>
      <c r="AG875" s="59"/>
      <c r="AH875" s="61"/>
      <c r="AI875" s="61"/>
      <c r="AJ875" s="61"/>
      <c r="AK875" s="61"/>
      <c r="AL875" s="164"/>
      <c r="AM875" s="62"/>
      <c r="AN875" s="62"/>
      <c r="AO875" s="59">
        <f t="shared" si="153"/>
        <v>0</v>
      </c>
      <c r="AP875" s="59">
        <f t="shared" si="153"/>
        <v>0</v>
      </c>
      <c r="AQ875" s="59">
        <f t="shared" si="153"/>
        <v>0</v>
      </c>
      <c r="AR875" s="59">
        <f t="shared" si="152"/>
        <v>0</v>
      </c>
      <c r="AS875" s="59"/>
      <c r="AT875" s="59"/>
      <c r="AU875" s="59"/>
      <c r="AV875" s="59"/>
      <c r="AW875" s="64"/>
      <c r="AX875" s="126" t="s">
        <v>2729</v>
      </c>
      <c r="AY875" s="65"/>
      <c r="AZ875" s="66">
        <v>360</v>
      </c>
    </row>
    <row r="876" spans="1:52" s="126" customFormat="1" ht="47.25" x14ac:dyDescent="0.25">
      <c r="A876" s="53" t="str">
        <f t="shared" si="154"/>
        <v>TN13NT2_D1+1</v>
      </c>
      <c r="B876" s="53" t="str">
        <f t="shared" si="155"/>
        <v>TN13NT2_D1+2</v>
      </c>
      <c r="C876" s="53" t="str">
        <f t="shared" si="156"/>
        <v>TN13NT2_D1+3</v>
      </c>
      <c r="D876" s="53" t="str">
        <f t="shared" si="157"/>
        <v>TN13NT2_D1+4</v>
      </c>
      <c r="F876" s="126" t="s">
        <v>2729</v>
      </c>
      <c r="G876" s="55"/>
      <c r="H876" s="55" t="s">
        <v>2893</v>
      </c>
      <c r="I876" s="56" t="s">
        <v>2869</v>
      </c>
      <c r="J876" s="56" t="s">
        <v>2892</v>
      </c>
      <c r="K876" s="56"/>
      <c r="L876" s="56" t="s">
        <v>2888</v>
      </c>
      <c r="M876" s="57">
        <v>2700</v>
      </c>
      <c r="N876" s="55">
        <v>1200</v>
      </c>
      <c r="O876" s="55">
        <v>650</v>
      </c>
      <c r="P876" s="55">
        <v>500</v>
      </c>
      <c r="Q876" s="57"/>
      <c r="R876" s="57"/>
      <c r="S876" s="57"/>
      <c r="T876" s="57"/>
      <c r="U876" s="58" t="str">
        <f>H876</f>
        <v>TN13NT2_D1</v>
      </c>
      <c r="V876" s="59"/>
      <c r="W876" s="59"/>
      <c r="X876" s="59"/>
      <c r="Y876" s="59"/>
      <c r="Z876" s="60"/>
      <c r="AA876" s="60"/>
      <c r="AB876" s="60"/>
      <c r="AC876" s="60"/>
      <c r="AD876" s="59"/>
      <c r="AE876" s="59"/>
      <c r="AF876" s="59"/>
      <c r="AG876" s="59"/>
      <c r="AH876" s="61"/>
      <c r="AI876" s="61"/>
      <c r="AJ876" s="61"/>
      <c r="AK876" s="61"/>
      <c r="AL876" s="164">
        <v>5.0142072144828047</v>
      </c>
      <c r="AM876" s="62"/>
      <c r="AN876" s="63">
        <f>ROUNDDOWN(AL876*$AN$10/$AL$10,1)</f>
        <v>2.9</v>
      </c>
      <c r="AO876" s="59">
        <f t="shared" si="153"/>
        <v>7830</v>
      </c>
      <c r="AP876" s="59">
        <f t="shared" si="153"/>
        <v>3480</v>
      </c>
      <c r="AQ876" s="59">
        <f t="shared" si="153"/>
        <v>1885</v>
      </c>
      <c r="AR876" s="59">
        <f t="shared" si="152"/>
        <v>1450</v>
      </c>
      <c r="AS876" s="59">
        <f t="shared" si="158"/>
        <v>7800</v>
      </c>
      <c r="AT876" s="59">
        <f t="shared" si="158"/>
        <v>3500</v>
      </c>
      <c r="AU876" s="59">
        <f t="shared" si="158"/>
        <v>1900</v>
      </c>
      <c r="AV876" s="59">
        <f t="shared" si="158"/>
        <v>1500</v>
      </c>
      <c r="AW876" s="64"/>
      <c r="AX876" s="126" t="s">
        <v>2729</v>
      </c>
      <c r="AY876" s="65"/>
      <c r="AZ876" s="66">
        <v>270</v>
      </c>
    </row>
    <row r="877" spans="1:52" s="126" customFormat="1" ht="63" x14ac:dyDescent="0.25">
      <c r="A877" s="53" t="str">
        <f t="shared" si="154"/>
        <v>TN13NT2_D2+1</v>
      </c>
      <c r="B877" s="53" t="str">
        <f t="shared" si="155"/>
        <v>TN13NT2_D2+2</v>
      </c>
      <c r="C877" s="53" t="str">
        <f t="shared" si="156"/>
        <v>TN13NT2_D2+3</v>
      </c>
      <c r="D877" s="53" t="str">
        <f t="shared" si="157"/>
        <v>TN13NT2_D2+4</v>
      </c>
      <c r="F877" s="126" t="s">
        <v>2729</v>
      </c>
      <c r="G877" s="55"/>
      <c r="H877" s="55" t="s">
        <v>2894</v>
      </c>
      <c r="I877" s="56" t="s">
        <v>2895</v>
      </c>
      <c r="J877" s="56" t="s">
        <v>2775</v>
      </c>
      <c r="K877" s="56"/>
      <c r="L877" s="56" t="s">
        <v>2896</v>
      </c>
      <c r="M877" s="57">
        <v>1900</v>
      </c>
      <c r="N877" s="55">
        <v>850</v>
      </c>
      <c r="O877" s="55">
        <v>600</v>
      </c>
      <c r="P877" s="55">
        <v>450</v>
      </c>
      <c r="Q877" s="57"/>
      <c r="R877" s="57"/>
      <c r="S877" s="57"/>
      <c r="T877" s="57"/>
      <c r="U877" s="58" t="str">
        <f>H877</f>
        <v>TN13NT2_D2</v>
      </c>
      <c r="V877" s="59"/>
      <c r="W877" s="59"/>
      <c r="X877" s="59"/>
      <c r="Y877" s="59"/>
      <c r="Z877" s="60"/>
      <c r="AA877" s="60"/>
      <c r="AB877" s="60"/>
      <c r="AC877" s="60"/>
      <c r="AD877" s="59"/>
      <c r="AE877" s="59"/>
      <c r="AF877" s="59"/>
      <c r="AG877" s="59"/>
      <c r="AH877" s="61"/>
      <c r="AI877" s="61"/>
      <c r="AJ877" s="61"/>
      <c r="AK877" s="61"/>
      <c r="AL877" s="164">
        <v>4.8014039991454212</v>
      </c>
      <c r="AM877" s="62"/>
      <c r="AN877" s="63">
        <f>ROUNDDOWN(AL877*$AN$10/$AL$10,1)</f>
        <v>2.7</v>
      </c>
      <c r="AO877" s="59">
        <f t="shared" si="153"/>
        <v>5130</v>
      </c>
      <c r="AP877" s="59">
        <f t="shared" si="153"/>
        <v>2295</v>
      </c>
      <c r="AQ877" s="59">
        <f t="shared" si="153"/>
        <v>1620</v>
      </c>
      <c r="AR877" s="59">
        <f t="shared" si="152"/>
        <v>1215</v>
      </c>
      <c r="AS877" s="59">
        <f t="shared" si="158"/>
        <v>5100</v>
      </c>
      <c r="AT877" s="59">
        <f t="shared" si="158"/>
        <v>2300</v>
      </c>
      <c r="AU877" s="59">
        <f t="shared" si="158"/>
        <v>1600</v>
      </c>
      <c r="AV877" s="59">
        <f t="shared" si="158"/>
        <v>1200</v>
      </c>
      <c r="AW877" s="64"/>
      <c r="AX877" s="126" t="s">
        <v>2729</v>
      </c>
      <c r="AY877" s="65"/>
      <c r="AZ877" s="66"/>
    </row>
    <row r="878" spans="1:52" s="126" customFormat="1" ht="47.25" x14ac:dyDescent="0.25">
      <c r="A878" s="53" t="str">
        <f t="shared" si="154"/>
        <v>TN13NT2_D3+1</v>
      </c>
      <c r="B878" s="53" t="str">
        <f t="shared" si="155"/>
        <v>TN13NT2_D3+2</v>
      </c>
      <c r="C878" s="53" t="str">
        <f t="shared" si="156"/>
        <v>TN13NT2_D3+3</v>
      </c>
      <c r="D878" s="53" t="str">
        <f t="shared" si="157"/>
        <v>TN13NT2_D3+4</v>
      </c>
      <c r="F878" s="126" t="s">
        <v>2729</v>
      </c>
      <c r="G878" s="55"/>
      <c r="H878" s="55" t="s">
        <v>2897</v>
      </c>
      <c r="I878" s="56" t="s">
        <v>2898</v>
      </c>
      <c r="J878" s="56" t="s">
        <v>2775</v>
      </c>
      <c r="K878" s="56"/>
      <c r="L878" s="56" t="s">
        <v>2899</v>
      </c>
      <c r="M878" s="55">
        <v>1350</v>
      </c>
      <c r="N878" s="55">
        <v>700</v>
      </c>
      <c r="O878" s="55">
        <v>550</v>
      </c>
      <c r="P878" s="55">
        <v>400</v>
      </c>
      <c r="Q878" s="57"/>
      <c r="R878" s="57"/>
      <c r="S878" s="57"/>
      <c r="T878" s="57"/>
      <c r="U878" s="58" t="str">
        <f>H878</f>
        <v>TN13NT2_D3</v>
      </c>
      <c r="V878" s="59"/>
      <c r="W878" s="59"/>
      <c r="X878" s="59"/>
      <c r="Y878" s="59"/>
      <c r="Z878" s="60">
        <f>V878/M878</f>
        <v>0</v>
      </c>
      <c r="AA878" s="60">
        <f>W878/N878</f>
        <v>0</v>
      </c>
      <c r="AB878" s="60"/>
      <c r="AC878" s="60"/>
      <c r="AD878" s="59"/>
      <c r="AE878" s="59"/>
      <c r="AF878" s="59"/>
      <c r="AG878" s="59"/>
      <c r="AH878" s="61"/>
      <c r="AI878" s="61"/>
      <c r="AJ878" s="61"/>
      <c r="AK878" s="61"/>
      <c r="AL878" s="164">
        <v>4.8</v>
      </c>
      <c r="AM878" s="62"/>
      <c r="AN878" s="63">
        <f>ROUNDDOWN(AL878*$AN$10/$AL$10,1)</f>
        <v>2.7</v>
      </c>
      <c r="AO878" s="59">
        <f t="shared" si="153"/>
        <v>3645.0000000000005</v>
      </c>
      <c r="AP878" s="59">
        <f t="shared" si="153"/>
        <v>1890.0000000000002</v>
      </c>
      <c r="AQ878" s="59">
        <f t="shared" si="153"/>
        <v>1485</v>
      </c>
      <c r="AR878" s="59">
        <f t="shared" si="152"/>
        <v>1080</v>
      </c>
      <c r="AS878" s="59">
        <f t="shared" si="158"/>
        <v>3600</v>
      </c>
      <c r="AT878" s="59">
        <f t="shared" si="158"/>
        <v>1900</v>
      </c>
      <c r="AU878" s="59">
        <f t="shared" si="158"/>
        <v>1500</v>
      </c>
      <c r="AV878" s="59">
        <f t="shared" si="158"/>
        <v>1100</v>
      </c>
      <c r="AW878" s="64"/>
      <c r="AX878" s="126" t="s">
        <v>2729</v>
      </c>
      <c r="AY878" s="65"/>
      <c r="AZ878" s="66">
        <v>480</v>
      </c>
    </row>
    <row r="879" spans="1:52" s="126" customFormat="1" x14ac:dyDescent="0.25">
      <c r="A879" s="53" t="str">
        <f t="shared" si="154"/>
        <v>TN14NT2+1</v>
      </c>
      <c r="B879" s="53" t="str">
        <f t="shared" si="155"/>
        <v>TN14NT2+2</v>
      </c>
      <c r="C879" s="53" t="str">
        <f t="shared" si="156"/>
        <v>TN14NT2+3</v>
      </c>
      <c r="D879" s="53" t="str">
        <f t="shared" si="157"/>
        <v>TN14NT2+4</v>
      </c>
      <c r="F879" s="126" t="s">
        <v>2729</v>
      </c>
      <c r="G879" s="55">
        <v>14</v>
      </c>
      <c r="H879" s="55" t="s">
        <v>2900</v>
      </c>
      <c r="I879" s="56" t="s">
        <v>2876</v>
      </c>
      <c r="J879" s="56" t="s">
        <v>2899</v>
      </c>
      <c r="K879" s="56"/>
      <c r="L879" s="56" t="s">
        <v>2776</v>
      </c>
      <c r="M879" s="57"/>
      <c r="N879" s="57"/>
      <c r="O879" s="55"/>
      <c r="P879" s="55"/>
      <c r="Q879" s="57"/>
      <c r="R879" s="57"/>
      <c r="S879" s="57"/>
      <c r="T879" s="57"/>
      <c r="U879" s="58"/>
      <c r="V879" s="59"/>
      <c r="W879" s="59"/>
      <c r="X879" s="59"/>
      <c r="Y879" s="59"/>
      <c r="Z879" s="60"/>
      <c r="AA879" s="60"/>
      <c r="AB879" s="60"/>
      <c r="AC879" s="60"/>
      <c r="AD879" s="59"/>
      <c r="AE879" s="59"/>
      <c r="AF879" s="59"/>
      <c r="AG879" s="59"/>
      <c r="AH879" s="61"/>
      <c r="AI879" s="61"/>
      <c r="AJ879" s="61"/>
      <c r="AK879" s="61"/>
      <c r="AL879" s="164"/>
      <c r="AM879" s="62"/>
      <c r="AN879" s="62"/>
      <c r="AO879" s="59">
        <f t="shared" si="153"/>
        <v>0</v>
      </c>
      <c r="AP879" s="59">
        <f t="shared" si="153"/>
        <v>0</v>
      </c>
      <c r="AQ879" s="59">
        <f t="shared" si="153"/>
        <v>0</v>
      </c>
      <c r="AR879" s="59">
        <f t="shared" si="152"/>
        <v>0</v>
      </c>
      <c r="AS879" s="59"/>
      <c r="AT879" s="59"/>
      <c r="AU879" s="59"/>
      <c r="AV879" s="59"/>
      <c r="AW879" s="64"/>
      <c r="AX879" s="126" t="s">
        <v>2729</v>
      </c>
      <c r="AY879" s="65"/>
      <c r="AZ879" s="66">
        <v>330</v>
      </c>
    </row>
    <row r="880" spans="1:52" s="126" customFormat="1" ht="63" x14ac:dyDescent="0.25">
      <c r="A880" s="53" t="str">
        <f t="shared" si="154"/>
        <v>TN14NT2_D1+1</v>
      </c>
      <c r="B880" s="53" t="str">
        <f t="shared" si="155"/>
        <v>TN14NT2_D1+2</v>
      </c>
      <c r="C880" s="53" t="str">
        <f t="shared" si="156"/>
        <v>TN14NT2_D1+3</v>
      </c>
      <c r="D880" s="53" t="str">
        <f t="shared" si="157"/>
        <v>TN14NT2_D1+4</v>
      </c>
      <c r="F880" s="126" t="s">
        <v>2729</v>
      </c>
      <c r="G880" s="55"/>
      <c r="H880" s="55" t="s">
        <v>2901</v>
      </c>
      <c r="I880" s="56" t="s">
        <v>2902</v>
      </c>
      <c r="J880" s="56" t="s">
        <v>2776</v>
      </c>
      <c r="K880" s="56"/>
      <c r="L880" s="56" t="s">
        <v>2896</v>
      </c>
      <c r="M880" s="57">
        <v>2900</v>
      </c>
      <c r="N880" s="55">
        <v>1200</v>
      </c>
      <c r="O880" s="55">
        <v>850</v>
      </c>
      <c r="P880" s="55">
        <v>600</v>
      </c>
      <c r="Q880" s="57"/>
      <c r="R880" s="57"/>
      <c r="S880" s="57"/>
      <c r="T880" s="57"/>
      <c r="U880" s="58" t="str">
        <f>H880</f>
        <v>TN14NT2_D1</v>
      </c>
      <c r="V880" s="59"/>
      <c r="W880" s="59"/>
      <c r="X880" s="59"/>
      <c r="Y880" s="59"/>
      <c r="Z880" s="60"/>
      <c r="AA880" s="60"/>
      <c r="AB880" s="60"/>
      <c r="AC880" s="60"/>
      <c r="AD880" s="59"/>
      <c r="AE880" s="59"/>
      <c r="AF880" s="59"/>
      <c r="AG880" s="59"/>
      <c r="AH880" s="61"/>
      <c r="AI880" s="61"/>
      <c r="AJ880" s="61"/>
      <c r="AK880" s="61"/>
      <c r="AL880" s="164">
        <v>5</v>
      </c>
      <c r="AM880" s="62"/>
      <c r="AN880" s="63">
        <f>ROUNDDOWN(AL880*$AN$10/$AL$10,1)</f>
        <v>2.9</v>
      </c>
      <c r="AO880" s="59">
        <f t="shared" si="153"/>
        <v>8410</v>
      </c>
      <c r="AP880" s="59">
        <f t="shared" si="153"/>
        <v>3480</v>
      </c>
      <c r="AQ880" s="59">
        <f t="shared" si="153"/>
        <v>2465</v>
      </c>
      <c r="AR880" s="59">
        <f t="shared" si="152"/>
        <v>1740</v>
      </c>
      <c r="AS880" s="59">
        <f t="shared" si="158"/>
        <v>8400</v>
      </c>
      <c r="AT880" s="59">
        <f t="shared" si="158"/>
        <v>3500</v>
      </c>
      <c r="AU880" s="59">
        <f t="shared" si="158"/>
        <v>2500</v>
      </c>
      <c r="AV880" s="59">
        <f t="shared" si="158"/>
        <v>1700</v>
      </c>
      <c r="AW880" s="64"/>
      <c r="AX880" s="126" t="s">
        <v>2729</v>
      </c>
      <c r="AY880" s="65"/>
      <c r="AZ880" s="66"/>
    </row>
    <row r="881" spans="1:52" s="126" customFormat="1" ht="47.25" x14ac:dyDescent="0.25">
      <c r="A881" s="53" t="str">
        <f t="shared" si="154"/>
        <v>TN14NT2_D2+1</v>
      </c>
      <c r="B881" s="53" t="str">
        <f t="shared" si="155"/>
        <v>TN14NT2_D2+2</v>
      </c>
      <c r="C881" s="53" t="str">
        <f t="shared" si="156"/>
        <v>TN14NT2_D2+3</v>
      </c>
      <c r="D881" s="53" t="str">
        <f t="shared" si="157"/>
        <v>TN14NT2_D2+4</v>
      </c>
      <c r="F881" s="126" t="s">
        <v>2729</v>
      </c>
      <c r="G881" s="55"/>
      <c r="H881" s="55" t="s">
        <v>2903</v>
      </c>
      <c r="I881" s="56" t="s">
        <v>2904</v>
      </c>
      <c r="J881" s="56" t="s">
        <v>2775</v>
      </c>
      <c r="K881" s="56"/>
      <c r="L881" s="56" t="s">
        <v>2776</v>
      </c>
      <c r="M881" s="57">
        <v>2100</v>
      </c>
      <c r="N881" s="57">
        <v>900</v>
      </c>
      <c r="O881" s="55">
        <v>650</v>
      </c>
      <c r="P881" s="55">
        <v>400</v>
      </c>
      <c r="Q881" s="57"/>
      <c r="R881" s="57"/>
      <c r="S881" s="57"/>
      <c r="T881" s="57"/>
      <c r="U881" s="58" t="str">
        <f>H881</f>
        <v>TN14NT2_D2</v>
      </c>
      <c r="V881" s="59"/>
      <c r="W881" s="59"/>
      <c r="X881" s="59"/>
      <c r="Y881" s="59"/>
      <c r="Z881" s="60"/>
      <c r="AA881" s="60"/>
      <c r="AB881" s="60"/>
      <c r="AC881" s="60"/>
      <c r="AD881" s="59"/>
      <c r="AE881" s="59"/>
      <c r="AF881" s="59"/>
      <c r="AG881" s="59"/>
      <c r="AH881" s="61"/>
      <c r="AI881" s="61"/>
      <c r="AJ881" s="61"/>
      <c r="AK881" s="61"/>
      <c r="AL881" s="164">
        <v>5.5357552283203448</v>
      </c>
      <c r="AM881" s="62"/>
      <c r="AN881" s="63">
        <f>ROUNDDOWN(AL881*$AN$10/$AL$10,1)</f>
        <v>3.2</v>
      </c>
      <c r="AO881" s="59">
        <f t="shared" si="153"/>
        <v>6720</v>
      </c>
      <c r="AP881" s="59">
        <f t="shared" si="153"/>
        <v>2880</v>
      </c>
      <c r="AQ881" s="59">
        <f t="shared" si="153"/>
        <v>2080</v>
      </c>
      <c r="AR881" s="59">
        <f t="shared" si="152"/>
        <v>1280</v>
      </c>
      <c r="AS881" s="59">
        <f t="shared" si="158"/>
        <v>6700</v>
      </c>
      <c r="AT881" s="59">
        <f t="shared" si="158"/>
        <v>2900</v>
      </c>
      <c r="AU881" s="59">
        <f t="shared" si="158"/>
        <v>2100</v>
      </c>
      <c r="AV881" s="59">
        <f t="shared" si="158"/>
        <v>1300</v>
      </c>
      <c r="AW881" s="64"/>
      <c r="AX881" s="126" t="s">
        <v>2729</v>
      </c>
      <c r="AY881" s="65"/>
      <c r="AZ881" s="66">
        <v>360</v>
      </c>
    </row>
    <row r="882" spans="1:52" s="126" customFormat="1" ht="63" x14ac:dyDescent="0.25">
      <c r="A882" s="53" t="str">
        <f t="shared" si="154"/>
        <v>TN14NT2_D3+1</v>
      </c>
      <c r="B882" s="53" t="str">
        <f t="shared" si="155"/>
        <v>TN14NT2_D3+2</v>
      </c>
      <c r="C882" s="53" t="str">
        <f t="shared" si="156"/>
        <v>TN14NT2_D3+3</v>
      </c>
      <c r="D882" s="53" t="str">
        <f t="shared" si="157"/>
        <v>TN14NT2_D3+4</v>
      </c>
      <c r="F882" s="126" t="s">
        <v>2729</v>
      </c>
      <c r="G882" s="55"/>
      <c r="H882" s="55" t="s">
        <v>2905</v>
      </c>
      <c r="I882" s="56" t="s">
        <v>2906</v>
      </c>
      <c r="J882" s="56" t="s">
        <v>2775</v>
      </c>
      <c r="K882" s="56"/>
      <c r="L882" s="56" t="s">
        <v>2149</v>
      </c>
      <c r="M882" s="55">
        <v>2500</v>
      </c>
      <c r="N882" s="55">
        <v>1000</v>
      </c>
      <c r="O882" s="55">
        <v>850</v>
      </c>
      <c r="P882" s="55">
        <v>550</v>
      </c>
      <c r="Q882" s="57"/>
      <c r="R882" s="57"/>
      <c r="S882" s="57"/>
      <c r="T882" s="57"/>
      <c r="U882" s="58" t="str">
        <f>H882</f>
        <v>TN14NT2_D3</v>
      </c>
      <c r="V882" s="59"/>
      <c r="W882" s="59"/>
      <c r="X882" s="59"/>
      <c r="Y882" s="59"/>
      <c r="Z882" s="60"/>
      <c r="AA882" s="60"/>
      <c r="AB882" s="60"/>
      <c r="AC882" s="60"/>
      <c r="AD882" s="59"/>
      <c r="AE882" s="59"/>
      <c r="AF882" s="59"/>
      <c r="AG882" s="59"/>
      <c r="AH882" s="61"/>
      <c r="AI882" s="61"/>
      <c r="AJ882" s="61"/>
      <c r="AK882" s="61"/>
      <c r="AL882" s="164">
        <v>6.8986816020182502</v>
      </c>
      <c r="AM882" s="62"/>
      <c r="AN882" s="63">
        <f>ROUNDDOWN(AL882*$AN$10/$AL$10,1)</f>
        <v>4</v>
      </c>
      <c r="AO882" s="59">
        <f t="shared" si="153"/>
        <v>10000</v>
      </c>
      <c r="AP882" s="59">
        <f t="shared" si="153"/>
        <v>4000</v>
      </c>
      <c r="AQ882" s="59">
        <f t="shared" si="153"/>
        <v>3400</v>
      </c>
      <c r="AR882" s="59">
        <f t="shared" si="152"/>
        <v>2200</v>
      </c>
      <c r="AS882" s="59">
        <f t="shared" si="158"/>
        <v>10000</v>
      </c>
      <c r="AT882" s="59">
        <f t="shared" si="158"/>
        <v>4000</v>
      </c>
      <c r="AU882" s="59">
        <f t="shared" si="158"/>
        <v>3400</v>
      </c>
      <c r="AV882" s="59">
        <f t="shared" si="158"/>
        <v>2200</v>
      </c>
      <c r="AW882" s="64"/>
      <c r="AX882" s="126" t="s">
        <v>2729</v>
      </c>
      <c r="AY882" s="65"/>
      <c r="AZ882" s="66">
        <v>330</v>
      </c>
    </row>
    <row r="883" spans="1:52" s="126" customFormat="1" ht="20.100000000000001" customHeight="1" x14ac:dyDescent="0.25">
      <c r="A883" s="53" t="str">
        <f t="shared" si="154"/>
        <v>TN15NT2+1</v>
      </c>
      <c r="B883" s="53" t="str">
        <f t="shared" si="155"/>
        <v>TN15NT2+2</v>
      </c>
      <c r="C883" s="53" t="str">
        <f t="shared" si="156"/>
        <v>TN15NT2+3</v>
      </c>
      <c r="D883" s="53" t="str">
        <f t="shared" si="157"/>
        <v>TN15NT2+4</v>
      </c>
      <c r="F883" s="126" t="s">
        <v>2729</v>
      </c>
      <c r="G883" s="55">
        <v>15</v>
      </c>
      <c r="H883" s="55" t="s">
        <v>2907</v>
      </c>
      <c r="I883" s="56" t="s">
        <v>2908</v>
      </c>
      <c r="J883" s="56" t="s">
        <v>2909</v>
      </c>
      <c r="K883" s="56"/>
      <c r="L883" s="56" t="s">
        <v>2776</v>
      </c>
      <c r="M883" s="57"/>
      <c r="N883" s="57"/>
      <c r="O883" s="55"/>
      <c r="P883" s="55"/>
      <c r="Q883" s="57"/>
      <c r="R883" s="57"/>
      <c r="S883" s="57"/>
      <c r="T883" s="57"/>
      <c r="U883" s="58"/>
      <c r="V883" s="59"/>
      <c r="W883" s="59"/>
      <c r="X883" s="59"/>
      <c r="Y883" s="59"/>
      <c r="Z883" s="60"/>
      <c r="AA883" s="60"/>
      <c r="AB883" s="60"/>
      <c r="AC883" s="60"/>
      <c r="AD883" s="59" t="e">
        <f>VLOOKUP($H883,#REF!,5,0)</f>
        <v>#REF!</v>
      </c>
      <c r="AE883" s="59" t="e">
        <f>VLOOKUP($H883,#REF!,6,0)</f>
        <v>#REF!</v>
      </c>
      <c r="AF883" s="59"/>
      <c r="AG883" s="59"/>
      <c r="AH883" s="61" t="e">
        <f>AD883/M883</f>
        <v>#REF!</v>
      </c>
      <c r="AI883" s="61" t="e">
        <f>AE883/N883</f>
        <v>#REF!</v>
      </c>
      <c r="AJ883" s="61"/>
      <c r="AK883" s="61"/>
      <c r="AL883" s="164"/>
      <c r="AM883" s="62"/>
      <c r="AN883" s="62"/>
      <c r="AO883" s="59">
        <f t="shared" si="153"/>
        <v>0</v>
      </c>
      <c r="AP883" s="59">
        <f t="shared" si="153"/>
        <v>0</v>
      </c>
      <c r="AQ883" s="59">
        <f t="shared" si="153"/>
        <v>0</v>
      </c>
      <c r="AR883" s="59">
        <f t="shared" si="152"/>
        <v>0</v>
      </c>
      <c r="AS883" s="59"/>
      <c r="AT883" s="59"/>
      <c r="AU883" s="59"/>
      <c r="AV883" s="59"/>
      <c r="AW883" s="64" t="e">
        <f>VLOOKUP($H883,#REF!,3,0)</f>
        <v>#REF!</v>
      </c>
      <c r="AX883" s="172" t="s">
        <v>2729</v>
      </c>
      <c r="AY883" s="166"/>
      <c r="AZ883" s="66"/>
    </row>
    <row r="884" spans="1:52" s="126" customFormat="1" ht="47.25" x14ac:dyDescent="0.25">
      <c r="A884" s="53" t="str">
        <f t="shared" si="154"/>
        <v>TN15NT2_D1+1</v>
      </c>
      <c r="B884" s="53" t="str">
        <f t="shared" si="155"/>
        <v>TN15NT2_D1+2</v>
      </c>
      <c r="C884" s="53" t="str">
        <f t="shared" si="156"/>
        <v>TN15NT2_D1+3</v>
      </c>
      <c r="D884" s="53" t="str">
        <f t="shared" si="157"/>
        <v>TN15NT2_D1+4</v>
      </c>
      <c r="F884" s="126" t="s">
        <v>2729</v>
      </c>
      <c r="G884" s="55"/>
      <c r="H884" s="55" t="s">
        <v>2910</v>
      </c>
      <c r="I884" s="56" t="s">
        <v>2911</v>
      </c>
      <c r="J884" s="56" t="s">
        <v>456</v>
      </c>
      <c r="K884" s="56"/>
      <c r="L884" s="56" t="s">
        <v>2802</v>
      </c>
      <c r="M884" s="57">
        <v>3000</v>
      </c>
      <c r="N884" s="55">
        <v>1200</v>
      </c>
      <c r="O884" s="55">
        <v>850</v>
      </c>
      <c r="P884" s="55">
        <v>600</v>
      </c>
      <c r="Q884" s="57"/>
      <c r="R884" s="57"/>
      <c r="S884" s="57"/>
      <c r="T884" s="57"/>
      <c r="U884" s="58" t="str">
        <f>H884</f>
        <v>TN15NT2_D1</v>
      </c>
      <c r="V884" s="59"/>
      <c r="W884" s="59"/>
      <c r="X884" s="59"/>
      <c r="Y884" s="59"/>
      <c r="Z884" s="60">
        <f>V884/M884</f>
        <v>0</v>
      </c>
      <c r="AA884" s="60">
        <f>W884/N884</f>
        <v>0</v>
      </c>
      <c r="AB884" s="60">
        <f>X884/O884</f>
        <v>0</v>
      </c>
      <c r="AC884" s="60">
        <f>Y884/P884</f>
        <v>0</v>
      </c>
      <c r="AD884" s="59"/>
      <c r="AE884" s="59"/>
      <c r="AF884" s="59"/>
      <c r="AG884" s="59"/>
      <c r="AH884" s="61"/>
      <c r="AI884" s="61"/>
      <c r="AJ884" s="61"/>
      <c r="AK884" s="61"/>
      <c r="AL884" s="164">
        <v>5.16</v>
      </c>
      <c r="AM884" s="62"/>
      <c r="AN884" s="63">
        <f>ROUNDDOWN(AL884*$AN$10/$AL$10,1)</f>
        <v>2.9</v>
      </c>
      <c r="AO884" s="59">
        <f t="shared" si="153"/>
        <v>8700</v>
      </c>
      <c r="AP884" s="59">
        <f t="shared" si="153"/>
        <v>3480</v>
      </c>
      <c r="AQ884" s="59">
        <f t="shared" si="153"/>
        <v>2465</v>
      </c>
      <c r="AR884" s="59">
        <f t="shared" si="152"/>
        <v>1740</v>
      </c>
      <c r="AS884" s="59">
        <f t="shared" si="158"/>
        <v>8700</v>
      </c>
      <c r="AT884" s="59">
        <f t="shared" si="158"/>
        <v>3500</v>
      </c>
      <c r="AU884" s="59">
        <f t="shared" si="158"/>
        <v>2500</v>
      </c>
      <c r="AV884" s="59">
        <f t="shared" si="158"/>
        <v>1700</v>
      </c>
      <c r="AW884" s="64"/>
      <c r="AX884" s="126" t="s">
        <v>2729</v>
      </c>
      <c r="AY884" s="65"/>
      <c r="AZ884" s="66">
        <v>390</v>
      </c>
    </row>
    <row r="885" spans="1:52" s="126" customFormat="1" ht="47.25" x14ac:dyDescent="0.25">
      <c r="A885" s="53" t="str">
        <f t="shared" si="154"/>
        <v>TN15NT2_D2+1</v>
      </c>
      <c r="B885" s="53" t="str">
        <f t="shared" si="155"/>
        <v>TN15NT2_D2+2</v>
      </c>
      <c r="C885" s="53" t="str">
        <f t="shared" si="156"/>
        <v>TN15NT2_D2+3</v>
      </c>
      <c r="D885" s="53" t="str">
        <f t="shared" si="157"/>
        <v>TN15NT2_D2+4</v>
      </c>
      <c r="F885" s="126" t="s">
        <v>2729</v>
      </c>
      <c r="G885" s="55"/>
      <c r="H885" s="55" t="s">
        <v>2912</v>
      </c>
      <c r="I885" s="56" t="s">
        <v>2913</v>
      </c>
      <c r="J885" s="56" t="s">
        <v>456</v>
      </c>
      <c r="K885" s="56"/>
      <c r="L885" s="56" t="s">
        <v>2914</v>
      </c>
      <c r="M885" s="55">
        <v>2100</v>
      </c>
      <c r="N885" s="55">
        <v>900</v>
      </c>
      <c r="O885" s="55">
        <v>650</v>
      </c>
      <c r="P885" s="55">
        <v>450</v>
      </c>
      <c r="Q885" s="57"/>
      <c r="R885" s="57"/>
      <c r="S885" s="57"/>
      <c r="T885" s="57"/>
      <c r="U885" s="58" t="str">
        <f>H885</f>
        <v>TN15NT2_D2</v>
      </c>
      <c r="V885" s="59"/>
      <c r="W885" s="59"/>
      <c r="X885" s="59"/>
      <c r="Y885" s="59"/>
      <c r="Z885" s="60"/>
      <c r="AA885" s="60"/>
      <c r="AB885" s="60"/>
      <c r="AC885" s="60"/>
      <c r="AD885" s="59"/>
      <c r="AE885" s="59"/>
      <c r="AF885" s="59"/>
      <c r="AG885" s="59"/>
      <c r="AH885" s="61"/>
      <c r="AI885" s="61"/>
      <c r="AJ885" s="61"/>
      <c r="AK885" s="61"/>
      <c r="AL885" s="164">
        <v>5.4401237149456989</v>
      </c>
      <c r="AM885" s="62"/>
      <c r="AN885" s="63">
        <f>ROUNDDOWN(AL885*$AN$10/$AL$10,1)</f>
        <v>3.1</v>
      </c>
      <c r="AO885" s="59">
        <f t="shared" si="153"/>
        <v>6510</v>
      </c>
      <c r="AP885" s="59">
        <f t="shared" si="153"/>
        <v>2790</v>
      </c>
      <c r="AQ885" s="59">
        <f t="shared" si="153"/>
        <v>2015</v>
      </c>
      <c r="AR885" s="59">
        <f t="shared" si="152"/>
        <v>1395</v>
      </c>
      <c r="AS885" s="59">
        <f t="shared" si="158"/>
        <v>6500</v>
      </c>
      <c r="AT885" s="59">
        <f t="shared" si="158"/>
        <v>2800</v>
      </c>
      <c r="AU885" s="59">
        <f t="shared" si="158"/>
        <v>2000</v>
      </c>
      <c r="AV885" s="59">
        <f t="shared" si="158"/>
        <v>1400</v>
      </c>
      <c r="AW885" s="64"/>
      <c r="AX885" s="126" t="s">
        <v>2729</v>
      </c>
      <c r="AY885" s="65"/>
      <c r="AZ885" s="66">
        <v>270</v>
      </c>
    </row>
    <row r="886" spans="1:52" s="126" customFormat="1" ht="31.5" x14ac:dyDescent="0.25">
      <c r="A886" s="53" t="str">
        <f t="shared" si="154"/>
        <v>TN16NT2+1</v>
      </c>
      <c r="B886" s="53" t="str">
        <f t="shared" si="155"/>
        <v>TN16NT2+2</v>
      </c>
      <c r="C886" s="53" t="str">
        <f t="shared" si="156"/>
        <v>TN16NT2+3</v>
      </c>
      <c r="D886" s="53" t="str">
        <f t="shared" si="157"/>
        <v>TN16NT2+4</v>
      </c>
      <c r="F886" s="126" t="s">
        <v>2729</v>
      </c>
      <c r="G886" s="55">
        <v>16</v>
      </c>
      <c r="H886" s="55" t="s">
        <v>2915</v>
      </c>
      <c r="I886" s="56" t="s">
        <v>2916</v>
      </c>
      <c r="J886" s="56" t="s">
        <v>2917</v>
      </c>
      <c r="K886" s="56"/>
      <c r="L886" s="56" t="s">
        <v>2918</v>
      </c>
      <c r="M886" s="57"/>
      <c r="N886" s="57"/>
      <c r="O886" s="57"/>
      <c r="P886" s="55"/>
      <c r="Q886" s="57"/>
      <c r="R886" s="57"/>
      <c r="S886" s="57"/>
      <c r="T886" s="57"/>
      <c r="U886" s="58"/>
      <c r="V886" s="59"/>
      <c r="W886" s="59"/>
      <c r="X886" s="59"/>
      <c r="Y886" s="59"/>
      <c r="Z886" s="60"/>
      <c r="AA886" s="60"/>
      <c r="AB886" s="60"/>
      <c r="AC886" s="60"/>
      <c r="AD886" s="59"/>
      <c r="AE886" s="59"/>
      <c r="AF886" s="59"/>
      <c r="AG886" s="59"/>
      <c r="AH886" s="61"/>
      <c r="AI886" s="61"/>
      <c r="AJ886" s="61"/>
      <c r="AK886" s="61"/>
      <c r="AL886" s="164"/>
      <c r="AM886" s="62"/>
      <c r="AN886" s="62"/>
      <c r="AO886" s="59">
        <f t="shared" si="153"/>
        <v>0</v>
      </c>
      <c r="AP886" s="59">
        <f t="shared" si="153"/>
        <v>0</v>
      </c>
      <c r="AQ886" s="59">
        <f t="shared" si="153"/>
        <v>0</v>
      </c>
      <c r="AR886" s="59">
        <f t="shared" si="152"/>
        <v>0</v>
      </c>
      <c r="AS886" s="59"/>
      <c r="AT886" s="59"/>
      <c r="AU886" s="59"/>
      <c r="AV886" s="59"/>
      <c r="AW886" s="64"/>
      <c r="AX886" s="126" t="s">
        <v>2729</v>
      </c>
      <c r="AY886" s="65"/>
      <c r="AZ886" s="66"/>
    </row>
    <row r="887" spans="1:52" s="126" customFormat="1" ht="47.25" x14ac:dyDescent="0.25">
      <c r="A887" s="53" t="str">
        <f t="shared" si="154"/>
        <v>TN16NT2_D1+1</v>
      </c>
      <c r="B887" s="53" t="str">
        <f t="shared" si="155"/>
        <v>TN16NT2_D1+2</v>
      </c>
      <c r="C887" s="53" t="str">
        <f t="shared" si="156"/>
        <v>TN16NT2_D1+3</v>
      </c>
      <c r="D887" s="53" t="str">
        <f t="shared" si="157"/>
        <v>TN16NT2_D1+4</v>
      </c>
      <c r="F887" s="126" t="s">
        <v>2729</v>
      </c>
      <c r="G887" s="55"/>
      <c r="H887" s="55" t="s">
        <v>2919</v>
      </c>
      <c r="I887" s="56" t="s">
        <v>2920</v>
      </c>
      <c r="J887" s="56" t="s">
        <v>144</v>
      </c>
      <c r="K887" s="56"/>
      <c r="L887" s="56" t="s">
        <v>415</v>
      </c>
      <c r="M887" s="57">
        <v>3800</v>
      </c>
      <c r="N887" s="57">
        <v>1600</v>
      </c>
      <c r="O887" s="55">
        <v>1200</v>
      </c>
      <c r="P887" s="55">
        <v>800</v>
      </c>
      <c r="Q887" s="57"/>
      <c r="R887" s="57"/>
      <c r="S887" s="57"/>
      <c r="T887" s="57"/>
      <c r="U887" s="58" t="str">
        <f>H887</f>
        <v>TN16NT2_D1</v>
      </c>
      <c r="V887" s="59"/>
      <c r="W887" s="59"/>
      <c r="X887" s="59"/>
      <c r="Y887" s="59"/>
      <c r="Z887" s="60"/>
      <c r="AA887" s="60"/>
      <c r="AB887" s="60"/>
      <c r="AC887" s="60"/>
      <c r="AD887" s="59"/>
      <c r="AE887" s="59"/>
      <c r="AF887" s="59"/>
      <c r="AG887" s="59"/>
      <c r="AH887" s="61"/>
      <c r="AI887" s="61"/>
      <c r="AJ887" s="61"/>
      <c r="AK887" s="61"/>
      <c r="AL887" s="164">
        <v>6.02</v>
      </c>
      <c r="AM887" s="62"/>
      <c r="AN887" s="63">
        <f>ROUNDDOWN(AL887*$AN$10/$AL$10,1)</f>
        <v>3.4</v>
      </c>
      <c r="AO887" s="59">
        <f t="shared" si="153"/>
        <v>12920</v>
      </c>
      <c r="AP887" s="59">
        <f t="shared" si="153"/>
        <v>5440</v>
      </c>
      <c r="AQ887" s="59">
        <f t="shared" si="153"/>
        <v>4080</v>
      </c>
      <c r="AR887" s="59">
        <f t="shared" si="152"/>
        <v>2720</v>
      </c>
      <c r="AS887" s="59">
        <f t="shared" si="158"/>
        <v>12900</v>
      </c>
      <c r="AT887" s="59">
        <f t="shared" si="158"/>
        <v>5400</v>
      </c>
      <c r="AU887" s="59">
        <f t="shared" si="158"/>
        <v>4100</v>
      </c>
      <c r="AV887" s="59">
        <f t="shared" si="158"/>
        <v>2700</v>
      </c>
      <c r="AW887" s="64"/>
      <c r="AX887" s="126" t="s">
        <v>2729</v>
      </c>
      <c r="AY887" s="65"/>
      <c r="AZ887" s="66">
        <v>330</v>
      </c>
    </row>
    <row r="888" spans="1:52" s="126" customFormat="1" ht="47.25" x14ac:dyDescent="0.25">
      <c r="A888" s="53" t="str">
        <f t="shared" si="154"/>
        <v>TN16NT2_D2+1</v>
      </c>
      <c r="B888" s="53" t="str">
        <f t="shared" si="155"/>
        <v>TN16NT2_D2+2</v>
      </c>
      <c r="C888" s="53" t="str">
        <f t="shared" si="156"/>
        <v>TN16NT2_D2+3</v>
      </c>
      <c r="D888" s="53" t="str">
        <f t="shared" si="157"/>
        <v>TN16NT2_D2+4</v>
      </c>
      <c r="F888" s="126" t="s">
        <v>2729</v>
      </c>
      <c r="G888" s="55"/>
      <c r="H888" s="55" t="s">
        <v>2921</v>
      </c>
      <c r="I888" s="56" t="s">
        <v>2922</v>
      </c>
      <c r="J888" s="56" t="s">
        <v>144</v>
      </c>
      <c r="K888" s="56"/>
      <c r="L888" s="56" t="s">
        <v>2923</v>
      </c>
      <c r="M888" s="55">
        <v>2700</v>
      </c>
      <c r="N888" s="55">
        <v>1300</v>
      </c>
      <c r="O888" s="55">
        <v>850</v>
      </c>
      <c r="P888" s="55">
        <v>550</v>
      </c>
      <c r="Q888" s="57"/>
      <c r="R888" s="57"/>
      <c r="S888" s="57"/>
      <c r="T888" s="57"/>
      <c r="U888" s="58" t="str">
        <f>H888</f>
        <v>TN16NT2_D2</v>
      </c>
      <c r="V888" s="59"/>
      <c r="W888" s="59"/>
      <c r="X888" s="59"/>
      <c r="Y888" s="59"/>
      <c r="Z888" s="60"/>
      <c r="AA888" s="60"/>
      <c r="AB888" s="60"/>
      <c r="AC888" s="60"/>
      <c r="AD888" s="59"/>
      <c r="AE888" s="59"/>
      <c r="AF888" s="59"/>
      <c r="AG888" s="59"/>
      <c r="AH888" s="61"/>
      <c r="AI888" s="61"/>
      <c r="AJ888" s="61"/>
      <c r="AK888" s="61"/>
      <c r="AL888" s="164">
        <v>5.01</v>
      </c>
      <c r="AM888" s="62"/>
      <c r="AN888" s="63">
        <f>ROUNDDOWN(AL888*$AN$10/$AL$10,1)</f>
        <v>2.9</v>
      </c>
      <c r="AO888" s="59">
        <f t="shared" si="153"/>
        <v>7830</v>
      </c>
      <c r="AP888" s="59">
        <f t="shared" si="153"/>
        <v>3770</v>
      </c>
      <c r="AQ888" s="59">
        <f t="shared" si="153"/>
        <v>2465</v>
      </c>
      <c r="AR888" s="59">
        <f t="shared" si="152"/>
        <v>1595</v>
      </c>
      <c r="AS888" s="59">
        <f t="shared" si="158"/>
        <v>7800</v>
      </c>
      <c r="AT888" s="59">
        <f t="shared" si="158"/>
        <v>3800</v>
      </c>
      <c r="AU888" s="59">
        <f t="shared" si="158"/>
        <v>2500</v>
      </c>
      <c r="AV888" s="59">
        <f t="shared" si="158"/>
        <v>1600</v>
      </c>
      <c r="AW888" s="64"/>
      <c r="AX888" s="126" t="s">
        <v>2729</v>
      </c>
      <c r="AY888" s="65"/>
      <c r="AZ888" s="66">
        <v>330</v>
      </c>
    </row>
    <row r="889" spans="1:52" s="126" customFormat="1" ht="31.5" x14ac:dyDescent="0.25">
      <c r="A889" s="53" t="str">
        <f t="shared" si="154"/>
        <v>TN17NT2+1</v>
      </c>
      <c r="B889" s="53" t="str">
        <f t="shared" si="155"/>
        <v>TN17NT2+2</v>
      </c>
      <c r="C889" s="53" t="str">
        <f t="shared" si="156"/>
        <v>TN17NT2+3</v>
      </c>
      <c r="D889" s="53" t="str">
        <f t="shared" si="157"/>
        <v>TN17NT2+4</v>
      </c>
      <c r="F889" s="126" t="s">
        <v>2729</v>
      </c>
      <c r="G889" s="55">
        <v>17</v>
      </c>
      <c r="H889" s="55" t="s">
        <v>2924</v>
      </c>
      <c r="I889" s="56" t="s">
        <v>2760</v>
      </c>
      <c r="J889" s="56" t="s">
        <v>2925</v>
      </c>
      <c r="K889" s="56"/>
      <c r="L889" s="56" t="s">
        <v>415</v>
      </c>
      <c r="M889" s="57"/>
      <c r="N889" s="57"/>
      <c r="O889" s="57"/>
      <c r="P889" s="55"/>
      <c r="Q889" s="57"/>
      <c r="R889" s="57"/>
      <c r="S889" s="57"/>
      <c r="T889" s="57"/>
      <c r="U889" s="58"/>
      <c r="V889" s="59"/>
      <c r="W889" s="59"/>
      <c r="X889" s="59"/>
      <c r="Y889" s="59"/>
      <c r="Z889" s="60" t="e">
        <f>V889/M889</f>
        <v>#DIV/0!</v>
      </c>
      <c r="AA889" s="60" t="e">
        <f>W889/N889</f>
        <v>#DIV/0!</v>
      </c>
      <c r="AB889" s="60"/>
      <c r="AC889" s="60"/>
      <c r="AD889" s="59"/>
      <c r="AE889" s="59"/>
      <c r="AF889" s="59"/>
      <c r="AG889" s="59"/>
      <c r="AH889" s="61"/>
      <c r="AI889" s="61"/>
      <c r="AJ889" s="61"/>
      <c r="AK889" s="61"/>
      <c r="AL889" s="164"/>
      <c r="AM889" s="62"/>
      <c r="AN889" s="62"/>
      <c r="AO889" s="59">
        <f t="shared" si="153"/>
        <v>0</v>
      </c>
      <c r="AP889" s="59">
        <f t="shared" si="153"/>
        <v>0</v>
      </c>
      <c r="AQ889" s="59">
        <f t="shared" si="153"/>
        <v>0</v>
      </c>
      <c r="AR889" s="59">
        <f t="shared" si="152"/>
        <v>0</v>
      </c>
      <c r="AS889" s="59"/>
      <c r="AT889" s="59"/>
      <c r="AU889" s="59"/>
      <c r="AV889" s="59"/>
      <c r="AW889" s="64"/>
      <c r="AX889" s="126" t="s">
        <v>2729</v>
      </c>
      <c r="AY889" s="65"/>
      <c r="AZ889" s="66"/>
    </row>
    <row r="890" spans="1:52" s="126" customFormat="1" ht="47.25" x14ac:dyDescent="0.25">
      <c r="A890" s="53" t="str">
        <f t="shared" si="154"/>
        <v>TN17NT2_D1+1</v>
      </c>
      <c r="B890" s="53" t="str">
        <f t="shared" si="155"/>
        <v>TN17NT2_D1+2</v>
      </c>
      <c r="C890" s="53" t="str">
        <f t="shared" si="156"/>
        <v>TN17NT2_D1+3</v>
      </c>
      <c r="D890" s="53" t="str">
        <f t="shared" si="157"/>
        <v>TN17NT2_D1+4</v>
      </c>
      <c r="F890" s="126" t="s">
        <v>2729</v>
      </c>
      <c r="G890" s="55"/>
      <c r="H890" s="55" t="s">
        <v>2926</v>
      </c>
      <c r="I890" s="56" t="s">
        <v>2927</v>
      </c>
      <c r="J890" s="56" t="s">
        <v>144</v>
      </c>
      <c r="K890" s="56"/>
      <c r="L890" s="56" t="s">
        <v>415</v>
      </c>
      <c r="M890" s="57">
        <v>3000</v>
      </c>
      <c r="N890" s="57">
        <v>1500</v>
      </c>
      <c r="O890" s="55">
        <v>1000</v>
      </c>
      <c r="P890" s="55">
        <v>550</v>
      </c>
      <c r="Q890" s="57"/>
      <c r="R890" s="57"/>
      <c r="S890" s="57"/>
      <c r="T890" s="57"/>
      <c r="U890" s="58" t="str">
        <f>H890</f>
        <v>TN17NT2_D1</v>
      </c>
      <c r="V890" s="59"/>
      <c r="W890" s="59"/>
      <c r="X890" s="59"/>
      <c r="Y890" s="59"/>
      <c r="Z890" s="60"/>
      <c r="AA890" s="60"/>
      <c r="AB890" s="60"/>
      <c r="AC890" s="60"/>
      <c r="AD890" s="59"/>
      <c r="AE890" s="59"/>
      <c r="AF890" s="59"/>
      <c r="AG890" s="59"/>
      <c r="AH890" s="61"/>
      <c r="AI890" s="61"/>
      <c r="AJ890" s="61"/>
      <c r="AK890" s="61"/>
      <c r="AL890" s="164">
        <v>5.16</v>
      </c>
      <c r="AM890" s="62"/>
      <c r="AN890" s="63">
        <f>ROUNDDOWN(AL890*$AN$10/$AL$10,1)</f>
        <v>2.9</v>
      </c>
      <c r="AO890" s="59">
        <f t="shared" si="153"/>
        <v>8700</v>
      </c>
      <c r="AP890" s="59">
        <f t="shared" si="153"/>
        <v>4350</v>
      </c>
      <c r="AQ890" s="59">
        <f t="shared" si="153"/>
        <v>2900</v>
      </c>
      <c r="AR890" s="59">
        <f t="shared" si="152"/>
        <v>1595</v>
      </c>
      <c r="AS890" s="59">
        <f t="shared" si="158"/>
        <v>8700</v>
      </c>
      <c r="AT890" s="59">
        <f t="shared" si="158"/>
        <v>4400</v>
      </c>
      <c r="AU890" s="59">
        <f t="shared" si="158"/>
        <v>2900</v>
      </c>
      <c r="AV890" s="59">
        <f t="shared" si="158"/>
        <v>1600</v>
      </c>
      <c r="AW890" s="64"/>
      <c r="AX890" s="126" t="s">
        <v>2729</v>
      </c>
      <c r="AY890" s="65"/>
      <c r="AZ890" s="66">
        <v>330</v>
      </c>
    </row>
    <row r="891" spans="1:52" s="126" customFormat="1" ht="47.25" x14ac:dyDescent="0.25">
      <c r="A891" s="53" t="str">
        <f t="shared" si="154"/>
        <v>TN17NT2_D2+1</v>
      </c>
      <c r="B891" s="53" t="str">
        <f t="shared" si="155"/>
        <v>TN17NT2_D2+2</v>
      </c>
      <c r="C891" s="53" t="str">
        <f t="shared" si="156"/>
        <v>TN17NT2_D2+3</v>
      </c>
      <c r="D891" s="53" t="str">
        <f t="shared" si="157"/>
        <v>TN17NT2_D2+4</v>
      </c>
      <c r="F891" s="126" t="s">
        <v>2729</v>
      </c>
      <c r="G891" s="55"/>
      <c r="H891" s="55" t="s">
        <v>2928</v>
      </c>
      <c r="I891" s="56" t="s">
        <v>2929</v>
      </c>
      <c r="J891" s="56" t="s">
        <v>144</v>
      </c>
      <c r="K891" s="56"/>
      <c r="L891" s="56" t="s">
        <v>2149</v>
      </c>
      <c r="M891" s="55">
        <v>2100</v>
      </c>
      <c r="N891" s="55">
        <v>1000</v>
      </c>
      <c r="O891" s="55">
        <v>750</v>
      </c>
      <c r="P891" s="55">
        <v>550</v>
      </c>
      <c r="Q891" s="57"/>
      <c r="R891" s="57"/>
      <c r="S891" s="57"/>
      <c r="T891" s="57"/>
      <c r="U891" s="58" t="str">
        <f>H891</f>
        <v>TN17NT2_D2</v>
      </c>
      <c r="V891" s="59"/>
      <c r="W891" s="59"/>
      <c r="X891" s="59"/>
      <c r="Y891" s="59"/>
      <c r="Z891" s="60"/>
      <c r="AA891" s="60"/>
      <c r="AB891" s="60"/>
      <c r="AC891" s="60"/>
      <c r="AD891" s="59"/>
      <c r="AE891" s="59"/>
      <c r="AF891" s="59"/>
      <c r="AG891" s="59"/>
      <c r="AH891" s="61"/>
      <c r="AI891" s="61"/>
      <c r="AJ891" s="61"/>
      <c r="AK891" s="61"/>
      <c r="AL891" s="164">
        <v>5.0917371214264397</v>
      </c>
      <c r="AM891" s="62"/>
      <c r="AN891" s="63">
        <f>ROUNDDOWN(AL891*$AN$10/$AL$10,1)</f>
        <v>2.9</v>
      </c>
      <c r="AO891" s="59">
        <f t="shared" si="153"/>
        <v>6090</v>
      </c>
      <c r="AP891" s="59">
        <f t="shared" si="153"/>
        <v>2900</v>
      </c>
      <c r="AQ891" s="59">
        <f t="shared" si="153"/>
        <v>2175</v>
      </c>
      <c r="AR891" s="59">
        <f t="shared" si="152"/>
        <v>1595</v>
      </c>
      <c r="AS891" s="59">
        <f t="shared" si="158"/>
        <v>6100</v>
      </c>
      <c r="AT891" s="59">
        <f t="shared" si="158"/>
        <v>2900</v>
      </c>
      <c r="AU891" s="59">
        <f t="shared" si="158"/>
        <v>2200</v>
      </c>
      <c r="AV891" s="59">
        <f t="shared" si="158"/>
        <v>1600</v>
      </c>
      <c r="AW891" s="64"/>
      <c r="AX891" s="126" t="s">
        <v>2729</v>
      </c>
      <c r="AY891" s="65"/>
      <c r="AZ891" s="66">
        <v>240</v>
      </c>
    </row>
    <row r="892" spans="1:52" s="126" customFormat="1" ht="31.5" x14ac:dyDescent="0.25">
      <c r="A892" s="53" t="str">
        <f t="shared" si="154"/>
        <v>TN18NT+1</v>
      </c>
      <c r="B892" s="53" t="str">
        <f t="shared" si="155"/>
        <v>TN18NT+2</v>
      </c>
      <c r="C892" s="53" t="str">
        <f t="shared" si="156"/>
        <v>TN18NT+3</v>
      </c>
      <c r="D892" s="53" t="str">
        <f t="shared" si="157"/>
        <v>TN18NT+4</v>
      </c>
      <c r="F892" s="126" t="s">
        <v>2729</v>
      </c>
      <c r="G892" s="55">
        <v>18</v>
      </c>
      <c r="H892" s="55" t="s">
        <v>2930</v>
      </c>
      <c r="I892" s="56" t="s">
        <v>2931</v>
      </c>
      <c r="J892" s="56" t="s">
        <v>2932</v>
      </c>
      <c r="K892" s="56"/>
      <c r="L892" s="56" t="s">
        <v>415</v>
      </c>
      <c r="M892" s="57"/>
      <c r="N892" s="57"/>
      <c r="O892" s="55"/>
      <c r="P892" s="55"/>
      <c r="Q892" s="57"/>
      <c r="R892" s="57"/>
      <c r="S892" s="57"/>
      <c r="T892" s="57"/>
      <c r="U892" s="58"/>
      <c r="V892" s="59"/>
      <c r="W892" s="59"/>
      <c r="X892" s="59"/>
      <c r="Y892" s="59"/>
      <c r="Z892" s="60"/>
      <c r="AA892" s="60"/>
      <c r="AB892" s="60"/>
      <c r="AC892" s="60"/>
      <c r="AD892" s="59"/>
      <c r="AE892" s="59"/>
      <c r="AF892" s="59"/>
      <c r="AG892" s="59"/>
      <c r="AH892" s="61"/>
      <c r="AI892" s="61"/>
      <c r="AJ892" s="61"/>
      <c r="AK892" s="61"/>
      <c r="AL892" s="164"/>
      <c r="AM892" s="62"/>
      <c r="AN892" s="62"/>
      <c r="AO892" s="59">
        <f t="shared" si="153"/>
        <v>0</v>
      </c>
      <c r="AP892" s="59">
        <f t="shared" si="153"/>
        <v>0</v>
      </c>
      <c r="AQ892" s="59">
        <f t="shared" si="153"/>
        <v>0</v>
      </c>
      <c r="AR892" s="59">
        <f t="shared" si="152"/>
        <v>0</v>
      </c>
      <c r="AS892" s="59"/>
      <c r="AT892" s="59"/>
      <c r="AU892" s="59"/>
      <c r="AV892" s="59"/>
      <c r="AW892" s="64"/>
      <c r="AX892" s="126" t="s">
        <v>2729</v>
      </c>
      <c r="AY892" s="65"/>
      <c r="AZ892" s="66">
        <v>360</v>
      </c>
    </row>
    <row r="893" spans="1:52" s="126" customFormat="1" ht="31.5" x14ac:dyDescent="0.25">
      <c r="A893" s="53" t="str">
        <f t="shared" si="154"/>
        <v>TN18NT_D1+1</v>
      </c>
      <c r="B893" s="53" t="str">
        <f t="shared" si="155"/>
        <v>TN18NT_D1+2</v>
      </c>
      <c r="C893" s="53" t="str">
        <f t="shared" si="156"/>
        <v>TN18NT_D1+3</v>
      </c>
      <c r="D893" s="53" t="str">
        <f t="shared" si="157"/>
        <v>TN18NT_D1+4</v>
      </c>
      <c r="F893" s="126" t="s">
        <v>2729</v>
      </c>
      <c r="G893" s="55"/>
      <c r="H893" s="55" t="s">
        <v>2933</v>
      </c>
      <c r="I893" s="56" t="s">
        <v>2934</v>
      </c>
      <c r="J893" s="56" t="s">
        <v>2935</v>
      </c>
      <c r="K893" s="56"/>
      <c r="L893" s="56" t="s">
        <v>456</v>
      </c>
      <c r="M893" s="57">
        <v>2100</v>
      </c>
      <c r="N893" s="55">
        <v>1000</v>
      </c>
      <c r="O893" s="55">
        <v>850</v>
      </c>
      <c r="P893" s="55">
        <v>650</v>
      </c>
      <c r="Q893" s="57"/>
      <c r="R893" s="57"/>
      <c r="S893" s="57"/>
      <c r="T893" s="57"/>
      <c r="U893" s="58" t="str">
        <f>H893</f>
        <v>TN18NT_D1</v>
      </c>
      <c r="V893" s="59"/>
      <c r="W893" s="59"/>
      <c r="X893" s="59"/>
      <c r="Y893" s="59"/>
      <c r="Z893" s="60"/>
      <c r="AA893" s="60"/>
      <c r="AB893" s="60"/>
      <c r="AC893" s="60"/>
      <c r="AD893" s="59"/>
      <c r="AE893" s="59"/>
      <c r="AF893" s="59"/>
      <c r="AG893" s="59"/>
      <c r="AH893" s="61"/>
      <c r="AI893" s="61"/>
      <c r="AJ893" s="61"/>
      <c r="AK893" s="61"/>
      <c r="AL893" s="164">
        <v>5.73</v>
      </c>
      <c r="AM893" s="62"/>
      <c r="AN893" s="63">
        <f>ROUNDDOWN(AL893*$AN$10/$AL$10,1)</f>
        <v>3.3</v>
      </c>
      <c r="AO893" s="59">
        <f t="shared" si="153"/>
        <v>6930</v>
      </c>
      <c r="AP893" s="59">
        <f t="shared" si="153"/>
        <v>3300</v>
      </c>
      <c r="AQ893" s="59">
        <f t="shared" si="153"/>
        <v>2805</v>
      </c>
      <c r="AR893" s="59">
        <f t="shared" si="152"/>
        <v>2145</v>
      </c>
      <c r="AS893" s="59">
        <f t="shared" si="158"/>
        <v>6900</v>
      </c>
      <c r="AT893" s="59">
        <f t="shared" si="158"/>
        <v>3300</v>
      </c>
      <c r="AU893" s="59">
        <f t="shared" si="158"/>
        <v>2800</v>
      </c>
      <c r="AV893" s="59">
        <f t="shared" si="158"/>
        <v>2100</v>
      </c>
      <c r="AW893" s="64"/>
      <c r="AX893" s="126" t="s">
        <v>2729</v>
      </c>
      <c r="AY893" s="65"/>
      <c r="AZ893" s="66">
        <v>360</v>
      </c>
    </row>
    <row r="894" spans="1:52" s="126" customFormat="1" ht="39.950000000000003" customHeight="1" x14ac:dyDescent="0.25">
      <c r="A894" s="53" t="str">
        <f t="shared" si="154"/>
        <v>TN18NT_D2+1</v>
      </c>
      <c r="B894" s="53" t="str">
        <f t="shared" si="155"/>
        <v>TN18NT_D2+2</v>
      </c>
      <c r="C894" s="53" t="str">
        <f t="shared" si="156"/>
        <v>TN18NT_D2+3</v>
      </c>
      <c r="D894" s="53" t="str">
        <f t="shared" si="157"/>
        <v>TN18NT_D2+4</v>
      </c>
      <c r="F894" s="126" t="s">
        <v>2729</v>
      </c>
      <c r="G894" s="55"/>
      <c r="H894" s="55" t="s">
        <v>2936</v>
      </c>
      <c r="I894" s="56" t="s">
        <v>2872</v>
      </c>
      <c r="J894" s="56" t="s">
        <v>2935</v>
      </c>
      <c r="K894" s="56"/>
      <c r="L894" s="56" t="s">
        <v>2937</v>
      </c>
      <c r="M894" s="55">
        <v>1900</v>
      </c>
      <c r="N894" s="55">
        <v>900</v>
      </c>
      <c r="O894" s="55">
        <v>700</v>
      </c>
      <c r="P894" s="55">
        <v>450</v>
      </c>
      <c r="Q894" s="57"/>
      <c r="R894" s="57"/>
      <c r="S894" s="57"/>
      <c r="T894" s="57"/>
      <c r="U894" s="58" t="str">
        <f>H894</f>
        <v>TN18NT_D2</v>
      </c>
      <c r="V894" s="59"/>
      <c r="W894" s="59"/>
      <c r="X894" s="59"/>
      <c r="Y894" s="59"/>
      <c r="Z894" s="60"/>
      <c r="AA894" s="60">
        <f>W894/N894</f>
        <v>0</v>
      </c>
      <c r="AB894" s="60"/>
      <c r="AC894" s="60"/>
      <c r="AD894" s="59"/>
      <c r="AE894" s="59"/>
      <c r="AF894" s="59"/>
      <c r="AG894" s="59"/>
      <c r="AH894" s="61"/>
      <c r="AI894" s="61"/>
      <c r="AJ894" s="61"/>
      <c r="AK894" s="61"/>
      <c r="AL894" s="164">
        <v>4.8</v>
      </c>
      <c r="AM894" s="62"/>
      <c r="AN894" s="63">
        <f>ROUNDDOWN(AL894*$AN$10/$AL$10,1)</f>
        <v>2.7</v>
      </c>
      <c r="AO894" s="59">
        <f t="shared" si="153"/>
        <v>5130</v>
      </c>
      <c r="AP894" s="59">
        <f t="shared" si="153"/>
        <v>2430</v>
      </c>
      <c r="AQ894" s="59">
        <f t="shared" si="153"/>
        <v>1890.0000000000002</v>
      </c>
      <c r="AR894" s="59">
        <f t="shared" si="152"/>
        <v>1215</v>
      </c>
      <c r="AS894" s="59">
        <f t="shared" si="158"/>
        <v>5100</v>
      </c>
      <c r="AT894" s="59">
        <f t="shared" si="158"/>
        <v>2400</v>
      </c>
      <c r="AU894" s="59">
        <f t="shared" si="158"/>
        <v>1900</v>
      </c>
      <c r="AV894" s="59">
        <f t="shared" si="158"/>
        <v>1200</v>
      </c>
      <c r="AW894" s="64"/>
      <c r="AX894" s="126" t="s">
        <v>2729</v>
      </c>
      <c r="AY894" s="65"/>
      <c r="AZ894" s="66">
        <v>270</v>
      </c>
    </row>
    <row r="895" spans="1:52" s="126" customFormat="1" ht="55.5" customHeight="1" x14ac:dyDescent="0.25">
      <c r="A895" s="53" t="str">
        <f t="shared" si="154"/>
        <v>TN19NT1+1</v>
      </c>
      <c r="B895" s="53" t="str">
        <f t="shared" si="155"/>
        <v>TN19NT1+2</v>
      </c>
      <c r="C895" s="53" t="str">
        <f t="shared" si="156"/>
        <v>TN19NT1+3</v>
      </c>
      <c r="D895" s="53" t="str">
        <f t="shared" si="157"/>
        <v>TN19NT1+4</v>
      </c>
      <c r="F895" s="126" t="s">
        <v>2729</v>
      </c>
      <c r="G895" s="55">
        <v>19</v>
      </c>
      <c r="H895" s="55" t="s">
        <v>2938</v>
      </c>
      <c r="I895" s="56" t="s">
        <v>2056</v>
      </c>
      <c r="J895" s="56" t="s">
        <v>2937</v>
      </c>
      <c r="K895" s="56"/>
      <c r="L895" s="56" t="s">
        <v>456</v>
      </c>
      <c r="M895" s="57">
        <v>3000</v>
      </c>
      <c r="N895" s="57">
        <v>1500</v>
      </c>
      <c r="O895" s="55">
        <v>1300</v>
      </c>
      <c r="P895" s="55">
        <v>550</v>
      </c>
      <c r="Q895" s="57"/>
      <c r="R895" s="57"/>
      <c r="S895" s="57"/>
      <c r="T895" s="57"/>
      <c r="U895" s="58" t="str">
        <f>H895</f>
        <v>TN19NT1</v>
      </c>
      <c r="V895" s="59"/>
      <c r="W895" s="59"/>
      <c r="X895" s="59"/>
      <c r="Y895" s="59"/>
      <c r="Z895" s="60"/>
      <c r="AA895" s="60">
        <f>W895/N895</f>
        <v>0</v>
      </c>
      <c r="AB895" s="60"/>
      <c r="AC895" s="60"/>
      <c r="AD895" s="59"/>
      <c r="AE895" s="59"/>
      <c r="AF895" s="59"/>
      <c r="AG895" s="59"/>
      <c r="AH895" s="61"/>
      <c r="AI895" s="61"/>
      <c r="AJ895" s="61"/>
      <c r="AK895" s="61"/>
      <c r="AL895" s="164">
        <v>5.16</v>
      </c>
      <c r="AM895" s="62"/>
      <c r="AN895" s="63">
        <f>ROUNDDOWN(AL895*$AN$10/$AL$10,1)</f>
        <v>2.9</v>
      </c>
      <c r="AO895" s="59">
        <f t="shared" si="153"/>
        <v>8700</v>
      </c>
      <c r="AP895" s="59">
        <f t="shared" si="153"/>
        <v>4350</v>
      </c>
      <c r="AQ895" s="59">
        <f t="shared" si="153"/>
        <v>3770</v>
      </c>
      <c r="AR895" s="59">
        <f t="shared" si="152"/>
        <v>1595</v>
      </c>
      <c r="AS895" s="59">
        <f t="shared" si="158"/>
        <v>8700</v>
      </c>
      <c r="AT895" s="59">
        <f t="shared" si="158"/>
        <v>4400</v>
      </c>
      <c r="AU895" s="59">
        <f t="shared" si="158"/>
        <v>3800</v>
      </c>
      <c r="AV895" s="59">
        <f t="shared" si="158"/>
        <v>1600</v>
      </c>
      <c r="AW895" s="64"/>
      <c r="AX895" s="126" t="s">
        <v>2729</v>
      </c>
      <c r="AY895" s="65"/>
      <c r="AZ895" s="66">
        <v>270</v>
      </c>
    </row>
    <row r="896" spans="1:52" s="126" customFormat="1" ht="39.950000000000003" customHeight="1" x14ac:dyDescent="0.25">
      <c r="A896" s="53" t="str">
        <f t="shared" si="154"/>
        <v>TN20NT2+1</v>
      </c>
      <c r="B896" s="53" t="str">
        <f t="shared" si="155"/>
        <v>TN20NT2+2</v>
      </c>
      <c r="C896" s="53" t="str">
        <f t="shared" si="156"/>
        <v>TN20NT2+3</v>
      </c>
      <c r="D896" s="53" t="str">
        <f t="shared" si="157"/>
        <v>TN20NT2+4</v>
      </c>
      <c r="F896" s="126" t="s">
        <v>2729</v>
      </c>
      <c r="G896" s="55">
        <v>20</v>
      </c>
      <c r="H896" s="55" t="s">
        <v>2939</v>
      </c>
      <c r="I896" s="56" t="s">
        <v>2940</v>
      </c>
      <c r="J896" s="56" t="s">
        <v>2941</v>
      </c>
      <c r="K896" s="56"/>
      <c r="L896" s="56" t="s">
        <v>2942</v>
      </c>
      <c r="M896" s="57"/>
      <c r="N896" s="55"/>
      <c r="O896" s="55"/>
      <c r="P896" s="55"/>
      <c r="Q896" s="57"/>
      <c r="R896" s="57"/>
      <c r="S896" s="57"/>
      <c r="T896" s="57"/>
      <c r="U896" s="58"/>
      <c r="V896" s="59"/>
      <c r="W896" s="59"/>
      <c r="X896" s="59"/>
      <c r="Y896" s="59"/>
      <c r="Z896" s="60" t="e">
        <f>V896/M896</f>
        <v>#DIV/0!</v>
      </c>
      <c r="AA896" s="60"/>
      <c r="AB896" s="60"/>
      <c r="AC896" s="60"/>
      <c r="AD896" s="59"/>
      <c r="AE896" s="59"/>
      <c r="AF896" s="59"/>
      <c r="AG896" s="59"/>
      <c r="AH896" s="61"/>
      <c r="AI896" s="61"/>
      <c r="AJ896" s="61"/>
      <c r="AK896" s="61"/>
      <c r="AL896" s="164"/>
      <c r="AM896" s="62"/>
      <c r="AN896" s="62"/>
      <c r="AO896" s="59">
        <f t="shared" si="153"/>
        <v>0</v>
      </c>
      <c r="AP896" s="59">
        <f t="shared" si="153"/>
        <v>0</v>
      </c>
      <c r="AQ896" s="59">
        <f t="shared" si="153"/>
        <v>0</v>
      </c>
      <c r="AR896" s="59">
        <f t="shared" si="152"/>
        <v>0</v>
      </c>
      <c r="AS896" s="59"/>
      <c r="AT896" s="59"/>
      <c r="AU896" s="59"/>
      <c r="AV896" s="59"/>
      <c r="AW896" s="64"/>
      <c r="AX896" s="126" t="s">
        <v>2729</v>
      </c>
      <c r="AY896" s="65"/>
      <c r="AZ896" s="66"/>
    </row>
    <row r="897" spans="1:52" s="126" customFormat="1" ht="39.950000000000003" customHeight="1" x14ac:dyDescent="0.25">
      <c r="A897" s="53" t="str">
        <f t="shared" si="154"/>
        <v>TN20NT2_D1+1</v>
      </c>
      <c r="B897" s="53" t="str">
        <f t="shared" si="155"/>
        <v>TN20NT2_D1+2</v>
      </c>
      <c r="C897" s="53" t="str">
        <f t="shared" si="156"/>
        <v>TN20NT2_D1+3</v>
      </c>
      <c r="D897" s="53" t="str">
        <f t="shared" si="157"/>
        <v>TN20NT2_D1+4</v>
      </c>
      <c r="F897" s="126" t="s">
        <v>2729</v>
      </c>
      <c r="G897" s="55"/>
      <c r="H897" s="55" t="s">
        <v>2943</v>
      </c>
      <c r="I897" s="56" t="s">
        <v>2944</v>
      </c>
      <c r="J897" s="56" t="s">
        <v>2945</v>
      </c>
      <c r="K897" s="56"/>
      <c r="L897" s="56" t="s">
        <v>2760</v>
      </c>
      <c r="M897" s="57">
        <v>1900</v>
      </c>
      <c r="N897" s="55">
        <v>900</v>
      </c>
      <c r="O897" s="55">
        <v>700</v>
      </c>
      <c r="P897" s="55">
        <v>550</v>
      </c>
      <c r="Q897" s="57"/>
      <c r="R897" s="57"/>
      <c r="S897" s="57"/>
      <c r="T897" s="57"/>
      <c r="U897" s="58" t="str">
        <f>H897</f>
        <v>TN20NT2_D1</v>
      </c>
      <c r="V897" s="59"/>
      <c r="W897" s="59"/>
      <c r="X897" s="59"/>
      <c r="Y897" s="59"/>
      <c r="Z897" s="60">
        <f>V897/M897</f>
        <v>0</v>
      </c>
      <c r="AA897" s="60">
        <f>W897/N897</f>
        <v>0</v>
      </c>
      <c r="AB897" s="60"/>
      <c r="AC897" s="60"/>
      <c r="AD897" s="59"/>
      <c r="AE897" s="59"/>
      <c r="AF897" s="59"/>
      <c r="AG897" s="59"/>
      <c r="AH897" s="61"/>
      <c r="AI897" s="61"/>
      <c r="AJ897" s="61"/>
      <c r="AK897" s="61"/>
      <c r="AL897" s="164">
        <v>4.8</v>
      </c>
      <c r="AM897" s="62"/>
      <c r="AN897" s="63">
        <f>ROUNDDOWN(AL897*$AN$10/$AL$10,1)</f>
        <v>2.7</v>
      </c>
      <c r="AO897" s="59">
        <f t="shared" si="153"/>
        <v>5130</v>
      </c>
      <c r="AP897" s="59">
        <f t="shared" si="153"/>
        <v>2430</v>
      </c>
      <c r="AQ897" s="59">
        <f t="shared" si="153"/>
        <v>1890.0000000000002</v>
      </c>
      <c r="AR897" s="59">
        <f t="shared" si="152"/>
        <v>1485</v>
      </c>
      <c r="AS897" s="59">
        <f t="shared" si="158"/>
        <v>5100</v>
      </c>
      <c r="AT897" s="59">
        <f t="shared" si="158"/>
        <v>2400</v>
      </c>
      <c r="AU897" s="59">
        <f t="shared" si="158"/>
        <v>1900</v>
      </c>
      <c r="AV897" s="59">
        <f t="shared" si="158"/>
        <v>1500</v>
      </c>
      <c r="AW897" s="64"/>
      <c r="AX897" s="126" t="s">
        <v>2729</v>
      </c>
      <c r="AY897" s="65"/>
      <c r="AZ897" s="66">
        <v>240</v>
      </c>
    </row>
    <row r="898" spans="1:52" s="126" customFormat="1" ht="39.950000000000003" customHeight="1" x14ac:dyDescent="0.25">
      <c r="A898" s="53" t="str">
        <f t="shared" si="154"/>
        <v>TN20NT2_D2+1</v>
      </c>
      <c r="B898" s="53" t="str">
        <f t="shared" si="155"/>
        <v>TN20NT2_D2+2</v>
      </c>
      <c r="C898" s="53" t="str">
        <f t="shared" si="156"/>
        <v>TN20NT2_D2+3</v>
      </c>
      <c r="D898" s="53" t="str">
        <f t="shared" si="157"/>
        <v>TN20NT2_D2+4</v>
      </c>
      <c r="F898" s="126" t="s">
        <v>2729</v>
      </c>
      <c r="G898" s="55"/>
      <c r="H898" s="55" t="s">
        <v>2946</v>
      </c>
      <c r="I898" s="56" t="s">
        <v>2947</v>
      </c>
      <c r="J898" s="56" t="s">
        <v>2945</v>
      </c>
      <c r="K898" s="56"/>
      <c r="L898" s="56" t="s">
        <v>2948</v>
      </c>
      <c r="M898" s="57">
        <v>1400</v>
      </c>
      <c r="N898" s="57">
        <v>700</v>
      </c>
      <c r="O898" s="57">
        <v>550</v>
      </c>
      <c r="P898" s="55">
        <v>400</v>
      </c>
      <c r="Q898" s="57"/>
      <c r="R898" s="57"/>
      <c r="S898" s="57"/>
      <c r="T898" s="57"/>
      <c r="U898" s="58" t="str">
        <f>H898</f>
        <v>TN20NT2_D2</v>
      </c>
      <c r="V898" s="59"/>
      <c r="W898" s="59"/>
      <c r="X898" s="59"/>
      <c r="Y898" s="59"/>
      <c r="Z898" s="60"/>
      <c r="AA898" s="60"/>
      <c r="AB898" s="60"/>
      <c r="AC898" s="60"/>
      <c r="AD898" s="59"/>
      <c r="AE898" s="59"/>
      <c r="AF898" s="59"/>
      <c r="AG898" s="59"/>
      <c r="AH898" s="61"/>
      <c r="AI898" s="61"/>
      <c r="AJ898" s="61"/>
      <c r="AK898" s="61"/>
      <c r="AL898" s="164">
        <v>4.8</v>
      </c>
      <c r="AM898" s="62"/>
      <c r="AN898" s="63">
        <f>ROUNDDOWN(AL898*$AN$10/$AL$10,1)</f>
        <v>2.7</v>
      </c>
      <c r="AO898" s="59">
        <f t="shared" si="153"/>
        <v>3780.0000000000005</v>
      </c>
      <c r="AP898" s="59">
        <f t="shared" si="153"/>
        <v>1890.0000000000002</v>
      </c>
      <c r="AQ898" s="59">
        <f t="shared" si="153"/>
        <v>1485</v>
      </c>
      <c r="AR898" s="59">
        <f t="shared" si="152"/>
        <v>1080</v>
      </c>
      <c r="AS898" s="59">
        <f t="shared" si="158"/>
        <v>3800</v>
      </c>
      <c r="AT898" s="59">
        <f t="shared" si="158"/>
        <v>1900</v>
      </c>
      <c r="AU898" s="59">
        <f t="shared" si="158"/>
        <v>1500</v>
      </c>
      <c r="AV898" s="59">
        <f t="shared" si="158"/>
        <v>1100</v>
      </c>
      <c r="AW898" s="64"/>
      <c r="AX898" s="126" t="s">
        <v>2729</v>
      </c>
      <c r="AY898" s="65"/>
      <c r="AZ898" s="66">
        <v>240</v>
      </c>
    </row>
    <row r="899" spans="1:52" s="126" customFormat="1" ht="39.950000000000003" customHeight="1" x14ac:dyDescent="0.25">
      <c r="A899" s="53" t="str">
        <f t="shared" si="154"/>
        <v>TN21NT+1</v>
      </c>
      <c r="B899" s="53" t="str">
        <f t="shared" si="155"/>
        <v>TN21NT+2</v>
      </c>
      <c r="C899" s="53" t="str">
        <f t="shared" si="156"/>
        <v>TN21NT+3</v>
      </c>
      <c r="D899" s="53" t="str">
        <f t="shared" si="157"/>
        <v>TN21NT+4</v>
      </c>
      <c r="F899" s="126" t="s">
        <v>2729</v>
      </c>
      <c r="G899" s="55">
        <v>21</v>
      </c>
      <c r="H899" s="55" t="s">
        <v>2949</v>
      </c>
      <c r="I899" s="56" t="s">
        <v>2950</v>
      </c>
      <c r="J899" s="56" t="s">
        <v>2056</v>
      </c>
      <c r="K899" s="56"/>
      <c r="L899" s="56" t="s">
        <v>2951</v>
      </c>
      <c r="M899" s="57">
        <v>3500</v>
      </c>
      <c r="N899" s="57">
        <v>1700</v>
      </c>
      <c r="O899" s="57">
        <v>1000</v>
      </c>
      <c r="P899" s="55">
        <v>600</v>
      </c>
      <c r="Q899" s="57"/>
      <c r="R899" s="57"/>
      <c r="S899" s="57"/>
      <c r="T899" s="57"/>
      <c r="U899" s="58" t="str">
        <f>H899</f>
        <v>TN21NT</v>
      </c>
      <c r="V899" s="59"/>
      <c r="W899" s="59"/>
      <c r="X899" s="59"/>
      <c r="Y899" s="59"/>
      <c r="Z899" s="60"/>
      <c r="AA899" s="60">
        <f>W899/N899</f>
        <v>0</v>
      </c>
      <c r="AB899" s="60"/>
      <c r="AC899" s="60"/>
      <c r="AD899" s="59"/>
      <c r="AE899" s="59"/>
      <c r="AF899" s="59"/>
      <c r="AG899" s="59"/>
      <c r="AH899" s="61"/>
      <c r="AI899" s="61"/>
      <c r="AJ899" s="61"/>
      <c r="AK899" s="61"/>
      <c r="AL899" s="164">
        <v>4.6479129342904537</v>
      </c>
      <c r="AM899" s="62"/>
      <c r="AN899" s="63">
        <f>ROUNDDOWN(AL899*$AN$10/$AL$10,1)</f>
        <v>2.6</v>
      </c>
      <c r="AO899" s="59">
        <f t="shared" si="153"/>
        <v>9100</v>
      </c>
      <c r="AP899" s="59">
        <f t="shared" si="153"/>
        <v>4420</v>
      </c>
      <c r="AQ899" s="59">
        <f t="shared" si="153"/>
        <v>2600</v>
      </c>
      <c r="AR899" s="59">
        <f t="shared" si="152"/>
        <v>1560</v>
      </c>
      <c r="AS899" s="59">
        <f t="shared" si="158"/>
        <v>9100</v>
      </c>
      <c r="AT899" s="59">
        <f t="shared" si="158"/>
        <v>4400</v>
      </c>
      <c r="AU899" s="59">
        <f t="shared" si="158"/>
        <v>2600</v>
      </c>
      <c r="AV899" s="59">
        <f t="shared" si="158"/>
        <v>1600</v>
      </c>
      <c r="AW899" s="64"/>
      <c r="AX899" s="126" t="s">
        <v>2729</v>
      </c>
      <c r="AY899" s="65"/>
      <c r="AZ899" s="66"/>
    </row>
    <row r="900" spans="1:52" s="126" customFormat="1" ht="39.950000000000003" customHeight="1" x14ac:dyDescent="0.25">
      <c r="A900" s="53" t="str">
        <f t="shared" si="154"/>
        <v>TN22NT+1</v>
      </c>
      <c r="B900" s="53" t="str">
        <f t="shared" si="155"/>
        <v>TN22NT+2</v>
      </c>
      <c r="C900" s="53" t="str">
        <f t="shared" si="156"/>
        <v>TN22NT+3</v>
      </c>
      <c r="D900" s="53" t="str">
        <f t="shared" si="157"/>
        <v>TN22NT+4</v>
      </c>
      <c r="F900" s="126" t="s">
        <v>2729</v>
      </c>
      <c r="G900" s="55">
        <v>22</v>
      </c>
      <c r="H900" s="55" t="s">
        <v>2952</v>
      </c>
      <c r="I900" s="56" t="s">
        <v>2953</v>
      </c>
      <c r="J900" s="56" t="s">
        <v>2056</v>
      </c>
      <c r="K900" s="56"/>
      <c r="L900" s="56" t="s">
        <v>2954</v>
      </c>
      <c r="M900" s="57">
        <v>3200</v>
      </c>
      <c r="N900" s="57">
        <v>1600</v>
      </c>
      <c r="O900" s="55">
        <v>1000</v>
      </c>
      <c r="P900" s="55">
        <v>600</v>
      </c>
      <c r="Q900" s="57"/>
      <c r="R900" s="57"/>
      <c r="S900" s="57"/>
      <c r="T900" s="57"/>
      <c r="U900" s="58" t="str">
        <f>H900</f>
        <v>TN22NT</v>
      </c>
      <c r="V900" s="59"/>
      <c r="W900" s="59"/>
      <c r="X900" s="59"/>
      <c r="Y900" s="59"/>
      <c r="Z900" s="60"/>
      <c r="AA900" s="60"/>
      <c r="AB900" s="60"/>
      <c r="AC900" s="60"/>
      <c r="AD900" s="59"/>
      <c r="AE900" s="59"/>
      <c r="AF900" s="59"/>
      <c r="AG900" s="59"/>
      <c r="AH900" s="61"/>
      <c r="AI900" s="61"/>
      <c r="AJ900" s="61"/>
      <c r="AK900" s="61"/>
      <c r="AL900" s="164">
        <v>3.6265432098765427</v>
      </c>
      <c r="AM900" s="62"/>
      <c r="AN900" s="63">
        <f>ROUNDDOWN(AL900*$AN$10/$AL$10,1)</f>
        <v>2.1</v>
      </c>
      <c r="AO900" s="59">
        <f t="shared" si="153"/>
        <v>6720</v>
      </c>
      <c r="AP900" s="59">
        <f t="shared" si="153"/>
        <v>3360</v>
      </c>
      <c r="AQ900" s="59">
        <f t="shared" si="153"/>
        <v>2100</v>
      </c>
      <c r="AR900" s="59">
        <f t="shared" si="152"/>
        <v>1260</v>
      </c>
      <c r="AS900" s="59">
        <f t="shared" si="158"/>
        <v>6700</v>
      </c>
      <c r="AT900" s="59">
        <f t="shared" si="158"/>
        <v>3400</v>
      </c>
      <c r="AU900" s="59">
        <f t="shared" si="158"/>
        <v>2100</v>
      </c>
      <c r="AV900" s="59">
        <f t="shared" si="158"/>
        <v>1300</v>
      </c>
      <c r="AW900" s="64"/>
      <c r="AX900" s="126" t="s">
        <v>2729</v>
      </c>
      <c r="AY900" s="65"/>
      <c r="AZ900" s="66">
        <v>300</v>
      </c>
    </row>
    <row r="901" spans="1:52" s="126" customFormat="1" ht="39.950000000000003" customHeight="1" x14ac:dyDescent="0.25">
      <c r="A901" s="53" t="str">
        <f t="shared" si="154"/>
        <v>TN23NT+1</v>
      </c>
      <c r="B901" s="53" t="str">
        <f t="shared" si="155"/>
        <v>TN23NT+2</v>
      </c>
      <c r="C901" s="53" t="str">
        <f t="shared" si="156"/>
        <v>TN23NT+3</v>
      </c>
      <c r="D901" s="53" t="str">
        <f t="shared" si="157"/>
        <v>TN23NT+4</v>
      </c>
      <c r="F901" s="126" t="s">
        <v>2729</v>
      </c>
      <c r="G901" s="55">
        <v>23</v>
      </c>
      <c r="H901" s="55" t="s">
        <v>2955</v>
      </c>
      <c r="I901" s="56" t="s">
        <v>2956</v>
      </c>
      <c r="J901" s="56" t="s">
        <v>2779</v>
      </c>
      <c r="K901" s="56"/>
      <c r="L901" s="56" t="s">
        <v>2957</v>
      </c>
      <c r="M901" s="57">
        <v>2300</v>
      </c>
      <c r="N901" s="57">
        <v>1100</v>
      </c>
      <c r="O901" s="55">
        <v>750</v>
      </c>
      <c r="P901" s="55">
        <v>450</v>
      </c>
      <c r="Q901" s="57"/>
      <c r="R901" s="57"/>
      <c r="S901" s="57"/>
      <c r="T901" s="57"/>
      <c r="U901" s="58" t="str">
        <f>H901</f>
        <v>TN23NT</v>
      </c>
      <c r="V901" s="59"/>
      <c r="W901" s="59"/>
      <c r="X901" s="59"/>
      <c r="Y901" s="59"/>
      <c r="Z901" s="60"/>
      <c r="AA901" s="60"/>
      <c r="AB901" s="60"/>
      <c r="AC901" s="60"/>
      <c r="AD901" s="59"/>
      <c r="AE901" s="59"/>
      <c r="AF901" s="59"/>
      <c r="AG901" s="59"/>
      <c r="AH901" s="61"/>
      <c r="AI901" s="61"/>
      <c r="AJ901" s="61"/>
      <c r="AK901" s="61"/>
      <c r="AL901" s="164">
        <v>7.5583780216870595</v>
      </c>
      <c r="AM901" s="62"/>
      <c r="AN901" s="63">
        <f>ROUNDDOWN(AL901*$AN$10/$AL$10,1)</f>
        <v>4.3</v>
      </c>
      <c r="AO901" s="59">
        <f t="shared" si="153"/>
        <v>9890</v>
      </c>
      <c r="AP901" s="59">
        <f t="shared" si="153"/>
        <v>4730</v>
      </c>
      <c r="AQ901" s="59">
        <f t="shared" si="153"/>
        <v>3225</v>
      </c>
      <c r="AR901" s="59">
        <f t="shared" si="152"/>
        <v>1935</v>
      </c>
      <c r="AS901" s="59">
        <f t="shared" si="158"/>
        <v>9900</v>
      </c>
      <c r="AT901" s="59">
        <f t="shared" si="158"/>
        <v>4700</v>
      </c>
      <c r="AU901" s="59">
        <f t="shared" si="158"/>
        <v>3200</v>
      </c>
      <c r="AV901" s="59">
        <f t="shared" si="158"/>
        <v>1900</v>
      </c>
      <c r="AW901" s="64"/>
      <c r="AX901" s="126" t="s">
        <v>2729</v>
      </c>
      <c r="AY901" s="65"/>
      <c r="AZ901" s="66">
        <v>210</v>
      </c>
    </row>
    <row r="902" spans="1:52" s="126" customFormat="1" ht="18" customHeight="1" x14ac:dyDescent="0.25">
      <c r="A902" s="53" t="str">
        <f t="shared" si="154"/>
        <v>TN24NT+1</v>
      </c>
      <c r="B902" s="53" t="str">
        <f t="shared" si="155"/>
        <v>TN24NT+2</v>
      </c>
      <c r="C902" s="53" t="str">
        <f t="shared" si="156"/>
        <v>TN24NT+3</v>
      </c>
      <c r="D902" s="53" t="str">
        <f t="shared" si="157"/>
        <v>TN24NT+4</v>
      </c>
      <c r="F902" s="126" t="s">
        <v>2729</v>
      </c>
      <c r="G902" s="55">
        <v>24</v>
      </c>
      <c r="H902" s="55" t="s">
        <v>2958</v>
      </c>
      <c r="I902" s="56" t="s">
        <v>2959</v>
      </c>
      <c r="J902" s="56" t="s">
        <v>2779</v>
      </c>
      <c r="K902" s="56"/>
      <c r="L902" s="56" t="s">
        <v>2149</v>
      </c>
      <c r="M902" s="55"/>
      <c r="N902" s="55"/>
      <c r="O902" s="55"/>
      <c r="P902" s="55"/>
      <c r="Q902" s="57"/>
      <c r="R902" s="57"/>
      <c r="S902" s="57"/>
      <c r="T902" s="57"/>
      <c r="U902" s="58"/>
      <c r="V902" s="59"/>
      <c r="W902" s="59"/>
      <c r="X902" s="59"/>
      <c r="Y902" s="59"/>
      <c r="Z902" s="60"/>
      <c r="AA902" s="60"/>
      <c r="AB902" s="60"/>
      <c r="AC902" s="60"/>
      <c r="AD902" s="59"/>
      <c r="AE902" s="59"/>
      <c r="AF902" s="59"/>
      <c r="AG902" s="59"/>
      <c r="AH902" s="61"/>
      <c r="AI902" s="61"/>
      <c r="AJ902" s="61"/>
      <c r="AK902" s="61"/>
      <c r="AL902" s="164"/>
      <c r="AM902" s="62"/>
      <c r="AN902" s="62"/>
      <c r="AO902" s="59">
        <f t="shared" si="153"/>
        <v>0</v>
      </c>
      <c r="AP902" s="59">
        <f t="shared" si="153"/>
        <v>0</v>
      </c>
      <c r="AQ902" s="59">
        <f t="shared" si="153"/>
        <v>0</v>
      </c>
      <c r="AR902" s="59">
        <f t="shared" si="152"/>
        <v>0</v>
      </c>
      <c r="AS902" s="59"/>
      <c r="AT902" s="59"/>
      <c r="AU902" s="59"/>
      <c r="AV902" s="59"/>
      <c r="AW902" s="64"/>
      <c r="AX902" s="126" t="s">
        <v>2729</v>
      </c>
      <c r="AY902" s="65"/>
      <c r="AZ902" s="66"/>
    </row>
    <row r="903" spans="1:52" s="126" customFormat="1" ht="62.25" customHeight="1" x14ac:dyDescent="0.25">
      <c r="A903" s="53" t="str">
        <f t="shared" si="154"/>
        <v>TN24NT_D1+1</v>
      </c>
      <c r="B903" s="53" t="str">
        <f t="shared" si="155"/>
        <v>TN24NT_D1+2</v>
      </c>
      <c r="C903" s="53" t="str">
        <f t="shared" si="156"/>
        <v>TN24NT_D1+3</v>
      </c>
      <c r="D903" s="53" t="str">
        <f t="shared" si="157"/>
        <v>TN24NT_D1+4</v>
      </c>
      <c r="F903" s="126" t="s">
        <v>2729</v>
      </c>
      <c r="G903" s="55"/>
      <c r="H903" s="55" t="s">
        <v>2960</v>
      </c>
      <c r="I903" s="56" t="s">
        <v>2961</v>
      </c>
      <c r="J903" s="56"/>
      <c r="K903" s="56"/>
      <c r="L903" s="56"/>
      <c r="M903" s="55">
        <v>2600</v>
      </c>
      <c r="N903" s="55">
        <v>1300</v>
      </c>
      <c r="O903" s="55">
        <v>750</v>
      </c>
      <c r="P903" s="55">
        <v>450</v>
      </c>
      <c r="Q903" s="57"/>
      <c r="R903" s="57"/>
      <c r="S903" s="57"/>
      <c r="T903" s="57"/>
      <c r="U903" s="58" t="str">
        <f>H903</f>
        <v>TN24NT_D1</v>
      </c>
      <c r="V903" s="59"/>
      <c r="W903" s="59"/>
      <c r="X903" s="59"/>
      <c r="Y903" s="59"/>
      <c r="Z903" s="60"/>
      <c r="AA903" s="60"/>
      <c r="AB903" s="60"/>
      <c r="AC903" s="60"/>
      <c r="AD903" s="59"/>
      <c r="AE903" s="59"/>
      <c r="AF903" s="59"/>
      <c r="AG903" s="59"/>
      <c r="AH903" s="61"/>
      <c r="AI903" s="61"/>
      <c r="AJ903" s="61"/>
      <c r="AK903" s="61"/>
      <c r="AL903" s="164">
        <v>5.01</v>
      </c>
      <c r="AM903" s="62"/>
      <c r="AN903" s="63">
        <f>ROUNDDOWN(AL903*$AN$10/$AL$10,1)</f>
        <v>2.9</v>
      </c>
      <c r="AO903" s="59">
        <f t="shared" si="153"/>
        <v>7540</v>
      </c>
      <c r="AP903" s="59">
        <f t="shared" si="153"/>
        <v>3770</v>
      </c>
      <c r="AQ903" s="59">
        <f t="shared" si="153"/>
        <v>2175</v>
      </c>
      <c r="AR903" s="59">
        <f t="shared" si="152"/>
        <v>1305</v>
      </c>
      <c r="AS903" s="59">
        <f t="shared" si="158"/>
        <v>7500</v>
      </c>
      <c r="AT903" s="59">
        <f t="shared" si="158"/>
        <v>3800</v>
      </c>
      <c r="AU903" s="59">
        <f t="shared" si="158"/>
        <v>2200</v>
      </c>
      <c r="AV903" s="59">
        <f t="shared" si="158"/>
        <v>1300</v>
      </c>
      <c r="AW903" s="64"/>
      <c r="AX903" s="126" t="s">
        <v>2729</v>
      </c>
      <c r="AY903" s="65"/>
      <c r="AZ903" s="66">
        <v>330</v>
      </c>
    </row>
    <row r="904" spans="1:52" s="126" customFormat="1" ht="31.5" x14ac:dyDescent="0.25">
      <c r="A904" s="53" t="str">
        <f t="shared" si="154"/>
        <v>TN24NT_D2+1</v>
      </c>
      <c r="B904" s="53" t="str">
        <f t="shared" si="155"/>
        <v>TN24NT_D2+2</v>
      </c>
      <c r="C904" s="53" t="str">
        <f t="shared" si="156"/>
        <v>TN24NT_D2+3</v>
      </c>
      <c r="D904" s="53" t="str">
        <f t="shared" si="157"/>
        <v>TN24NT_D2+4</v>
      </c>
      <c r="F904" s="126" t="s">
        <v>2729</v>
      </c>
      <c r="G904" s="55"/>
      <c r="H904" s="55" t="s">
        <v>2962</v>
      </c>
      <c r="I904" s="56" t="s">
        <v>2963</v>
      </c>
      <c r="J904" s="56"/>
      <c r="K904" s="56"/>
      <c r="L904" s="56"/>
      <c r="M904" s="55">
        <v>2600</v>
      </c>
      <c r="N904" s="55">
        <v>1300</v>
      </c>
      <c r="O904" s="55">
        <v>750</v>
      </c>
      <c r="P904" s="55">
        <v>450</v>
      </c>
      <c r="Q904" s="57"/>
      <c r="R904" s="57"/>
      <c r="S904" s="57"/>
      <c r="T904" s="57"/>
      <c r="U904" s="58" t="str">
        <f>H904</f>
        <v>TN24NT_D2</v>
      </c>
      <c r="V904" s="59"/>
      <c r="W904" s="59"/>
      <c r="X904" s="59"/>
      <c r="Y904" s="59"/>
      <c r="Z904" s="60"/>
      <c r="AA904" s="60"/>
      <c r="AB904" s="60"/>
      <c r="AC904" s="60"/>
      <c r="AD904" s="59"/>
      <c r="AE904" s="59"/>
      <c r="AF904" s="59"/>
      <c r="AG904" s="59"/>
      <c r="AH904" s="61"/>
      <c r="AI904" s="61"/>
      <c r="AJ904" s="61"/>
      <c r="AK904" s="61"/>
      <c r="AL904" s="164">
        <v>5.01</v>
      </c>
      <c r="AM904" s="62"/>
      <c r="AN904" s="63">
        <f>ROUNDDOWN(AL904*$AN$10/$AL$10,1)</f>
        <v>2.9</v>
      </c>
      <c r="AO904" s="59">
        <f t="shared" si="153"/>
        <v>7540</v>
      </c>
      <c r="AP904" s="59">
        <f t="shared" si="153"/>
        <v>3770</v>
      </c>
      <c r="AQ904" s="59">
        <f t="shared" si="153"/>
        <v>2175</v>
      </c>
      <c r="AR904" s="59">
        <f t="shared" si="152"/>
        <v>1305</v>
      </c>
      <c r="AS904" s="59">
        <f t="shared" si="158"/>
        <v>7500</v>
      </c>
      <c r="AT904" s="59">
        <f t="shared" si="158"/>
        <v>3800</v>
      </c>
      <c r="AU904" s="59">
        <f t="shared" si="158"/>
        <v>2200</v>
      </c>
      <c r="AV904" s="59">
        <f t="shared" si="158"/>
        <v>1300</v>
      </c>
      <c r="AW904" s="64"/>
      <c r="AX904" s="126" t="s">
        <v>2729</v>
      </c>
      <c r="AY904" s="65"/>
      <c r="AZ904" s="66">
        <v>300</v>
      </c>
    </row>
    <row r="905" spans="1:52" s="126" customFormat="1" ht="31.5" x14ac:dyDescent="0.25">
      <c r="A905" s="53" t="str">
        <f t="shared" si="154"/>
        <v>TN24NT_D3+1</v>
      </c>
      <c r="B905" s="53" t="str">
        <f t="shared" si="155"/>
        <v>TN24NT_D3+2</v>
      </c>
      <c r="C905" s="53" t="str">
        <f t="shared" si="156"/>
        <v>TN24NT_D3+3</v>
      </c>
      <c r="D905" s="53" t="str">
        <f t="shared" si="157"/>
        <v>TN24NT_D3+4</v>
      </c>
      <c r="F905" s="126" t="s">
        <v>2729</v>
      </c>
      <c r="G905" s="55"/>
      <c r="H905" s="55" t="s">
        <v>2964</v>
      </c>
      <c r="I905" s="56" t="s">
        <v>2965</v>
      </c>
      <c r="J905" s="56"/>
      <c r="K905" s="56"/>
      <c r="L905" s="56"/>
      <c r="M905" s="55">
        <v>2600</v>
      </c>
      <c r="N905" s="55">
        <v>1300</v>
      </c>
      <c r="O905" s="55">
        <v>750</v>
      </c>
      <c r="P905" s="55">
        <v>450</v>
      </c>
      <c r="Q905" s="57"/>
      <c r="R905" s="57"/>
      <c r="S905" s="57"/>
      <c r="T905" s="57"/>
      <c r="U905" s="58" t="str">
        <f>H905</f>
        <v>TN24NT_D3</v>
      </c>
      <c r="V905" s="59"/>
      <c r="W905" s="59"/>
      <c r="X905" s="59"/>
      <c r="Y905" s="59"/>
      <c r="Z905" s="60">
        <f>V905/M905</f>
        <v>0</v>
      </c>
      <c r="AA905" s="60">
        <f>W905/N905</f>
        <v>0</v>
      </c>
      <c r="AB905" s="60"/>
      <c r="AC905" s="60"/>
      <c r="AD905" s="59"/>
      <c r="AE905" s="59"/>
      <c r="AF905" s="59"/>
      <c r="AG905" s="59"/>
      <c r="AH905" s="61"/>
      <c r="AI905" s="61"/>
      <c r="AJ905" s="61"/>
      <c r="AK905" s="61"/>
      <c r="AL905" s="164">
        <v>5.01</v>
      </c>
      <c r="AM905" s="62"/>
      <c r="AN905" s="63">
        <f>ROUNDDOWN(AL905*$AN$10/$AL$10,1)</f>
        <v>2.9</v>
      </c>
      <c r="AO905" s="59">
        <f t="shared" si="153"/>
        <v>7540</v>
      </c>
      <c r="AP905" s="59">
        <f t="shared" si="153"/>
        <v>3770</v>
      </c>
      <c r="AQ905" s="59">
        <f t="shared" si="153"/>
        <v>2175</v>
      </c>
      <c r="AR905" s="59">
        <f t="shared" si="152"/>
        <v>1305</v>
      </c>
      <c r="AS905" s="59">
        <f t="shared" si="158"/>
        <v>7500</v>
      </c>
      <c r="AT905" s="59">
        <f t="shared" si="158"/>
        <v>3800</v>
      </c>
      <c r="AU905" s="59">
        <f t="shared" si="158"/>
        <v>2200</v>
      </c>
      <c r="AV905" s="59">
        <f t="shared" si="158"/>
        <v>1300</v>
      </c>
      <c r="AW905" s="64"/>
      <c r="AX905" s="126" t="s">
        <v>2729</v>
      </c>
      <c r="AY905" s="65"/>
      <c r="AZ905" s="66">
        <v>270</v>
      </c>
    </row>
    <row r="906" spans="1:52" s="126" customFormat="1" ht="47.25" x14ac:dyDescent="0.25">
      <c r="A906" s="53" t="str">
        <f t="shared" si="154"/>
        <v>TN25NT+1</v>
      </c>
      <c r="B906" s="53" t="str">
        <f t="shared" si="155"/>
        <v>TN25NT+2</v>
      </c>
      <c r="C906" s="53" t="str">
        <f t="shared" si="156"/>
        <v>TN25NT+3</v>
      </c>
      <c r="D906" s="53" t="str">
        <f t="shared" si="157"/>
        <v>TN25NT+4</v>
      </c>
      <c r="F906" s="126" t="s">
        <v>2729</v>
      </c>
      <c r="G906" s="55">
        <v>25</v>
      </c>
      <c r="H906" s="55" t="s">
        <v>2966</v>
      </c>
      <c r="I906" s="56" t="s">
        <v>2967</v>
      </c>
      <c r="J906" s="56" t="s">
        <v>2968</v>
      </c>
      <c r="K906" s="56"/>
      <c r="L906" s="56" t="s">
        <v>2957</v>
      </c>
      <c r="M906" s="57"/>
      <c r="N906" s="55"/>
      <c r="O906" s="55"/>
      <c r="P906" s="55"/>
      <c r="Q906" s="57"/>
      <c r="R906" s="57"/>
      <c r="S906" s="57"/>
      <c r="T906" s="57"/>
      <c r="U906" s="58"/>
      <c r="V906" s="59"/>
      <c r="W906" s="59"/>
      <c r="X906" s="59"/>
      <c r="Y906" s="59"/>
      <c r="Z906" s="60" t="e">
        <f>V906/M906</f>
        <v>#DIV/0!</v>
      </c>
      <c r="AA906" s="60" t="e">
        <f>W906/N906</f>
        <v>#DIV/0!</v>
      </c>
      <c r="AB906" s="60"/>
      <c r="AC906" s="60"/>
      <c r="AD906" s="59"/>
      <c r="AE906" s="59"/>
      <c r="AF906" s="59"/>
      <c r="AG906" s="59"/>
      <c r="AH906" s="61"/>
      <c r="AI906" s="61"/>
      <c r="AJ906" s="61"/>
      <c r="AK906" s="61"/>
      <c r="AL906" s="164"/>
      <c r="AM906" s="62"/>
      <c r="AN906" s="62"/>
      <c r="AO906" s="59">
        <f t="shared" si="153"/>
        <v>0</v>
      </c>
      <c r="AP906" s="59">
        <f t="shared" si="153"/>
        <v>0</v>
      </c>
      <c r="AQ906" s="59">
        <f t="shared" si="153"/>
        <v>0</v>
      </c>
      <c r="AR906" s="59">
        <f t="shared" si="153"/>
        <v>0</v>
      </c>
      <c r="AS906" s="59"/>
      <c r="AT906" s="59"/>
      <c r="AU906" s="59"/>
      <c r="AV906" s="59"/>
      <c r="AW906" s="64"/>
      <c r="AX906" s="126" t="s">
        <v>2729</v>
      </c>
      <c r="AY906" s="65"/>
      <c r="AZ906" s="66">
        <v>150</v>
      </c>
    </row>
    <row r="907" spans="1:52" s="126" customFormat="1" ht="47.25" x14ac:dyDescent="0.25">
      <c r="A907" s="53" t="str">
        <f t="shared" si="154"/>
        <v>TN25NT_D1+1</v>
      </c>
      <c r="B907" s="53" t="str">
        <f t="shared" si="155"/>
        <v>TN25NT_D1+2</v>
      </c>
      <c r="C907" s="53" t="str">
        <f t="shared" si="156"/>
        <v>TN25NT_D1+3</v>
      </c>
      <c r="D907" s="53" t="str">
        <f t="shared" si="157"/>
        <v>TN25NT_D1+4</v>
      </c>
      <c r="F907" s="126" t="s">
        <v>2729</v>
      </c>
      <c r="G907" s="55"/>
      <c r="H907" s="55" t="s">
        <v>2969</v>
      </c>
      <c r="I907" s="56" t="s">
        <v>2970</v>
      </c>
      <c r="J907" s="56" t="s">
        <v>144</v>
      </c>
      <c r="K907" s="56"/>
      <c r="L907" s="56" t="s">
        <v>2971</v>
      </c>
      <c r="M907" s="57">
        <v>1500</v>
      </c>
      <c r="N907" s="55">
        <v>700</v>
      </c>
      <c r="O907" s="55">
        <v>500</v>
      </c>
      <c r="P907" s="55">
        <v>400</v>
      </c>
      <c r="Q907" s="57"/>
      <c r="R907" s="57"/>
      <c r="S907" s="57"/>
      <c r="T907" s="57"/>
      <c r="U907" s="58" t="str">
        <f>H907</f>
        <v>TN25NT_D1</v>
      </c>
      <c r="V907" s="59"/>
      <c r="W907" s="59"/>
      <c r="X907" s="59"/>
      <c r="Y907" s="59"/>
      <c r="Z907" s="60"/>
      <c r="AA907" s="60"/>
      <c r="AB907" s="60"/>
      <c r="AC907" s="60"/>
      <c r="AD907" s="59"/>
      <c r="AE907" s="59"/>
      <c r="AF907" s="59"/>
      <c r="AG907" s="59"/>
      <c r="AH907" s="61"/>
      <c r="AI907" s="61"/>
      <c r="AJ907" s="61"/>
      <c r="AK907" s="61"/>
      <c r="AL907" s="164">
        <v>5.900991484537335</v>
      </c>
      <c r="AM907" s="62"/>
      <c r="AN907" s="63">
        <f>ROUNDDOWN(AL907*$AN$10/$AL$10,1)</f>
        <v>3.4</v>
      </c>
      <c r="AO907" s="59">
        <f t="shared" ref="AO907:AR970" si="159">M907*$AN907</f>
        <v>5100</v>
      </c>
      <c r="AP907" s="59">
        <f t="shared" si="159"/>
        <v>2380</v>
      </c>
      <c r="AQ907" s="59">
        <f t="shared" si="159"/>
        <v>1700</v>
      </c>
      <c r="AR907" s="59">
        <f t="shared" si="159"/>
        <v>1360</v>
      </c>
      <c r="AS907" s="59">
        <f t="shared" si="158"/>
        <v>5100</v>
      </c>
      <c r="AT907" s="59">
        <f t="shared" si="158"/>
        <v>2400</v>
      </c>
      <c r="AU907" s="59">
        <f t="shared" si="158"/>
        <v>1700</v>
      </c>
      <c r="AV907" s="59">
        <f t="shared" si="158"/>
        <v>1400</v>
      </c>
      <c r="AW907" s="64"/>
      <c r="AX907" s="126" t="s">
        <v>2729</v>
      </c>
      <c r="AY907" s="65"/>
      <c r="AZ907" s="66">
        <v>330</v>
      </c>
    </row>
    <row r="908" spans="1:52" s="126" customFormat="1" ht="39.950000000000003" customHeight="1" x14ac:dyDescent="0.25">
      <c r="A908" s="53" t="str">
        <f t="shared" ref="A908:A971" si="160">H908&amp;"+1"</f>
        <v>TN25NT_D2+1</v>
      </c>
      <c r="B908" s="53" t="str">
        <f t="shared" ref="B908:B971" si="161">H908&amp;"+2"</f>
        <v>TN25NT_D2+2</v>
      </c>
      <c r="C908" s="53" t="str">
        <f t="shared" ref="C908:C971" si="162">H908&amp;"+3"</f>
        <v>TN25NT_D2+3</v>
      </c>
      <c r="D908" s="53" t="str">
        <f t="shared" ref="D908:D971" si="163">H908&amp;"+4"</f>
        <v>TN25NT_D2+4</v>
      </c>
      <c r="F908" s="126" t="s">
        <v>2729</v>
      </c>
      <c r="G908" s="55"/>
      <c r="H908" s="55" t="s">
        <v>2972</v>
      </c>
      <c r="I908" s="56" t="s">
        <v>2973</v>
      </c>
      <c r="J908" s="56" t="s">
        <v>144</v>
      </c>
      <c r="K908" s="56"/>
      <c r="L908" s="56" t="s">
        <v>2974</v>
      </c>
      <c r="M908" s="55">
        <v>1100</v>
      </c>
      <c r="N908" s="55">
        <v>650</v>
      </c>
      <c r="O908" s="55">
        <v>500</v>
      </c>
      <c r="P908" s="55">
        <v>400</v>
      </c>
      <c r="Q908" s="57"/>
      <c r="R908" s="57"/>
      <c r="S908" s="57"/>
      <c r="T908" s="57"/>
      <c r="U908" s="58" t="str">
        <f>H908</f>
        <v>TN25NT_D2</v>
      </c>
      <c r="V908" s="59"/>
      <c r="W908" s="59"/>
      <c r="X908" s="59"/>
      <c r="Y908" s="59"/>
      <c r="Z908" s="60"/>
      <c r="AA908" s="60"/>
      <c r="AB908" s="60"/>
      <c r="AC908" s="60"/>
      <c r="AD908" s="59"/>
      <c r="AE908" s="59"/>
      <c r="AF908" s="59"/>
      <c r="AG908" s="59"/>
      <c r="AH908" s="61"/>
      <c r="AI908" s="61"/>
      <c r="AJ908" s="61"/>
      <c r="AK908" s="61"/>
      <c r="AL908" s="164">
        <v>4.8</v>
      </c>
      <c r="AM908" s="62"/>
      <c r="AN908" s="63">
        <f>ROUNDDOWN(AL908*$AN$10/$AL$10,1)</f>
        <v>2.7</v>
      </c>
      <c r="AO908" s="59">
        <f t="shared" si="159"/>
        <v>2970</v>
      </c>
      <c r="AP908" s="59">
        <f t="shared" si="159"/>
        <v>1755.0000000000002</v>
      </c>
      <c r="AQ908" s="59">
        <f t="shared" si="159"/>
        <v>1350</v>
      </c>
      <c r="AR908" s="59">
        <f t="shared" si="159"/>
        <v>1080</v>
      </c>
      <c r="AS908" s="59">
        <f t="shared" ref="AS908:AV970" si="164">IF(AO908&lt;1000,ROUND(AO908,-1),ROUND(AO908,-2))</f>
        <v>3000</v>
      </c>
      <c r="AT908" s="59">
        <f t="shared" si="164"/>
        <v>1800</v>
      </c>
      <c r="AU908" s="59">
        <f t="shared" si="164"/>
        <v>1400</v>
      </c>
      <c r="AV908" s="59">
        <f t="shared" si="164"/>
        <v>1100</v>
      </c>
      <c r="AW908" s="64"/>
      <c r="AX908" s="126" t="s">
        <v>2729</v>
      </c>
      <c r="AY908" s="65"/>
      <c r="AZ908" s="66">
        <v>330</v>
      </c>
    </row>
    <row r="909" spans="1:52" s="126" customFormat="1" ht="39.950000000000003" customHeight="1" x14ac:dyDescent="0.25">
      <c r="A909" s="53" t="str">
        <f t="shared" si="160"/>
        <v>TN26NT+1</v>
      </c>
      <c r="B909" s="53" t="str">
        <f t="shared" si="161"/>
        <v>TN26NT+2</v>
      </c>
      <c r="C909" s="53" t="str">
        <f t="shared" si="162"/>
        <v>TN26NT+3</v>
      </c>
      <c r="D909" s="53" t="str">
        <f t="shared" si="163"/>
        <v>TN26NT+4</v>
      </c>
      <c r="F909" s="126" t="s">
        <v>2729</v>
      </c>
      <c r="G909" s="55">
        <v>26</v>
      </c>
      <c r="H909" s="55" t="s">
        <v>2975</v>
      </c>
      <c r="I909" s="56" t="s">
        <v>2976</v>
      </c>
      <c r="J909" s="56" t="s">
        <v>2974</v>
      </c>
      <c r="K909" s="56"/>
      <c r="L909" s="56" t="s">
        <v>2971</v>
      </c>
      <c r="M909" s="57"/>
      <c r="N909" s="57"/>
      <c r="O909" s="55"/>
      <c r="P909" s="55"/>
      <c r="Q909" s="57"/>
      <c r="R909" s="57"/>
      <c r="S909" s="57"/>
      <c r="T909" s="57"/>
      <c r="U909" s="58"/>
      <c r="V909" s="59"/>
      <c r="W909" s="59"/>
      <c r="X909" s="59"/>
      <c r="Y909" s="59"/>
      <c r="Z909" s="60"/>
      <c r="AA909" s="60"/>
      <c r="AB909" s="60"/>
      <c r="AC909" s="60"/>
      <c r="AD909" s="59"/>
      <c r="AE909" s="59"/>
      <c r="AF909" s="59"/>
      <c r="AG909" s="59"/>
      <c r="AH909" s="61"/>
      <c r="AI909" s="61"/>
      <c r="AJ909" s="61"/>
      <c r="AK909" s="61"/>
      <c r="AL909" s="164"/>
      <c r="AM909" s="62"/>
      <c r="AN909" s="62"/>
      <c r="AO909" s="59">
        <f t="shared" si="159"/>
        <v>0</v>
      </c>
      <c r="AP909" s="59">
        <f t="shared" si="159"/>
        <v>0</v>
      </c>
      <c r="AQ909" s="59">
        <f t="shared" si="159"/>
        <v>0</v>
      </c>
      <c r="AR909" s="59">
        <f t="shared" si="159"/>
        <v>0</v>
      </c>
      <c r="AS909" s="59"/>
      <c r="AT909" s="59"/>
      <c r="AU909" s="59"/>
      <c r="AV909" s="59"/>
      <c r="AW909" s="64"/>
      <c r="AX909" s="126" t="s">
        <v>2729</v>
      </c>
      <c r="AY909" s="65"/>
      <c r="AZ909" s="66">
        <v>330</v>
      </c>
    </row>
    <row r="910" spans="1:52" s="126" customFormat="1" ht="39.950000000000003" customHeight="1" x14ac:dyDescent="0.25">
      <c r="A910" s="53" t="str">
        <f t="shared" si="160"/>
        <v>TN26NT_D1+1</v>
      </c>
      <c r="B910" s="53" t="str">
        <f t="shared" si="161"/>
        <v>TN26NT_D1+2</v>
      </c>
      <c r="C910" s="53" t="str">
        <f t="shared" si="162"/>
        <v>TN26NT_D1+3</v>
      </c>
      <c r="D910" s="53" t="str">
        <f t="shared" si="163"/>
        <v>TN26NT_D1+4</v>
      </c>
      <c r="F910" s="126" t="s">
        <v>2729</v>
      </c>
      <c r="G910" s="55"/>
      <c r="H910" s="55" t="s">
        <v>2977</v>
      </c>
      <c r="I910" s="56" t="s">
        <v>2978</v>
      </c>
      <c r="J910" s="56" t="s">
        <v>144</v>
      </c>
      <c r="K910" s="56"/>
      <c r="L910" s="56" t="s">
        <v>2852</v>
      </c>
      <c r="M910" s="57">
        <v>2300</v>
      </c>
      <c r="N910" s="55">
        <v>1150</v>
      </c>
      <c r="O910" s="55">
        <v>750</v>
      </c>
      <c r="P910" s="55">
        <v>500</v>
      </c>
      <c r="Q910" s="57"/>
      <c r="R910" s="57"/>
      <c r="S910" s="57"/>
      <c r="T910" s="57"/>
      <c r="U910" s="58" t="str">
        <f>H910</f>
        <v>TN26NT_D1</v>
      </c>
      <c r="V910" s="59"/>
      <c r="W910" s="59"/>
      <c r="X910" s="59"/>
      <c r="Y910" s="59"/>
      <c r="Z910" s="60"/>
      <c r="AA910" s="60"/>
      <c r="AB910" s="60"/>
      <c r="AC910" s="60"/>
      <c r="AD910" s="59"/>
      <c r="AE910" s="59"/>
      <c r="AF910" s="59"/>
      <c r="AG910" s="59"/>
      <c r="AH910" s="61"/>
      <c r="AI910" s="61"/>
      <c r="AJ910" s="61"/>
      <c r="AK910" s="61"/>
      <c r="AL910" s="164">
        <v>6.81</v>
      </c>
      <c r="AM910" s="62"/>
      <c r="AN910" s="63">
        <f>ROUNDDOWN(AL910*$AN$10/$AL$10,1)</f>
        <v>3.9</v>
      </c>
      <c r="AO910" s="59">
        <f t="shared" si="159"/>
        <v>8970</v>
      </c>
      <c r="AP910" s="59">
        <f t="shared" si="159"/>
        <v>4485</v>
      </c>
      <c r="AQ910" s="59">
        <f t="shared" si="159"/>
        <v>2925</v>
      </c>
      <c r="AR910" s="59">
        <f t="shared" si="159"/>
        <v>1950</v>
      </c>
      <c r="AS910" s="59">
        <f t="shared" si="164"/>
        <v>9000</v>
      </c>
      <c r="AT910" s="59">
        <f t="shared" si="164"/>
        <v>4500</v>
      </c>
      <c r="AU910" s="59">
        <f t="shared" si="164"/>
        <v>2900</v>
      </c>
      <c r="AV910" s="59">
        <f t="shared" si="164"/>
        <v>2000</v>
      </c>
      <c r="AW910" s="64"/>
      <c r="AX910" s="126" t="s">
        <v>2729</v>
      </c>
      <c r="AY910" s="65"/>
      <c r="AZ910" s="66">
        <v>330</v>
      </c>
    </row>
    <row r="911" spans="1:52" s="126" customFormat="1" ht="39.950000000000003" customHeight="1" x14ac:dyDescent="0.25">
      <c r="A911" s="53" t="str">
        <f t="shared" si="160"/>
        <v>TN26NT_D2+1</v>
      </c>
      <c r="B911" s="53" t="str">
        <f t="shared" si="161"/>
        <v>TN26NT_D2+2</v>
      </c>
      <c r="C911" s="53" t="str">
        <f t="shared" si="162"/>
        <v>TN26NT_D2+3</v>
      </c>
      <c r="D911" s="53" t="str">
        <f t="shared" si="163"/>
        <v>TN26NT_D2+4</v>
      </c>
      <c r="F911" s="126" t="s">
        <v>2729</v>
      </c>
      <c r="G911" s="55"/>
      <c r="H911" s="55" t="s">
        <v>2979</v>
      </c>
      <c r="I911" s="56" t="s">
        <v>2980</v>
      </c>
      <c r="J911" s="56" t="s">
        <v>144</v>
      </c>
      <c r="K911" s="56"/>
      <c r="L911" s="56" t="s">
        <v>2149</v>
      </c>
      <c r="M911" s="55">
        <v>1600</v>
      </c>
      <c r="N911" s="55">
        <v>800</v>
      </c>
      <c r="O911" s="55">
        <v>600</v>
      </c>
      <c r="P911" s="55">
        <v>350</v>
      </c>
      <c r="Q911" s="57"/>
      <c r="R911" s="57"/>
      <c r="S911" s="57"/>
      <c r="T911" s="57"/>
      <c r="U911" s="58" t="str">
        <f>H911</f>
        <v>TN26NT_D2</v>
      </c>
      <c r="V911" s="59"/>
      <c r="W911" s="59"/>
      <c r="X911" s="59"/>
      <c r="Y911" s="59"/>
      <c r="Z911" s="60"/>
      <c r="AA911" s="60"/>
      <c r="AB911" s="60"/>
      <c r="AC911" s="60"/>
      <c r="AD911" s="59"/>
      <c r="AE911" s="59"/>
      <c r="AF911" s="59"/>
      <c r="AG911" s="59"/>
      <c r="AH911" s="61"/>
      <c r="AI911" s="61"/>
      <c r="AJ911" s="61"/>
      <c r="AK911" s="61"/>
      <c r="AL911" s="164">
        <v>4.8</v>
      </c>
      <c r="AM911" s="62"/>
      <c r="AN911" s="63">
        <f>ROUNDDOWN(AL911*$AN$10/$AL$10,1)</f>
        <v>2.7</v>
      </c>
      <c r="AO911" s="59">
        <f t="shared" si="159"/>
        <v>4320</v>
      </c>
      <c r="AP911" s="59">
        <f t="shared" si="159"/>
        <v>2160</v>
      </c>
      <c r="AQ911" s="59">
        <f t="shared" si="159"/>
        <v>1620</v>
      </c>
      <c r="AR911" s="59">
        <f t="shared" si="159"/>
        <v>945.00000000000011</v>
      </c>
      <c r="AS911" s="59">
        <f t="shared" si="164"/>
        <v>4300</v>
      </c>
      <c r="AT911" s="59">
        <f t="shared" si="164"/>
        <v>2200</v>
      </c>
      <c r="AU911" s="59">
        <f t="shared" si="164"/>
        <v>1600</v>
      </c>
      <c r="AV911" s="59">
        <f t="shared" si="164"/>
        <v>950</v>
      </c>
      <c r="AW911" s="64"/>
      <c r="AX911" s="126" t="s">
        <v>2729</v>
      </c>
      <c r="AY911" s="65"/>
      <c r="AZ911" s="66"/>
    </row>
    <row r="912" spans="1:52" s="126" customFormat="1" ht="39.950000000000003" customHeight="1" x14ac:dyDescent="0.25">
      <c r="A912" s="53" t="str">
        <f t="shared" si="160"/>
        <v>TN27NT+1</v>
      </c>
      <c r="B912" s="53" t="str">
        <f t="shared" si="161"/>
        <v>TN27NT+2</v>
      </c>
      <c r="C912" s="53" t="str">
        <f t="shared" si="162"/>
        <v>TN27NT+3</v>
      </c>
      <c r="D912" s="53" t="str">
        <f t="shared" si="163"/>
        <v>TN27NT+4</v>
      </c>
      <c r="F912" s="126" t="s">
        <v>2729</v>
      </c>
      <c r="G912" s="55">
        <v>27</v>
      </c>
      <c r="H912" s="55" t="s">
        <v>2981</v>
      </c>
      <c r="I912" s="56" t="s">
        <v>2982</v>
      </c>
      <c r="J912" s="56" t="s">
        <v>2853</v>
      </c>
      <c r="K912" s="56"/>
      <c r="L912" s="56" t="s">
        <v>2854</v>
      </c>
      <c r="M912" s="57"/>
      <c r="N912" s="57"/>
      <c r="O912" s="57"/>
      <c r="P912" s="55"/>
      <c r="Q912" s="57"/>
      <c r="R912" s="57"/>
      <c r="S912" s="57"/>
      <c r="T912" s="57"/>
      <c r="U912" s="58"/>
      <c r="V912" s="59"/>
      <c r="W912" s="59"/>
      <c r="X912" s="59"/>
      <c r="Y912" s="59"/>
      <c r="Z912" s="60"/>
      <c r="AA912" s="60"/>
      <c r="AB912" s="60"/>
      <c r="AC912" s="60"/>
      <c r="AD912" s="59"/>
      <c r="AE912" s="59"/>
      <c r="AF912" s="59"/>
      <c r="AG912" s="59"/>
      <c r="AH912" s="61"/>
      <c r="AI912" s="61"/>
      <c r="AJ912" s="61"/>
      <c r="AK912" s="61"/>
      <c r="AL912" s="164"/>
      <c r="AM912" s="62"/>
      <c r="AN912" s="62"/>
      <c r="AO912" s="59">
        <f t="shared" si="159"/>
        <v>0</v>
      </c>
      <c r="AP912" s="59">
        <f t="shared" si="159"/>
        <v>0</v>
      </c>
      <c r="AQ912" s="59">
        <f t="shared" si="159"/>
        <v>0</v>
      </c>
      <c r="AR912" s="59">
        <f t="shared" si="159"/>
        <v>0</v>
      </c>
      <c r="AS912" s="59"/>
      <c r="AT912" s="59"/>
      <c r="AU912" s="59"/>
      <c r="AV912" s="59"/>
      <c r="AW912" s="64"/>
      <c r="AX912" s="126" t="s">
        <v>2729</v>
      </c>
      <c r="AY912" s="65"/>
      <c r="AZ912" s="66">
        <v>270</v>
      </c>
    </row>
    <row r="913" spans="1:52" s="126" customFormat="1" ht="31.5" x14ac:dyDescent="0.25">
      <c r="A913" s="53" t="str">
        <f t="shared" si="160"/>
        <v>TN27NT_D1+1</v>
      </c>
      <c r="B913" s="53" t="str">
        <f t="shared" si="161"/>
        <v>TN27NT_D1+2</v>
      </c>
      <c r="C913" s="53" t="str">
        <f t="shared" si="162"/>
        <v>TN27NT_D1+3</v>
      </c>
      <c r="D913" s="53" t="str">
        <f t="shared" si="163"/>
        <v>TN27NT_D1+4</v>
      </c>
      <c r="F913" s="126" t="s">
        <v>2729</v>
      </c>
      <c r="G913" s="55"/>
      <c r="H913" s="55" t="s">
        <v>2983</v>
      </c>
      <c r="I913" s="56" t="s">
        <v>2934</v>
      </c>
      <c r="J913" s="56" t="s">
        <v>2340</v>
      </c>
      <c r="K913" s="56"/>
      <c r="L913" s="56" t="s">
        <v>2852</v>
      </c>
      <c r="M913" s="57">
        <v>3000</v>
      </c>
      <c r="N913" s="57">
        <v>1500</v>
      </c>
      <c r="O913" s="55">
        <v>1000</v>
      </c>
      <c r="P913" s="55">
        <v>550</v>
      </c>
      <c r="Q913" s="57"/>
      <c r="R913" s="57"/>
      <c r="S913" s="57"/>
      <c r="T913" s="57"/>
      <c r="U913" s="58" t="str">
        <f t="shared" ref="U913:U920" si="165">H913</f>
        <v>TN27NT_D1</v>
      </c>
      <c r="V913" s="59"/>
      <c r="W913" s="59"/>
      <c r="X913" s="59"/>
      <c r="Y913" s="59"/>
      <c r="Z913" s="60"/>
      <c r="AA913" s="60"/>
      <c r="AB913" s="60"/>
      <c r="AC913" s="60"/>
      <c r="AD913" s="59"/>
      <c r="AE913" s="59"/>
      <c r="AF913" s="59"/>
      <c r="AG913" s="59"/>
      <c r="AH913" s="61"/>
      <c r="AI913" s="61"/>
      <c r="AJ913" s="61"/>
      <c r="AK913" s="61"/>
      <c r="AL913" s="164">
        <v>5.1615235567370839</v>
      </c>
      <c r="AM913" s="62"/>
      <c r="AN913" s="63">
        <f t="shared" ref="AN913:AN920" si="166">ROUNDDOWN(AL913*$AN$10/$AL$10,1)</f>
        <v>2.9</v>
      </c>
      <c r="AO913" s="59">
        <f t="shared" si="159"/>
        <v>8700</v>
      </c>
      <c r="AP913" s="59">
        <f t="shared" si="159"/>
        <v>4350</v>
      </c>
      <c r="AQ913" s="59">
        <f t="shared" si="159"/>
        <v>2900</v>
      </c>
      <c r="AR913" s="59">
        <f t="shared" si="159"/>
        <v>1595</v>
      </c>
      <c r="AS913" s="59">
        <f t="shared" si="164"/>
        <v>8700</v>
      </c>
      <c r="AT913" s="59">
        <f t="shared" si="164"/>
        <v>4400</v>
      </c>
      <c r="AU913" s="59">
        <f t="shared" si="164"/>
        <v>2900</v>
      </c>
      <c r="AV913" s="59">
        <f t="shared" si="164"/>
        <v>1600</v>
      </c>
      <c r="AW913" s="64"/>
      <c r="AX913" s="126" t="s">
        <v>2729</v>
      </c>
      <c r="AY913" s="65"/>
      <c r="AZ913" s="66">
        <v>270</v>
      </c>
    </row>
    <row r="914" spans="1:52" s="126" customFormat="1" ht="31.5" x14ac:dyDescent="0.25">
      <c r="A914" s="53" t="str">
        <f t="shared" si="160"/>
        <v>TN27NT_D2+1</v>
      </c>
      <c r="B914" s="53" t="str">
        <f t="shared" si="161"/>
        <v>TN27NT_D2+2</v>
      </c>
      <c r="C914" s="53" t="str">
        <f t="shared" si="162"/>
        <v>TN27NT_D2+3</v>
      </c>
      <c r="D914" s="53" t="str">
        <f t="shared" si="163"/>
        <v>TN27NT_D2+4</v>
      </c>
      <c r="F914" s="126" t="s">
        <v>2729</v>
      </c>
      <c r="G914" s="55"/>
      <c r="H914" s="55" t="s">
        <v>2984</v>
      </c>
      <c r="I914" s="56" t="s">
        <v>2985</v>
      </c>
      <c r="J914" s="56" t="s">
        <v>2986</v>
      </c>
      <c r="K914" s="56"/>
      <c r="L914" s="56" t="s">
        <v>2479</v>
      </c>
      <c r="M914" s="57">
        <v>2200</v>
      </c>
      <c r="N914" s="55">
        <v>1150</v>
      </c>
      <c r="O914" s="55">
        <v>950</v>
      </c>
      <c r="P914" s="55">
        <v>500</v>
      </c>
      <c r="Q914" s="57"/>
      <c r="R914" s="57"/>
      <c r="S914" s="57"/>
      <c r="T914" s="57"/>
      <c r="U914" s="58" t="str">
        <f t="shared" si="165"/>
        <v>TN27NT_D2</v>
      </c>
      <c r="V914" s="59"/>
      <c r="W914" s="59"/>
      <c r="X914" s="59"/>
      <c r="Y914" s="59"/>
      <c r="Z914" s="60"/>
      <c r="AA914" s="60"/>
      <c r="AB914" s="60"/>
      <c r="AC914" s="60"/>
      <c r="AD914" s="59"/>
      <c r="AE914" s="59"/>
      <c r="AF914" s="59"/>
      <c r="AG914" s="59"/>
      <c r="AH914" s="61"/>
      <c r="AI914" s="61"/>
      <c r="AJ914" s="61"/>
      <c r="AK914" s="61"/>
      <c r="AL914" s="164">
        <v>7.3208002302825719</v>
      </c>
      <c r="AM914" s="62"/>
      <c r="AN914" s="63">
        <f t="shared" si="166"/>
        <v>4.2</v>
      </c>
      <c r="AO914" s="59">
        <f t="shared" si="159"/>
        <v>9240</v>
      </c>
      <c r="AP914" s="59">
        <f t="shared" si="159"/>
        <v>4830</v>
      </c>
      <c r="AQ914" s="59">
        <f t="shared" si="159"/>
        <v>3990</v>
      </c>
      <c r="AR914" s="59">
        <f t="shared" si="159"/>
        <v>2100</v>
      </c>
      <c r="AS914" s="59">
        <f t="shared" si="164"/>
        <v>9200</v>
      </c>
      <c r="AT914" s="59">
        <f t="shared" si="164"/>
        <v>4800</v>
      </c>
      <c r="AU914" s="59">
        <f t="shared" si="164"/>
        <v>4000</v>
      </c>
      <c r="AV914" s="59">
        <f t="shared" si="164"/>
        <v>2100</v>
      </c>
      <c r="AW914" s="64"/>
      <c r="AX914" s="126" t="s">
        <v>2729</v>
      </c>
      <c r="AY914" s="65"/>
      <c r="AZ914" s="66">
        <v>780</v>
      </c>
    </row>
    <row r="915" spans="1:52" s="126" customFormat="1" ht="31.5" x14ac:dyDescent="0.25">
      <c r="A915" s="53" t="str">
        <f t="shared" si="160"/>
        <v>TN27NT_D3+1</v>
      </c>
      <c r="B915" s="53" t="str">
        <f t="shared" si="161"/>
        <v>TN27NT_D3+2</v>
      </c>
      <c r="C915" s="53" t="str">
        <f t="shared" si="162"/>
        <v>TN27NT_D3+3</v>
      </c>
      <c r="D915" s="53" t="str">
        <f t="shared" si="163"/>
        <v>TN27NT_D3+4</v>
      </c>
      <c r="F915" s="126" t="s">
        <v>2729</v>
      </c>
      <c r="G915" s="55"/>
      <c r="H915" s="55" t="s">
        <v>2987</v>
      </c>
      <c r="I915" s="56" t="s">
        <v>2988</v>
      </c>
      <c r="J915" s="56" t="s">
        <v>2775</v>
      </c>
      <c r="K915" s="56"/>
      <c r="L915" s="56" t="s">
        <v>2989</v>
      </c>
      <c r="M915" s="55">
        <v>1600</v>
      </c>
      <c r="N915" s="55">
        <v>850</v>
      </c>
      <c r="O915" s="55">
        <v>650</v>
      </c>
      <c r="P915" s="55">
        <v>450</v>
      </c>
      <c r="Q915" s="57"/>
      <c r="R915" s="57"/>
      <c r="S915" s="57"/>
      <c r="T915" s="57"/>
      <c r="U915" s="58" t="str">
        <f t="shared" si="165"/>
        <v>TN27NT_D3</v>
      </c>
      <c r="V915" s="59"/>
      <c r="W915" s="59"/>
      <c r="X915" s="59"/>
      <c r="Y915" s="59"/>
      <c r="Z915" s="60"/>
      <c r="AA915" s="60"/>
      <c r="AB915" s="60"/>
      <c r="AC915" s="60"/>
      <c r="AD915" s="59"/>
      <c r="AE915" s="59"/>
      <c r="AF915" s="59"/>
      <c r="AG915" s="59"/>
      <c r="AH915" s="61"/>
      <c r="AI915" s="61"/>
      <c r="AJ915" s="61"/>
      <c r="AK915" s="61"/>
      <c r="AL915" s="164">
        <v>4.8</v>
      </c>
      <c r="AM915" s="62"/>
      <c r="AN915" s="63">
        <f t="shared" si="166"/>
        <v>2.7</v>
      </c>
      <c r="AO915" s="59">
        <f t="shared" si="159"/>
        <v>4320</v>
      </c>
      <c r="AP915" s="59">
        <f t="shared" si="159"/>
        <v>2295</v>
      </c>
      <c r="AQ915" s="59">
        <f t="shared" si="159"/>
        <v>1755.0000000000002</v>
      </c>
      <c r="AR915" s="59">
        <f t="shared" si="159"/>
        <v>1215</v>
      </c>
      <c r="AS915" s="59">
        <f t="shared" si="164"/>
        <v>4300</v>
      </c>
      <c r="AT915" s="59">
        <f t="shared" si="164"/>
        <v>2300</v>
      </c>
      <c r="AU915" s="59">
        <f t="shared" si="164"/>
        <v>1800</v>
      </c>
      <c r="AV915" s="59">
        <f t="shared" si="164"/>
        <v>1200</v>
      </c>
      <c r="AW915" s="64"/>
      <c r="AX915" s="126" t="s">
        <v>2729</v>
      </c>
      <c r="AY915" s="65"/>
      <c r="AZ915" s="66"/>
    </row>
    <row r="916" spans="1:52" s="126" customFormat="1" ht="39.950000000000003" customHeight="1" x14ac:dyDescent="0.25">
      <c r="A916" s="53" t="str">
        <f t="shared" si="160"/>
        <v>TN28NT+1</v>
      </c>
      <c r="B916" s="53" t="str">
        <f t="shared" si="161"/>
        <v>TN28NT+2</v>
      </c>
      <c r="C916" s="53" t="str">
        <f t="shared" si="162"/>
        <v>TN28NT+3</v>
      </c>
      <c r="D916" s="53" t="str">
        <f t="shared" si="163"/>
        <v>TN28NT+4</v>
      </c>
      <c r="F916" s="126" t="s">
        <v>2729</v>
      </c>
      <c r="G916" s="55">
        <v>28</v>
      </c>
      <c r="H916" s="55" t="s">
        <v>2990</v>
      </c>
      <c r="I916" s="56" t="s">
        <v>2991</v>
      </c>
      <c r="J916" s="56" t="s">
        <v>2832</v>
      </c>
      <c r="K916" s="56"/>
      <c r="L916" s="56" t="s">
        <v>2992</v>
      </c>
      <c r="M916" s="57">
        <v>700</v>
      </c>
      <c r="N916" s="57">
        <v>350</v>
      </c>
      <c r="O916" s="55">
        <v>300</v>
      </c>
      <c r="P916" s="55">
        <v>250</v>
      </c>
      <c r="Q916" s="57"/>
      <c r="R916" s="57"/>
      <c r="S916" s="57"/>
      <c r="T916" s="57"/>
      <c r="U916" s="58" t="str">
        <f t="shared" si="165"/>
        <v>TN28NT</v>
      </c>
      <c r="V916" s="59"/>
      <c r="W916" s="59"/>
      <c r="X916" s="59"/>
      <c r="Y916" s="59"/>
      <c r="Z916" s="60"/>
      <c r="AA916" s="60"/>
      <c r="AB916" s="60"/>
      <c r="AC916" s="60"/>
      <c r="AD916" s="59"/>
      <c r="AE916" s="59"/>
      <c r="AF916" s="59"/>
      <c r="AG916" s="59"/>
      <c r="AH916" s="61"/>
      <c r="AI916" s="61"/>
      <c r="AJ916" s="61"/>
      <c r="AK916" s="61"/>
      <c r="AL916" s="164">
        <v>4.8</v>
      </c>
      <c r="AM916" s="62"/>
      <c r="AN916" s="63">
        <f t="shared" si="166"/>
        <v>2.7</v>
      </c>
      <c r="AO916" s="59">
        <f t="shared" si="159"/>
        <v>1890.0000000000002</v>
      </c>
      <c r="AP916" s="59">
        <f t="shared" si="159"/>
        <v>945.00000000000011</v>
      </c>
      <c r="AQ916" s="59">
        <f t="shared" si="159"/>
        <v>810</v>
      </c>
      <c r="AR916" s="59">
        <f t="shared" si="159"/>
        <v>675</v>
      </c>
      <c r="AS916" s="59">
        <f t="shared" si="164"/>
        <v>1900</v>
      </c>
      <c r="AT916" s="59">
        <f t="shared" si="164"/>
        <v>950</v>
      </c>
      <c r="AU916" s="59">
        <f t="shared" si="164"/>
        <v>810</v>
      </c>
      <c r="AV916" s="59">
        <f t="shared" si="164"/>
        <v>680</v>
      </c>
      <c r="AW916" s="64"/>
      <c r="AX916" s="126" t="s">
        <v>2729</v>
      </c>
      <c r="AY916" s="65"/>
      <c r="AZ916" s="66"/>
    </row>
    <row r="917" spans="1:52" s="126" customFormat="1" ht="31.5" x14ac:dyDescent="0.25">
      <c r="A917" s="53" t="str">
        <f t="shared" si="160"/>
        <v>TN29NT+1</v>
      </c>
      <c r="B917" s="53" t="str">
        <f t="shared" si="161"/>
        <v>TN29NT+2</v>
      </c>
      <c r="C917" s="53" t="str">
        <f t="shared" si="162"/>
        <v>TN29NT+3</v>
      </c>
      <c r="D917" s="53" t="str">
        <f t="shared" si="163"/>
        <v>TN29NT+4</v>
      </c>
      <c r="F917" s="126" t="s">
        <v>2729</v>
      </c>
      <c r="G917" s="55">
        <v>29</v>
      </c>
      <c r="H917" s="55" t="s">
        <v>2993</v>
      </c>
      <c r="I917" s="56" t="s">
        <v>2994</v>
      </c>
      <c r="J917" s="56" t="s">
        <v>2832</v>
      </c>
      <c r="K917" s="56"/>
      <c r="L917" s="56" t="s">
        <v>2992</v>
      </c>
      <c r="M917" s="57">
        <v>2100</v>
      </c>
      <c r="N917" s="57">
        <v>1000</v>
      </c>
      <c r="O917" s="55">
        <v>800</v>
      </c>
      <c r="P917" s="55">
        <v>550</v>
      </c>
      <c r="Q917" s="57"/>
      <c r="R917" s="57"/>
      <c r="S917" s="57"/>
      <c r="T917" s="57"/>
      <c r="U917" s="58" t="str">
        <f t="shared" si="165"/>
        <v>TN29NT</v>
      </c>
      <c r="V917" s="59"/>
      <c r="W917" s="59"/>
      <c r="X917" s="59"/>
      <c r="Y917" s="59"/>
      <c r="Z917" s="60"/>
      <c r="AA917" s="60"/>
      <c r="AB917" s="60"/>
      <c r="AC917" s="60"/>
      <c r="AD917" s="59"/>
      <c r="AE917" s="59"/>
      <c r="AF917" s="59"/>
      <c r="AG917" s="59"/>
      <c r="AH917" s="61"/>
      <c r="AI917" s="61"/>
      <c r="AJ917" s="61"/>
      <c r="AK917" s="61"/>
      <c r="AL917" s="164">
        <v>5.73</v>
      </c>
      <c r="AM917" s="62"/>
      <c r="AN917" s="63">
        <f t="shared" si="166"/>
        <v>3.3</v>
      </c>
      <c r="AO917" s="59">
        <f t="shared" si="159"/>
        <v>6930</v>
      </c>
      <c r="AP917" s="59">
        <f t="shared" si="159"/>
        <v>3300</v>
      </c>
      <c r="AQ917" s="59">
        <f t="shared" si="159"/>
        <v>2640</v>
      </c>
      <c r="AR917" s="59">
        <f t="shared" si="159"/>
        <v>1815</v>
      </c>
      <c r="AS917" s="59">
        <f t="shared" si="164"/>
        <v>6900</v>
      </c>
      <c r="AT917" s="59">
        <f t="shared" si="164"/>
        <v>3300</v>
      </c>
      <c r="AU917" s="59">
        <f t="shared" si="164"/>
        <v>2600</v>
      </c>
      <c r="AV917" s="59">
        <f t="shared" si="164"/>
        <v>1800</v>
      </c>
      <c r="AW917" s="64"/>
      <c r="AX917" s="126" t="s">
        <v>2995</v>
      </c>
      <c r="AY917" s="65"/>
      <c r="AZ917" s="66">
        <v>120</v>
      </c>
    </row>
    <row r="918" spans="1:52" s="126" customFormat="1" ht="31.5" x14ac:dyDescent="0.25">
      <c r="A918" s="53" t="str">
        <f t="shared" si="160"/>
        <v>TN30NT+1</v>
      </c>
      <c r="B918" s="53" t="str">
        <f t="shared" si="161"/>
        <v>TN30NT+2</v>
      </c>
      <c r="C918" s="53" t="str">
        <f t="shared" si="162"/>
        <v>TN30NT+3</v>
      </c>
      <c r="D918" s="53" t="str">
        <f t="shared" si="163"/>
        <v>TN30NT+4</v>
      </c>
      <c r="F918" s="126" t="s">
        <v>2729</v>
      </c>
      <c r="G918" s="55">
        <v>30</v>
      </c>
      <c r="H918" s="55" t="s">
        <v>2996</v>
      </c>
      <c r="I918" s="56" t="s">
        <v>2997</v>
      </c>
      <c r="J918" s="56" t="s">
        <v>2775</v>
      </c>
      <c r="K918" s="56"/>
      <c r="L918" s="56" t="s">
        <v>2998</v>
      </c>
      <c r="M918" s="57">
        <v>2100</v>
      </c>
      <c r="N918" s="57">
        <v>1000</v>
      </c>
      <c r="O918" s="55">
        <v>800</v>
      </c>
      <c r="P918" s="55">
        <v>550</v>
      </c>
      <c r="Q918" s="57"/>
      <c r="R918" s="57"/>
      <c r="S918" s="57"/>
      <c r="T918" s="57"/>
      <c r="U918" s="58" t="str">
        <f t="shared" si="165"/>
        <v>TN30NT</v>
      </c>
      <c r="V918" s="59"/>
      <c r="W918" s="59"/>
      <c r="X918" s="59"/>
      <c r="Y918" s="59"/>
      <c r="Z918" s="60"/>
      <c r="AA918" s="60"/>
      <c r="AB918" s="60"/>
      <c r="AC918" s="60"/>
      <c r="AD918" s="59"/>
      <c r="AE918" s="59"/>
      <c r="AF918" s="59"/>
      <c r="AG918" s="59"/>
      <c r="AH918" s="61"/>
      <c r="AI918" s="61"/>
      <c r="AJ918" s="61"/>
      <c r="AK918" s="61"/>
      <c r="AL918" s="164">
        <v>5.73</v>
      </c>
      <c r="AM918" s="62"/>
      <c r="AN918" s="63">
        <f t="shared" si="166"/>
        <v>3.3</v>
      </c>
      <c r="AO918" s="59">
        <f t="shared" si="159"/>
        <v>6930</v>
      </c>
      <c r="AP918" s="59">
        <f t="shared" si="159"/>
        <v>3300</v>
      </c>
      <c r="AQ918" s="59">
        <f t="shared" si="159"/>
        <v>2640</v>
      </c>
      <c r="AR918" s="59">
        <f t="shared" si="159"/>
        <v>1815</v>
      </c>
      <c r="AS918" s="59">
        <f t="shared" si="164"/>
        <v>6900</v>
      </c>
      <c r="AT918" s="59">
        <f t="shared" si="164"/>
        <v>3300</v>
      </c>
      <c r="AU918" s="59">
        <f t="shared" si="164"/>
        <v>2600</v>
      </c>
      <c r="AV918" s="59">
        <f t="shared" si="164"/>
        <v>1800</v>
      </c>
      <c r="AW918" s="64"/>
      <c r="AX918" s="126" t="s">
        <v>2995</v>
      </c>
      <c r="AY918" s="65"/>
      <c r="AZ918" s="66">
        <v>180</v>
      </c>
    </row>
    <row r="919" spans="1:52" s="126" customFormat="1" ht="31.5" x14ac:dyDescent="0.25">
      <c r="A919" s="53" t="str">
        <f t="shared" si="160"/>
        <v>TN31NT+1</v>
      </c>
      <c r="B919" s="53" t="str">
        <f t="shared" si="161"/>
        <v>TN31NT+2</v>
      </c>
      <c r="C919" s="53" t="str">
        <f t="shared" si="162"/>
        <v>TN31NT+3</v>
      </c>
      <c r="D919" s="53" t="str">
        <f t="shared" si="163"/>
        <v>TN31NT+4</v>
      </c>
      <c r="F919" s="126" t="s">
        <v>2729</v>
      </c>
      <c r="G919" s="55">
        <v>31</v>
      </c>
      <c r="H919" s="55" t="s">
        <v>2999</v>
      </c>
      <c r="I919" s="56" t="s">
        <v>3000</v>
      </c>
      <c r="J919" s="56" t="s">
        <v>2775</v>
      </c>
      <c r="K919" s="56"/>
      <c r="L919" s="56" t="s">
        <v>2776</v>
      </c>
      <c r="M919" s="57">
        <v>2100</v>
      </c>
      <c r="N919" s="57">
        <v>1000</v>
      </c>
      <c r="O919" s="57">
        <v>800</v>
      </c>
      <c r="P919" s="55">
        <v>550</v>
      </c>
      <c r="Q919" s="57"/>
      <c r="R919" s="57"/>
      <c r="S919" s="57"/>
      <c r="T919" s="57"/>
      <c r="U919" s="58" t="str">
        <f t="shared" si="165"/>
        <v>TN31NT</v>
      </c>
      <c r="V919" s="59"/>
      <c r="W919" s="59"/>
      <c r="X919" s="59"/>
      <c r="Y919" s="59"/>
      <c r="Z919" s="60">
        <f t="shared" ref="Z919:AA931" si="167">V919/M919</f>
        <v>0</v>
      </c>
      <c r="AA919" s="60">
        <f t="shared" si="167"/>
        <v>0</v>
      </c>
      <c r="AB919" s="60"/>
      <c r="AC919" s="60"/>
      <c r="AD919" s="59"/>
      <c r="AE919" s="59"/>
      <c r="AF919" s="59"/>
      <c r="AG919" s="59"/>
      <c r="AH919" s="61"/>
      <c r="AI919" s="61"/>
      <c r="AJ919" s="61"/>
      <c r="AK919" s="61"/>
      <c r="AL919" s="164">
        <v>5.73</v>
      </c>
      <c r="AM919" s="62"/>
      <c r="AN919" s="63">
        <f t="shared" si="166"/>
        <v>3.3</v>
      </c>
      <c r="AO919" s="59">
        <f t="shared" si="159"/>
        <v>6930</v>
      </c>
      <c r="AP919" s="59">
        <f t="shared" si="159"/>
        <v>3300</v>
      </c>
      <c r="AQ919" s="59">
        <f t="shared" si="159"/>
        <v>2640</v>
      </c>
      <c r="AR919" s="59">
        <f t="shared" si="159"/>
        <v>1815</v>
      </c>
      <c r="AS919" s="59">
        <f t="shared" si="164"/>
        <v>6900</v>
      </c>
      <c r="AT919" s="59">
        <f t="shared" si="164"/>
        <v>3300</v>
      </c>
      <c r="AU919" s="59">
        <f t="shared" si="164"/>
        <v>2600</v>
      </c>
      <c r="AV919" s="59">
        <f t="shared" si="164"/>
        <v>1800</v>
      </c>
      <c r="AW919" s="64"/>
      <c r="AX919" s="126" t="s">
        <v>2995</v>
      </c>
      <c r="AY919" s="65"/>
      <c r="AZ919" s="66">
        <v>240</v>
      </c>
    </row>
    <row r="920" spans="1:52" s="126" customFormat="1" ht="31.5" x14ac:dyDescent="0.25">
      <c r="A920" s="53" t="str">
        <f t="shared" si="160"/>
        <v>TN32NT+1</v>
      </c>
      <c r="B920" s="53" t="str">
        <f t="shared" si="161"/>
        <v>TN32NT+2</v>
      </c>
      <c r="C920" s="53" t="str">
        <f t="shared" si="162"/>
        <v>TN32NT+3</v>
      </c>
      <c r="D920" s="53" t="str">
        <f t="shared" si="163"/>
        <v>TN32NT+4</v>
      </c>
      <c r="F920" s="126" t="s">
        <v>2729</v>
      </c>
      <c r="G920" s="55">
        <v>32</v>
      </c>
      <c r="H920" s="55" t="s">
        <v>3001</v>
      </c>
      <c r="I920" s="56" t="s">
        <v>3002</v>
      </c>
      <c r="J920" s="56" t="s">
        <v>2775</v>
      </c>
      <c r="K920" s="56"/>
      <c r="L920" s="56" t="s">
        <v>3003</v>
      </c>
      <c r="M920" s="55">
        <v>2400</v>
      </c>
      <c r="N920" s="55">
        <v>1300</v>
      </c>
      <c r="O920" s="55">
        <v>1000</v>
      </c>
      <c r="P920" s="55">
        <v>550</v>
      </c>
      <c r="Q920" s="57"/>
      <c r="R920" s="57"/>
      <c r="S920" s="57"/>
      <c r="T920" s="57"/>
      <c r="U920" s="58" t="str">
        <f t="shared" si="165"/>
        <v>TN32NT</v>
      </c>
      <c r="V920" s="59"/>
      <c r="W920" s="59"/>
      <c r="X920" s="59"/>
      <c r="Y920" s="59"/>
      <c r="Z920" s="60">
        <f t="shared" si="167"/>
        <v>0</v>
      </c>
      <c r="AA920" s="60">
        <f t="shared" si="167"/>
        <v>0</v>
      </c>
      <c r="AB920" s="60"/>
      <c r="AC920" s="60"/>
      <c r="AD920" s="59"/>
      <c r="AE920" s="59"/>
      <c r="AF920" s="59"/>
      <c r="AG920" s="59"/>
      <c r="AH920" s="61"/>
      <c r="AI920" s="61"/>
      <c r="AJ920" s="61"/>
      <c r="AK920" s="61"/>
      <c r="AL920" s="164">
        <v>6.81</v>
      </c>
      <c r="AM920" s="62"/>
      <c r="AN920" s="63">
        <f t="shared" si="166"/>
        <v>3.9</v>
      </c>
      <c r="AO920" s="59">
        <f t="shared" si="159"/>
        <v>9360</v>
      </c>
      <c r="AP920" s="59">
        <f t="shared" si="159"/>
        <v>5070</v>
      </c>
      <c r="AQ920" s="59">
        <f t="shared" si="159"/>
        <v>3900</v>
      </c>
      <c r="AR920" s="59">
        <f t="shared" si="159"/>
        <v>2145</v>
      </c>
      <c r="AS920" s="59">
        <f t="shared" si="164"/>
        <v>9400</v>
      </c>
      <c r="AT920" s="59">
        <f t="shared" si="164"/>
        <v>5100</v>
      </c>
      <c r="AU920" s="59">
        <f t="shared" si="164"/>
        <v>3900</v>
      </c>
      <c r="AV920" s="59">
        <f t="shared" si="164"/>
        <v>2100</v>
      </c>
      <c r="AW920" s="64"/>
      <c r="AX920" s="126" t="s">
        <v>2995</v>
      </c>
      <c r="AY920" s="65"/>
      <c r="AZ920" s="66">
        <v>420</v>
      </c>
    </row>
    <row r="921" spans="1:52" s="126" customFormat="1" x14ac:dyDescent="0.25">
      <c r="A921" s="53" t="str">
        <f t="shared" si="160"/>
        <v>TN33NT+1</v>
      </c>
      <c r="B921" s="53" t="str">
        <f t="shared" si="161"/>
        <v>TN33NT+2</v>
      </c>
      <c r="C921" s="53" t="str">
        <f t="shared" si="162"/>
        <v>TN33NT+3</v>
      </c>
      <c r="D921" s="53" t="str">
        <f t="shared" si="163"/>
        <v>TN33NT+4</v>
      </c>
      <c r="F921" s="126" t="s">
        <v>2729</v>
      </c>
      <c r="G921" s="55">
        <v>33</v>
      </c>
      <c r="H921" s="55" t="s">
        <v>3004</v>
      </c>
      <c r="I921" s="56" t="s">
        <v>3005</v>
      </c>
      <c r="J921" s="56" t="s">
        <v>3003</v>
      </c>
      <c r="K921" s="56"/>
      <c r="L921" s="56" t="s">
        <v>2776</v>
      </c>
      <c r="M921" s="57"/>
      <c r="N921" s="55"/>
      <c r="O921" s="55"/>
      <c r="P921" s="55"/>
      <c r="Q921" s="57"/>
      <c r="R921" s="57"/>
      <c r="S921" s="57"/>
      <c r="T921" s="57"/>
      <c r="U921" s="58"/>
      <c r="V921" s="59"/>
      <c r="W921" s="59"/>
      <c r="X921" s="59"/>
      <c r="Y921" s="59"/>
      <c r="Z921" s="60" t="e">
        <f t="shared" si="167"/>
        <v>#DIV/0!</v>
      </c>
      <c r="AA921" s="60" t="e">
        <f t="shared" si="167"/>
        <v>#DIV/0!</v>
      </c>
      <c r="AB921" s="60" t="e">
        <f>X921/O921</f>
        <v>#DIV/0!</v>
      </c>
      <c r="AC921" s="60"/>
      <c r="AD921" s="59"/>
      <c r="AE921" s="59"/>
      <c r="AF921" s="59"/>
      <c r="AG921" s="59"/>
      <c r="AH921" s="61"/>
      <c r="AI921" s="61"/>
      <c r="AJ921" s="61"/>
      <c r="AK921" s="61"/>
      <c r="AL921" s="164"/>
      <c r="AM921" s="62"/>
      <c r="AN921" s="62"/>
      <c r="AO921" s="59">
        <f t="shared" si="159"/>
        <v>0</v>
      </c>
      <c r="AP921" s="59">
        <f t="shared" si="159"/>
        <v>0</v>
      </c>
      <c r="AQ921" s="59">
        <f t="shared" si="159"/>
        <v>0</v>
      </c>
      <c r="AR921" s="59">
        <f t="shared" si="159"/>
        <v>0</v>
      </c>
      <c r="AS921" s="59"/>
      <c r="AT921" s="59"/>
      <c r="AU921" s="59"/>
      <c r="AV921" s="59"/>
      <c r="AW921" s="64"/>
      <c r="AX921" s="126" t="s">
        <v>2995</v>
      </c>
      <c r="AY921" s="65"/>
      <c r="AZ921" s="66">
        <v>420</v>
      </c>
    </row>
    <row r="922" spans="1:52" s="126" customFormat="1" ht="31.5" x14ac:dyDescent="0.25">
      <c r="A922" s="53" t="str">
        <f t="shared" si="160"/>
        <v>TN33NT_D1+1</v>
      </c>
      <c r="B922" s="53" t="str">
        <f t="shared" si="161"/>
        <v>TN33NT_D1+2</v>
      </c>
      <c r="C922" s="53" t="str">
        <f t="shared" si="162"/>
        <v>TN33NT_D1+3</v>
      </c>
      <c r="D922" s="53" t="str">
        <f t="shared" si="163"/>
        <v>TN33NT_D1+4</v>
      </c>
      <c r="F922" s="126" t="s">
        <v>2729</v>
      </c>
      <c r="G922" s="55"/>
      <c r="H922" s="55" t="s">
        <v>3006</v>
      </c>
      <c r="I922" s="56" t="s">
        <v>3007</v>
      </c>
      <c r="J922" s="56" t="s">
        <v>3008</v>
      </c>
      <c r="K922" s="56"/>
      <c r="L922" s="56" t="s">
        <v>456</v>
      </c>
      <c r="M922" s="57">
        <v>1800</v>
      </c>
      <c r="N922" s="55">
        <v>850</v>
      </c>
      <c r="O922" s="55">
        <v>650</v>
      </c>
      <c r="P922" s="55">
        <v>450</v>
      </c>
      <c r="Q922" s="57"/>
      <c r="R922" s="57"/>
      <c r="S922" s="57"/>
      <c r="T922" s="57"/>
      <c r="U922" s="58" t="str">
        <f>H922</f>
        <v>TN33NT_D1</v>
      </c>
      <c r="V922" s="59"/>
      <c r="W922" s="59"/>
      <c r="X922" s="59"/>
      <c r="Y922" s="59"/>
      <c r="Z922" s="60">
        <f t="shared" si="167"/>
        <v>0</v>
      </c>
      <c r="AA922" s="60">
        <f t="shared" si="167"/>
        <v>0</v>
      </c>
      <c r="AB922" s="60">
        <f>X922/O922</f>
        <v>0</v>
      </c>
      <c r="AC922" s="60"/>
      <c r="AD922" s="59"/>
      <c r="AE922" s="59"/>
      <c r="AF922" s="59"/>
      <c r="AG922" s="59"/>
      <c r="AH922" s="61"/>
      <c r="AI922" s="61"/>
      <c r="AJ922" s="61"/>
      <c r="AK922" s="61"/>
      <c r="AL922" s="164">
        <v>4.8</v>
      </c>
      <c r="AM922" s="62"/>
      <c r="AN922" s="63">
        <f>ROUNDDOWN(AL922*$AN$10/$AL$10,1)</f>
        <v>2.7</v>
      </c>
      <c r="AO922" s="59">
        <f t="shared" si="159"/>
        <v>4860</v>
      </c>
      <c r="AP922" s="59">
        <f t="shared" si="159"/>
        <v>2295</v>
      </c>
      <c r="AQ922" s="59">
        <f t="shared" si="159"/>
        <v>1755.0000000000002</v>
      </c>
      <c r="AR922" s="59">
        <f t="shared" si="159"/>
        <v>1215</v>
      </c>
      <c r="AS922" s="59">
        <f t="shared" si="164"/>
        <v>4900</v>
      </c>
      <c r="AT922" s="59">
        <f t="shared" si="164"/>
        <v>2300</v>
      </c>
      <c r="AU922" s="59">
        <f t="shared" si="164"/>
        <v>1800</v>
      </c>
      <c r="AV922" s="59">
        <f t="shared" si="164"/>
        <v>1200</v>
      </c>
      <c r="AW922" s="64"/>
      <c r="AX922" s="126" t="s">
        <v>2995</v>
      </c>
      <c r="AY922" s="65"/>
      <c r="AZ922" s="66">
        <v>540</v>
      </c>
    </row>
    <row r="923" spans="1:52" s="126" customFormat="1" ht="31.5" x14ac:dyDescent="0.25">
      <c r="A923" s="53" t="str">
        <f t="shared" si="160"/>
        <v>TN33NT_D2+1</v>
      </c>
      <c r="B923" s="53" t="str">
        <f t="shared" si="161"/>
        <v>TN33NT_D2+2</v>
      </c>
      <c r="C923" s="53" t="str">
        <f t="shared" si="162"/>
        <v>TN33NT_D2+3</v>
      </c>
      <c r="D923" s="53" t="str">
        <f t="shared" si="163"/>
        <v>TN33NT_D2+4</v>
      </c>
      <c r="F923" s="126" t="s">
        <v>2729</v>
      </c>
      <c r="G923" s="55"/>
      <c r="H923" s="55" t="s">
        <v>3009</v>
      </c>
      <c r="I923" s="56" t="s">
        <v>3010</v>
      </c>
      <c r="J923" s="56"/>
      <c r="K923" s="56"/>
      <c r="L923" s="56"/>
      <c r="M923" s="57">
        <v>2000</v>
      </c>
      <c r="N923" s="57">
        <v>900</v>
      </c>
      <c r="O923" s="57">
        <v>650</v>
      </c>
      <c r="P923" s="57">
        <v>450</v>
      </c>
      <c r="Q923" s="57"/>
      <c r="R923" s="57"/>
      <c r="S923" s="57"/>
      <c r="T923" s="57"/>
      <c r="U923" s="58" t="str">
        <f>H923</f>
        <v>TN33NT_D2</v>
      </c>
      <c r="V923" s="59"/>
      <c r="W923" s="59"/>
      <c r="X923" s="59"/>
      <c r="Y923" s="59"/>
      <c r="Z923" s="60"/>
      <c r="AA923" s="60">
        <f t="shared" si="167"/>
        <v>0</v>
      </c>
      <c r="AB923" s="60"/>
      <c r="AC923" s="60"/>
      <c r="AD923" s="59"/>
      <c r="AE923" s="59"/>
      <c r="AF923" s="59"/>
      <c r="AG923" s="59"/>
      <c r="AH923" s="61"/>
      <c r="AI923" s="61"/>
      <c r="AJ923" s="61"/>
      <c r="AK923" s="61"/>
      <c r="AL923" s="164">
        <v>6.8428107655251864</v>
      </c>
      <c r="AM923" s="62"/>
      <c r="AN923" s="63">
        <f>ROUNDDOWN(AL923*$AN$10/$AL$10,1)</f>
        <v>3.9</v>
      </c>
      <c r="AO923" s="59">
        <f t="shared" si="159"/>
        <v>7800</v>
      </c>
      <c r="AP923" s="59">
        <f t="shared" si="159"/>
        <v>3510</v>
      </c>
      <c r="AQ923" s="59">
        <f t="shared" si="159"/>
        <v>2535</v>
      </c>
      <c r="AR923" s="59">
        <f t="shared" si="159"/>
        <v>1755</v>
      </c>
      <c r="AS923" s="59">
        <f t="shared" si="164"/>
        <v>7800</v>
      </c>
      <c r="AT923" s="59">
        <f t="shared" si="164"/>
        <v>3500</v>
      </c>
      <c r="AU923" s="59">
        <f t="shared" si="164"/>
        <v>2500</v>
      </c>
      <c r="AV923" s="59">
        <f t="shared" si="164"/>
        <v>1800</v>
      </c>
      <c r="AW923" s="64"/>
      <c r="AX923" s="126" t="s">
        <v>2995</v>
      </c>
      <c r="AY923" s="65"/>
      <c r="AZ923" s="66">
        <v>420</v>
      </c>
    </row>
    <row r="924" spans="1:52" s="126" customFormat="1" ht="31.5" x14ac:dyDescent="0.25">
      <c r="A924" s="53" t="str">
        <f t="shared" si="160"/>
        <v>TN34NT1+1</v>
      </c>
      <c r="B924" s="53" t="str">
        <f t="shared" si="161"/>
        <v>TN34NT1+2</v>
      </c>
      <c r="C924" s="53" t="str">
        <f t="shared" si="162"/>
        <v>TN34NT1+3</v>
      </c>
      <c r="D924" s="53" t="str">
        <f t="shared" si="163"/>
        <v>TN34NT1+4</v>
      </c>
      <c r="F924" s="126" t="s">
        <v>2729</v>
      </c>
      <c r="G924" s="55">
        <v>34</v>
      </c>
      <c r="H924" s="55" t="s">
        <v>3011</v>
      </c>
      <c r="I924" s="56" t="s">
        <v>3012</v>
      </c>
      <c r="J924" s="56" t="s">
        <v>426</v>
      </c>
      <c r="K924" s="56"/>
      <c r="L924" s="56" t="s">
        <v>3013</v>
      </c>
      <c r="M924" s="55">
        <v>5200</v>
      </c>
      <c r="N924" s="55">
        <v>2550</v>
      </c>
      <c r="O924" s="55">
        <v>1800</v>
      </c>
      <c r="P924" s="55">
        <v>1300</v>
      </c>
      <c r="Q924" s="57"/>
      <c r="R924" s="57"/>
      <c r="S924" s="57"/>
      <c r="T924" s="57"/>
      <c r="U924" s="58" t="str">
        <f>H924</f>
        <v>TN34NT1</v>
      </c>
      <c r="V924" s="59"/>
      <c r="W924" s="59"/>
      <c r="X924" s="59"/>
      <c r="Y924" s="59"/>
      <c r="Z924" s="60">
        <f>V924/M924</f>
        <v>0</v>
      </c>
      <c r="AA924" s="60">
        <f t="shared" si="167"/>
        <v>0</v>
      </c>
      <c r="AB924" s="60"/>
      <c r="AC924" s="60"/>
      <c r="AD924" s="59"/>
      <c r="AE924" s="59"/>
      <c r="AF924" s="59"/>
      <c r="AG924" s="59"/>
      <c r="AH924" s="61"/>
      <c r="AI924" s="61"/>
      <c r="AJ924" s="61"/>
      <c r="AK924" s="61"/>
      <c r="AL924" s="164">
        <v>9</v>
      </c>
      <c r="AM924" s="62"/>
      <c r="AN924" s="63">
        <f>ROUNDDOWN(AL924*$AN$10/$AL$10,1)</f>
        <v>5.2</v>
      </c>
      <c r="AO924" s="59">
        <f t="shared" si="159"/>
        <v>27040</v>
      </c>
      <c r="AP924" s="59">
        <f t="shared" si="159"/>
        <v>13260</v>
      </c>
      <c r="AQ924" s="59">
        <f t="shared" si="159"/>
        <v>9360</v>
      </c>
      <c r="AR924" s="59">
        <f t="shared" si="159"/>
        <v>6760</v>
      </c>
      <c r="AS924" s="59">
        <f t="shared" si="164"/>
        <v>27000</v>
      </c>
      <c r="AT924" s="59">
        <f t="shared" si="164"/>
        <v>13300</v>
      </c>
      <c r="AU924" s="59">
        <f t="shared" si="164"/>
        <v>9400</v>
      </c>
      <c r="AV924" s="59">
        <f t="shared" si="164"/>
        <v>6800</v>
      </c>
      <c r="AW924" s="64"/>
      <c r="AX924" s="126" t="s">
        <v>2995</v>
      </c>
      <c r="AY924" s="65"/>
      <c r="AZ924" s="66">
        <v>180</v>
      </c>
    </row>
    <row r="925" spans="1:52" s="199" customFormat="1" x14ac:dyDescent="0.25">
      <c r="A925" s="198" t="str">
        <f t="shared" si="160"/>
        <v>DQ+1</v>
      </c>
      <c r="B925" s="198" t="str">
        <f t="shared" si="161"/>
        <v>DQ+2</v>
      </c>
      <c r="C925" s="198" t="str">
        <f t="shared" si="162"/>
        <v>DQ+3</v>
      </c>
      <c r="D925" s="198" t="str">
        <f t="shared" si="163"/>
        <v>DQ+4</v>
      </c>
      <c r="F925" s="199" t="s">
        <v>2995</v>
      </c>
      <c r="G925" s="200" t="s">
        <v>3014</v>
      </c>
      <c r="H925" s="200" t="s">
        <v>2995</v>
      </c>
      <c r="I925" s="201" t="s">
        <v>3015</v>
      </c>
      <c r="J925" s="201"/>
      <c r="K925" s="201"/>
      <c r="L925" s="201"/>
      <c r="M925" s="200"/>
      <c r="N925" s="200"/>
      <c r="O925" s="200"/>
      <c r="P925" s="200"/>
      <c r="Q925" s="202"/>
      <c r="R925" s="202"/>
      <c r="S925" s="202"/>
      <c r="T925" s="202"/>
      <c r="U925" s="203"/>
      <c r="V925" s="204"/>
      <c r="W925" s="204"/>
      <c r="X925" s="204"/>
      <c r="Y925" s="204"/>
      <c r="Z925" s="205"/>
      <c r="AA925" s="205" t="e">
        <f t="shared" si="167"/>
        <v>#DIV/0!</v>
      </c>
      <c r="AB925" s="205"/>
      <c r="AC925" s="205"/>
      <c r="AD925" s="204"/>
      <c r="AE925" s="204"/>
      <c r="AF925" s="204"/>
      <c r="AG925" s="204"/>
      <c r="AH925" s="206"/>
      <c r="AI925" s="206"/>
      <c r="AJ925" s="206"/>
      <c r="AK925" s="206"/>
      <c r="AL925" s="164">
        <f>AVERAGE(AL927:AL1055)</f>
        <v>8.477421304812383</v>
      </c>
      <c r="AM925" s="189"/>
      <c r="AN925" s="190">
        <f>ROUNDDOWN(AL925*$AN$10/$AL$10,1)</f>
        <v>4.9000000000000004</v>
      </c>
      <c r="AO925" s="59">
        <f t="shared" si="159"/>
        <v>0</v>
      </c>
      <c r="AP925" s="59">
        <f t="shared" si="159"/>
        <v>0</v>
      </c>
      <c r="AQ925" s="59">
        <f t="shared" si="159"/>
        <v>0</v>
      </c>
      <c r="AR925" s="59">
        <f t="shared" si="159"/>
        <v>0</v>
      </c>
      <c r="AS925" s="59"/>
      <c r="AT925" s="59"/>
      <c r="AU925" s="59"/>
      <c r="AV925" s="59"/>
      <c r="AW925" s="207"/>
      <c r="AX925" s="199" t="s">
        <v>2995</v>
      </c>
      <c r="AY925" s="208"/>
      <c r="AZ925" s="209">
        <v>240</v>
      </c>
    </row>
    <row r="926" spans="1:52" s="126" customFormat="1" ht="85.5" customHeight="1" x14ac:dyDescent="0.25">
      <c r="A926" s="53" t="str">
        <f t="shared" si="160"/>
        <v>DQ1NT1+1</v>
      </c>
      <c r="B926" s="53" t="str">
        <f t="shared" si="161"/>
        <v>DQ1NT1+2</v>
      </c>
      <c r="C926" s="53" t="str">
        <f t="shared" si="162"/>
        <v>DQ1NT1+3</v>
      </c>
      <c r="D926" s="53" t="str">
        <f t="shared" si="163"/>
        <v>DQ1NT1+4</v>
      </c>
      <c r="F926" s="126" t="s">
        <v>2995</v>
      </c>
      <c r="G926" s="55">
        <v>1</v>
      </c>
      <c r="H926" s="55" t="s">
        <v>3016</v>
      </c>
      <c r="I926" s="56" t="s">
        <v>3017</v>
      </c>
      <c r="J926" s="56" t="s">
        <v>3018</v>
      </c>
      <c r="K926" s="56"/>
      <c r="L926" s="56" t="s">
        <v>3019</v>
      </c>
      <c r="M926" s="57"/>
      <c r="N926" s="55"/>
      <c r="O926" s="55"/>
      <c r="P926" s="55"/>
      <c r="Q926" s="57"/>
      <c r="R926" s="57"/>
      <c r="S926" s="57"/>
      <c r="T926" s="57"/>
      <c r="U926" s="58"/>
      <c r="V926" s="59"/>
      <c r="W926" s="59"/>
      <c r="X926" s="59"/>
      <c r="Y926" s="59"/>
      <c r="Z926" s="60" t="e">
        <f t="shared" ref="Z926:Z933" si="168">V926/M926</f>
        <v>#DIV/0!</v>
      </c>
      <c r="AA926" s="60" t="e">
        <f t="shared" si="167"/>
        <v>#DIV/0!</v>
      </c>
      <c r="AB926" s="60"/>
      <c r="AC926" s="60"/>
      <c r="AD926" s="59"/>
      <c r="AE926" s="59"/>
      <c r="AF926" s="59"/>
      <c r="AG926" s="59"/>
      <c r="AH926" s="61"/>
      <c r="AI926" s="61"/>
      <c r="AJ926" s="61"/>
      <c r="AK926" s="61"/>
      <c r="AL926" s="164"/>
      <c r="AM926" s="62"/>
      <c r="AN926" s="62"/>
      <c r="AO926" s="59">
        <f t="shared" si="159"/>
        <v>0</v>
      </c>
      <c r="AP926" s="59">
        <f t="shared" si="159"/>
        <v>0</v>
      </c>
      <c r="AQ926" s="59">
        <f t="shared" si="159"/>
        <v>0</v>
      </c>
      <c r="AR926" s="59">
        <f t="shared" si="159"/>
        <v>0</v>
      </c>
      <c r="AS926" s="59"/>
      <c r="AT926" s="59"/>
      <c r="AU926" s="59"/>
      <c r="AV926" s="59"/>
      <c r="AW926" s="64"/>
      <c r="AX926" s="126" t="s">
        <v>2995</v>
      </c>
      <c r="AY926" s="65"/>
      <c r="AZ926" s="66">
        <v>300</v>
      </c>
    </row>
    <row r="927" spans="1:52" s="126" customFormat="1" ht="31.5" x14ac:dyDescent="0.25">
      <c r="A927" s="53" t="str">
        <f t="shared" si="160"/>
        <v>DQ1NT1_D1+1</v>
      </c>
      <c r="B927" s="53" t="str">
        <f t="shared" si="161"/>
        <v>DQ1NT1_D1+2</v>
      </c>
      <c r="C927" s="53" t="str">
        <f t="shared" si="162"/>
        <v>DQ1NT1_D1+3</v>
      </c>
      <c r="D927" s="53" t="str">
        <f t="shared" si="163"/>
        <v>DQ1NT1_D1+4</v>
      </c>
      <c r="F927" s="126" t="s">
        <v>2995</v>
      </c>
      <c r="G927" s="55"/>
      <c r="H927" s="55" t="s">
        <v>3020</v>
      </c>
      <c r="I927" s="56" t="s">
        <v>3021</v>
      </c>
      <c r="J927" s="56" t="s">
        <v>3022</v>
      </c>
      <c r="K927" s="56"/>
      <c r="L927" s="56" t="s">
        <v>3023</v>
      </c>
      <c r="M927" s="57">
        <v>1400</v>
      </c>
      <c r="N927" s="55">
        <v>600</v>
      </c>
      <c r="O927" s="55">
        <v>400</v>
      </c>
      <c r="P927" s="55">
        <v>200</v>
      </c>
      <c r="Q927" s="57"/>
      <c r="R927" s="57"/>
      <c r="S927" s="57"/>
      <c r="T927" s="57"/>
      <c r="U927" s="58" t="str">
        <f t="shared" ref="U927:U944" si="169">H927</f>
        <v>DQ1NT1_D1</v>
      </c>
      <c r="V927" s="59"/>
      <c r="W927" s="59"/>
      <c r="X927" s="59"/>
      <c r="Y927" s="59"/>
      <c r="Z927" s="60">
        <f t="shared" si="168"/>
        <v>0</v>
      </c>
      <c r="AA927" s="60">
        <f t="shared" si="167"/>
        <v>0</v>
      </c>
      <c r="AB927" s="60">
        <f>X927/O927</f>
        <v>0</v>
      </c>
      <c r="AC927" s="60"/>
      <c r="AD927" s="59"/>
      <c r="AE927" s="59"/>
      <c r="AF927" s="59"/>
      <c r="AG927" s="59"/>
      <c r="AH927" s="61"/>
      <c r="AI927" s="61"/>
      <c r="AJ927" s="61"/>
      <c r="AK927" s="61"/>
      <c r="AL927" s="164">
        <v>6.9607085882709683</v>
      </c>
      <c r="AM927" s="62"/>
      <c r="AN927" s="63">
        <f t="shared" ref="AN927:AN944" si="170">ROUNDDOWN(AL927*$AN$10/$AL$10,1)</f>
        <v>4</v>
      </c>
      <c r="AO927" s="59">
        <f t="shared" si="159"/>
        <v>5600</v>
      </c>
      <c r="AP927" s="59">
        <f t="shared" si="159"/>
        <v>2400</v>
      </c>
      <c r="AQ927" s="59">
        <f t="shared" si="159"/>
        <v>1600</v>
      </c>
      <c r="AR927" s="59">
        <f t="shared" si="159"/>
        <v>800</v>
      </c>
      <c r="AS927" s="59">
        <f t="shared" si="164"/>
        <v>5600</v>
      </c>
      <c r="AT927" s="59">
        <f t="shared" si="164"/>
        <v>2400</v>
      </c>
      <c r="AU927" s="59">
        <f t="shared" si="164"/>
        <v>1600</v>
      </c>
      <c r="AV927" s="59">
        <f t="shared" si="164"/>
        <v>800</v>
      </c>
      <c r="AW927" s="64"/>
      <c r="AX927" s="126" t="s">
        <v>2995</v>
      </c>
      <c r="AY927" s="65"/>
      <c r="AZ927" s="66">
        <v>240</v>
      </c>
    </row>
    <row r="928" spans="1:52" s="126" customFormat="1" ht="31.5" x14ac:dyDescent="0.25">
      <c r="A928" s="53" t="str">
        <f t="shared" si="160"/>
        <v>DQ1NT1_D2+1</v>
      </c>
      <c r="B928" s="53" t="str">
        <f t="shared" si="161"/>
        <v>DQ1NT1_D2+2</v>
      </c>
      <c r="C928" s="53" t="str">
        <f t="shared" si="162"/>
        <v>DQ1NT1_D2+3</v>
      </c>
      <c r="D928" s="53" t="str">
        <f t="shared" si="163"/>
        <v>DQ1NT1_D2+4</v>
      </c>
      <c r="F928" s="126" t="s">
        <v>2995</v>
      </c>
      <c r="G928" s="55"/>
      <c r="H928" s="55" t="s">
        <v>3024</v>
      </c>
      <c r="I928" s="56" t="s">
        <v>3025</v>
      </c>
      <c r="J928" s="56" t="s">
        <v>3026</v>
      </c>
      <c r="K928" s="56"/>
      <c r="L928" s="56" t="s">
        <v>3027</v>
      </c>
      <c r="M928" s="57">
        <v>1900</v>
      </c>
      <c r="N928" s="55">
        <v>800</v>
      </c>
      <c r="O928" s="55">
        <v>500</v>
      </c>
      <c r="P928" s="55">
        <v>300</v>
      </c>
      <c r="Q928" s="57"/>
      <c r="R928" s="57"/>
      <c r="S928" s="57"/>
      <c r="T928" s="57"/>
      <c r="U928" s="58" t="str">
        <f t="shared" si="169"/>
        <v>DQ1NT1_D2</v>
      </c>
      <c r="V928" s="59"/>
      <c r="W928" s="59"/>
      <c r="X928" s="59"/>
      <c r="Y928" s="59"/>
      <c r="Z928" s="60">
        <f t="shared" si="168"/>
        <v>0</v>
      </c>
      <c r="AA928" s="60">
        <f t="shared" si="167"/>
        <v>0</v>
      </c>
      <c r="AB928" s="60"/>
      <c r="AC928" s="60"/>
      <c r="AD928" s="59"/>
      <c r="AE928" s="59"/>
      <c r="AF928" s="59"/>
      <c r="AG928" s="59"/>
      <c r="AH928" s="61"/>
      <c r="AI928" s="61"/>
      <c r="AJ928" s="61"/>
      <c r="AK928" s="61"/>
      <c r="AL928" s="164">
        <v>7.2700338766678687</v>
      </c>
      <c r="AM928" s="62"/>
      <c r="AN928" s="63">
        <f t="shared" si="170"/>
        <v>4.2</v>
      </c>
      <c r="AO928" s="59">
        <f t="shared" si="159"/>
        <v>7980</v>
      </c>
      <c r="AP928" s="59">
        <f t="shared" si="159"/>
        <v>3360</v>
      </c>
      <c r="AQ928" s="59">
        <f t="shared" si="159"/>
        <v>2100</v>
      </c>
      <c r="AR928" s="59">
        <f t="shared" si="159"/>
        <v>1260</v>
      </c>
      <c r="AS928" s="59">
        <f t="shared" si="164"/>
        <v>8000</v>
      </c>
      <c r="AT928" s="59">
        <f t="shared" si="164"/>
        <v>3400</v>
      </c>
      <c r="AU928" s="59">
        <f t="shared" si="164"/>
        <v>2100</v>
      </c>
      <c r="AV928" s="59">
        <f t="shared" si="164"/>
        <v>1300</v>
      </c>
      <c r="AW928" s="64"/>
      <c r="AX928" s="126" t="s">
        <v>2995</v>
      </c>
      <c r="AY928" s="65"/>
      <c r="AZ928" s="66">
        <v>120</v>
      </c>
    </row>
    <row r="929" spans="1:52" s="126" customFormat="1" ht="31.5" x14ac:dyDescent="0.25">
      <c r="A929" s="53" t="str">
        <f t="shared" si="160"/>
        <v>DQ1NT1_D3+1</v>
      </c>
      <c r="B929" s="53" t="str">
        <f t="shared" si="161"/>
        <v>DQ1NT1_D3+2</v>
      </c>
      <c r="C929" s="53" t="str">
        <f t="shared" si="162"/>
        <v>DQ1NT1_D3+3</v>
      </c>
      <c r="D929" s="53" t="str">
        <f t="shared" si="163"/>
        <v>DQ1NT1_D3+4</v>
      </c>
      <c r="F929" s="126" t="s">
        <v>2995</v>
      </c>
      <c r="G929" s="55"/>
      <c r="H929" s="55" t="s">
        <v>3028</v>
      </c>
      <c r="I929" s="56" t="s">
        <v>3029</v>
      </c>
      <c r="J929" s="56" t="s">
        <v>3030</v>
      </c>
      <c r="K929" s="56"/>
      <c r="L929" s="56" t="s">
        <v>3031</v>
      </c>
      <c r="M929" s="57">
        <v>2500</v>
      </c>
      <c r="N929" s="55">
        <v>800</v>
      </c>
      <c r="O929" s="55">
        <v>500</v>
      </c>
      <c r="P929" s="55">
        <v>400</v>
      </c>
      <c r="Q929" s="57"/>
      <c r="R929" s="57"/>
      <c r="S929" s="57"/>
      <c r="T929" s="57"/>
      <c r="U929" s="58" t="str">
        <f t="shared" si="169"/>
        <v>DQ1NT1_D3</v>
      </c>
      <c r="V929" s="59"/>
      <c r="W929" s="59"/>
      <c r="X929" s="59"/>
      <c r="Y929" s="59"/>
      <c r="Z929" s="60">
        <f t="shared" si="168"/>
        <v>0</v>
      </c>
      <c r="AA929" s="60">
        <f t="shared" si="167"/>
        <v>0</v>
      </c>
      <c r="AB929" s="60">
        <f>X929/O929</f>
        <v>0</v>
      </c>
      <c r="AC929" s="60"/>
      <c r="AD929" s="59"/>
      <c r="AE929" s="59"/>
      <c r="AF929" s="59"/>
      <c r="AG929" s="59"/>
      <c r="AH929" s="61"/>
      <c r="AI929" s="61"/>
      <c r="AJ929" s="61"/>
      <c r="AK929" s="61"/>
      <c r="AL929" s="164">
        <v>8.171680249309091</v>
      </c>
      <c r="AM929" s="62"/>
      <c r="AN929" s="63">
        <f t="shared" si="170"/>
        <v>4.7</v>
      </c>
      <c r="AO929" s="59">
        <f t="shared" si="159"/>
        <v>11750</v>
      </c>
      <c r="AP929" s="59">
        <f t="shared" si="159"/>
        <v>3760</v>
      </c>
      <c r="AQ929" s="59">
        <f t="shared" si="159"/>
        <v>2350</v>
      </c>
      <c r="AR929" s="59">
        <f t="shared" si="159"/>
        <v>1880</v>
      </c>
      <c r="AS929" s="59">
        <f t="shared" si="164"/>
        <v>11800</v>
      </c>
      <c r="AT929" s="59">
        <f t="shared" si="164"/>
        <v>3800</v>
      </c>
      <c r="AU929" s="59">
        <f t="shared" si="164"/>
        <v>2400</v>
      </c>
      <c r="AV929" s="59">
        <f t="shared" si="164"/>
        <v>1900</v>
      </c>
      <c r="AW929" s="64"/>
      <c r="AX929" s="126" t="s">
        <v>2995</v>
      </c>
      <c r="AY929" s="65"/>
      <c r="AZ929" s="66">
        <v>120</v>
      </c>
    </row>
    <row r="930" spans="1:52" s="126" customFormat="1" ht="31.5" x14ac:dyDescent="0.25">
      <c r="A930" s="53" t="str">
        <f t="shared" si="160"/>
        <v>DQ1NT1_D4+1</v>
      </c>
      <c r="B930" s="53" t="str">
        <f t="shared" si="161"/>
        <v>DQ1NT1_D4+2</v>
      </c>
      <c r="C930" s="53" t="str">
        <f t="shared" si="162"/>
        <v>DQ1NT1_D4+3</v>
      </c>
      <c r="D930" s="53" t="str">
        <f t="shared" si="163"/>
        <v>DQ1NT1_D4+4</v>
      </c>
      <c r="F930" s="126" t="s">
        <v>2995</v>
      </c>
      <c r="G930" s="55"/>
      <c r="H930" s="55" t="s">
        <v>3032</v>
      </c>
      <c r="I930" s="56" t="s">
        <v>3033</v>
      </c>
      <c r="J930" s="56" t="s">
        <v>3034</v>
      </c>
      <c r="K930" s="56"/>
      <c r="L930" s="56" t="s">
        <v>3035</v>
      </c>
      <c r="M930" s="57">
        <v>3300</v>
      </c>
      <c r="N930" s="57">
        <v>800</v>
      </c>
      <c r="O930" s="57">
        <v>700</v>
      </c>
      <c r="P930" s="55">
        <v>500</v>
      </c>
      <c r="Q930" s="57"/>
      <c r="R930" s="57"/>
      <c r="S930" s="57"/>
      <c r="T930" s="57"/>
      <c r="U930" s="58" t="str">
        <f t="shared" si="169"/>
        <v>DQ1NT1_D4</v>
      </c>
      <c r="V930" s="59"/>
      <c r="W930" s="59"/>
      <c r="X930" s="59"/>
      <c r="Y930" s="59"/>
      <c r="Z930" s="60">
        <f t="shared" si="168"/>
        <v>0</v>
      </c>
      <c r="AA930" s="60">
        <f t="shared" si="167"/>
        <v>0</v>
      </c>
      <c r="AB930" s="60"/>
      <c r="AC930" s="60"/>
      <c r="AD930" s="59"/>
      <c r="AE930" s="59"/>
      <c r="AF930" s="59"/>
      <c r="AG930" s="59"/>
      <c r="AH930" s="61"/>
      <c r="AI930" s="61"/>
      <c r="AJ930" s="61"/>
      <c r="AK930" s="61"/>
      <c r="AL930" s="164">
        <v>8.1612516440418759</v>
      </c>
      <c r="AM930" s="62"/>
      <c r="AN930" s="63">
        <f t="shared" si="170"/>
        <v>4.7</v>
      </c>
      <c r="AO930" s="59">
        <f t="shared" si="159"/>
        <v>15510</v>
      </c>
      <c r="AP930" s="59">
        <f t="shared" si="159"/>
        <v>3760</v>
      </c>
      <c r="AQ930" s="59">
        <f t="shared" si="159"/>
        <v>3290</v>
      </c>
      <c r="AR930" s="59">
        <f t="shared" si="159"/>
        <v>2350</v>
      </c>
      <c r="AS930" s="59">
        <f t="shared" si="164"/>
        <v>15500</v>
      </c>
      <c r="AT930" s="59">
        <f t="shared" si="164"/>
        <v>3800</v>
      </c>
      <c r="AU930" s="59">
        <f t="shared" si="164"/>
        <v>3300</v>
      </c>
      <c r="AV930" s="59">
        <f t="shared" si="164"/>
        <v>2400</v>
      </c>
      <c r="AW930" s="64"/>
      <c r="AX930" s="126" t="s">
        <v>2995</v>
      </c>
      <c r="AY930" s="65"/>
      <c r="AZ930" s="66">
        <v>600</v>
      </c>
    </row>
    <row r="931" spans="1:52" s="126" customFormat="1" ht="31.5" x14ac:dyDescent="0.25">
      <c r="A931" s="53" t="str">
        <f t="shared" si="160"/>
        <v>DQ1NT1_D5+1</v>
      </c>
      <c r="B931" s="53" t="str">
        <f t="shared" si="161"/>
        <v>DQ1NT1_D5+2</v>
      </c>
      <c r="C931" s="53" t="str">
        <f t="shared" si="162"/>
        <v>DQ1NT1_D5+3</v>
      </c>
      <c r="D931" s="53" t="str">
        <f t="shared" si="163"/>
        <v>DQ1NT1_D5+4</v>
      </c>
      <c r="F931" s="126" t="s">
        <v>2995</v>
      </c>
      <c r="G931" s="55"/>
      <c r="H931" s="55" t="s">
        <v>3036</v>
      </c>
      <c r="I931" s="56" t="s">
        <v>3037</v>
      </c>
      <c r="J931" s="56" t="s">
        <v>3038</v>
      </c>
      <c r="K931" s="56"/>
      <c r="L931" s="56" t="s">
        <v>3039</v>
      </c>
      <c r="M931" s="57">
        <v>4400</v>
      </c>
      <c r="N931" s="57">
        <v>1600</v>
      </c>
      <c r="O931" s="57">
        <v>1000</v>
      </c>
      <c r="P931" s="55">
        <v>700</v>
      </c>
      <c r="Q931" s="57"/>
      <c r="R931" s="57"/>
      <c r="S931" s="57"/>
      <c r="T931" s="57"/>
      <c r="U931" s="58" t="str">
        <f t="shared" si="169"/>
        <v>DQ1NT1_D5</v>
      </c>
      <c r="V931" s="59"/>
      <c r="W931" s="59"/>
      <c r="X931" s="59"/>
      <c r="Y931" s="59"/>
      <c r="Z931" s="60">
        <f t="shared" si="168"/>
        <v>0</v>
      </c>
      <c r="AA931" s="60">
        <f t="shared" si="167"/>
        <v>0</v>
      </c>
      <c r="AB931" s="60"/>
      <c r="AC931" s="60"/>
      <c r="AD931" s="59"/>
      <c r="AE931" s="59"/>
      <c r="AF931" s="59"/>
      <c r="AG931" s="59"/>
      <c r="AH931" s="61"/>
      <c r="AI931" s="61"/>
      <c r="AJ931" s="61"/>
      <c r="AK931" s="61"/>
      <c r="AL931" s="164">
        <v>6.3634569850039462</v>
      </c>
      <c r="AM931" s="62"/>
      <c r="AN931" s="63">
        <f t="shared" si="170"/>
        <v>3.6</v>
      </c>
      <c r="AO931" s="59">
        <f t="shared" si="159"/>
        <v>15840</v>
      </c>
      <c r="AP931" s="59">
        <f t="shared" si="159"/>
        <v>5760</v>
      </c>
      <c r="AQ931" s="59">
        <f t="shared" si="159"/>
        <v>3600</v>
      </c>
      <c r="AR931" s="59">
        <f t="shared" si="159"/>
        <v>2520</v>
      </c>
      <c r="AS931" s="59">
        <f t="shared" si="164"/>
        <v>15800</v>
      </c>
      <c r="AT931" s="59">
        <f t="shared" si="164"/>
        <v>5800</v>
      </c>
      <c r="AU931" s="59">
        <f t="shared" si="164"/>
        <v>3600</v>
      </c>
      <c r="AV931" s="59">
        <f t="shared" si="164"/>
        <v>2500</v>
      </c>
      <c r="AW931" s="64"/>
      <c r="AX931" s="126" t="s">
        <v>2995</v>
      </c>
      <c r="AY931" s="65"/>
      <c r="AZ931" s="66">
        <v>300</v>
      </c>
    </row>
    <row r="932" spans="1:52" s="126" customFormat="1" ht="31.5" x14ac:dyDescent="0.25">
      <c r="A932" s="53" t="str">
        <f t="shared" si="160"/>
        <v>DQ1NT1_D6+1</v>
      </c>
      <c r="B932" s="53" t="str">
        <f t="shared" si="161"/>
        <v>DQ1NT1_D6+2</v>
      </c>
      <c r="C932" s="53" t="str">
        <f t="shared" si="162"/>
        <v>DQ1NT1_D6+3</v>
      </c>
      <c r="D932" s="53" t="str">
        <f t="shared" si="163"/>
        <v>DQ1NT1_D6+4</v>
      </c>
      <c r="F932" s="126" t="s">
        <v>2995</v>
      </c>
      <c r="G932" s="55"/>
      <c r="H932" s="55" t="s">
        <v>3040</v>
      </c>
      <c r="I932" s="56" t="s">
        <v>3041</v>
      </c>
      <c r="J932" s="56" t="s">
        <v>3042</v>
      </c>
      <c r="K932" s="56"/>
      <c r="L932" s="56" t="s">
        <v>3043</v>
      </c>
      <c r="M932" s="57">
        <v>5600</v>
      </c>
      <c r="N932" s="57">
        <v>1600</v>
      </c>
      <c r="O932" s="55">
        <v>1200</v>
      </c>
      <c r="P932" s="55">
        <v>900</v>
      </c>
      <c r="Q932" s="57"/>
      <c r="R932" s="57"/>
      <c r="S932" s="57"/>
      <c r="T932" s="57"/>
      <c r="U932" s="58" t="str">
        <f t="shared" si="169"/>
        <v>DQ1NT1_D6</v>
      </c>
      <c r="V932" s="59"/>
      <c r="W932" s="59"/>
      <c r="X932" s="59"/>
      <c r="Y932" s="59"/>
      <c r="Z932" s="60">
        <f t="shared" si="168"/>
        <v>0</v>
      </c>
      <c r="AA932" s="60"/>
      <c r="AB932" s="60"/>
      <c r="AC932" s="60">
        <f>Y932/P932</f>
        <v>0</v>
      </c>
      <c r="AD932" s="59"/>
      <c r="AE932" s="59"/>
      <c r="AF932" s="59"/>
      <c r="AG932" s="59"/>
      <c r="AH932" s="61"/>
      <c r="AI932" s="61"/>
      <c r="AJ932" s="61"/>
      <c r="AK932" s="61"/>
      <c r="AL932" s="164">
        <v>5.9367685223205129</v>
      </c>
      <c r="AM932" s="62"/>
      <c r="AN932" s="63">
        <f t="shared" si="170"/>
        <v>3.4</v>
      </c>
      <c r="AO932" s="59">
        <f t="shared" si="159"/>
        <v>19040</v>
      </c>
      <c r="AP932" s="59">
        <f t="shared" si="159"/>
        <v>5440</v>
      </c>
      <c r="AQ932" s="59">
        <f t="shared" si="159"/>
        <v>4080</v>
      </c>
      <c r="AR932" s="59">
        <f t="shared" si="159"/>
        <v>3060</v>
      </c>
      <c r="AS932" s="59">
        <f t="shared" si="164"/>
        <v>19000</v>
      </c>
      <c r="AT932" s="59">
        <f t="shared" si="164"/>
        <v>5400</v>
      </c>
      <c r="AU932" s="59">
        <f t="shared" si="164"/>
        <v>4100</v>
      </c>
      <c r="AV932" s="59">
        <f t="shared" si="164"/>
        <v>3100</v>
      </c>
      <c r="AW932" s="64"/>
      <c r="AX932" s="126" t="s">
        <v>2995</v>
      </c>
      <c r="AY932" s="65"/>
      <c r="AZ932" s="66">
        <v>180</v>
      </c>
    </row>
    <row r="933" spans="1:52" s="126" customFormat="1" ht="31.5" x14ac:dyDescent="0.25">
      <c r="A933" s="53" t="str">
        <f t="shared" si="160"/>
        <v>DQ1NT1_D7+1</v>
      </c>
      <c r="B933" s="53" t="str">
        <f t="shared" si="161"/>
        <v>DQ1NT1_D7+2</v>
      </c>
      <c r="C933" s="53" t="str">
        <f t="shared" si="162"/>
        <v>DQ1NT1_D7+3</v>
      </c>
      <c r="D933" s="53" t="str">
        <f t="shared" si="163"/>
        <v>DQ1NT1_D7+4</v>
      </c>
      <c r="F933" s="126" t="s">
        <v>2995</v>
      </c>
      <c r="G933" s="55"/>
      <c r="H933" s="55" t="s">
        <v>3044</v>
      </c>
      <c r="I933" s="56" t="s">
        <v>3045</v>
      </c>
      <c r="J933" s="56" t="s">
        <v>3046</v>
      </c>
      <c r="K933" s="56"/>
      <c r="L933" s="56" t="s">
        <v>3047</v>
      </c>
      <c r="M933" s="55">
        <v>3900</v>
      </c>
      <c r="N933" s="55">
        <v>1200</v>
      </c>
      <c r="O933" s="55">
        <v>900</v>
      </c>
      <c r="P933" s="55">
        <v>700</v>
      </c>
      <c r="Q933" s="57"/>
      <c r="R933" s="57"/>
      <c r="S933" s="57"/>
      <c r="T933" s="57"/>
      <c r="U933" s="58" t="str">
        <f t="shared" si="169"/>
        <v>DQ1NT1_D7</v>
      </c>
      <c r="V933" s="59"/>
      <c r="W933" s="59"/>
      <c r="X933" s="59"/>
      <c r="Y933" s="59"/>
      <c r="Z933" s="60">
        <f t="shared" si="168"/>
        <v>0</v>
      </c>
      <c r="AA933" s="60">
        <f>W933/N933</f>
        <v>0</v>
      </c>
      <c r="AB933" s="60"/>
      <c r="AC933" s="60"/>
      <c r="AD933" s="59"/>
      <c r="AE933" s="59"/>
      <c r="AF933" s="59"/>
      <c r="AG933" s="59"/>
      <c r="AH933" s="61"/>
      <c r="AI933" s="61"/>
      <c r="AJ933" s="61"/>
      <c r="AK933" s="61"/>
      <c r="AL933" s="164">
        <v>6.2471666666666668</v>
      </c>
      <c r="AM933" s="62"/>
      <c r="AN933" s="63">
        <f t="shared" si="170"/>
        <v>3.6</v>
      </c>
      <c r="AO933" s="59">
        <f t="shared" si="159"/>
        <v>14040</v>
      </c>
      <c r="AP933" s="59">
        <f t="shared" si="159"/>
        <v>4320</v>
      </c>
      <c r="AQ933" s="59">
        <f t="shared" si="159"/>
        <v>3240</v>
      </c>
      <c r="AR933" s="59">
        <f t="shared" si="159"/>
        <v>2520</v>
      </c>
      <c r="AS933" s="59">
        <f t="shared" si="164"/>
        <v>14000</v>
      </c>
      <c r="AT933" s="59">
        <f t="shared" si="164"/>
        <v>4300</v>
      </c>
      <c r="AU933" s="59">
        <f t="shared" si="164"/>
        <v>3200</v>
      </c>
      <c r="AV933" s="59">
        <f t="shared" si="164"/>
        <v>2500</v>
      </c>
      <c r="AW933" s="64"/>
      <c r="AX933" s="126" t="s">
        <v>2995</v>
      </c>
      <c r="AY933" s="65"/>
      <c r="AZ933" s="66">
        <v>120</v>
      </c>
    </row>
    <row r="934" spans="1:52" s="126" customFormat="1" ht="39.950000000000003" customHeight="1" x14ac:dyDescent="0.25">
      <c r="A934" s="53" t="str">
        <f t="shared" si="160"/>
        <v>DQ1NT1_D8+1</v>
      </c>
      <c r="B934" s="53" t="str">
        <f t="shared" si="161"/>
        <v>DQ1NT1_D8+2</v>
      </c>
      <c r="C934" s="53" t="str">
        <f t="shared" si="162"/>
        <v>DQ1NT1_D8+3</v>
      </c>
      <c r="D934" s="53" t="str">
        <f t="shared" si="163"/>
        <v>DQ1NT1_D8+4</v>
      </c>
      <c r="F934" s="126" t="s">
        <v>2995</v>
      </c>
      <c r="G934" s="55"/>
      <c r="H934" s="55" t="s">
        <v>3048</v>
      </c>
      <c r="I934" s="56" t="s">
        <v>3049</v>
      </c>
      <c r="J934" s="56" t="s">
        <v>3050</v>
      </c>
      <c r="K934" s="56"/>
      <c r="L934" s="56" t="s">
        <v>3051</v>
      </c>
      <c r="M934" s="57">
        <v>900</v>
      </c>
      <c r="N934" s="55">
        <v>500</v>
      </c>
      <c r="O934" s="55">
        <v>300</v>
      </c>
      <c r="P934" s="55">
        <v>200</v>
      </c>
      <c r="Q934" s="57"/>
      <c r="R934" s="57"/>
      <c r="S934" s="57"/>
      <c r="T934" s="57"/>
      <c r="U934" s="58" t="str">
        <f t="shared" si="169"/>
        <v>DQ1NT1_D8</v>
      </c>
      <c r="V934" s="59"/>
      <c r="W934" s="59"/>
      <c r="X934" s="59"/>
      <c r="Y934" s="59"/>
      <c r="Z934" s="60"/>
      <c r="AA934" s="60">
        <f>W934/N934</f>
        <v>0</v>
      </c>
      <c r="AB934" s="60"/>
      <c r="AC934" s="60"/>
      <c r="AD934" s="59"/>
      <c r="AE934" s="59"/>
      <c r="AF934" s="59"/>
      <c r="AG934" s="59"/>
      <c r="AH934" s="61"/>
      <c r="AI934" s="61"/>
      <c r="AJ934" s="61"/>
      <c r="AK934" s="61"/>
      <c r="AL934" s="164">
        <v>6.4406664488017427</v>
      </c>
      <c r="AM934" s="62"/>
      <c r="AN934" s="63">
        <f t="shared" si="170"/>
        <v>3.7</v>
      </c>
      <c r="AO934" s="59">
        <f t="shared" si="159"/>
        <v>3330</v>
      </c>
      <c r="AP934" s="59">
        <f t="shared" si="159"/>
        <v>1850</v>
      </c>
      <c r="AQ934" s="59">
        <f t="shared" si="159"/>
        <v>1110</v>
      </c>
      <c r="AR934" s="59">
        <f t="shared" si="159"/>
        <v>740</v>
      </c>
      <c r="AS934" s="59">
        <f t="shared" si="164"/>
        <v>3300</v>
      </c>
      <c r="AT934" s="59">
        <f t="shared" si="164"/>
        <v>1900</v>
      </c>
      <c r="AU934" s="59">
        <f t="shared" si="164"/>
        <v>1100</v>
      </c>
      <c r="AV934" s="59">
        <f t="shared" si="164"/>
        <v>740</v>
      </c>
      <c r="AW934" s="64"/>
      <c r="AX934" s="126" t="s">
        <v>2995</v>
      </c>
      <c r="AY934" s="65"/>
      <c r="AZ934" s="66"/>
    </row>
    <row r="935" spans="1:52" s="126" customFormat="1" ht="39.950000000000003" customHeight="1" x14ac:dyDescent="0.25">
      <c r="A935" s="53" t="str">
        <f t="shared" si="160"/>
        <v>DQ1NT1_D9+1</v>
      </c>
      <c r="B935" s="53" t="str">
        <f t="shared" si="161"/>
        <v>DQ1NT1_D9+2</v>
      </c>
      <c r="C935" s="53" t="str">
        <f t="shared" si="162"/>
        <v>DQ1NT1_D9+3</v>
      </c>
      <c r="D935" s="53" t="str">
        <f t="shared" si="163"/>
        <v>DQ1NT1_D9+4</v>
      </c>
      <c r="F935" s="126" t="s">
        <v>2995</v>
      </c>
      <c r="G935" s="55"/>
      <c r="H935" s="55" t="s">
        <v>3052</v>
      </c>
      <c r="I935" s="56" t="s">
        <v>3053</v>
      </c>
      <c r="J935" s="56" t="s">
        <v>3054</v>
      </c>
      <c r="K935" s="56"/>
      <c r="L935" s="56" t="s">
        <v>3055</v>
      </c>
      <c r="M935" s="57">
        <v>1000</v>
      </c>
      <c r="N935" s="55">
        <v>400</v>
      </c>
      <c r="O935" s="55">
        <v>300</v>
      </c>
      <c r="P935" s="55">
        <v>200</v>
      </c>
      <c r="Q935" s="57"/>
      <c r="R935" s="57"/>
      <c r="S935" s="57"/>
      <c r="T935" s="57"/>
      <c r="U935" s="58" t="str">
        <f t="shared" si="169"/>
        <v>DQ1NT1_D9</v>
      </c>
      <c r="V935" s="59"/>
      <c r="W935" s="59"/>
      <c r="X935" s="59"/>
      <c r="Y935" s="59"/>
      <c r="Z935" s="60">
        <f>V935/M935</f>
        <v>0</v>
      </c>
      <c r="AA935" s="60">
        <f>W935/N935</f>
        <v>0</v>
      </c>
      <c r="AB935" s="60"/>
      <c r="AC935" s="60"/>
      <c r="AD935" s="59"/>
      <c r="AE935" s="59"/>
      <c r="AF935" s="59"/>
      <c r="AG935" s="59"/>
      <c r="AH935" s="61"/>
      <c r="AI935" s="61"/>
      <c r="AJ935" s="61"/>
      <c r="AK935" s="61"/>
      <c r="AL935" s="164">
        <v>5.8456889798400269</v>
      </c>
      <c r="AM935" s="62"/>
      <c r="AN935" s="63">
        <f t="shared" si="170"/>
        <v>3.3</v>
      </c>
      <c r="AO935" s="59">
        <f t="shared" si="159"/>
        <v>3300</v>
      </c>
      <c r="AP935" s="59">
        <f t="shared" si="159"/>
        <v>1320</v>
      </c>
      <c r="AQ935" s="59">
        <f t="shared" si="159"/>
        <v>990</v>
      </c>
      <c r="AR935" s="59">
        <f t="shared" si="159"/>
        <v>660</v>
      </c>
      <c r="AS935" s="59">
        <f t="shared" si="164"/>
        <v>3300</v>
      </c>
      <c r="AT935" s="59">
        <f t="shared" si="164"/>
        <v>1300</v>
      </c>
      <c r="AU935" s="59">
        <f t="shared" si="164"/>
        <v>990</v>
      </c>
      <c r="AV935" s="59">
        <f t="shared" si="164"/>
        <v>660</v>
      </c>
      <c r="AW935" s="64"/>
      <c r="AX935" s="126" t="s">
        <v>2995</v>
      </c>
      <c r="AY935" s="65"/>
      <c r="AZ935" s="66">
        <v>180</v>
      </c>
    </row>
    <row r="936" spans="1:52" s="126" customFormat="1" ht="39.950000000000003" customHeight="1" x14ac:dyDescent="0.25">
      <c r="A936" s="53" t="str">
        <f t="shared" si="160"/>
        <v>DQ1NT1_D10+1</v>
      </c>
      <c r="B936" s="53" t="str">
        <f t="shared" si="161"/>
        <v>DQ1NT1_D10+2</v>
      </c>
      <c r="C936" s="53" t="str">
        <f t="shared" si="162"/>
        <v>DQ1NT1_D10+3</v>
      </c>
      <c r="D936" s="53" t="str">
        <f t="shared" si="163"/>
        <v>DQ1NT1_D10+4</v>
      </c>
      <c r="F936" s="126" t="s">
        <v>2995</v>
      </c>
      <c r="G936" s="55"/>
      <c r="H936" s="55" t="s">
        <v>3056</v>
      </c>
      <c r="I936" s="56" t="s">
        <v>3057</v>
      </c>
      <c r="J936" s="56" t="s">
        <v>3058</v>
      </c>
      <c r="K936" s="56"/>
      <c r="L936" s="56" t="s">
        <v>3059</v>
      </c>
      <c r="M936" s="57">
        <v>1700</v>
      </c>
      <c r="N936" s="55">
        <v>700</v>
      </c>
      <c r="O936" s="55">
        <v>300</v>
      </c>
      <c r="P936" s="55">
        <v>250</v>
      </c>
      <c r="Q936" s="57"/>
      <c r="R936" s="57"/>
      <c r="S936" s="57"/>
      <c r="T936" s="57"/>
      <c r="U936" s="58" t="str">
        <f t="shared" si="169"/>
        <v>DQ1NT1_D10</v>
      </c>
      <c r="V936" s="59"/>
      <c r="W936" s="59"/>
      <c r="X936" s="59"/>
      <c r="Y936" s="59"/>
      <c r="Z936" s="60">
        <f>V936/M936</f>
        <v>0</v>
      </c>
      <c r="AA936" s="60">
        <f>W936/N936</f>
        <v>0</v>
      </c>
      <c r="AB936" s="60"/>
      <c r="AC936" s="60"/>
      <c r="AD936" s="59"/>
      <c r="AE936" s="59"/>
      <c r="AF936" s="59"/>
      <c r="AG936" s="59"/>
      <c r="AH936" s="61"/>
      <c r="AI936" s="61"/>
      <c r="AJ936" s="61"/>
      <c r="AK936" s="61"/>
      <c r="AL936" s="164">
        <v>6.4189836812682923</v>
      </c>
      <c r="AM936" s="62"/>
      <c r="AN936" s="63">
        <f t="shared" si="170"/>
        <v>3.7</v>
      </c>
      <c r="AO936" s="59">
        <f t="shared" si="159"/>
        <v>6290</v>
      </c>
      <c r="AP936" s="59">
        <f t="shared" si="159"/>
        <v>2590</v>
      </c>
      <c r="AQ936" s="59">
        <f t="shared" si="159"/>
        <v>1110</v>
      </c>
      <c r="AR936" s="59">
        <f t="shared" si="159"/>
        <v>925</v>
      </c>
      <c r="AS936" s="59">
        <f t="shared" si="164"/>
        <v>6300</v>
      </c>
      <c r="AT936" s="59">
        <f t="shared" si="164"/>
        <v>2600</v>
      </c>
      <c r="AU936" s="59">
        <f t="shared" si="164"/>
        <v>1100</v>
      </c>
      <c r="AV936" s="59">
        <f t="shared" si="164"/>
        <v>930</v>
      </c>
      <c r="AW936" s="64"/>
      <c r="AX936" s="126" t="s">
        <v>2995</v>
      </c>
      <c r="AY936" s="65"/>
      <c r="AZ936" s="66">
        <v>180</v>
      </c>
    </row>
    <row r="937" spans="1:52" s="126" customFormat="1" ht="47.25" x14ac:dyDescent="0.25">
      <c r="A937" s="53" t="str">
        <f t="shared" si="160"/>
        <v>DQ1NT1_D11+1</v>
      </c>
      <c r="B937" s="53" t="str">
        <f t="shared" si="161"/>
        <v>DQ1NT1_D11+2</v>
      </c>
      <c r="C937" s="53" t="str">
        <f t="shared" si="162"/>
        <v>DQ1NT1_D11+3</v>
      </c>
      <c r="D937" s="53" t="str">
        <f t="shared" si="163"/>
        <v>DQ1NT1_D11+4</v>
      </c>
      <c r="F937" s="126" t="s">
        <v>2995</v>
      </c>
      <c r="G937" s="55"/>
      <c r="H937" s="55" t="s">
        <v>3060</v>
      </c>
      <c r="I937" s="56" t="s">
        <v>3061</v>
      </c>
      <c r="J937" s="56" t="s">
        <v>3062</v>
      </c>
      <c r="K937" s="56"/>
      <c r="L937" s="56" t="s">
        <v>3063</v>
      </c>
      <c r="M937" s="57">
        <v>2500</v>
      </c>
      <c r="N937" s="55">
        <v>700</v>
      </c>
      <c r="O937" s="55">
        <v>600</v>
      </c>
      <c r="P937" s="55">
        <v>500</v>
      </c>
      <c r="Q937" s="57"/>
      <c r="R937" s="57"/>
      <c r="S937" s="57"/>
      <c r="T937" s="57"/>
      <c r="U937" s="58" t="str">
        <f t="shared" si="169"/>
        <v>DQ1NT1_D11</v>
      </c>
      <c r="V937" s="59"/>
      <c r="W937" s="59"/>
      <c r="X937" s="59"/>
      <c r="Y937" s="59"/>
      <c r="Z937" s="60"/>
      <c r="AA937" s="60"/>
      <c r="AB937" s="60"/>
      <c r="AC937" s="60"/>
      <c r="AD937" s="59"/>
      <c r="AE937" s="59"/>
      <c r="AF937" s="59"/>
      <c r="AG937" s="59"/>
      <c r="AH937" s="61"/>
      <c r="AI937" s="61"/>
      <c r="AJ937" s="61"/>
      <c r="AK937" s="61"/>
      <c r="AL937" s="164">
        <v>6.9850064942930326</v>
      </c>
      <c r="AM937" s="62"/>
      <c r="AN937" s="63">
        <f t="shared" si="170"/>
        <v>4</v>
      </c>
      <c r="AO937" s="59">
        <f t="shared" si="159"/>
        <v>10000</v>
      </c>
      <c r="AP937" s="59">
        <f t="shared" si="159"/>
        <v>2800</v>
      </c>
      <c r="AQ937" s="59">
        <f t="shared" si="159"/>
        <v>2400</v>
      </c>
      <c r="AR937" s="59">
        <f t="shared" si="159"/>
        <v>2000</v>
      </c>
      <c r="AS937" s="59">
        <f t="shared" si="164"/>
        <v>10000</v>
      </c>
      <c r="AT937" s="59">
        <f t="shared" si="164"/>
        <v>2800</v>
      </c>
      <c r="AU937" s="59">
        <f t="shared" si="164"/>
        <v>2400</v>
      </c>
      <c r="AV937" s="59">
        <f t="shared" si="164"/>
        <v>2000</v>
      </c>
      <c r="AW937" s="64"/>
      <c r="AX937" s="126" t="s">
        <v>2995</v>
      </c>
      <c r="AY937" s="65"/>
      <c r="AZ937" s="66">
        <v>180</v>
      </c>
    </row>
    <row r="938" spans="1:52" s="126" customFormat="1" ht="47.25" x14ac:dyDescent="0.25">
      <c r="A938" s="53" t="str">
        <f t="shared" si="160"/>
        <v>DQ1NT1_D12+1</v>
      </c>
      <c r="B938" s="53" t="str">
        <f t="shared" si="161"/>
        <v>DQ1NT1_D12+2</v>
      </c>
      <c r="C938" s="53" t="str">
        <f t="shared" si="162"/>
        <v>DQ1NT1_D12+3</v>
      </c>
      <c r="D938" s="53" t="str">
        <f t="shared" si="163"/>
        <v>DQ1NT1_D12+4</v>
      </c>
      <c r="F938" s="126" t="s">
        <v>2995</v>
      </c>
      <c r="G938" s="55"/>
      <c r="H938" s="55" t="s">
        <v>3064</v>
      </c>
      <c r="I938" s="56" t="s">
        <v>3065</v>
      </c>
      <c r="J938" s="56" t="s">
        <v>3066</v>
      </c>
      <c r="K938" s="56"/>
      <c r="L938" s="56" t="s">
        <v>3067</v>
      </c>
      <c r="M938" s="57">
        <v>1600</v>
      </c>
      <c r="N938" s="55">
        <v>500</v>
      </c>
      <c r="O938" s="55">
        <v>300</v>
      </c>
      <c r="P938" s="55">
        <v>250</v>
      </c>
      <c r="Q938" s="57"/>
      <c r="R938" s="57"/>
      <c r="S938" s="57"/>
      <c r="T938" s="57"/>
      <c r="U938" s="58" t="str">
        <f t="shared" si="169"/>
        <v>DQ1NT1_D12</v>
      </c>
      <c r="V938" s="59"/>
      <c r="W938" s="59"/>
      <c r="X938" s="59"/>
      <c r="Y938" s="59"/>
      <c r="Z938" s="60">
        <f>V938/M938</f>
        <v>0</v>
      </c>
      <c r="AA938" s="60">
        <f>W938/N938</f>
        <v>0</v>
      </c>
      <c r="AB938" s="60"/>
      <c r="AC938" s="60"/>
      <c r="AD938" s="59"/>
      <c r="AE938" s="59"/>
      <c r="AF938" s="59"/>
      <c r="AG938" s="59"/>
      <c r="AH938" s="61"/>
      <c r="AI938" s="61"/>
      <c r="AJ938" s="61"/>
      <c r="AK938" s="61"/>
      <c r="AL938" s="164">
        <v>6.6779459126843541</v>
      </c>
      <c r="AM938" s="62"/>
      <c r="AN938" s="63">
        <f t="shared" si="170"/>
        <v>3.8</v>
      </c>
      <c r="AO938" s="59">
        <f t="shared" si="159"/>
        <v>6080</v>
      </c>
      <c r="AP938" s="59">
        <f t="shared" si="159"/>
        <v>1900</v>
      </c>
      <c r="AQ938" s="59">
        <f t="shared" si="159"/>
        <v>1140</v>
      </c>
      <c r="AR938" s="59">
        <f t="shared" si="159"/>
        <v>950</v>
      </c>
      <c r="AS938" s="59">
        <f t="shared" si="164"/>
        <v>6100</v>
      </c>
      <c r="AT938" s="59">
        <f t="shared" si="164"/>
        <v>1900</v>
      </c>
      <c r="AU938" s="59">
        <f t="shared" si="164"/>
        <v>1100</v>
      </c>
      <c r="AV938" s="59">
        <f t="shared" si="164"/>
        <v>950</v>
      </c>
      <c r="AW938" s="64"/>
      <c r="AX938" s="126" t="s">
        <v>2995</v>
      </c>
      <c r="AY938" s="65"/>
      <c r="AZ938" s="66"/>
    </row>
    <row r="939" spans="1:52" s="126" customFormat="1" ht="54.75" customHeight="1" x14ac:dyDescent="0.25">
      <c r="A939" s="53" t="str">
        <f t="shared" si="160"/>
        <v>DQ1NT1_D13+1</v>
      </c>
      <c r="B939" s="53" t="str">
        <f t="shared" si="161"/>
        <v>DQ1NT1_D13+2</v>
      </c>
      <c r="C939" s="53" t="str">
        <f t="shared" si="162"/>
        <v>DQ1NT1_D13+3</v>
      </c>
      <c r="D939" s="53" t="str">
        <f t="shared" si="163"/>
        <v>DQ1NT1_D13+4</v>
      </c>
      <c r="F939" s="126" t="s">
        <v>2995</v>
      </c>
      <c r="G939" s="55"/>
      <c r="H939" s="55" t="s">
        <v>3068</v>
      </c>
      <c r="I939" s="56" t="s">
        <v>3069</v>
      </c>
      <c r="J939" s="56" t="s">
        <v>3070</v>
      </c>
      <c r="K939" s="56"/>
      <c r="L939" s="56" t="s">
        <v>3071</v>
      </c>
      <c r="M939" s="55">
        <v>1200</v>
      </c>
      <c r="N939" s="55">
        <v>400</v>
      </c>
      <c r="O939" s="55">
        <v>300</v>
      </c>
      <c r="P939" s="55">
        <v>200</v>
      </c>
      <c r="Q939" s="57"/>
      <c r="R939" s="57"/>
      <c r="S939" s="57"/>
      <c r="T939" s="57"/>
      <c r="U939" s="58" t="str">
        <f t="shared" si="169"/>
        <v>DQ1NT1_D13</v>
      </c>
      <c r="V939" s="59"/>
      <c r="W939" s="59"/>
      <c r="X939" s="59"/>
      <c r="Y939" s="59"/>
      <c r="Z939" s="60">
        <f>V939/M939</f>
        <v>0</v>
      </c>
      <c r="AA939" s="60">
        <f>W939/N939</f>
        <v>0</v>
      </c>
      <c r="AB939" s="60"/>
      <c r="AC939" s="60"/>
      <c r="AD939" s="59"/>
      <c r="AE939" s="59"/>
      <c r="AF939" s="59"/>
      <c r="AG939" s="59"/>
      <c r="AH939" s="61"/>
      <c r="AI939" s="61"/>
      <c r="AJ939" s="61"/>
      <c r="AK939" s="61"/>
      <c r="AL939" s="164">
        <v>6.9333601505917688</v>
      </c>
      <c r="AM939" s="62"/>
      <c r="AN939" s="63">
        <f t="shared" si="170"/>
        <v>4</v>
      </c>
      <c r="AO939" s="59">
        <f t="shared" si="159"/>
        <v>4800</v>
      </c>
      <c r="AP939" s="59">
        <f t="shared" si="159"/>
        <v>1600</v>
      </c>
      <c r="AQ939" s="59">
        <f t="shared" si="159"/>
        <v>1200</v>
      </c>
      <c r="AR939" s="59">
        <f t="shared" si="159"/>
        <v>800</v>
      </c>
      <c r="AS939" s="59">
        <f t="shared" si="164"/>
        <v>4800</v>
      </c>
      <c r="AT939" s="59">
        <f t="shared" si="164"/>
        <v>1600</v>
      </c>
      <c r="AU939" s="59">
        <f t="shared" si="164"/>
        <v>1200</v>
      </c>
      <c r="AV939" s="59">
        <f t="shared" si="164"/>
        <v>800</v>
      </c>
      <c r="AW939" s="64"/>
      <c r="AX939" s="126" t="s">
        <v>2995</v>
      </c>
      <c r="AY939" s="65"/>
      <c r="AZ939" s="66">
        <v>180</v>
      </c>
    </row>
    <row r="940" spans="1:52" s="126" customFormat="1" ht="47.25" x14ac:dyDescent="0.25">
      <c r="A940" s="53" t="str">
        <f t="shared" si="160"/>
        <v>DQ1NT1_D14+1</v>
      </c>
      <c r="B940" s="53" t="str">
        <f t="shared" si="161"/>
        <v>DQ1NT1_D14+2</v>
      </c>
      <c r="C940" s="53" t="str">
        <f t="shared" si="162"/>
        <v>DQ1NT1_D14+3</v>
      </c>
      <c r="D940" s="53" t="str">
        <f t="shared" si="163"/>
        <v>DQ1NT1_D14+4</v>
      </c>
      <c r="F940" s="126" t="s">
        <v>2995</v>
      </c>
      <c r="G940" s="55"/>
      <c r="H940" s="55" t="s">
        <v>3072</v>
      </c>
      <c r="I940" s="56" t="s">
        <v>3073</v>
      </c>
      <c r="J940" s="56" t="s">
        <v>3074</v>
      </c>
      <c r="K940" s="56"/>
      <c r="L940" s="56" t="s">
        <v>3075</v>
      </c>
      <c r="M940" s="57">
        <v>800</v>
      </c>
      <c r="N940" s="57">
        <v>400</v>
      </c>
      <c r="O940" s="57">
        <v>300</v>
      </c>
      <c r="P940" s="57">
        <v>200</v>
      </c>
      <c r="Q940" s="57"/>
      <c r="R940" s="57"/>
      <c r="S940" s="57"/>
      <c r="T940" s="57"/>
      <c r="U940" s="58" t="str">
        <f t="shared" si="169"/>
        <v>DQ1NT1_D14</v>
      </c>
      <c r="V940" s="59"/>
      <c r="W940" s="59"/>
      <c r="X940" s="59"/>
      <c r="Y940" s="59"/>
      <c r="Z940" s="60"/>
      <c r="AA940" s="60"/>
      <c r="AB940" s="60"/>
      <c r="AC940" s="60"/>
      <c r="AD940" s="59"/>
      <c r="AE940" s="59"/>
      <c r="AF940" s="59"/>
      <c r="AG940" s="59"/>
      <c r="AH940" s="61"/>
      <c r="AI940" s="61"/>
      <c r="AJ940" s="61"/>
      <c r="AK940" s="61"/>
      <c r="AL940" s="164">
        <v>6.5689246133271215</v>
      </c>
      <c r="AM940" s="62"/>
      <c r="AN940" s="63">
        <f t="shared" si="170"/>
        <v>3.8</v>
      </c>
      <c r="AO940" s="59">
        <f t="shared" si="159"/>
        <v>3040</v>
      </c>
      <c r="AP940" s="59">
        <f t="shared" si="159"/>
        <v>1520</v>
      </c>
      <c r="AQ940" s="59">
        <f t="shared" si="159"/>
        <v>1140</v>
      </c>
      <c r="AR940" s="59">
        <f t="shared" si="159"/>
        <v>760</v>
      </c>
      <c r="AS940" s="59">
        <f t="shared" si="164"/>
        <v>3000</v>
      </c>
      <c r="AT940" s="59">
        <f t="shared" si="164"/>
        <v>1500</v>
      </c>
      <c r="AU940" s="59">
        <f t="shared" si="164"/>
        <v>1100</v>
      </c>
      <c r="AV940" s="59">
        <f t="shared" si="164"/>
        <v>760</v>
      </c>
      <c r="AW940" s="64"/>
      <c r="AX940" s="126" t="s">
        <v>2995</v>
      </c>
      <c r="AY940" s="65"/>
      <c r="AZ940" s="66">
        <v>120</v>
      </c>
    </row>
    <row r="941" spans="1:52" s="126" customFormat="1" ht="47.25" x14ac:dyDescent="0.25">
      <c r="A941" s="53" t="str">
        <f t="shared" si="160"/>
        <v>DQ1NT1_D15+1</v>
      </c>
      <c r="B941" s="53" t="str">
        <f t="shared" si="161"/>
        <v>DQ1NT1_D15+2</v>
      </c>
      <c r="C941" s="53" t="str">
        <f t="shared" si="162"/>
        <v>DQ1NT1_D15+3</v>
      </c>
      <c r="D941" s="53" t="str">
        <f t="shared" si="163"/>
        <v>DQ1NT1_D15+4</v>
      </c>
      <c r="F941" s="126" t="s">
        <v>2995</v>
      </c>
      <c r="G941" s="55"/>
      <c r="H941" s="55" t="s">
        <v>3076</v>
      </c>
      <c r="I941" s="56" t="s">
        <v>3077</v>
      </c>
      <c r="J941" s="56" t="s">
        <v>3078</v>
      </c>
      <c r="K941" s="56"/>
      <c r="L941" s="56" t="s">
        <v>3079</v>
      </c>
      <c r="M941" s="57">
        <v>7300</v>
      </c>
      <c r="N941" s="55">
        <v>1800</v>
      </c>
      <c r="O941" s="55">
        <v>1200</v>
      </c>
      <c r="P941" s="55">
        <v>1000</v>
      </c>
      <c r="Q941" s="57"/>
      <c r="R941" s="57"/>
      <c r="S941" s="57"/>
      <c r="T941" s="57"/>
      <c r="U941" s="58" t="str">
        <f t="shared" si="169"/>
        <v>DQ1NT1_D15</v>
      </c>
      <c r="V941" s="59"/>
      <c r="W941" s="59"/>
      <c r="X941" s="59"/>
      <c r="Y941" s="59"/>
      <c r="Z941" s="60"/>
      <c r="AA941" s="60"/>
      <c r="AB941" s="60"/>
      <c r="AC941" s="60"/>
      <c r="AD941" s="59"/>
      <c r="AE941" s="59"/>
      <c r="AF941" s="59"/>
      <c r="AG941" s="59"/>
      <c r="AH941" s="61"/>
      <c r="AI941" s="61"/>
      <c r="AJ941" s="61"/>
      <c r="AK941" s="61"/>
      <c r="AL941" s="164">
        <v>6.0030257758216186</v>
      </c>
      <c r="AM941" s="62"/>
      <c r="AN941" s="63">
        <f t="shared" si="170"/>
        <v>3.4</v>
      </c>
      <c r="AO941" s="59">
        <f t="shared" si="159"/>
        <v>24820</v>
      </c>
      <c r="AP941" s="59">
        <f t="shared" si="159"/>
        <v>6120</v>
      </c>
      <c r="AQ941" s="59">
        <f t="shared" si="159"/>
        <v>4080</v>
      </c>
      <c r="AR941" s="59">
        <f t="shared" si="159"/>
        <v>3400</v>
      </c>
      <c r="AS941" s="59">
        <f t="shared" si="164"/>
        <v>24800</v>
      </c>
      <c r="AT941" s="59">
        <f t="shared" si="164"/>
        <v>6100</v>
      </c>
      <c r="AU941" s="59">
        <f t="shared" si="164"/>
        <v>4100</v>
      </c>
      <c r="AV941" s="59">
        <f t="shared" si="164"/>
        <v>3400</v>
      </c>
      <c r="AW941" s="64"/>
      <c r="AX941" s="126" t="s">
        <v>2995</v>
      </c>
      <c r="AY941" s="65"/>
      <c r="AZ941" s="66">
        <v>180</v>
      </c>
    </row>
    <row r="942" spans="1:52" s="126" customFormat="1" ht="20.100000000000001" customHeight="1" x14ac:dyDescent="0.25">
      <c r="A942" s="53" t="str">
        <f t="shared" si="160"/>
        <v>DQ1NT1_D16+1</v>
      </c>
      <c r="B942" s="53" t="str">
        <f t="shared" si="161"/>
        <v>DQ1NT1_D16+2</v>
      </c>
      <c r="C942" s="53" t="str">
        <f t="shared" si="162"/>
        <v>DQ1NT1_D16+3</v>
      </c>
      <c r="D942" s="53" t="str">
        <f t="shared" si="163"/>
        <v>DQ1NT1_D16+4</v>
      </c>
      <c r="F942" s="126" t="s">
        <v>2995</v>
      </c>
      <c r="G942" s="55"/>
      <c r="H942" s="55" t="s">
        <v>3080</v>
      </c>
      <c r="I942" s="56" t="s">
        <v>3081</v>
      </c>
      <c r="J942" s="56" t="s">
        <v>2775</v>
      </c>
      <c r="K942" s="56"/>
      <c r="L942" s="92" t="s">
        <v>3082</v>
      </c>
      <c r="M942" s="57">
        <v>3000</v>
      </c>
      <c r="N942" s="55">
        <v>900</v>
      </c>
      <c r="O942" s="55">
        <v>800</v>
      </c>
      <c r="P942" s="55">
        <v>500</v>
      </c>
      <c r="Q942" s="57"/>
      <c r="R942" s="57"/>
      <c r="S942" s="57"/>
      <c r="T942" s="57"/>
      <c r="U942" s="58" t="str">
        <f t="shared" si="169"/>
        <v>DQ1NT1_D16</v>
      </c>
      <c r="V942" s="59"/>
      <c r="W942" s="59"/>
      <c r="X942" s="59"/>
      <c r="Y942" s="59"/>
      <c r="Z942" s="60">
        <f t="shared" ref="Z942:AA944" si="171">V942/M942</f>
        <v>0</v>
      </c>
      <c r="AA942" s="60">
        <f t="shared" si="171"/>
        <v>0</v>
      </c>
      <c r="AB942" s="60"/>
      <c r="AC942" s="60"/>
      <c r="AD942" s="59" t="e">
        <f>VLOOKUP($H942,#REF!,5,0)</f>
        <v>#REF!</v>
      </c>
      <c r="AE942" s="59"/>
      <c r="AF942" s="59"/>
      <c r="AG942" s="59"/>
      <c r="AH942" s="61" t="e">
        <f>AD942/M942</f>
        <v>#REF!</v>
      </c>
      <c r="AI942" s="61"/>
      <c r="AJ942" s="61"/>
      <c r="AK942" s="61"/>
      <c r="AL942" s="164">
        <v>10.260566448801745</v>
      </c>
      <c r="AM942" s="62"/>
      <c r="AN942" s="63">
        <f t="shared" si="170"/>
        <v>5.9</v>
      </c>
      <c r="AO942" s="59">
        <f t="shared" si="159"/>
        <v>17700</v>
      </c>
      <c r="AP942" s="59">
        <f t="shared" si="159"/>
        <v>5310</v>
      </c>
      <c r="AQ942" s="59">
        <f t="shared" si="159"/>
        <v>4720</v>
      </c>
      <c r="AR942" s="59">
        <f t="shared" si="159"/>
        <v>2950</v>
      </c>
      <c r="AS942" s="59">
        <f t="shared" si="164"/>
        <v>17700</v>
      </c>
      <c r="AT942" s="59">
        <f t="shared" si="164"/>
        <v>5300</v>
      </c>
      <c r="AU942" s="59">
        <f t="shared" si="164"/>
        <v>4700</v>
      </c>
      <c r="AV942" s="59">
        <f t="shared" si="164"/>
        <v>3000</v>
      </c>
      <c r="AW942" s="64" t="e">
        <f>VLOOKUP($H942,#REF!,3,0)</f>
        <v>#REF!</v>
      </c>
      <c r="AX942" s="172" t="s">
        <v>2995</v>
      </c>
      <c r="AY942" s="166"/>
      <c r="AZ942" s="66">
        <v>300</v>
      </c>
    </row>
    <row r="943" spans="1:52" s="126" customFormat="1" ht="47.25" x14ac:dyDescent="0.25">
      <c r="A943" s="53" t="str">
        <f t="shared" si="160"/>
        <v>DQ1NT1_D17+1</v>
      </c>
      <c r="B943" s="53" t="str">
        <f t="shared" si="161"/>
        <v>DQ1NT1_D17+2</v>
      </c>
      <c r="C943" s="53" t="str">
        <f t="shared" si="162"/>
        <v>DQ1NT1_D17+3</v>
      </c>
      <c r="D943" s="53" t="str">
        <f t="shared" si="163"/>
        <v>DQ1NT1_D17+4</v>
      </c>
      <c r="F943" s="126" t="s">
        <v>2995</v>
      </c>
      <c r="G943" s="55"/>
      <c r="H943" s="55" t="s">
        <v>3083</v>
      </c>
      <c r="I943" s="56" t="s">
        <v>3084</v>
      </c>
      <c r="J943" s="56" t="s">
        <v>2775</v>
      </c>
      <c r="K943" s="56"/>
      <c r="L943" s="56" t="s">
        <v>3085</v>
      </c>
      <c r="M943" s="57" t="s">
        <v>3086</v>
      </c>
      <c r="N943" s="55" t="s">
        <v>3087</v>
      </c>
      <c r="O943" s="55" t="s">
        <v>3088</v>
      </c>
      <c r="P943" s="55" t="s">
        <v>3089</v>
      </c>
      <c r="Q943" s="57"/>
      <c r="R943" s="57"/>
      <c r="S943" s="57"/>
      <c r="T943" s="57"/>
      <c r="U943" s="58" t="str">
        <f t="shared" si="169"/>
        <v>DQ1NT1_D17</v>
      </c>
      <c r="V943" s="59"/>
      <c r="W943" s="59"/>
      <c r="X943" s="59"/>
      <c r="Y943" s="59"/>
      <c r="Z943" s="60">
        <f t="shared" si="171"/>
        <v>0</v>
      </c>
      <c r="AA943" s="60">
        <f t="shared" si="171"/>
        <v>0</v>
      </c>
      <c r="AB943" s="60"/>
      <c r="AC943" s="60"/>
      <c r="AD943" s="59"/>
      <c r="AE943" s="59"/>
      <c r="AF943" s="59"/>
      <c r="AG943" s="59"/>
      <c r="AH943" s="61"/>
      <c r="AI943" s="61"/>
      <c r="AJ943" s="61"/>
      <c r="AK943" s="61"/>
      <c r="AL943" s="164">
        <v>6.2084193836255164</v>
      </c>
      <c r="AM943" s="62"/>
      <c r="AN943" s="63">
        <f t="shared" si="170"/>
        <v>3.6</v>
      </c>
      <c r="AO943" s="59">
        <f t="shared" si="159"/>
        <v>6120</v>
      </c>
      <c r="AP943" s="59">
        <f t="shared" si="159"/>
        <v>2520</v>
      </c>
      <c r="AQ943" s="59">
        <f t="shared" si="159"/>
        <v>1800</v>
      </c>
      <c r="AR943" s="59">
        <f t="shared" si="159"/>
        <v>1080</v>
      </c>
      <c r="AS943" s="59">
        <f t="shared" si="164"/>
        <v>6100</v>
      </c>
      <c r="AT943" s="59">
        <f t="shared" si="164"/>
        <v>2500</v>
      </c>
      <c r="AU943" s="59">
        <f t="shared" si="164"/>
        <v>1800</v>
      </c>
      <c r="AV943" s="59">
        <f t="shared" si="164"/>
        <v>1100</v>
      </c>
      <c r="AW943" s="64"/>
      <c r="AX943" s="126" t="s">
        <v>2995</v>
      </c>
      <c r="AY943" s="65"/>
      <c r="AZ943" s="66">
        <v>300</v>
      </c>
    </row>
    <row r="944" spans="1:52" s="126" customFormat="1" ht="63" x14ac:dyDescent="0.25">
      <c r="A944" s="53" t="str">
        <f t="shared" si="160"/>
        <v>DQ1NT1_D18+1</v>
      </c>
      <c r="B944" s="53" t="str">
        <f t="shared" si="161"/>
        <v>DQ1NT1_D18+2</v>
      </c>
      <c r="C944" s="53" t="str">
        <f t="shared" si="162"/>
        <v>DQ1NT1_D18+3</v>
      </c>
      <c r="D944" s="53" t="str">
        <f t="shared" si="163"/>
        <v>DQ1NT1_D18+4</v>
      </c>
      <c r="F944" s="126" t="s">
        <v>2995</v>
      </c>
      <c r="G944" s="55"/>
      <c r="H944" s="55" t="s">
        <v>3090</v>
      </c>
      <c r="I944" s="56" t="s">
        <v>3091</v>
      </c>
      <c r="J944" s="56" t="s">
        <v>3092</v>
      </c>
      <c r="K944" s="56"/>
      <c r="L944" s="92" t="s">
        <v>3093</v>
      </c>
      <c r="M944" s="55" t="s">
        <v>3094</v>
      </c>
      <c r="N944" s="55" t="s">
        <v>3095</v>
      </c>
      <c r="O944" s="55" t="s">
        <v>3089</v>
      </c>
      <c r="P944" s="55" t="s">
        <v>3096</v>
      </c>
      <c r="Q944" s="57"/>
      <c r="R944" s="57"/>
      <c r="S944" s="57"/>
      <c r="T944" s="57"/>
      <c r="U944" s="58" t="str">
        <f t="shared" si="169"/>
        <v>DQ1NT1_D18</v>
      </c>
      <c r="V944" s="59"/>
      <c r="W944" s="59"/>
      <c r="X944" s="59"/>
      <c r="Y944" s="59"/>
      <c r="Z944" s="60">
        <f t="shared" si="171"/>
        <v>0</v>
      </c>
      <c r="AA944" s="60">
        <f t="shared" si="171"/>
        <v>0</v>
      </c>
      <c r="AB944" s="60"/>
      <c r="AC944" s="60"/>
      <c r="AD944" s="59"/>
      <c r="AE944" s="59"/>
      <c r="AF944" s="59"/>
      <c r="AG944" s="59"/>
      <c r="AH944" s="61"/>
      <c r="AI944" s="61"/>
      <c r="AJ944" s="61"/>
      <c r="AK944" s="61"/>
      <c r="AL944" s="164">
        <v>7.3573503433992729</v>
      </c>
      <c r="AM944" s="62"/>
      <c r="AN944" s="63">
        <f t="shared" si="170"/>
        <v>4.2</v>
      </c>
      <c r="AO944" s="59">
        <f t="shared" si="159"/>
        <v>5040</v>
      </c>
      <c r="AP944" s="59">
        <f t="shared" si="159"/>
        <v>1680</v>
      </c>
      <c r="AQ944" s="59">
        <f t="shared" si="159"/>
        <v>1260</v>
      </c>
      <c r="AR944" s="59">
        <f t="shared" si="159"/>
        <v>840</v>
      </c>
      <c r="AS944" s="59">
        <f t="shared" si="164"/>
        <v>5000</v>
      </c>
      <c r="AT944" s="59">
        <f t="shared" si="164"/>
        <v>1700</v>
      </c>
      <c r="AU944" s="59">
        <f t="shared" si="164"/>
        <v>1300</v>
      </c>
      <c r="AV944" s="59">
        <f t="shared" si="164"/>
        <v>840</v>
      </c>
      <c r="AW944" s="64"/>
      <c r="AX944" s="126" t="s">
        <v>2995</v>
      </c>
      <c r="AY944" s="65"/>
      <c r="AZ944" s="66"/>
    </row>
    <row r="945" spans="1:52" s="126" customFormat="1" x14ac:dyDescent="0.25">
      <c r="A945" s="53" t="str">
        <f t="shared" si="160"/>
        <v>DQ2NT+1</v>
      </c>
      <c r="B945" s="53" t="str">
        <f t="shared" si="161"/>
        <v>DQ2NT+2</v>
      </c>
      <c r="C945" s="53" t="str">
        <f t="shared" si="162"/>
        <v>DQ2NT+3</v>
      </c>
      <c r="D945" s="53" t="str">
        <f t="shared" si="163"/>
        <v>DQ2NT+4</v>
      </c>
      <c r="F945" s="126" t="s">
        <v>2995</v>
      </c>
      <c r="G945" s="55">
        <v>2</v>
      </c>
      <c r="H945" s="55" t="s">
        <v>3097</v>
      </c>
      <c r="I945" s="56" t="s">
        <v>3098</v>
      </c>
      <c r="J945" s="56" t="s">
        <v>3099</v>
      </c>
      <c r="K945" s="56"/>
      <c r="L945" s="56" t="s">
        <v>3100</v>
      </c>
      <c r="M945" s="57"/>
      <c r="N945" s="55"/>
      <c r="O945" s="55"/>
      <c r="P945" s="55"/>
      <c r="Q945" s="57"/>
      <c r="R945" s="57"/>
      <c r="S945" s="57"/>
      <c r="T945" s="57"/>
      <c r="U945" s="58"/>
      <c r="V945" s="59"/>
      <c r="W945" s="59"/>
      <c r="X945" s="59"/>
      <c r="Y945" s="59"/>
      <c r="Z945" s="60" t="e">
        <f>V945/M945</f>
        <v>#DIV/0!</v>
      </c>
      <c r="AA945" s="60"/>
      <c r="AB945" s="60"/>
      <c r="AC945" s="60"/>
      <c r="AD945" s="59"/>
      <c r="AE945" s="59"/>
      <c r="AF945" s="59"/>
      <c r="AG945" s="59"/>
      <c r="AH945" s="61"/>
      <c r="AI945" s="61"/>
      <c r="AJ945" s="61"/>
      <c r="AK945" s="61"/>
      <c r="AL945" s="164"/>
      <c r="AM945" s="62"/>
      <c r="AN945" s="62"/>
      <c r="AO945" s="59">
        <f t="shared" si="159"/>
        <v>0</v>
      </c>
      <c r="AP945" s="59">
        <f t="shared" si="159"/>
        <v>0</v>
      </c>
      <c r="AQ945" s="59">
        <f t="shared" si="159"/>
        <v>0</v>
      </c>
      <c r="AR945" s="59">
        <f t="shared" si="159"/>
        <v>0</v>
      </c>
      <c r="AS945" s="59"/>
      <c r="AT945" s="59"/>
      <c r="AU945" s="59"/>
      <c r="AV945" s="59"/>
      <c r="AW945" s="64"/>
      <c r="AX945" s="126" t="s">
        <v>2995</v>
      </c>
      <c r="AY945" s="65"/>
      <c r="AZ945" s="66">
        <v>120</v>
      </c>
    </row>
    <row r="946" spans="1:52" s="126" customFormat="1" x14ac:dyDescent="0.25">
      <c r="A946" s="53" t="str">
        <f t="shared" si="160"/>
        <v>DQ2NT_D1+1</v>
      </c>
      <c r="B946" s="53" t="str">
        <f t="shared" si="161"/>
        <v>DQ2NT_D1+2</v>
      </c>
      <c r="C946" s="53" t="str">
        <f t="shared" si="162"/>
        <v>DQ2NT_D1+3</v>
      </c>
      <c r="D946" s="53" t="str">
        <f t="shared" si="163"/>
        <v>DQ2NT_D1+4</v>
      </c>
      <c r="F946" s="126" t="s">
        <v>2995</v>
      </c>
      <c r="G946" s="55"/>
      <c r="H946" s="55" t="s">
        <v>3101</v>
      </c>
      <c r="I946" s="56" t="s">
        <v>3102</v>
      </c>
      <c r="J946" s="56" t="s">
        <v>3103</v>
      </c>
      <c r="K946" s="56"/>
      <c r="L946" s="56" t="s">
        <v>3104</v>
      </c>
      <c r="M946" s="55">
        <v>1200</v>
      </c>
      <c r="N946" s="55">
        <v>500</v>
      </c>
      <c r="O946" s="55">
        <v>400</v>
      </c>
      <c r="P946" s="55">
        <v>300</v>
      </c>
      <c r="Q946" s="57"/>
      <c r="R946" s="57"/>
      <c r="S946" s="57"/>
      <c r="T946" s="57"/>
      <c r="U946" s="58" t="str">
        <f>H946</f>
        <v>DQ2NT_D1</v>
      </c>
      <c r="V946" s="59"/>
      <c r="W946" s="59"/>
      <c r="X946" s="59"/>
      <c r="Y946" s="59"/>
      <c r="Z946" s="60"/>
      <c r="AA946" s="60">
        <f>W946/N946</f>
        <v>0</v>
      </c>
      <c r="AB946" s="60"/>
      <c r="AC946" s="60"/>
      <c r="AD946" s="59"/>
      <c r="AE946" s="59"/>
      <c r="AF946" s="59"/>
      <c r="AG946" s="59"/>
      <c r="AH946" s="61"/>
      <c r="AI946" s="61"/>
      <c r="AJ946" s="61"/>
      <c r="AK946" s="61"/>
      <c r="AL946" s="164">
        <v>9.3077828757225447</v>
      </c>
      <c r="AM946" s="62"/>
      <c r="AN946" s="63">
        <f>ROUNDDOWN(AL946*$AN$10/$AL$10,1)</f>
        <v>5.4</v>
      </c>
      <c r="AO946" s="59">
        <f t="shared" si="159"/>
        <v>6480</v>
      </c>
      <c r="AP946" s="59">
        <f t="shared" si="159"/>
        <v>2700</v>
      </c>
      <c r="AQ946" s="59">
        <f t="shared" si="159"/>
        <v>2160</v>
      </c>
      <c r="AR946" s="59">
        <f t="shared" si="159"/>
        <v>1620</v>
      </c>
      <c r="AS946" s="59">
        <f t="shared" si="164"/>
        <v>6500</v>
      </c>
      <c r="AT946" s="59">
        <f t="shared" si="164"/>
        <v>2700</v>
      </c>
      <c r="AU946" s="59">
        <f t="shared" si="164"/>
        <v>2200</v>
      </c>
      <c r="AV946" s="59">
        <f t="shared" si="164"/>
        <v>1600</v>
      </c>
      <c r="AW946" s="64"/>
      <c r="AX946" s="126" t="s">
        <v>2995</v>
      </c>
      <c r="AY946" s="65"/>
      <c r="AZ946" s="66">
        <v>120</v>
      </c>
    </row>
    <row r="947" spans="1:52" s="126" customFormat="1" ht="63" x14ac:dyDescent="0.25">
      <c r="A947" s="53" t="str">
        <f t="shared" si="160"/>
        <v>DQ2NT_D2+1</v>
      </c>
      <c r="B947" s="53" t="str">
        <f t="shared" si="161"/>
        <v>DQ2NT_D2+2</v>
      </c>
      <c r="C947" s="53" t="str">
        <f t="shared" si="162"/>
        <v>DQ2NT_D2+3</v>
      </c>
      <c r="D947" s="53" t="str">
        <f t="shared" si="163"/>
        <v>DQ2NT_D2+4</v>
      </c>
      <c r="F947" s="126" t="s">
        <v>2995</v>
      </c>
      <c r="G947" s="55"/>
      <c r="H947" s="55" t="s">
        <v>3105</v>
      </c>
      <c r="I947" s="56" t="s">
        <v>3106</v>
      </c>
      <c r="J947" s="56" t="s">
        <v>3103</v>
      </c>
      <c r="K947" s="56"/>
      <c r="L947" s="56" t="s">
        <v>3107</v>
      </c>
      <c r="M947" s="55">
        <v>900</v>
      </c>
      <c r="N947" s="55">
        <v>500</v>
      </c>
      <c r="O947" s="55">
        <v>400</v>
      </c>
      <c r="P947" s="55">
        <v>300</v>
      </c>
      <c r="Q947" s="57"/>
      <c r="R947" s="57"/>
      <c r="S947" s="57"/>
      <c r="T947" s="57"/>
      <c r="U947" s="58" t="str">
        <f>H947</f>
        <v>DQ2NT_D2</v>
      </c>
      <c r="V947" s="59"/>
      <c r="W947" s="59"/>
      <c r="X947" s="59"/>
      <c r="Y947" s="59"/>
      <c r="Z947" s="60"/>
      <c r="AA947" s="60"/>
      <c r="AB947" s="60"/>
      <c r="AC947" s="60"/>
      <c r="AD947" s="59"/>
      <c r="AE947" s="59"/>
      <c r="AF947" s="59"/>
      <c r="AG947" s="59"/>
      <c r="AH947" s="61"/>
      <c r="AI947" s="61"/>
      <c r="AJ947" s="61"/>
      <c r="AK947" s="61"/>
      <c r="AL947" s="164">
        <v>6.8997530864197536</v>
      </c>
      <c r="AM947" s="62"/>
      <c r="AN947" s="63">
        <f>ROUNDDOWN(AL947*$AN$10/$AL$10,1)</f>
        <v>4</v>
      </c>
      <c r="AO947" s="59">
        <f t="shared" si="159"/>
        <v>3600</v>
      </c>
      <c r="AP947" s="59">
        <f t="shared" si="159"/>
        <v>2000</v>
      </c>
      <c r="AQ947" s="59">
        <f t="shared" si="159"/>
        <v>1600</v>
      </c>
      <c r="AR947" s="59">
        <f t="shared" si="159"/>
        <v>1200</v>
      </c>
      <c r="AS947" s="59">
        <f t="shared" si="164"/>
        <v>3600</v>
      </c>
      <c r="AT947" s="59">
        <f t="shared" si="164"/>
        <v>2000</v>
      </c>
      <c r="AU947" s="59">
        <f t="shared" si="164"/>
        <v>1600</v>
      </c>
      <c r="AV947" s="59">
        <f t="shared" si="164"/>
        <v>1200</v>
      </c>
      <c r="AW947" s="64"/>
      <c r="AX947" s="126" t="s">
        <v>2995</v>
      </c>
      <c r="AY947" s="65"/>
      <c r="AZ947" s="66">
        <v>120</v>
      </c>
    </row>
    <row r="948" spans="1:52" s="126" customFormat="1" ht="54.75" customHeight="1" x14ac:dyDescent="0.25">
      <c r="A948" s="53" t="str">
        <f t="shared" si="160"/>
        <v>DQ2NT_D3+1</v>
      </c>
      <c r="B948" s="53" t="str">
        <f t="shared" si="161"/>
        <v>DQ2NT_D3+2</v>
      </c>
      <c r="C948" s="53" t="str">
        <f t="shared" si="162"/>
        <v>DQ2NT_D3+3</v>
      </c>
      <c r="D948" s="53" t="str">
        <f t="shared" si="163"/>
        <v>DQ2NT_D3+4</v>
      </c>
      <c r="F948" s="126" t="s">
        <v>2995</v>
      </c>
      <c r="G948" s="55"/>
      <c r="H948" s="55" t="s">
        <v>3108</v>
      </c>
      <c r="I948" s="56" t="s">
        <v>3109</v>
      </c>
      <c r="J948" s="56" t="s">
        <v>3110</v>
      </c>
      <c r="K948" s="56"/>
      <c r="L948" s="56" t="s">
        <v>3111</v>
      </c>
      <c r="M948" s="55">
        <v>900</v>
      </c>
      <c r="N948" s="55">
        <v>500</v>
      </c>
      <c r="O948" s="55">
        <v>400</v>
      </c>
      <c r="P948" s="55">
        <v>300</v>
      </c>
      <c r="Q948" s="57"/>
      <c r="R948" s="57"/>
      <c r="S948" s="57"/>
      <c r="T948" s="57"/>
      <c r="U948" s="58" t="str">
        <f>H948</f>
        <v>DQ2NT_D3</v>
      </c>
      <c r="V948" s="59"/>
      <c r="W948" s="59"/>
      <c r="X948" s="59"/>
      <c r="Y948" s="59"/>
      <c r="Z948" s="60"/>
      <c r="AA948" s="60"/>
      <c r="AB948" s="60"/>
      <c r="AC948" s="60"/>
      <c r="AD948" s="59"/>
      <c r="AE948" s="59"/>
      <c r="AF948" s="59"/>
      <c r="AG948" s="59"/>
      <c r="AH948" s="61"/>
      <c r="AI948" s="61"/>
      <c r="AJ948" s="61"/>
      <c r="AK948" s="61"/>
      <c r="AL948" s="164">
        <v>6.67</v>
      </c>
      <c r="AM948" s="62"/>
      <c r="AN948" s="63">
        <f>ROUNDDOWN(AL948*$AN$10/$AL$10,1)</f>
        <v>3.8</v>
      </c>
      <c r="AO948" s="59">
        <f t="shared" si="159"/>
        <v>3420</v>
      </c>
      <c r="AP948" s="59">
        <f t="shared" si="159"/>
        <v>1900</v>
      </c>
      <c r="AQ948" s="59">
        <f t="shared" si="159"/>
        <v>1520</v>
      </c>
      <c r="AR948" s="59">
        <f t="shared" si="159"/>
        <v>1140</v>
      </c>
      <c r="AS948" s="59">
        <f t="shared" si="164"/>
        <v>3400</v>
      </c>
      <c r="AT948" s="59">
        <f t="shared" si="164"/>
        <v>1900</v>
      </c>
      <c r="AU948" s="59">
        <f t="shared" si="164"/>
        <v>1500</v>
      </c>
      <c r="AV948" s="59">
        <f t="shared" si="164"/>
        <v>1100</v>
      </c>
      <c r="AW948" s="64"/>
      <c r="AX948" s="126" t="s">
        <v>2995</v>
      </c>
      <c r="AY948" s="65"/>
      <c r="AZ948" s="66"/>
    </row>
    <row r="949" spans="1:52" s="126" customFormat="1" ht="54.75" customHeight="1" x14ac:dyDescent="0.25">
      <c r="A949" s="53" t="str">
        <f t="shared" si="160"/>
        <v>DQ3NT1+1</v>
      </c>
      <c r="B949" s="53" t="str">
        <f t="shared" si="161"/>
        <v>DQ3NT1+2</v>
      </c>
      <c r="C949" s="53" t="str">
        <f t="shared" si="162"/>
        <v>DQ3NT1+3</v>
      </c>
      <c r="D949" s="53" t="str">
        <f t="shared" si="163"/>
        <v>DQ3NT1+4</v>
      </c>
      <c r="F949" s="126" t="s">
        <v>2995</v>
      </c>
      <c r="G949" s="55">
        <v>3</v>
      </c>
      <c r="H949" s="55" t="s">
        <v>3112</v>
      </c>
      <c r="I949" s="56" t="s">
        <v>3113</v>
      </c>
      <c r="J949" s="56" t="s">
        <v>3114</v>
      </c>
      <c r="K949" s="56"/>
      <c r="L949" s="56" t="s">
        <v>3115</v>
      </c>
      <c r="M949" s="57"/>
      <c r="N949" s="55"/>
      <c r="O949" s="55"/>
      <c r="P949" s="55"/>
      <c r="Q949" s="57"/>
      <c r="R949" s="57"/>
      <c r="S949" s="57"/>
      <c r="T949" s="57"/>
      <c r="U949" s="58"/>
      <c r="V949" s="59"/>
      <c r="W949" s="59"/>
      <c r="X949" s="59"/>
      <c r="Y949" s="59"/>
      <c r="Z949" s="60" t="e">
        <f>V949/M949</f>
        <v>#DIV/0!</v>
      </c>
      <c r="AA949" s="60" t="e">
        <f>W949/N949</f>
        <v>#DIV/0!</v>
      </c>
      <c r="AB949" s="60" t="e">
        <f>X949/O949</f>
        <v>#DIV/0!</v>
      </c>
      <c r="AC949" s="60" t="e">
        <f>Y949/P949</f>
        <v>#DIV/0!</v>
      </c>
      <c r="AD949" s="59"/>
      <c r="AE949" s="59"/>
      <c r="AF949" s="59"/>
      <c r="AG949" s="59"/>
      <c r="AH949" s="61"/>
      <c r="AI949" s="61"/>
      <c r="AJ949" s="61"/>
      <c r="AK949" s="61"/>
      <c r="AL949" s="164"/>
      <c r="AM949" s="62"/>
      <c r="AN949" s="62"/>
      <c r="AO949" s="59">
        <f t="shared" si="159"/>
        <v>0</v>
      </c>
      <c r="AP949" s="59">
        <f t="shared" si="159"/>
        <v>0</v>
      </c>
      <c r="AQ949" s="59">
        <f t="shared" si="159"/>
        <v>0</v>
      </c>
      <c r="AR949" s="59">
        <f t="shared" si="159"/>
        <v>0</v>
      </c>
      <c r="AS949" s="59"/>
      <c r="AT949" s="59"/>
      <c r="AU949" s="59"/>
      <c r="AV949" s="59"/>
      <c r="AW949" s="64"/>
      <c r="AX949" s="126" t="s">
        <v>2995</v>
      </c>
      <c r="AY949" s="65"/>
      <c r="AZ949" s="66">
        <v>120</v>
      </c>
    </row>
    <row r="950" spans="1:52" s="126" customFormat="1" ht="54.75" customHeight="1" x14ac:dyDescent="0.25">
      <c r="A950" s="53" t="str">
        <f t="shared" si="160"/>
        <v>DQ3NT1_D1+1</v>
      </c>
      <c r="B950" s="53" t="str">
        <f t="shared" si="161"/>
        <v>DQ3NT1_D1+2</v>
      </c>
      <c r="C950" s="53" t="str">
        <f t="shared" si="162"/>
        <v>DQ3NT1_D1+3</v>
      </c>
      <c r="D950" s="53" t="str">
        <f t="shared" si="163"/>
        <v>DQ3NT1_D1+4</v>
      </c>
      <c r="F950" s="126" t="s">
        <v>2995</v>
      </c>
      <c r="G950" s="55"/>
      <c r="H950" s="55" t="s">
        <v>3116</v>
      </c>
      <c r="I950" s="56" t="s">
        <v>3117</v>
      </c>
      <c r="J950" s="56" t="s">
        <v>3118</v>
      </c>
      <c r="K950" s="56"/>
      <c r="L950" s="56" t="s">
        <v>3104</v>
      </c>
      <c r="M950" s="57">
        <v>1300</v>
      </c>
      <c r="N950" s="55">
        <v>600</v>
      </c>
      <c r="O950" s="55">
        <v>400</v>
      </c>
      <c r="P950" s="55">
        <v>300</v>
      </c>
      <c r="Q950" s="57"/>
      <c r="R950" s="57"/>
      <c r="S950" s="57"/>
      <c r="T950" s="57"/>
      <c r="U950" s="58" t="str">
        <f>H950</f>
        <v>DQ3NT1_D1</v>
      </c>
      <c r="V950" s="59"/>
      <c r="W950" s="59"/>
      <c r="X950" s="59"/>
      <c r="Y950" s="59"/>
      <c r="Z950" s="60">
        <f>V950/M950</f>
        <v>0</v>
      </c>
      <c r="AA950" s="60"/>
      <c r="AB950" s="60"/>
      <c r="AC950" s="60"/>
      <c r="AD950" s="59"/>
      <c r="AE950" s="59"/>
      <c r="AF950" s="59"/>
      <c r="AG950" s="59"/>
      <c r="AH950" s="61"/>
      <c r="AI950" s="61"/>
      <c r="AJ950" s="61"/>
      <c r="AK950" s="61"/>
      <c r="AL950" s="164">
        <v>7.3069354632295802</v>
      </c>
      <c r="AM950" s="62"/>
      <c r="AN950" s="63">
        <f>ROUNDDOWN(AL950*$AN$10/$AL$10,1)</f>
        <v>4.2</v>
      </c>
      <c r="AO950" s="59">
        <f t="shared" si="159"/>
        <v>5460</v>
      </c>
      <c r="AP950" s="59">
        <f t="shared" si="159"/>
        <v>2520</v>
      </c>
      <c r="AQ950" s="59">
        <f t="shared" si="159"/>
        <v>1680</v>
      </c>
      <c r="AR950" s="59">
        <f t="shared" si="159"/>
        <v>1260</v>
      </c>
      <c r="AS950" s="59">
        <f t="shared" si="164"/>
        <v>5500</v>
      </c>
      <c r="AT950" s="59">
        <f t="shared" si="164"/>
        <v>2500</v>
      </c>
      <c r="AU950" s="59">
        <f t="shared" si="164"/>
        <v>1700</v>
      </c>
      <c r="AV950" s="59">
        <f t="shared" si="164"/>
        <v>1300</v>
      </c>
      <c r="AW950" s="64"/>
      <c r="AX950" s="126" t="s">
        <v>2995</v>
      </c>
      <c r="AY950" s="65"/>
      <c r="AZ950" s="66">
        <v>120</v>
      </c>
    </row>
    <row r="951" spans="1:52" s="126" customFormat="1" ht="54.75" customHeight="1" x14ac:dyDescent="0.25">
      <c r="A951" s="53" t="str">
        <f t="shared" si="160"/>
        <v>DQ3NT1_D2+1</v>
      </c>
      <c r="B951" s="53" t="str">
        <f t="shared" si="161"/>
        <v>DQ3NT1_D2+2</v>
      </c>
      <c r="C951" s="53" t="str">
        <f t="shared" si="162"/>
        <v>DQ3NT1_D2+3</v>
      </c>
      <c r="D951" s="53" t="str">
        <f t="shared" si="163"/>
        <v>DQ3NT1_D2+4</v>
      </c>
      <c r="F951" s="126" t="s">
        <v>2995</v>
      </c>
      <c r="G951" s="55"/>
      <c r="H951" s="55" t="s">
        <v>3119</v>
      </c>
      <c r="I951" s="56" t="s">
        <v>3120</v>
      </c>
      <c r="J951" s="56" t="s">
        <v>3121</v>
      </c>
      <c r="K951" s="56"/>
      <c r="L951" s="56" t="s">
        <v>3122</v>
      </c>
      <c r="M951" s="57">
        <v>1200</v>
      </c>
      <c r="N951" s="55">
        <v>500</v>
      </c>
      <c r="O951" s="55">
        <v>300</v>
      </c>
      <c r="P951" s="55">
        <v>200</v>
      </c>
      <c r="Q951" s="57"/>
      <c r="R951" s="57"/>
      <c r="S951" s="57"/>
      <c r="T951" s="57"/>
      <c r="U951" s="58" t="str">
        <f>H951</f>
        <v>DQ3NT1_D2</v>
      </c>
      <c r="V951" s="59"/>
      <c r="W951" s="59"/>
      <c r="X951" s="59"/>
      <c r="Y951" s="59"/>
      <c r="Z951" s="60"/>
      <c r="AA951" s="60"/>
      <c r="AB951" s="60"/>
      <c r="AC951" s="60"/>
      <c r="AD951" s="59"/>
      <c r="AE951" s="59"/>
      <c r="AF951" s="59"/>
      <c r="AG951" s="59"/>
      <c r="AH951" s="61"/>
      <c r="AI951" s="61"/>
      <c r="AJ951" s="61"/>
      <c r="AK951" s="61"/>
      <c r="AL951" s="164">
        <v>6.9719510811467433</v>
      </c>
      <c r="AM951" s="62"/>
      <c r="AN951" s="63">
        <f>ROUNDDOWN(AL951*$AN$10/$AL$10,1)</f>
        <v>4</v>
      </c>
      <c r="AO951" s="59">
        <f t="shared" si="159"/>
        <v>4800</v>
      </c>
      <c r="AP951" s="59">
        <f t="shared" si="159"/>
        <v>2000</v>
      </c>
      <c r="AQ951" s="59">
        <f t="shared" si="159"/>
        <v>1200</v>
      </c>
      <c r="AR951" s="59">
        <f t="shared" si="159"/>
        <v>800</v>
      </c>
      <c r="AS951" s="59">
        <f t="shared" si="164"/>
        <v>4800</v>
      </c>
      <c r="AT951" s="59">
        <f t="shared" si="164"/>
        <v>2000</v>
      </c>
      <c r="AU951" s="59">
        <f t="shared" si="164"/>
        <v>1200</v>
      </c>
      <c r="AV951" s="59">
        <f t="shared" si="164"/>
        <v>800</v>
      </c>
      <c r="AW951" s="64"/>
      <c r="AX951" s="126" t="s">
        <v>2995</v>
      </c>
      <c r="AY951" s="65"/>
      <c r="AZ951" s="66"/>
    </row>
    <row r="952" spans="1:52" ht="54.75" customHeight="1" x14ac:dyDescent="0.25">
      <c r="A952" s="53" t="str">
        <f t="shared" si="160"/>
        <v>DQ3NT1_D3+1</v>
      </c>
      <c r="B952" s="53" t="str">
        <f t="shared" si="161"/>
        <v>DQ3NT1_D3+2</v>
      </c>
      <c r="C952" s="53" t="str">
        <f t="shared" si="162"/>
        <v>DQ3NT1_D3+3</v>
      </c>
      <c r="D952" s="53" t="str">
        <f t="shared" si="163"/>
        <v>DQ3NT1_D3+4</v>
      </c>
      <c r="F952" s="126" t="s">
        <v>2995</v>
      </c>
      <c r="G952" s="55"/>
      <c r="H952" s="55" t="s">
        <v>3123</v>
      </c>
      <c r="I952" s="56" t="s">
        <v>3124</v>
      </c>
      <c r="J952" s="56" t="s">
        <v>2775</v>
      </c>
      <c r="K952" s="56"/>
      <c r="L952" s="56" t="s">
        <v>3125</v>
      </c>
      <c r="M952" s="57">
        <v>1700</v>
      </c>
      <c r="N952" s="55">
        <v>700</v>
      </c>
      <c r="O952" s="55">
        <v>400</v>
      </c>
      <c r="P952" s="55">
        <v>300</v>
      </c>
      <c r="Q952" s="57"/>
      <c r="R952" s="57"/>
      <c r="S952" s="57"/>
      <c r="T952" s="57"/>
      <c r="U952" s="58" t="str">
        <f>H952</f>
        <v>DQ3NT1_D3</v>
      </c>
      <c r="V952" s="59"/>
      <c r="W952" s="59"/>
      <c r="X952" s="59"/>
      <c r="Y952" s="59"/>
      <c r="Z952" s="60">
        <f>V952/M952</f>
        <v>0</v>
      </c>
      <c r="AA952" s="60">
        <f>W952/N952</f>
        <v>0</v>
      </c>
      <c r="AB952" s="60"/>
      <c r="AC952" s="60"/>
      <c r="AD952" s="59"/>
      <c r="AE952" s="59"/>
      <c r="AF952" s="59"/>
      <c r="AG952" s="59"/>
      <c r="AH952" s="61"/>
      <c r="AI952" s="61"/>
      <c r="AJ952" s="61"/>
      <c r="AK952" s="61"/>
      <c r="AL952" s="164">
        <v>6.4369054773835614</v>
      </c>
      <c r="AM952" s="62"/>
      <c r="AN952" s="63">
        <f>ROUNDDOWN(AL952*$AN$10/$AL$10,1)</f>
        <v>3.7</v>
      </c>
      <c r="AO952" s="59">
        <f t="shared" si="159"/>
        <v>6290</v>
      </c>
      <c r="AP952" s="59">
        <f t="shared" si="159"/>
        <v>2590</v>
      </c>
      <c r="AQ952" s="59">
        <f t="shared" si="159"/>
        <v>1480</v>
      </c>
      <c r="AR952" s="59">
        <f t="shared" si="159"/>
        <v>1110</v>
      </c>
      <c r="AS952" s="59">
        <f t="shared" si="164"/>
        <v>6300</v>
      </c>
      <c r="AT952" s="59">
        <f t="shared" si="164"/>
        <v>2600</v>
      </c>
      <c r="AU952" s="59">
        <f t="shared" si="164"/>
        <v>1500</v>
      </c>
      <c r="AV952" s="59">
        <f t="shared" si="164"/>
        <v>1100</v>
      </c>
      <c r="AW952" s="64"/>
      <c r="AX952" s="126" t="s">
        <v>2995</v>
      </c>
      <c r="AY952" s="65"/>
      <c r="AZ952" s="66">
        <v>120</v>
      </c>
    </row>
    <row r="953" spans="1:52" ht="54.75" customHeight="1" x14ac:dyDescent="0.25">
      <c r="A953" s="53" t="str">
        <f t="shared" si="160"/>
        <v>DQ3NT1_D4+1</v>
      </c>
      <c r="B953" s="53" t="str">
        <f t="shared" si="161"/>
        <v>DQ3NT1_D4+2</v>
      </c>
      <c r="C953" s="53" t="str">
        <f t="shared" si="162"/>
        <v>DQ3NT1_D4+3</v>
      </c>
      <c r="D953" s="53" t="str">
        <f t="shared" si="163"/>
        <v>DQ3NT1_D4+4</v>
      </c>
      <c r="F953" s="126" t="s">
        <v>2995</v>
      </c>
      <c r="G953" s="55"/>
      <c r="H953" s="55" t="s">
        <v>3126</v>
      </c>
      <c r="I953" s="56" t="s">
        <v>3127</v>
      </c>
      <c r="J953" s="56" t="s">
        <v>2775</v>
      </c>
      <c r="K953" s="56"/>
      <c r="L953" s="56" t="s">
        <v>3128</v>
      </c>
      <c r="M953" s="57">
        <v>2400</v>
      </c>
      <c r="N953" s="57">
        <v>900</v>
      </c>
      <c r="O953" s="55">
        <v>600</v>
      </c>
      <c r="P953" s="55">
        <v>500</v>
      </c>
      <c r="Q953" s="57"/>
      <c r="R953" s="57"/>
      <c r="S953" s="57"/>
      <c r="T953" s="57"/>
      <c r="U953" s="58" t="str">
        <f>H953</f>
        <v>DQ3NT1_D4</v>
      </c>
      <c r="V953" s="59"/>
      <c r="W953" s="59"/>
      <c r="X953" s="59"/>
      <c r="Y953" s="59"/>
      <c r="Z953" s="60">
        <f>V953/M953</f>
        <v>0</v>
      </c>
      <c r="AA953" s="60">
        <f>W953/N953</f>
        <v>0</v>
      </c>
      <c r="AB953" s="60"/>
      <c r="AC953" s="60"/>
      <c r="AD953" s="59"/>
      <c r="AE953" s="59"/>
      <c r="AF953" s="59"/>
      <c r="AG953" s="59"/>
      <c r="AH953" s="61"/>
      <c r="AI953" s="61"/>
      <c r="AJ953" s="61"/>
      <c r="AK953" s="61"/>
      <c r="AL953" s="164">
        <v>7.8295879947916669</v>
      </c>
      <c r="AM953" s="62"/>
      <c r="AN953" s="63">
        <f>ROUNDDOWN(AL953*$AN$10/$AL$10,1)</f>
        <v>4.5</v>
      </c>
      <c r="AO953" s="59">
        <f t="shared" si="159"/>
        <v>10800</v>
      </c>
      <c r="AP953" s="59">
        <f t="shared" si="159"/>
        <v>4050</v>
      </c>
      <c r="AQ953" s="59">
        <f t="shared" si="159"/>
        <v>2700</v>
      </c>
      <c r="AR953" s="59">
        <f t="shared" si="159"/>
        <v>2250</v>
      </c>
      <c r="AS953" s="59">
        <f t="shared" si="164"/>
        <v>10800</v>
      </c>
      <c r="AT953" s="59">
        <f t="shared" si="164"/>
        <v>4100</v>
      </c>
      <c r="AU953" s="59">
        <f t="shared" si="164"/>
        <v>2700</v>
      </c>
      <c r="AV953" s="59">
        <f t="shared" si="164"/>
        <v>2300</v>
      </c>
      <c r="AW953" s="64"/>
      <c r="AX953" s="126" t="s">
        <v>2995</v>
      </c>
      <c r="AY953" s="65"/>
      <c r="AZ953" s="66">
        <v>120</v>
      </c>
    </row>
    <row r="954" spans="1:52" ht="54.75" customHeight="1" x14ac:dyDescent="0.25">
      <c r="A954" s="53" t="str">
        <f t="shared" si="160"/>
        <v>DQ3NT1_D5+1</v>
      </c>
      <c r="B954" s="53" t="str">
        <f t="shared" si="161"/>
        <v>DQ3NT1_D5+2</v>
      </c>
      <c r="C954" s="53" t="str">
        <f t="shared" si="162"/>
        <v>DQ3NT1_D5+3</v>
      </c>
      <c r="D954" s="53" t="str">
        <f t="shared" si="163"/>
        <v>DQ3NT1_D5+4</v>
      </c>
      <c r="F954" s="126" t="s">
        <v>2995</v>
      </c>
      <c r="G954" s="55"/>
      <c r="H954" s="55" t="s">
        <v>3129</v>
      </c>
      <c r="I954" s="56" t="s">
        <v>3130</v>
      </c>
      <c r="J954" s="56" t="s">
        <v>3131</v>
      </c>
      <c r="K954" s="56"/>
      <c r="L954" s="56" t="s">
        <v>3132</v>
      </c>
      <c r="M954" s="55">
        <v>2600</v>
      </c>
      <c r="N954" s="55">
        <v>1000</v>
      </c>
      <c r="O954" s="55">
        <v>700</v>
      </c>
      <c r="P954" s="55">
        <v>500</v>
      </c>
      <c r="Q954" s="57"/>
      <c r="R954" s="57"/>
      <c r="S954" s="57"/>
      <c r="T954" s="57"/>
      <c r="U954" s="58" t="str">
        <f>H954</f>
        <v>DQ3NT1_D5</v>
      </c>
      <c r="V954" s="59"/>
      <c r="W954" s="59"/>
      <c r="X954" s="59"/>
      <c r="Y954" s="59"/>
      <c r="Z954" s="60"/>
      <c r="AA954" s="60"/>
      <c r="AB954" s="60"/>
      <c r="AC954" s="60"/>
      <c r="AD954" s="59"/>
      <c r="AE954" s="59"/>
      <c r="AF954" s="59"/>
      <c r="AG954" s="59"/>
      <c r="AH954" s="61"/>
      <c r="AI954" s="61"/>
      <c r="AJ954" s="61"/>
      <c r="AK954" s="61"/>
      <c r="AL954" s="164">
        <v>7.12</v>
      </c>
      <c r="AM954" s="62"/>
      <c r="AN954" s="63">
        <f>ROUNDDOWN(AL954*$AN$10/$AL$10,1)</f>
        <v>4.0999999999999996</v>
      </c>
      <c r="AO954" s="59">
        <f t="shared" si="159"/>
        <v>10659.999999999998</v>
      </c>
      <c r="AP954" s="59">
        <f t="shared" si="159"/>
        <v>4100</v>
      </c>
      <c r="AQ954" s="59">
        <f t="shared" si="159"/>
        <v>2869.9999999999995</v>
      </c>
      <c r="AR954" s="59">
        <f t="shared" si="159"/>
        <v>2050</v>
      </c>
      <c r="AS954" s="59">
        <f t="shared" si="164"/>
        <v>10700</v>
      </c>
      <c r="AT954" s="59">
        <f t="shared" si="164"/>
        <v>4100</v>
      </c>
      <c r="AU954" s="59">
        <f t="shared" si="164"/>
        <v>2900</v>
      </c>
      <c r="AV954" s="59">
        <f t="shared" si="164"/>
        <v>2100</v>
      </c>
      <c r="AW954" s="64"/>
      <c r="AX954" s="126" t="s">
        <v>2995</v>
      </c>
      <c r="AY954" s="65"/>
      <c r="AZ954" s="66">
        <v>120</v>
      </c>
    </row>
    <row r="955" spans="1:52" ht="54.75" customHeight="1" x14ac:dyDescent="0.25">
      <c r="A955" s="53" t="str">
        <f t="shared" si="160"/>
        <v>DQ4NT2+1</v>
      </c>
      <c r="B955" s="53" t="str">
        <f t="shared" si="161"/>
        <v>DQ4NT2+2</v>
      </c>
      <c r="C955" s="53" t="str">
        <f t="shared" si="162"/>
        <v>DQ4NT2+3</v>
      </c>
      <c r="D955" s="53" t="str">
        <f t="shared" si="163"/>
        <v>DQ4NT2+4</v>
      </c>
      <c r="F955" s="126" t="s">
        <v>2995</v>
      </c>
      <c r="G955" s="55">
        <v>4</v>
      </c>
      <c r="H955" s="55" t="s">
        <v>3133</v>
      </c>
      <c r="I955" s="56" t="s">
        <v>3134</v>
      </c>
      <c r="J955" s="56" t="s">
        <v>3135</v>
      </c>
      <c r="K955" s="56"/>
      <c r="L955" s="56" t="s">
        <v>3125</v>
      </c>
      <c r="M955" s="55"/>
      <c r="N955" s="55"/>
      <c r="O955" s="55"/>
      <c r="P955" s="55"/>
      <c r="Q955" s="57"/>
      <c r="R955" s="57"/>
      <c r="S955" s="57"/>
      <c r="T955" s="57"/>
      <c r="U955" s="58"/>
      <c r="V955" s="59"/>
      <c r="W955" s="59"/>
      <c r="X955" s="59"/>
      <c r="Y955" s="59"/>
      <c r="Z955" s="60"/>
      <c r="AA955" s="60"/>
      <c r="AB955" s="60"/>
      <c r="AC955" s="60"/>
      <c r="AD955" s="59"/>
      <c r="AE955" s="59"/>
      <c r="AF955" s="59"/>
      <c r="AG955" s="59"/>
      <c r="AH955" s="61"/>
      <c r="AI955" s="61"/>
      <c r="AJ955" s="61"/>
      <c r="AK955" s="61"/>
      <c r="AL955" s="164"/>
      <c r="AM955" s="62"/>
      <c r="AN955" s="62"/>
      <c r="AO955" s="59">
        <f t="shared" si="159"/>
        <v>0</v>
      </c>
      <c r="AP955" s="59">
        <f t="shared" si="159"/>
        <v>0</v>
      </c>
      <c r="AQ955" s="59">
        <f t="shared" si="159"/>
        <v>0</v>
      </c>
      <c r="AR955" s="59">
        <f t="shared" si="159"/>
        <v>0</v>
      </c>
      <c r="AS955" s="59"/>
      <c r="AT955" s="59"/>
      <c r="AU955" s="59"/>
      <c r="AV955" s="59"/>
      <c r="AW955" s="64"/>
      <c r="AX955" s="126" t="s">
        <v>2995</v>
      </c>
      <c r="AY955" s="65"/>
      <c r="AZ955" s="66">
        <v>120</v>
      </c>
    </row>
    <row r="956" spans="1:52" ht="70.5" customHeight="1" x14ac:dyDescent="0.25">
      <c r="A956" s="53" t="str">
        <f t="shared" si="160"/>
        <v>DQ4NT2_D1+1</v>
      </c>
      <c r="B956" s="53" t="str">
        <f t="shared" si="161"/>
        <v>DQ4NT2_D1+2</v>
      </c>
      <c r="C956" s="53" t="str">
        <f t="shared" si="162"/>
        <v>DQ4NT2_D1+3</v>
      </c>
      <c r="D956" s="53" t="str">
        <f t="shared" si="163"/>
        <v>DQ4NT2_D1+4</v>
      </c>
      <c r="F956" s="126" t="s">
        <v>2995</v>
      </c>
      <c r="G956" s="55"/>
      <c r="H956" s="55" t="s">
        <v>3136</v>
      </c>
      <c r="I956" s="56" t="s">
        <v>3137</v>
      </c>
      <c r="J956" s="56" t="s">
        <v>2775</v>
      </c>
      <c r="K956" s="56"/>
      <c r="L956" s="92" t="s">
        <v>3138</v>
      </c>
      <c r="M956" s="55">
        <v>600</v>
      </c>
      <c r="N956" s="55">
        <v>300</v>
      </c>
      <c r="O956" s="55">
        <v>200</v>
      </c>
      <c r="P956" s="55">
        <v>110</v>
      </c>
      <c r="Q956" s="57"/>
      <c r="R956" s="57"/>
      <c r="S956" s="57"/>
      <c r="T956" s="57"/>
      <c r="U956" s="58" t="str">
        <f>H956</f>
        <v>DQ4NT2_D1</v>
      </c>
      <c r="V956" s="59"/>
      <c r="W956" s="59"/>
      <c r="X956" s="59"/>
      <c r="Y956" s="59"/>
      <c r="Z956" s="60"/>
      <c r="AA956" s="60"/>
      <c r="AB956" s="60"/>
      <c r="AC956" s="60"/>
      <c r="AD956" s="59"/>
      <c r="AE956" s="59"/>
      <c r="AF956" s="59"/>
      <c r="AG956" s="59"/>
      <c r="AH956" s="61"/>
      <c r="AI956" s="61"/>
      <c r="AJ956" s="61"/>
      <c r="AK956" s="61"/>
      <c r="AL956" s="164">
        <v>7.52</v>
      </c>
      <c r="AM956" s="62"/>
      <c r="AN956" s="63">
        <f>ROUNDDOWN(AL956*$AN$10/$AL$10,1)</f>
        <v>4.3</v>
      </c>
      <c r="AO956" s="59">
        <f t="shared" si="159"/>
        <v>2580</v>
      </c>
      <c r="AP956" s="59">
        <f t="shared" si="159"/>
        <v>1290</v>
      </c>
      <c r="AQ956" s="59">
        <f t="shared" si="159"/>
        <v>860</v>
      </c>
      <c r="AR956" s="59">
        <f t="shared" si="159"/>
        <v>473</v>
      </c>
      <c r="AS956" s="59">
        <f t="shared" si="164"/>
        <v>2600</v>
      </c>
      <c r="AT956" s="59">
        <f t="shared" si="164"/>
        <v>1300</v>
      </c>
      <c r="AU956" s="59">
        <f t="shared" si="164"/>
        <v>860</v>
      </c>
      <c r="AV956" s="59">
        <f t="shared" si="164"/>
        <v>470</v>
      </c>
      <c r="AW956" s="64"/>
      <c r="AX956" s="126" t="s">
        <v>2995</v>
      </c>
      <c r="AY956" s="65"/>
      <c r="AZ956" s="66">
        <v>80</v>
      </c>
    </row>
    <row r="957" spans="1:52" ht="54.75" customHeight="1" x14ac:dyDescent="0.25">
      <c r="A957" s="53" t="str">
        <f t="shared" si="160"/>
        <v>DQ4NT2_D2+1</v>
      </c>
      <c r="B957" s="53" t="str">
        <f t="shared" si="161"/>
        <v>DQ4NT2_D2+2</v>
      </c>
      <c r="C957" s="53" t="str">
        <f t="shared" si="162"/>
        <v>DQ4NT2_D2+3</v>
      </c>
      <c r="D957" s="53" t="str">
        <f t="shared" si="163"/>
        <v>DQ4NT2_D2+4</v>
      </c>
      <c r="F957" s="126" t="s">
        <v>2995</v>
      </c>
      <c r="G957" s="55"/>
      <c r="H957" s="55" t="s">
        <v>3139</v>
      </c>
      <c r="I957" s="56" t="s">
        <v>3140</v>
      </c>
      <c r="J957" s="56" t="s">
        <v>2775</v>
      </c>
      <c r="K957" s="56"/>
      <c r="L957" s="56" t="s">
        <v>3141</v>
      </c>
      <c r="M957" s="55">
        <v>500</v>
      </c>
      <c r="N957" s="55">
        <v>300</v>
      </c>
      <c r="O957" s="55">
        <v>200</v>
      </c>
      <c r="P957" s="55">
        <v>110</v>
      </c>
      <c r="Q957" s="57"/>
      <c r="R957" s="57"/>
      <c r="S957" s="57"/>
      <c r="T957" s="57"/>
      <c r="U957" s="58" t="str">
        <f>H957</f>
        <v>DQ4NT2_D2</v>
      </c>
      <c r="V957" s="59"/>
      <c r="W957" s="59"/>
      <c r="X957" s="59"/>
      <c r="Y957" s="59"/>
      <c r="Z957" s="60"/>
      <c r="AA957" s="60"/>
      <c r="AB957" s="60"/>
      <c r="AC957" s="60"/>
      <c r="AD957" s="59"/>
      <c r="AE957" s="59"/>
      <c r="AF957" s="59"/>
      <c r="AG957" s="59"/>
      <c r="AH957" s="61"/>
      <c r="AI957" s="61"/>
      <c r="AJ957" s="61"/>
      <c r="AK957" s="61"/>
      <c r="AL957" s="164">
        <v>8.2039585854163359</v>
      </c>
      <c r="AM957" s="62"/>
      <c r="AN957" s="63">
        <f>ROUNDDOWN(AL957*$AN$10/$AL$10,1)</f>
        <v>4.7</v>
      </c>
      <c r="AO957" s="59">
        <f t="shared" si="159"/>
        <v>2350</v>
      </c>
      <c r="AP957" s="59">
        <f t="shared" si="159"/>
        <v>1410</v>
      </c>
      <c r="AQ957" s="59">
        <f t="shared" si="159"/>
        <v>940</v>
      </c>
      <c r="AR957" s="59">
        <f t="shared" si="159"/>
        <v>517</v>
      </c>
      <c r="AS957" s="59">
        <f t="shared" si="164"/>
        <v>2400</v>
      </c>
      <c r="AT957" s="59">
        <f t="shared" si="164"/>
        <v>1400</v>
      </c>
      <c r="AU957" s="59">
        <f t="shared" si="164"/>
        <v>940</v>
      </c>
      <c r="AV957" s="59">
        <f t="shared" si="164"/>
        <v>520</v>
      </c>
      <c r="AW957" s="64"/>
      <c r="AX957" s="126" t="s">
        <v>2995</v>
      </c>
      <c r="AY957" s="65"/>
      <c r="AZ957" s="66"/>
    </row>
    <row r="958" spans="1:52" ht="63" x14ac:dyDescent="0.25">
      <c r="A958" s="53" t="str">
        <f t="shared" si="160"/>
        <v>DQ4NT2_D3+1</v>
      </c>
      <c r="B958" s="53" t="str">
        <f t="shared" si="161"/>
        <v>DQ4NT2_D3+2</v>
      </c>
      <c r="C958" s="53" t="str">
        <f t="shared" si="162"/>
        <v>DQ4NT2_D3+3</v>
      </c>
      <c r="D958" s="53" t="str">
        <f t="shared" si="163"/>
        <v>DQ4NT2_D3+4</v>
      </c>
      <c r="F958" s="126" t="s">
        <v>2995</v>
      </c>
      <c r="G958" s="55"/>
      <c r="H958" s="55" t="s">
        <v>3142</v>
      </c>
      <c r="I958" s="56" t="s">
        <v>3143</v>
      </c>
      <c r="J958" s="56" t="s">
        <v>3144</v>
      </c>
      <c r="K958" s="56"/>
      <c r="L958" s="92" t="s">
        <v>3138</v>
      </c>
      <c r="M958" s="55">
        <v>700</v>
      </c>
      <c r="N958" s="55">
        <v>300</v>
      </c>
      <c r="O958" s="55">
        <v>200</v>
      </c>
      <c r="P958" s="55">
        <v>150</v>
      </c>
      <c r="Q958" s="57"/>
      <c r="R958" s="57"/>
      <c r="S958" s="57"/>
      <c r="T958" s="57"/>
      <c r="U958" s="58" t="str">
        <f>H958</f>
        <v>DQ4NT2_D3</v>
      </c>
      <c r="V958" s="59"/>
      <c r="W958" s="59"/>
      <c r="X958" s="59"/>
      <c r="Y958" s="59"/>
      <c r="Z958" s="60"/>
      <c r="AA958" s="60"/>
      <c r="AB958" s="60"/>
      <c r="AC958" s="60"/>
      <c r="AD958" s="59"/>
      <c r="AE958" s="59"/>
      <c r="AF958" s="59"/>
      <c r="AG958" s="59"/>
      <c r="AH958" s="61"/>
      <c r="AI958" s="61"/>
      <c r="AJ958" s="61"/>
      <c r="AK958" s="61"/>
      <c r="AL958" s="164">
        <v>5.5392857142857146</v>
      </c>
      <c r="AM958" s="62"/>
      <c r="AN958" s="63">
        <f>ROUNDDOWN(AL958*$AN$10/$AL$10,1)</f>
        <v>3.2</v>
      </c>
      <c r="AO958" s="59">
        <f t="shared" si="159"/>
        <v>2240</v>
      </c>
      <c r="AP958" s="59">
        <f t="shared" si="159"/>
        <v>960</v>
      </c>
      <c r="AQ958" s="59">
        <f t="shared" si="159"/>
        <v>640</v>
      </c>
      <c r="AR958" s="59">
        <f t="shared" si="159"/>
        <v>480</v>
      </c>
      <c r="AS958" s="59">
        <f t="shared" si="164"/>
        <v>2200</v>
      </c>
      <c r="AT958" s="59">
        <f t="shared" si="164"/>
        <v>960</v>
      </c>
      <c r="AU958" s="59">
        <f t="shared" si="164"/>
        <v>640</v>
      </c>
      <c r="AV958" s="59">
        <f t="shared" si="164"/>
        <v>480</v>
      </c>
      <c r="AW958" s="64"/>
      <c r="AX958" s="126" t="s">
        <v>2995</v>
      </c>
      <c r="AY958" s="65"/>
      <c r="AZ958" s="66">
        <v>120</v>
      </c>
    </row>
    <row r="959" spans="1:52" ht="157.5" x14ac:dyDescent="0.25">
      <c r="A959" s="53" t="str">
        <f t="shared" si="160"/>
        <v>DQ5NT2+1</v>
      </c>
      <c r="B959" s="53" t="str">
        <f t="shared" si="161"/>
        <v>DQ5NT2+2</v>
      </c>
      <c r="C959" s="53" t="str">
        <f t="shared" si="162"/>
        <v>DQ5NT2+3</v>
      </c>
      <c r="D959" s="53" t="str">
        <f t="shared" si="163"/>
        <v>DQ5NT2+4</v>
      </c>
      <c r="F959" s="126" t="s">
        <v>2995</v>
      </c>
      <c r="G959" s="55">
        <v>5</v>
      </c>
      <c r="H959" s="55" t="s">
        <v>3145</v>
      </c>
      <c r="I959" s="56" t="s">
        <v>3146</v>
      </c>
      <c r="J959" s="56" t="s">
        <v>2775</v>
      </c>
      <c r="K959" s="56"/>
      <c r="L959" s="92" t="s">
        <v>3147</v>
      </c>
      <c r="M959" s="55"/>
      <c r="N959" s="55"/>
      <c r="O959" s="55"/>
      <c r="P959" s="55"/>
      <c r="Q959" s="57"/>
      <c r="R959" s="57"/>
      <c r="S959" s="57"/>
      <c r="T959" s="57"/>
      <c r="U959" s="58"/>
      <c r="V959" s="59"/>
      <c r="W959" s="59"/>
      <c r="X959" s="59"/>
      <c r="Y959" s="59"/>
      <c r="Z959" s="60" t="e">
        <f>V959/M959</f>
        <v>#DIV/0!</v>
      </c>
      <c r="AA959" s="60" t="e">
        <f>W959/N959</f>
        <v>#DIV/0!</v>
      </c>
      <c r="AB959" s="60"/>
      <c r="AC959" s="60"/>
      <c r="AD959" s="59"/>
      <c r="AE959" s="59"/>
      <c r="AF959" s="59"/>
      <c r="AG959" s="59"/>
      <c r="AH959" s="61"/>
      <c r="AI959" s="61"/>
      <c r="AJ959" s="61"/>
      <c r="AK959" s="61"/>
      <c r="AL959" s="164"/>
      <c r="AM959" s="62"/>
      <c r="AN959" s="62"/>
      <c r="AO959" s="59">
        <f t="shared" si="159"/>
        <v>0</v>
      </c>
      <c r="AP959" s="59">
        <f t="shared" si="159"/>
        <v>0</v>
      </c>
      <c r="AQ959" s="59">
        <f t="shared" si="159"/>
        <v>0</v>
      </c>
      <c r="AR959" s="59">
        <f t="shared" si="159"/>
        <v>0</v>
      </c>
      <c r="AS959" s="59"/>
      <c r="AT959" s="59"/>
      <c r="AU959" s="59"/>
      <c r="AV959" s="59"/>
      <c r="AW959" s="64"/>
      <c r="AX959" s="126" t="s">
        <v>2995</v>
      </c>
      <c r="AY959" s="65"/>
      <c r="AZ959" s="66">
        <v>120</v>
      </c>
    </row>
    <row r="960" spans="1:52" ht="31.5" x14ac:dyDescent="0.25">
      <c r="A960" s="53" t="str">
        <f t="shared" si="160"/>
        <v>DQ5NT2_D1+1</v>
      </c>
      <c r="B960" s="53" t="str">
        <f t="shared" si="161"/>
        <v>DQ5NT2_D1+2</v>
      </c>
      <c r="C960" s="53" t="str">
        <f t="shared" si="162"/>
        <v>DQ5NT2_D1+3</v>
      </c>
      <c r="D960" s="53" t="str">
        <f t="shared" si="163"/>
        <v>DQ5NT2_D1+4</v>
      </c>
      <c r="F960" s="126" t="s">
        <v>2995</v>
      </c>
      <c r="G960" s="55"/>
      <c r="H960" s="55" t="s">
        <v>3148</v>
      </c>
      <c r="I960" s="56" t="s">
        <v>3149</v>
      </c>
      <c r="J960" s="56" t="s">
        <v>2775</v>
      </c>
      <c r="K960" s="56"/>
      <c r="L960" s="56" t="s">
        <v>3150</v>
      </c>
      <c r="M960" s="55">
        <v>600</v>
      </c>
      <c r="N960" s="55">
        <v>300</v>
      </c>
      <c r="O960" s="55">
        <v>200</v>
      </c>
      <c r="P960" s="55">
        <v>110</v>
      </c>
      <c r="Q960" s="57"/>
      <c r="R960" s="57"/>
      <c r="S960" s="57"/>
      <c r="T960" s="57"/>
      <c r="U960" s="58" t="str">
        <f>H960</f>
        <v>DQ5NT2_D1</v>
      </c>
      <c r="V960" s="59"/>
      <c r="W960" s="59"/>
      <c r="X960" s="59"/>
      <c r="Y960" s="59"/>
      <c r="Z960" s="60"/>
      <c r="AA960" s="60"/>
      <c r="AB960" s="60"/>
      <c r="AC960" s="60"/>
      <c r="AD960" s="59"/>
      <c r="AE960" s="59"/>
      <c r="AF960" s="59"/>
      <c r="AG960" s="59"/>
      <c r="AH960" s="61"/>
      <c r="AI960" s="61"/>
      <c r="AJ960" s="61"/>
      <c r="AK960" s="61"/>
      <c r="AL960" s="164">
        <v>7.5179831944444446</v>
      </c>
      <c r="AM960" s="62"/>
      <c r="AN960" s="63">
        <f>ROUNDDOWN(AL960*$AN$10/$AL$10,1)</f>
        <v>4.3</v>
      </c>
      <c r="AO960" s="59">
        <f t="shared" si="159"/>
        <v>2580</v>
      </c>
      <c r="AP960" s="59">
        <f t="shared" si="159"/>
        <v>1290</v>
      </c>
      <c r="AQ960" s="59">
        <f t="shared" si="159"/>
        <v>860</v>
      </c>
      <c r="AR960" s="59">
        <f t="shared" si="159"/>
        <v>473</v>
      </c>
      <c r="AS960" s="59">
        <f t="shared" si="164"/>
        <v>2600</v>
      </c>
      <c r="AT960" s="59">
        <f t="shared" si="164"/>
        <v>1300</v>
      </c>
      <c r="AU960" s="59">
        <f t="shared" si="164"/>
        <v>860</v>
      </c>
      <c r="AV960" s="59">
        <f t="shared" si="164"/>
        <v>470</v>
      </c>
      <c r="AW960" s="64"/>
      <c r="AX960" s="126" t="s">
        <v>2995</v>
      </c>
      <c r="AY960" s="65"/>
      <c r="AZ960" s="66"/>
    </row>
    <row r="961" spans="1:52" ht="63" x14ac:dyDescent="0.25">
      <c r="A961" s="53" t="str">
        <f t="shared" si="160"/>
        <v>DQ5NT2_D2+1</v>
      </c>
      <c r="B961" s="53" t="str">
        <f t="shared" si="161"/>
        <v>DQ5NT2_D2+2</v>
      </c>
      <c r="C961" s="53" t="str">
        <f t="shared" si="162"/>
        <v>DQ5NT2_D2+3</v>
      </c>
      <c r="D961" s="53" t="str">
        <f t="shared" si="163"/>
        <v>DQ5NT2_D2+4</v>
      </c>
      <c r="F961" s="126" t="s">
        <v>2995</v>
      </c>
      <c r="G961" s="55"/>
      <c r="H961" s="55" t="s">
        <v>3151</v>
      </c>
      <c r="I961" s="56" t="s">
        <v>3152</v>
      </c>
      <c r="J961" s="56" t="s">
        <v>3153</v>
      </c>
      <c r="K961" s="56"/>
      <c r="L961" s="92" t="s">
        <v>3154</v>
      </c>
      <c r="M961" s="55">
        <v>500</v>
      </c>
      <c r="N961" s="55">
        <v>300</v>
      </c>
      <c r="O961" s="55">
        <v>200</v>
      </c>
      <c r="P961" s="55">
        <v>110</v>
      </c>
      <c r="Q961" s="57"/>
      <c r="R961" s="57"/>
      <c r="S961" s="57"/>
      <c r="T961" s="57"/>
      <c r="U961" s="58" t="str">
        <f>H961</f>
        <v>DQ5NT2_D2</v>
      </c>
      <c r="V961" s="59"/>
      <c r="W961" s="59"/>
      <c r="X961" s="59"/>
      <c r="Y961" s="59"/>
      <c r="Z961" s="60"/>
      <c r="AA961" s="60">
        <f>W961/N961</f>
        <v>0</v>
      </c>
      <c r="AB961" s="60"/>
      <c r="AC961" s="60"/>
      <c r="AD961" s="59"/>
      <c r="AE961" s="59"/>
      <c r="AF961" s="59"/>
      <c r="AG961" s="59"/>
      <c r="AH961" s="61"/>
      <c r="AI961" s="61"/>
      <c r="AJ961" s="61"/>
      <c r="AK961" s="61"/>
      <c r="AL961" s="164">
        <v>5.6094452347083923</v>
      </c>
      <c r="AM961" s="62"/>
      <c r="AN961" s="63">
        <f>ROUNDDOWN(AL961*$AN$10/$AL$10,1)</f>
        <v>3.2</v>
      </c>
      <c r="AO961" s="59">
        <f t="shared" si="159"/>
        <v>1600</v>
      </c>
      <c r="AP961" s="59">
        <f t="shared" si="159"/>
        <v>960</v>
      </c>
      <c r="AQ961" s="59">
        <f t="shared" si="159"/>
        <v>640</v>
      </c>
      <c r="AR961" s="59">
        <f t="shared" si="159"/>
        <v>352</v>
      </c>
      <c r="AS961" s="59">
        <f t="shared" si="164"/>
        <v>1600</v>
      </c>
      <c r="AT961" s="59">
        <f t="shared" si="164"/>
        <v>960</v>
      </c>
      <c r="AU961" s="59">
        <f t="shared" si="164"/>
        <v>640</v>
      </c>
      <c r="AV961" s="59">
        <f t="shared" si="164"/>
        <v>350</v>
      </c>
      <c r="AW961" s="64"/>
      <c r="AX961" s="126" t="s">
        <v>2995</v>
      </c>
      <c r="AY961" s="65"/>
      <c r="AZ961" s="66">
        <v>120</v>
      </c>
    </row>
    <row r="962" spans="1:52" x14ac:dyDescent="0.25">
      <c r="A962" s="53" t="str">
        <f t="shared" si="160"/>
        <v>DQ6NT2+1</v>
      </c>
      <c r="B962" s="53" t="str">
        <f t="shared" si="161"/>
        <v>DQ6NT2+2</v>
      </c>
      <c r="C962" s="53" t="str">
        <f t="shared" si="162"/>
        <v>DQ6NT2+3</v>
      </c>
      <c r="D962" s="53" t="str">
        <f t="shared" si="163"/>
        <v>DQ6NT2+4</v>
      </c>
      <c r="F962" s="126" t="s">
        <v>2995</v>
      </c>
      <c r="G962" s="55">
        <v>6</v>
      </c>
      <c r="H962" s="55" t="s">
        <v>3155</v>
      </c>
      <c r="I962" s="56" t="s">
        <v>3156</v>
      </c>
      <c r="J962" s="56" t="s">
        <v>2775</v>
      </c>
      <c r="K962" s="56"/>
      <c r="L962" s="56" t="s">
        <v>3157</v>
      </c>
      <c r="M962" s="55"/>
      <c r="N962" s="55"/>
      <c r="O962" s="55"/>
      <c r="P962" s="55"/>
      <c r="Q962" s="57"/>
      <c r="R962" s="57"/>
      <c r="S962" s="57"/>
      <c r="T962" s="57"/>
      <c r="U962" s="58"/>
      <c r="V962" s="59"/>
      <c r="W962" s="59"/>
      <c r="X962" s="59"/>
      <c r="Y962" s="59"/>
      <c r="Z962" s="60" t="e">
        <f>V962/M962</f>
        <v>#DIV/0!</v>
      </c>
      <c r="AA962" s="60"/>
      <c r="AB962" s="60"/>
      <c r="AC962" s="60"/>
      <c r="AD962" s="59"/>
      <c r="AE962" s="59"/>
      <c r="AF962" s="59"/>
      <c r="AG962" s="59"/>
      <c r="AH962" s="61"/>
      <c r="AI962" s="61"/>
      <c r="AJ962" s="61"/>
      <c r="AK962" s="61"/>
      <c r="AL962" s="164"/>
      <c r="AM962" s="62"/>
      <c r="AN962" s="62"/>
      <c r="AO962" s="59">
        <f t="shared" si="159"/>
        <v>0</v>
      </c>
      <c r="AP962" s="59">
        <f t="shared" si="159"/>
        <v>0</v>
      </c>
      <c r="AQ962" s="59">
        <f t="shared" si="159"/>
        <v>0</v>
      </c>
      <c r="AR962" s="59">
        <f t="shared" si="159"/>
        <v>0</v>
      </c>
      <c r="AS962" s="59"/>
      <c r="AT962" s="59"/>
      <c r="AU962" s="59"/>
      <c r="AV962" s="59"/>
      <c r="AW962" s="64"/>
      <c r="AX962" s="126" t="s">
        <v>2995</v>
      </c>
      <c r="AY962" s="65"/>
      <c r="AZ962" s="66">
        <v>120</v>
      </c>
    </row>
    <row r="963" spans="1:52" ht="31.5" x14ac:dyDescent="0.25">
      <c r="A963" s="53" t="str">
        <f t="shared" si="160"/>
        <v>DQ6NT2_D1+1</v>
      </c>
      <c r="B963" s="53" t="str">
        <f t="shared" si="161"/>
        <v>DQ6NT2_D1+2</v>
      </c>
      <c r="C963" s="53" t="str">
        <f t="shared" si="162"/>
        <v>DQ6NT2_D1+3</v>
      </c>
      <c r="D963" s="53" t="str">
        <f t="shared" si="163"/>
        <v>DQ6NT2_D1+4</v>
      </c>
      <c r="F963" s="126" t="s">
        <v>2995</v>
      </c>
      <c r="G963" s="55"/>
      <c r="H963" s="55" t="s">
        <v>3158</v>
      </c>
      <c r="I963" s="56" t="s">
        <v>3159</v>
      </c>
      <c r="J963" s="56" t="s">
        <v>3160</v>
      </c>
      <c r="K963" s="56"/>
      <c r="L963" s="56" t="s">
        <v>3161</v>
      </c>
      <c r="M963" s="55">
        <v>500</v>
      </c>
      <c r="N963" s="55">
        <v>300</v>
      </c>
      <c r="O963" s="55">
        <v>200</v>
      </c>
      <c r="P963" s="55">
        <v>110</v>
      </c>
      <c r="Q963" s="57"/>
      <c r="R963" s="57"/>
      <c r="S963" s="57"/>
      <c r="T963" s="57"/>
      <c r="U963" s="58" t="str">
        <f>H963</f>
        <v>DQ6NT2_D1</v>
      </c>
      <c r="V963" s="59"/>
      <c r="W963" s="59"/>
      <c r="X963" s="59"/>
      <c r="Y963" s="59"/>
      <c r="Z963" s="60"/>
      <c r="AA963" s="60"/>
      <c r="AB963" s="60"/>
      <c r="AC963" s="60"/>
      <c r="AD963" s="59"/>
      <c r="AE963" s="59"/>
      <c r="AF963" s="59"/>
      <c r="AG963" s="59"/>
      <c r="AH963" s="61"/>
      <c r="AI963" s="61"/>
      <c r="AJ963" s="61"/>
      <c r="AK963" s="61"/>
      <c r="AL963" s="164">
        <v>9.26</v>
      </c>
      <c r="AM963" s="62"/>
      <c r="AN963" s="63">
        <f>ROUNDDOWN(AL963*$AN$10/$AL$10,1)</f>
        <v>5.3</v>
      </c>
      <c r="AO963" s="59">
        <f t="shared" si="159"/>
        <v>2650</v>
      </c>
      <c r="AP963" s="59">
        <f t="shared" si="159"/>
        <v>1590</v>
      </c>
      <c r="AQ963" s="59">
        <f t="shared" si="159"/>
        <v>1060</v>
      </c>
      <c r="AR963" s="59">
        <f t="shared" si="159"/>
        <v>583</v>
      </c>
      <c r="AS963" s="59">
        <f t="shared" si="164"/>
        <v>2700</v>
      </c>
      <c r="AT963" s="59">
        <f t="shared" si="164"/>
        <v>1600</v>
      </c>
      <c r="AU963" s="59">
        <f t="shared" si="164"/>
        <v>1100</v>
      </c>
      <c r="AV963" s="59">
        <f t="shared" si="164"/>
        <v>580</v>
      </c>
      <c r="AW963" s="64"/>
      <c r="AX963" s="126" t="s">
        <v>2995</v>
      </c>
      <c r="AY963" s="65"/>
      <c r="AZ963" s="66">
        <v>120</v>
      </c>
    </row>
    <row r="964" spans="1:52" ht="54.75" customHeight="1" x14ac:dyDescent="0.25">
      <c r="A964" s="53" t="str">
        <f t="shared" si="160"/>
        <v>DQ6NT2_D2+1</v>
      </c>
      <c r="B964" s="53" t="str">
        <f t="shared" si="161"/>
        <v>DQ6NT2_D2+2</v>
      </c>
      <c r="C964" s="53" t="str">
        <f t="shared" si="162"/>
        <v>DQ6NT2_D2+3</v>
      </c>
      <c r="D964" s="53" t="str">
        <f t="shared" si="163"/>
        <v>DQ6NT2_D2+4</v>
      </c>
      <c r="F964" s="126" t="s">
        <v>2995</v>
      </c>
      <c r="G964" s="55"/>
      <c r="H964" s="55" t="s">
        <v>3162</v>
      </c>
      <c r="I964" s="56" t="s">
        <v>3163</v>
      </c>
      <c r="J964" s="56" t="s">
        <v>3164</v>
      </c>
      <c r="K964" s="56"/>
      <c r="L964" s="92" t="s">
        <v>3165</v>
      </c>
      <c r="M964" s="55">
        <v>500</v>
      </c>
      <c r="N964" s="55">
        <v>250</v>
      </c>
      <c r="O964" s="55">
        <v>200</v>
      </c>
      <c r="P964" s="55">
        <v>150</v>
      </c>
      <c r="Q964" s="57"/>
      <c r="R964" s="57"/>
      <c r="S964" s="57"/>
      <c r="T964" s="57"/>
      <c r="U964" s="58" t="str">
        <f>H964</f>
        <v>DQ6NT2_D2</v>
      </c>
      <c r="V964" s="59"/>
      <c r="W964" s="59"/>
      <c r="X964" s="59"/>
      <c r="Y964" s="59"/>
      <c r="Z964" s="60"/>
      <c r="AA964" s="60"/>
      <c r="AB964" s="60"/>
      <c r="AC964" s="60"/>
      <c r="AD964" s="59"/>
      <c r="AE964" s="59"/>
      <c r="AF964" s="59"/>
      <c r="AG964" s="59"/>
      <c r="AH964" s="61"/>
      <c r="AI964" s="61"/>
      <c r="AJ964" s="61"/>
      <c r="AK964" s="61"/>
      <c r="AL964" s="164">
        <v>9.26</v>
      </c>
      <c r="AM964" s="62"/>
      <c r="AN964" s="63">
        <f>ROUNDDOWN(AL964*$AN$10/$AL$10,1)</f>
        <v>5.3</v>
      </c>
      <c r="AO964" s="59">
        <f t="shared" si="159"/>
        <v>2650</v>
      </c>
      <c r="AP964" s="59">
        <f t="shared" si="159"/>
        <v>1325</v>
      </c>
      <c r="AQ964" s="59">
        <f t="shared" si="159"/>
        <v>1060</v>
      </c>
      <c r="AR964" s="59">
        <f t="shared" si="159"/>
        <v>795</v>
      </c>
      <c r="AS964" s="59">
        <f t="shared" si="164"/>
        <v>2700</v>
      </c>
      <c r="AT964" s="59">
        <f t="shared" si="164"/>
        <v>1300</v>
      </c>
      <c r="AU964" s="59">
        <f t="shared" si="164"/>
        <v>1100</v>
      </c>
      <c r="AV964" s="59">
        <f t="shared" si="164"/>
        <v>800</v>
      </c>
      <c r="AW964" s="64"/>
      <c r="AX964" s="126" t="s">
        <v>2995</v>
      </c>
      <c r="AY964" s="65"/>
      <c r="AZ964" s="66"/>
    </row>
    <row r="965" spans="1:52" ht="63" x14ac:dyDescent="0.25">
      <c r="A965" s="53" t="str">
        <f t="shared" si="160"/>
        <v>DQ6NT2_D3+1</v>
      </c>
      <c r="B965" s="53" t="str">
        <f t="shared" si="161"/>
        <v>DQ6NT2_D3+2</v>
      </c>
      <c r="C965" s="53" t="str">
        <f t="shared" si="162"/>
        <v>DQ6NT2_D3+3</v>
      </c>
      <c r="D965" s="53" t="str">
        <f t="shared" si="163"/>
        <v>DQ6NT2_D3+4</v>
      </c>
      <c r="F965" s="126" t="s">
        <v>2995</v>
      </c>
      <c r="G965" s="55"/>
      <c r="H965" s="55" t="s">
        <v>3166</v>
      </c>
      <c r="I965" s="56" t="s">
        <v>3167</v>
      </c>
      <c r="J965" s="56" t="s">
        <v>2775</v>
      </c>
      <c r="K965" s="56"/>
      <c r="L965" s="92" t="s">
        <v>3168</v>
      </c>
      <c r="M965" s="55">
        <v>500</v>
      </c>
      <c r="N965" s="55">
        <v>250</v>
      </c>
      <c r="O965" s="55">
        <v>200</v>
      </c>
      <c r="P965" s="55">
        <v>150</v>
      </c>
      <c r="Q965" s="57"/>
      <c r="R965" s="57"/>
      <c r="S965" s="57"/>
      <c r="T965" s="57"/>
      <c r="U965" s="58" t="str">
        <f>H965</f>
        <v>DQ6NT2_D3</v>
      </c>
      <c r="V965" s="59"/>
      <c r="W965" s="59"/>
      <c r="X965" s="59"/>
      <c r="Y965" s="59"/>
      <c r="Z965" s="60">
        <f>V965/M965</f>
        <v>0</v>
      </c>
      <c r="AA965" s="60">
        <f>W965/N965</f>
        <v>0</v>
      </c>
      <c r="AB965" s="60"/>
      <c r="AC965" s="60"/>
      <c r="AD965" s="59"/>
      <c r="AE965" s="59"/>
      <c r="AF965" s="59"/>
      <c r="AG965" s="59"/>
      <c r="AH965" s="61"/>
      <c r="AI965" s="61"/>
      <c r="AJ965" s="61"/>
      <c r="AK965" s="61"/>
      <c r="AL965" s="164">
        <v>9.26</v>
      </c>
      <c r="AM965" s="62"/>
      <c r="AN965" s="63">
        <f>ROUNDDOWN(AL965*$AN$10/$AL$10,1)</f>
        <v>5.3</v>
      </c>
      <c r="AO965" s="59">
        <f t="shared" si="159"/>
        <v>2650</v>
      </c>
      <c r="AP965" s="59">
        <f t="shared" si="159"/>
        <v>1325</v>
      </c>
      <c r="AQ965" s="59">
        <f t="shared" si="159"/>
        <v>1060</v>
      </c>
      <c r="AR965" s="59">
        <f t="shared" si="159"/>
        <v>795</v>
      </c>
      <c r="AS965" s="59">
        <f t="shared" si="164"/>
        <v>2700</v>
      </c>
      <c r="AT965" s="59">
        <f t="shared" si="164"/>
        <v>1300</v>
      </c>
      <c r="AU965" s="59">
        <f t="shared" si="164"/>
        <v>1100</v>
      </c>
      <c r="AV965" s="59">
        <f t="shared" si="164"/>
        <v>800</v>
      </c>
      <c r="AW965" s="64"/>
      <c r="AX965" s="126" t="s">
        <v>2995</v>
      </c>
      <c r="AY965" s="65"/>
      <c r="AZ965" s="66"/>
    </row>
    <row r="966" spans="1:52" ht="31.5" x14ac:dyDescent="0.25">
      <c r="A966" s="53" t="str">
        <f t="shared" si="160"/>
        <v>DQ6NT2_D4+1</v>
      </c>
      <c r="B966" s="53" t="str">
        <f t="shared" si="161"/>
        <v>DQ6NT2_D4+2</v>
      </c>
      <c r="C966" s="53" t="str">
        <f t="shared" si="162"/>
        <v>DQ6NT2_D4+3</v>
      </c>
      <c r="D966" s="53" t="str">
        <f t="shared" si="163"/>
        <v>DQ6NT2_D4+4</v>
      </c>
      <c r="F966" s="126" t="s">
        <v>2995</v>
      </c>
      <c r="G966" s="55"/>
      <c r="H966" s="55" t="s">
        <v>3169</v>
      </c>
      <c r="I966" s="56" t="s">
        <v>3170</v>
      </c>
      <c r="J966" s="56" t="s">
        <v>2775</v>
      </c>
      <c r="K966" s="56"/>
      <c r="L966" s="92" t="s">
        <v>3171</v>
      </c>
      <c r="M966" s="55">
        <v>440</v>
      </c>
      <c r="N966" s="55">
        <v>220</v>
      </c>
      <c r="O966" s="55">
        <v>170</v>
      </c>
      <c r="P966" s="55">
        <v>130</v>
      </c>
      <c r="Q966" s="57"/>
      <c r="R966" s="57"/>
      <c r="S966" s="57"/>
      <c r="T966" s="57"/>
      <c r="U966" s="58" t="str">
        <f>H966</f>
        <v>DQ6NT2_D4</v>
      </c>
      <c r="V966" s="59"/>
      <c r="W966" s="59"/>
      <c r="X966" s="59"/>
      <c r="Y966" s="59"/>
      <c r="Z966" s="60">
        <f>V966/M966</f>
        <v>0</v>
      </c>
      <c r="AA966" s="60">
        <f>W966/N966</f>
        <v>0</v>
      </c>
      <c r="AB966" s="60"/>
      <c r="AC966" s="60"/>
      <c r="AD966" s="59"/>
      <c r="AE966" s="59"/>
      <c r="AF966" s="59"/>
      <c r="AG966" s="59"/>
      <c r="AH966" s="61"/>
      <c r="AI966" s="61"/>
      <c r="AJ966" s="61"/>
      <c r="AK966" s="61"/>
      <c r="AL966" s="164">
        <v>10.26</v>
      </c>
      <c r="AM966" s="62"/>
      <c r="AN966" s="63">
        <f>ROUNDDOWN(AL966*$AN$10/$AL$10,1)</f>
        <v>5.9</v>
      </c>
      <c r="AO966" s="59">
        <f t="shared" si="159"/>
        <v>2596</v>
      </c>
      <c r="AP966" s="59">
        <f t="shared" si="159"/>
        <v>1298</v>
      </c>
      <c r="AQ966" s="59">
        <f t="shared" si="159"/>
        <v>1003.0000000000001</v>
      </c>
      <c r="AR966" s="59">
        <f t="shared" si="159"/>
        <v>767</v>
      </c>
      <c r="AS966" s="59">
        <f t="shared" si="164"/>
        <v>2600</v>
      </c>
      <c r="AT966" s="59">
        <f t="shared" si="164"/>
        <v>1300</v>
      </c>
      <c r="AU966" s="59">
        <f t="shared" si="164"/>
        <v>1000</v>
      </c>
      <c r="AV966" s="59">
        <f t="shared" si="164"/>
        <v>770</v>
      </c>
      <c r="AW966" s="64"/>
      <c r="AX966" s="126" t="s">
        <v>2995</v>
      </c>
      <c r="AY966" s="65"/>
      <c r="AZ966" s="66">
        <v>120</v>
      </c>
    </row>
    <row r="967" spans="1:52" ht="63" x14ac:dyDescent="0.25">
      <c r="A967" s="53" t="str">
        <f t="shared" si="160"/>
        <v>DQ6NT2_D5+1</v>
      </c>
      <c r="B967" s="53" t="str">
        <f t="shared" si="161"/>
        <v>DQ6NT2_D5+2</v>
      </c>
      <c r="C967" s="53" t="str">
        <f t="shared" si="162"/>
        <v>DQ6NT2_D5+3</v>
      </c>
      <c r="D967" s="53" t="str">
        <f t="shared" si="163"/>
        <v>DQ6NT2_D5+4</v>
      </c>
      <c r="F967" s="126" t="s">
        <v>2995</v>
      </c>
      <c r="G967" s="55"/>
      <c r="H967" s="55" t="s">
        <v>3172</v>
      </c>
      <c r="I967" s="56" t="s">
        <v>3173</v>
      </c>
      <c r="J967" s="56" t="s">
        <v>3174</v>
      </c>
      <c r="K967" s="56"/>
      <c r="L967" s="92" t="s">
        <v>3168</v>
      </c>
      <c r="M967" s="55">
        <v>390</v>
      </c>
      <c r="N967" s="55">
        <v>200</v>
      </c>
      <c r="O967" s="55">
        <v>160</v>
      </c>
      <c r="P967" s="55">
        <v>130</v>
      </c>
      <c r="Q967" s="57"/>
      <c r="R967" s="57"/>
      <c r="S967" s="57"/>
      <c r="T967" s="57"/>
      <c r="U967" s="58" t="str">
        <f>H967</f>
        <v>DQ6NT2_D5</v>
      </c>
      <c r="V967" s="59"/>
      <c r="W967" s="59"/>
      <c r="X967" s="59"/>
      <c r="Y967" s="59"/>
      <c r="Z967" s="60"/>
      <c r="AA967" s="60"/>
      <c r="AB967" s="60"/>
      <c r="AC967" s="60"/>
      <c r="AD967" s="59"/>
      <c r="AE967" s="59"/>
      <c r="AF967" s="59"/>
      <c r="AG967" s="59"/>
      <c r="AH967" s="61"/>
      <c r="AI967" s="61"/>
      <c r="AJ967" s="61"/>
      <c r="AK967" s="61"/>
      <c r="AL967" s="164">
        <v>6.5288704351204352</v>
      </c>
      <c r="AM967" s="62"/>
      <c r="AN967" s="63">
        <f>ROUNDDOWN(AL967*$AN$10/$AL$10,1)</f>
        <v>3.7</v>
      </c>
      <c r="AO967" s="59">
        <f t="shared" si="159"/>
        <v>1443</v>
      </c>
      <c r="AP967" s="59">
        <f t="shared" si="159"/>
        <v>740</v>
      </c>
      <c r="AQ967" s="59">
        <f t="shared" si="159"/>
        <v>592</v>
      </c>
      <c r="AR967" s="59">
        <f t="shared" si="159"/>
        <v>481</v>
      </c>
      <c r="AS967" s="59">
        <f t="shared" si="164"/>
        <v>1400</v>
      </c>
      <c r="AT967" s="59">
        <f t="shared" si="164"/>
        <v>740</v>
      </c>
      <c r="AU967" s="59">
        <f t="shared" si="164"/>
        <v>590</v>
      </c>
      <c r="AV967" s="59">
        <f t="shared" si="164"/>
        <v>480</v>
      </c>
      <c r="AW967" s="64"/>
      <c r="AX967" s="126" t="s">
        <v>2995</v>
      </c>
      <c r="AY967" s="65"/>
      <c r="AZ967" s="66">
        <v>120</v>
      </c>
    </row>
    <row r="968" spans="1:52" x14ac:dyDescent="0.25">
      <c r="A968" s="53" t="str">
        <f t="shared" si="160"/>
        <v>DQ7NT2+1</v>
      </c>
      <c r="B968" s="53" t="str">
        <f t="shared" si="161"/>
        <v>DQ7NT2+2</v>
      </c>
      <c r="C968" s="53" t="str">
        <f t="shared" si="162"/>
        <v>DQ7NT2+3</v>
      </c>
      <c r="D968" s="53" t="str">
        <f t="shared" si="163"/>
        <v>DQ7NT2+4</v>
      </c>
      <c r="F968" s="126" t="s">
        <v>2995</v>
      </c>
      <c r="G968" s="55">
        <v>7</v>
      </c>
      <c r="H968" s="55" t="s">
        <v>3175</v>
      </c>
      <c r="I968" s="56" t="s">
        <v>3176</v>
      </c>
      <c r="J968" s="56" t="s">
        <v>2775</v>
      </c>
      <c r="K968" s="56"/>
      <c r="L968" s="56" t="s">
        <v>3177</v>
      </c>
      <c r="M968" s="55"/>
      <c r="N968" s="55"/>
      <c r="O968" s="55"/>
      <c r="P968" s="55"/>
      <c r="Q968" s="57"/>
      <c r="R968" s="57"/>
      <c r="S968" s="57"/>
      <c r="T968" s="57"/>
      <c r="U968" s="58"/>
      <c r="V968" s="59"/>
      <c r="W968" s="59"/>
      <c r="X968" s="59"/>
      <c r="Y968" s="59"/>
      <c r="Z968" s="60"/>
      <c r="AA968" s="60"/>
      <c r="AB968" s="60"/>
      <c r="AC968" s="60"/>
      <c r="AD968" s="59"/>
      <c r="AE968" s="59"/>
      <c r="AF968" s="59"/>
      <c r="AG968" s="59"/>
      <c r="AH968" s="61"/>
      <c r="AI968" s="61"/>
      <c r="AJ968" s="61"/>
      <c r="AK968" s="61"/>
      <c r="AL968" s="164"/>
      <c r="AM968" s="62"/>
      <c r="AN968" s="62"/>
      <c r="AO968" s="59">
        <f t="shared" si="159"/>
        <v>0</v>
      </c>
      <c r="AP968" s="59">
        <f t="shared" si="159"/>
        <v>0</v>
      </c>
      <c r="AQ968" s="59">
        <f t="shared" si="159"/>
        <v>0</v>
      </c>
      <c r="AR968" s="59">
        <f t="shared" si="159"/>
        <v>0</v>
      </c>
      <c r="AS968" s="59"/>
      <c r="AT968" s="59"/>
      <c r="AU968" s="59"/>
      <c r="AV968" s="59"/>
      <c r="AW968" s="64"/>
      <c r="AX968" s="126" t="s">
        <v>2995</v>
      </c>
      <c r="AY968" s="65"/>
      <c r="AZ968" s="66">
        <v>60</v>
      </c>
    </row>
    <row r="969" spans="1:52" ht="31.5" x14ac:dyDescent="0.25">
      <c r="A969" s="53" t="str">
        <f t="shared" si="160"/>
        <v>DQ7NT2_D1+1</v>
      </c>
      <c r="B969" s="53" t="str">
        <f t="shared" si="161"/>
        <v>DQ7NT2_D1+2</v>
      </c>
      <c r="C969" s="53" t="str">
        <f t="shared" si="162"/>
        <v>DQ7NT2_D1+3</v>
      </c>
      <c r="D969" s="53" t="str">
        <f t="shared" si="163"/>
        <v>DQ7NT2_D1+4</v>
      </c>
      <c r="F969" s="126" t="s">
        <v>2995</v>
      </c>
      <c r="G969" s="55"/>
      <c r="H969" s="55" t="s">
        <v>3178</v>
      </c>
      <c r="I969" s="56" t="s">
        <v>3179</v>
      </c>
      <c r="J969" s="56" t="s">
        <v>2775</v>
      </c>
      <c r="K969" s="56"/>
      <c r="L969" s="56" t="s">
        <v>3180</v>
      </c>
      <c r="M969" s="55">
        <v>460</v>
      </c>
      <c r="N969" s="55">
        <v>220</v>
      </c>
      <c r="O969" s="55">
        <v>160</v>
      </c>
      <c r="P969" s="55">
        <v>130</v>
      </c>
      <c r="Q969" s="57"/>
      <c r="R969" s="57"/>
      <c r="S969" s="57"/>
      <c r="T969" s="57"/>
      <c r="U969" s="58" t="str">
        <f>H969</f>
        <v>DQ7NT2_D1</v>
      </c>
      <c r="V969" s="59"/>
      <c r="W969" s="59"/>
      <c r="X969" s="59"/>
      <c r="Y969" s="59"/>
      <c r="Z969" s="60">
        <f>V969/M969</f>
        <v>0</v>
      </c>
      <c r="AA969" s="60"/>
      <c r="AB969" s="60"/>
      <c r="AC969" s="60"/>
      <c r="AD969" s="59"/>
      <c r="AE969" s="59"/>
      <c r="AF969" s="59"/>
      <c r="AG969" s="59"/>
      <c r="AH969" s="61"/>
      <c r="AI969" s="61"/>
      <c r="AJ969" s="61"/>
      <c r="AK969" s="61"/>
      <c r="AL969" s="164">
        <v>7.2192513368983962</v>
      </c>
      <c r="AM969" s="62"/>
      <c r="AN969" s="63">
        <f>ROUNDDOWN(AL969*$AN$10/$AL$10,1)</f>
        <v>4.0999999999999996</v>
      </c>
      <c r="AO969" s="59">
        <f t="shared" si="159"/>
        <v>1885.9999999999998</v>
      </c>
      <c r="AP969" s="59">
        <f t="shared" si="159"/>
        <v>901.99999999999989</v>
      </c>
      <c r="AQ969" s="59">
        <f t="shared" si="159"/>
        <v>656</v>
      </c>
      <c r="AR969" s="59">
        <f t="shared" si="159"/>
        <v>533</v>
      </c>
      <c r="AS969" s="59">
        <f t="shared" si="164"/>
        <v>1900</v>
      </c>
      <c r="AT969" s="59">
        <f t="shared" si="164"/>
        <v>900</v>
      </c>
      <c r="AU969" s="59">
        <f t="shared" si="164"/>
        <v>660</v>
      </c>
      <c r="AV969" s="59">
        <f t="shared" si="164"/>
        <v>530</v>
      </c>
      <c r="AW969" s="64"/>
      <c r="AX969" s="126" t="s">
        <v>2995</v>
      </c>
      <c r="AY969" s="65"/>
      <c r="AZ969" s="66">
        <v>60</v>
      </c>
    </row>
    <row r="970" spans="1:52" ht="63" x14ac:dyDescent="0.25">
      <c r="A970" s="53" t="str">
        <f t="shared" si="160"/>
        <v>DQ7NT2_D2+1</v>
      </c>
      <c r="B970" s="53" t="str">
        <f t="shared" si="161"/>
        <v>DQ7NT2_D2+2</v>
      </c>
      <c r="C970" s="53" t="str">
        <f t="shared" si="162"/>
        <v>DQ7NT2_D2+3</v>
      </c>
      <c r="D970" s="53" t="str">
        <f t="shared" si="163"/>
        <v>DQ7NT2_D2+4</v>
      </c>
      <c r="F970" s="126" t="s">
        <v>2995</v>
      </c>
      <c r="G970" s="55"/>
      <c r="H970" s="55" t="s">
        <v>3181</v>
      </c>
      <c r="I970" s="56" t="s">
        <v>3182</v>
      </c>
      <c r="J970" s="56" t="s">
        <v>3183</v>
      </c>
      <c r="K970" s="56"/>
      <c r="L970" s="56" t="s">
        <v>3184</v>
      </c>
      <c r="M970" s="55">
        <v>390</v>
      </c>
      <c r="N970" s="55">
        <v>200</v>
      </c>
      <c r="O970" s="55">
        <v>160</v>
      </c>
      <c r="P970" s="55">
        <v>130</v>
      </c>
      <c r="Q970" s="57"/>
      <c r="R970" s="57"/>
      <c r="S970" s="57"/>
      <c r="T970" s="57"/>
      <c r="U970" s="58" t="str">
        <f>H970</f>
        <v>DQ7NT2_D2</v>
      </c>
      <c r="V970" s="59"/>
      <c r="W970" s="59"/>
      <c r="X970" s="59"/>
      <c r="Y970" s="59"/>
      <c r="Z970" s="60">
        <f>V970/M970</f>
        <v>0</v>
      </c>
      <c r="AA970" s="60">
        <f>W970/N970</f>
        <v>0</v>
      </c>
      <c r="AB970" s="60"/>
      <c r="AC970" s="60"/>
      <c r="AD970" s="59"/>
      <c r="AE970" s="59"/>
      <c r="AF970" s="59"/>
      <c r="AG970" s="59"/>
      <c r="AH970" s="61"/>
      <c r="AI970" s="61"/>
      <c r="AJ970" s="61"/>
      <c r="AK970" s="61"/>
      <c r="AL970" s="164">
        <v>7.0189324786324789</v>
      </c>
      <c r="AM970" s="62"/>
      <c r="AN970" s="63">
        <f>ROUNDDOWN(AL970*$AN$10/$AL$10,1)</f>
        <v>4</v>
      </c>
      <c r="AO970" s="59">
        <f t="shared" si="159"/>
        <v>1560</v>
      </c>
      <c r="AP970" s="59">
        <f t="shared" si="159"/>
        <v>800</v>
      </c>
      <c r="AQ970" s="59">
        <f t="shared" si="159"/>
        <v>640</v>
      </c>
      <c r="AR970" s="59">
        <f t="shared" ref="AR970:AR1033" si="172">P970*$AN970</f>
        <v>520</v>
      </c>
      <c r="AS970" s="59">
        <f t="shared" si="164"/>
        <v>1600</v>
      </c>
      <c r="AT970" s="59">
        <f t="shared" si="164"/>
        <v>800</v>
      </c>
      <c r="AU970" s="59">
        <f t="shared" si="164"/>
        <v>640</v>
      </c>
      <c r="AV970" s="59">
        <f t="shared" si="164"/>
        <v>520</v>
      </c>
      <c r="AW970" s="64"/>
      <c r="AX970" s="126" t="s">
        <v>2995</v>
      </c>
      <c r="AY970" s="65"/>
      <c r="AZ970" s="66"/>
    </row>
    <row r="971" spans="1:52" x14ac:dyDescent="0.25">
      <c r="A971" s="53" t="str">
        <f t="shared" si="160"/>
        <v>DQ8NT2+1</v>
      </c>
      <c r="B971" s="53" t="str">
        <f t="shared" si="161"/>
        <v>DQ8NT2+2</v>
      </c>
      <c r="C971" s="53" t="str">
        <f t="shared" si="162"/>
        <v>DQ8NT2+3</v>
      </c>
      <c r="D971" s="53" t="str">
        <f t="shared" si="163"/>
        <v>DQ8NT2+4</v>
      </c>
      <c r="F971" s="126" t="s">
        <v>2995</v>
      </c>
      <c r="G971" s="55">
        <v>8</v>
      </c>
      <c r="H971" s="55" t="s">
        <v>3185</v>
      </c>
      <c r="I971" s="56" t="s">
        <v>3186</v>
      </c>
      <c r="J971" s="56" t="s">
        <v>3187</v>
      </c>
      <c r="K971" s="56"/>
      <c r="L971" s="56" t="s">
        <v>3177</v>
      </c>
      <c r="M971" s="55"/>
      <c r="N971" s="55"/>
      <c r="O971" s="55"/>
      <c r="P971" s="55"/>
      <c r="Q971" s="57"/>
      <c r="R971" s="57"/>
      <c r="S971" s="57"/>
      <c r="T971" s="57"/>
      <c r="U971" s="58"/>
      <c r="V971" s="59"/>
      <c r="W971" s="59"/>
      <c r="X971" s="59"/>
      <c r="Y971" s="59"/>
      <c r="Z971" s="60" t="e">
        <f>V971/M971</f>
        <v>#DIV/0!</v>
      </c>
      <c r="AA971" s="60"/>
      <c r="AB971" s="60"/>
      <c r="AC971" s="60"/>
      <c r="AD971" s="59"/>
      <c r="AE971" s="59"/>
      <c r="AF971" s="59"/>
      <c r="AG971" s="59"/>
      <c r="AH971" s="61"/>
      <c r="AI971" s="61"/>
      <c r="AJ971" s="61"/>
      <c r="AK971" s="61"/>
      <c r="AL971" s="164"/>
      <c r="AM971" s="62"/>
      <c r="AN971" s="62"/>
      <c r="AO971" s="59">
        <f t="shared" ref="AO971:AR1034" si="173">M971*$AN971</f>
        <v>0</v>
      </c>
      <c r="AP971" s="59">
        <f t="shared" si="173"/>
        <v>0</v>
      </c>
      <c r="AQ971" s="59">
        <f t="shared" si="173"/>
        <v>0</v>
      </c>
      <c r="AR971" s="59">
        <f t="shared" si="172"/>
        <v>0</v>
      </c>
      <c r="AS971" s="59"/>
      <c r="AT971" s="59"/>
      <c r="AU971" s="59"/>
      <c r="AV971" s="59"/>
      <c r="AW971" s="64"/>
      <c r="AX971" s="126" t="s">
        <v>2995</v>
      </c>
      <c r="AY971" s="65"/>
      <c r="AZ971" s="66">
        <v>120</v>
      </c>
    </row>
    <row r="972" spans="1:52" ht="189" x14ac:dyDescent="0.25">
      <c r="A972" s="53" t="str">
        <f t="shared" ref="A972:A1035" si="174">H972&amp;"+1"</f>
        <v>DQ8NT2_D1+1</v>
      </c>
      <c r="B972" s="53" t="str">
        <f t="shared" ref="B972:B1035" si="175">H972&amp;"+2"</f>
        <v>DQ8NT2_D1+2</v>
      </c>
      <c r="C972" s="53" t="str">
        <f t="shared" ref="C972:C1035" si="176">H972&amp;"+3"</f>
        <v>DQ8NT2_D1+3</v>
      </c>
      <c r="D972" s="53" t="str">
        <f t="shared" ref="D972:D1035" si="177">H972&amp;"+4"</f>
        <v>DQ8NT2_D1+4</v>
      </c>
      <c r="F972" s="126" t="s">
        <v>2995</v>
      </c>
      <c r="G972" s="55"/>
      <c r="H972" s="55" t="s">
        <v>3188</v>
      </c>
      <c r="I972" s="56" t="s">
        <v>3189</v>
      </c>
      <c r="J972" s="56" t="s">
        <v>3190</v>
      </c>
      <c r="K972" s="56"/>
      <c r="L972" s="56" t="s">
        <v>3191</v>
      </c>
      <c r="M972" s="55">
        <v>600</v>
      </c>
      <c r="N972" s="55">
        <v>300</v>
      </c>
      <c r="O972" s="55">
        <v>200</v>
      </c>
      <c r="P972" s="55">
        <v>110</v>
      </c>
      <c r="Q972" s="57"/>
      <c r="R972" s="57"/>
      <c r="S972" s="57"/>
      <c r="T972" s="57"/>
      <c r="U972" s="58" t="str">
        <f>H972</f>
        <v>DQ8NT2_D1</v>
      </c>
      <c r="V972" s="59"/>
      <c r="W972" s="59"/>
      <c r="X972" s="59"/>
      <c r="Y972" s="59"/>
      <c r="Z972" s="60">
        <f>V972/M972</f>
        <v>0</v>
      </c>
      <c r="AA972" s="60"/>
      <c r="AB972" s="60"/>
      <c r="AC972" s="60"/>
      <c r="AD972" s="59"/>
      <c r="AE972" s="59"/>
      <c r="AF972" s="59"/>
      <c r="AG972" s="59"/>
      <c r="AH972" s="61"/>
      <c r="AI972" s="61"/>
      <c r="AJ972" s="61"/>
      <c r="AK972" s="61"/>
      <c r="AL972" s="164">
        <v>7.52</v>
      </c>
      <c r="AM972" s="62"/>
      <c r="AN972" s="63">
        <f>ROUNDDOWN(AL972*$AN$10/$AL$10,1)</f>
        <v>4.3</v>
      </c>
      <c r="AO972" s="59">
        <f t="shared" si="173"/>
        <v>2580</v>
      </c>
      <c r="AP972" s="59">
        <f t="shared" si="173"/>
        <v>1290</v>
      </c>
      <c r="AQ972" s="59">
        <f t="shared" si="173"/>
        <v>860</v>
      </c>
      <c r="AR972" s="59">
        <f t="shared" si="172"/>
        <v>473</v>
      </c>
      <c r="AS972" s="59">
        <f t="shared" ref="AS972:AV1034" si="178">IF(AO972&lt;1000,ROUND(AO972,-1),ROUND(AO972,-2))</f>
        <v>2600</v>
      </c>
      <c r="AT972" s="59">
        <f t="shared" si="178"/>
        <v>1300</v>
      </c>
      <c r="AU972" s="59">
        <f t="shared" si="178"/>
        <v>860</v>
      </c>
      <c r="AV972" s="59">
        <f t="shared" si="178"/>
        <v>470</v>
      </c>
      <c r="AW972" s="64"/>
      <c r="AX972" s="126" t="s">
        <v>2995</v>
      </c>
      <c r="AY972" s="65"/>
      <c r="AZ972" s="66">
        <v>90</v>
      </c>
    </row>
    <row r="973" spans="1:52" ht="54.75" customHeight="1" x14ac:dyDescent="0.25">
      <c r="A973" s="53" t="str">
        <f t="shared" si="174"/>
        <v>DQ8NT2_D2+1</v>
      </c>
      <c r="B973" s="53" t="str">
        <f t="shared" si="175"/>
        <v>DQ8NT2_D2+2</v>
      </c>
      <c r="C973" s="53" t="str">
        <f t="shared" si="176"/>
        <v>DQ8NT2_D2+3</v>
      </c>
      <c r="D973" s="53" t="str">
        <f t="shared" si="177"/>
        <v>DQ8NT2_D2+4</v>
      </c>
      <c r="F973" s="126" t="s">
        <v>2995</v>
      </c>
      <c r="G973" s="55"/>
      <c r="H973" s="55" t="s">
        <v>3192</v>
      </c>
      <c r="I973" s="56" t="s">
        <v>3193</v>
      </c>
      <c r="J973" s="56" t="s">
        <v>3190</v>
      </c>
      <c r="K973" s="56"/>
      <c r="L973" s="92" t="s">
        <v>3194</v>
      </c>
      <c r="M973" s="55">
        <v>460</v>
      </c>
      <c r="N973" s="55">
        <v>220</v>
      </c>
      <c r="O973" s="55">
        <v>180</v>
      </c>
      <c r="P973" s="55">
        <v>130</v>
      </c>
      <c r="Q973" s="57"/>
      <c r="R973" s="57"/>
      <c r="S973" s="57"/>
      <c r="T973" s="57"/>
      <c r="U973" s="58" t="str">
        <f>H973</f>
        <v>DQ8NT2_D2</v>
      </c>
      <c r="V973" s="59"/>
      <c r="W973" s="59"/>
      <c r="X973" s="59"/>
      <c r="Y973" s="59"/>
      <c r="Z973" s="60"/>
      <c r="AA973" s="60"/>
      <c r="AB973" s="60"/>
      <c r="AC973" s="60"/>
      <c r="AD973" s="59"/>
      <c r="AE973" s="59"/>
      <c r="AF973" s="59"/>
      <c r="AG973" s="59"/>
      <c r="AH973" s="61"/>
      <c r="AI973" s="61"/>
      <c r="AJ973" s="61"/>
      <c r="AK973" s="61"/>
      <c r="AL973" s="164">
        <v>6.1930903235251069</v>
      </c>
      <c r="AM973" s="62"/>
      <c r="AN973" s="63">
        <f>ROUNDDOWN(AL973*$AN$10/$AL$10,1)</f>
        <v>3.5</v>
      </c>
      <c r="AO973" s="59">
        <f t="shared" si="173"/>
        <v>1610</v>
      </c>
      <c r="AP973" s="59">
        <f t="shared" si="173"/>
        <v>770</v>
      </c>
      <c r="AQ973" s="59">
        <f t="shared" si="173"/>
        <v>630</v>
      </c>
      <c r="AR973" s="59">
        <f t="shared" si="172"/>
        <v>455</v>
      </c>
      <c r="AS973" s="59">
        <f t="shared" si="178"/>
        <v>1600</v>
      </c>
      <c r="AT973" s="59">
        <f t="shared" si="178"/>
        <v>770</v>
      </c>
      <c r="AU973" s="59">
        <f t="shared" si="178"/>
        <v>630</v>
      </c>
      <c r="AV973" s="59">
        <f t="shared" si="178"/>
        <v>460</v>
      </c>
      <c r="AW973" s="64"/>
      <c r="AX973" s="126" t="s">
        <v>2995</v>
      </c>
      <c r="AY973" s="65"/>
      <c r="AZ973" s="66">
        <v>80</v>
      </c>
    </row>
    <row r="974" spans="1:52" ht="31.5" x14ac:dyDescent="0.25">
      <c r="A974" s="53" t="str">
        <f t="shared" si="174"/>
        <v>DQ8NT2_D3+1</v>
      </c>
      <c r="B974" s="53" t="str">
        <f t="shared" si="175"/>
        <v>DQ8NT2_D3+2</v>
      </c>
      <c r="C974" s="53" t="str">
        <f t="shared" si="176"/>
        <v>DQ8NT2_D3+3</v>
      </c>
      <c r="D974" s="53" t="str">
        <f t="shared" si="177"/>
        <v>DQ8NT2_D3+4</v>
      </c>
      <c r="F974" s="126" t="s">
        <v>2995</v>
      </c>
      <c r="G974" s="55"/>
      <c r="H974" s="55" t="s">
        <v>3195</v>
      </c>
      <c r="I974" s="56" t="s">
        <v>3196</v>
      </c>
      <c r="J974" s="56" t="s">
        <v>3190</v>
      </c>
      <c r="K974" s="56"/>
      <c r="L974" s="56" t="s">
        <v>3197</v>
      </c>
      <c r="M974" s="55">
        <v>460</v>
      </c>
      <c r="N974" s="55">
        <v>220</v>
      </c>
      <c r="O974" s="55">
        <v>180</v>
      </c>
      <c r="P974" s="55">
        <v>130</v>
      </c>
      <c r="Q974" s="57"/>
      <c r="R974" s="57"/>
      <c r="S974" s="57"/>
      <c r="T974" s="57"/>
      <c r="U974" s="58" t="str">
        <f>H974</f>
        <v>DQ8NT2_D3</v>
      </c>
      <c r="V974" s="59"/>
      <c r="W974" s="59"/>
      <c r="X974" s="59"/>
      <c r="Y974" s="59"/>
      <c r="Z974" s="60">
        <f>V974/M974</f>
        <v>0</v>
      </c>
      <c r="AA974" s="60"/>
      <c r="AB974" s="60"/>
      <c r="AC974" s="60"/>
      <c r="AD974" s="59"/>
      <c r="AE974" s="59"/>
      <c r="AF974" s="59"/>
      <c r="AG974" s="59"/>
      <c r="AH974" s="61"/>
      <c r="AI974" s="61"/>
      <c r="AJ974" s="61"/>
      <c r="AK974" s="61"/>
      <c r="AL974" s="164">
        <v>16.750948099925083</v>
      </c>
      <c r="AM974" s="62"/>
      <c r="AN974" s="63">
        <f>ROUNDDOWN(AL974*$AN$10/$AL$10,1)</f>
        <v>9.6999999999999993</v>
      </c>
      <c r="AO974" s="59">
        <f t="shared" si="173"/>
        <v>4462</v>
      </c>
      <c r="AP974" s="59">
        <f t="shared" si="173"/>
        <v>2134</v>
      </c>
      <c r="AQ974" s="59">
        <f t="shared" si="173"/>
        <v>1745.9999999999998</v>
      </c>
      <c r="AR974" s="59">
        <f t="shared" si="172"/>
        <v>1261</v>
      </c>
      <c r="AS974" s="59">
        <f t="shared" si="178"/>
        <v>4500</v>
      </c>
      <c r="AT974" s="59">
        <f t="shared" si="178"/>
        <v>2100</v>
      </c>
      <c r="AU974" s="59">
        <f t="shared" si="178"/>
        <v>1700</v>
      </c>
      <c r="AV974" s="59">
        <f t="shared" si="178"/>
        <v>1300</v>
      </c>
      <c r="AW974" s="64"/>
      <c r="AX974" s="126" t="s">
        <v>2995</v>
      </c>
      <c r="AY974" s="65"/>
      <c r="AZ974" s="66">
        <v>120</v>
      </c>
    </row>
    <row r="975" spans="1:52" x14ac:dyDescent="0.25">
      <c r="A975" s="53" t="str">
        <f t="shared" si="174"/>
        <v>DQ9NT2+1</v>
      </c>
      <c r="B975" s="53" t="str">
        <f t="shared" si="175"/>
        <v>DQ9NT2+2</v>
      </c>
      <c r="C975" s="53" t="str">
        <f t="shared" si="176"/>
        <v>DQ9NT2+3</v>
      </c>
      <c r="D975" s="53" t="str">
        <f t="shared" si="177"/>
        <v>DQ9NT2+4</v>
      </c>
      <c r="F975" s="126" t="s">
        <v>2995</v>
      </c>
      <c r="G975" s="55">
        <v>9</v>
      </c>
      <c r="H975" s="55" t="s">
        <v>3198</v>
      </c>
      <c r="I975" s="56" t="s">
        <v>3199</v>
      </c>
      <c r="J975" s="56" t="s">
        <v>3200</v>
      </c>
      <c r="K975" s="56"/>
      <c r="L975" s="56" t="s">
        <v>3201</v>
      </c>
      <c r="M975" s="55"/>
      <c r="N975" s="55"/>
      <c r="O975" s="55"/>
      <c r="P975" s="55"/>
      <c r="Q975" s="57"/>
      <c r="R975" s="57"/>
      <c r="S975" s="57"/>
      <c r="T975" s="57"/>
      <c r="U975" s="58"/>
      <c r="V975" s="59"/>
      <c r="W975" s="59"/>
      <c r="X975" s="59"/>
      <c r="Y975" s="59"/>
      <c r="Z975" s="60"/>
      <c r="AA975" s="60"/>
      <c r="AB975" s="60"/>
      <c r="AC975" s="60"/>
      <c r="AD975" s="59"/>
      <c r="AE975" s="59"/>
      <c r="AF975" s="59"/>
      <c r="AG975" s="59"/>
      <c r="AH975" s="61"/>
      <c r="AI975" s="61"/>
      <c r="AJ975" s="61"/>
      <c r="AK975" s="61"/>
      <c r="AL975" s="164"/>
      <c r="AM975" s="62"/>
      <c r="AN975" s="62"/>
      <c r="AO975" s="59">
        <f t="shared" si="173"/>
        <v>0</v>
      </c>
      <c r="AP975" s="59">
        <f t="shared" si="173"/>
        <v>0</v>
      </c>
      <c r="AQ975" s="59">
        <f t="shared" si="173"/>
        <v>0</v>
      </c>
      <c r="AR975" s="59">
        <f t="shared" si="172"/>
        <v>0</v>
      </c>
      <c r="AS975" s="59"/>
      <c r="AT975" s="59"/>
      <c r="AU975" s="59"/>
      <c r="AV975" s="59"/>
      <c r="AW975" s="64"/>
      <c r="AX975" s="126" t="s">
        <v>2995</v>
      </c>
      <c r="AY975" s="65"/>
      <c r="AZ975" s="66">
        <v>70</v>
      </c>
    </row>
    <row r="976" spans="1:52" ht="63" x14ac:dyDescent="0.25">
      <c r="A976" s="53" t="str">
        <f t="shared" si="174"/>
        <v>DQ9NT2_rephai+1</v>
      </c>
      <c r="B976" s="53" t="str">
        <f t="shared" si="175"/>
        <v>DQ9NT2_rephai+2</v>
      </c>
      <c r="C976" s="53" t="str">
        <f t="shared" si="176"/>
        <v>DQ9NT2_rephai+3</v>
      </c>
      <c r="D976" s="53" t="str">
        <f t="shared" si="177"/>
        <v>DQ9NT2_rephai+4</v>
      </c>
      <c r="F976" s="126" t="s">
        <v>2995</v>
      </c>
      <c r="G976" s="55" t="s">
        <v>3202</v>
      </c>
      <c r="H976" s="55" t="s">
        <v>3203</v>
      </c>
      <c r="I976" s="56" t="s">
        <v>3204</v>
      </c>
      <c r="J976" s="56" t="s">
        <v>3205</v>
      </c>
      <c r="K976" s="56"/>
      <c r="L976" s="92" t="s">
        <v>3206</v>
      </c>
      <c r="M976" s="55"/>
      <c r="N976" s="55"/>
      <c r="O976" s="55"/>
      <c r="P976" s="55"/>
      <c r="Q976" s="57"/>
      <c r="R976" s="57"/>
      <c r="S976" s="57"/>
      <c r="T976" s="57"/>
      <c r="U976" s="58"/>
      <c r="V976" s="59"/>
      <c r="W976" s="59"/>
      <c r="X976" s="59"/>
      <c r="Y976" s="59"/>
      <c r="Z976" s="60"/>
      <c r="AA976" s="60"/>
      <c r="AB976" s="60"/>
      <c r="AC976" s="60" t="e">
        <f>Y976/P976</f>
        <v>#DIV/0!</v>
      </c>
      <c r="AD976" s="59"/>
      <c r="AE976" s="59"/>
      <c r="AF976" s="59"/>
      <c r="AG976" s="59"/>
      <c r="AH976" s="61"/>
      <c r="AI976" s="61"/>
      <c r="AJ976" s="61"/>
      <c r="AK976" s="61"/>
      <c r="AL976" s="164"/>
      <c r="AM976" s="62"/>
      <c r="AN976" s="62"/>
      <c r="AO976" s="59">
        <f t="shared" si="173"/>
        <v>0</v>
      </c>
      <c r="AP976" s="59">
        <f t="shared" si="173"/>
        <v>0</v>
      </c>
      <c r="AQ976" s="59">
        <f t="shared" si="173"/>
        <v>0</v>
      </c>
      <c r="AR976" s="59">
        <f t="shared" si="172"/>
        <v>0</v>
      </c>
      <c r="AS976" s="59"/>
      <c r="AT976" s="59"/>
      <c r="AU976" s="59"/>
      <c r="AV976" s="59"/>
      <c r="AW976" s="64"/>
      <c r="AX976" s="126" t="s">
        <v>2995</v>
      </c>
      <c r="AY976" s="65"/>
      <c r="AZ976" s="66"/>
    </row>
    <row r="977" spans="1:52" ht="31.5" x14ac:dyDescent="0.25">
      <c r="A977" s="53" t="str">
        <f t="shared" si="174"/>
        <v>DQ9NT2_D1+1</v>
      </c>
      <c r="B977" s="53" t="str">
        <f t="shared" si="175"/>
        <v>DQ9NT2_D1+2</v>
      </c>
      <c r="C977" s="53" t="str">
        <f t="shared" si="176"/>
        <v>DQ9NT2_D1+3</v>
      </c>
      <c r="D977" s="53" t="str">
        <f t="shared" si="177"/>
        <v>DQ9NT2_D1+4</v>
      </c>
      <c r="F977" s="126" t="s">
        <v>2995</v>
      </c>
      <c r="G977" s="55"/>
      <c r="H977" s="55" t="s">
        <v>3207</v>
      </c>
      <c r="I977" s="56" t="s">
        <v>3208</v>
      </c>
      <c r="J977" s="56" t="s">
        <v>3205</v>
      </c>
      <c r="K977" s="56"/>
      <c r="L977" s="56" t="s">
        <v>3209</v>
      </c>
      <c r="M977" s="55">
        <v>520</v>
      </c>
      <c r="N977" s="55">
        <v>220</v>
      </c>
      <c r="O977" s="55">
        <v>180</v>
      </c>
      <c r="P977" s="55">
        <v>130</v>
      </c>
      <c r="Q977" s="57"/>
      <c r="R977" s="57"/>
      <c r="S977" s="57"/>
      <c r="T977" s="57"/>
      <c r="U977" s="58" t="str">
        <f>H977</f>
        <v>DQ9NT2_D1</v>
      </c>
      <c r="V977" s="59"/>
      <c r="W977" s="59"/>
      <c r="X977" s="59"/>
      <c r="Y977" s="59"/>
      <c r="Z977" s="60">
        <f>V977/M977</f>
        <v>0</v>
      </c>
      <c r="AA977" s="60">
        <f>W977/N977</f>
        <v>0</v>
      </c>
      <c r="AB977" s="60"/>
      <c r="AC977" s="60"/>
      <c r="AD977" s="59"/>
      <c r="AE977" s="59"/>
      <c r="AF977" s="59"/>
      <c r="AG977" s="59"/>
      <c r="AH977" s="61"/>
      <c r="AI977" s="61"/>
      <c r="AJ977" s="61"/>
      <c r="AK977" s="61"/>
      <c r="AL977" s="164">
        <v>10.709517134772584</v>
      </c>
      <c r="AM977" s="62"/>
      <c r="AN977" s="63">
        <f>ROUNDDOWN(AL977*$AN$10/$AL$10,1)</f>
        <v>6.2</v>
      </c>
      <c r="AO977" s="59">
        <f t="shared" si="173"/>
        <v>3224</v>
      </c>
      <c r="AP977" s="59">
        <f t="shared" si="173"/>
        <v>1364</v>
      </c>
      <c r="AQ977" s="59">
        <f t="shared" si="173"/>
        <v>1116</v>
      </c>
      <c r="AR977" s="59">
        <f t="shared" si="172"/>
        <v>806</v>
      </c>
      <c r="AS977" s="59">
        <f t="shared" si="178"/>
        <v>3200</v>
      </c>
      <c r="AT977" s="59">
        <f t="shared" si="178"/>
        <v>1400</v>
      </c>
      <c r="AU977" s="59">
        <f t="shared" si="178"/>
        <v>1100</v>
      </c>
      <c r="AV977" s="59">
        <f t="shared" si="178"/>
        <v>810</v>
      </c>
      <c r="AW977" s="64"/>
      <c r="AX977" s="126" t="s">
        <v>2995</v>
      </c>
      <c r="AY977" s="65"/>
      <c r="AZ977" s="66">
        <v>180</v>
      </c>
    </row>
    <row r="978" spans="1:52" ht="63" x14ac:dyDescent="0.25">
      <c r="A978" s="53" t="str">
        <f t="shared" si="174"/>
        <v>DQ9NT2_D2+1</v>
      </c>
      <c r="B978" s="53" t="str">
        <f t="shared" si="175"/>
        <v>DQ9NT2_D2+2</v>
      </c>
      <c r="C978" s="53" t="str">
        <f t="shared" si="176"/>
        <v>DQ9NT2_D2+3</v>
      </c>
      <c r="D978" s="53" t="str">
        <f t="shared" si="177"/>
        <v>DQ9NT2_D2+4</v>
      </c>
      <c r="F978" s="126" t="s">
        <v>2995</v>
      </c>
      <c r="G978" s="55"/>
      <c r="H978" s="55" t="s">
        <v>3210</v>
      </c>
      <c r="I978" s="56" t="s">
        <v>3211</v>
      </c>
      <c r="J978" s="56" t="s">
        <v>3190</v>
      </c>
      <c r="K978" s="56"/>
      <c r="L978" s="92" t="s">
        <v>3212</v>
      </c>
      <c r="M978" s="55">
        <v>420</v>
      </c>
      <c r="N978" s="55">
        <v>210</v>
      </c>
      <c r="O978" s="55">
        <v>160</v>
      </c>
      <c r="P978" s="55">
        <v>130</v>
      </c>
      <c r="Q978" s="57"/>
      <c r="R978" s="57"/>
      <c r="S978" s="57"/>
      <c r="T978" s="57"/>
      <c r="U978" s="58" t="str">
        <f>H978</f>
        <v>DQ9NT2_D2</v>
      </c>
      <c r="V978" s="59"/>
      <c r="W978" s="59"/>
      <c r="X978" s="59"/>
      <c r="Y978" s="59"/>
      <c r="Z978" s="60">
        <f>V978/M978</f>
        <v>0</v>
      </c>
      <c r="AA978" s="60">
        <f>W978/N978</f>
        <v>0</v>
      </c>
      <c r="AB978" s="60">
        <f>X978/O978</f>
        <v>0</v>
      </c>
      <c r="AC978" s="60"/>
      <c r="AD978" s="59"/>
      <c r="AE978" s="59"/>
      <c r="AF978" s="59"/>
      <c r="AG978" s="59"/>
      <c r="AH978" s="61"/>
      <c r="AI978" s="61"/>
      <c r="AJ978" s="61"/>
      <c r="AK978" s="61"/>
      <c r="AL978" s="164">
        <v>10.911408768457413</v>
      </c>
      <c r="AM978" s="62"/>
      <c r="AN978" s="63">
        <f>ROUNDDOWN(AL978*$AN$10/$AL$10,1)</f>
        <v>6.3</v>
      </c>
      <c r="AO978" s="59">
        <f t="shared" si="173"/>
        <v>2646</v>
      </c>
      <c r="AP978" s="59">
        <f t="shared" si="173"/>
        <v>1323</v>
      </c>
      <c r="AQ978" s="59">
        <f t="shared" si="173"/>
        <v>1008</v>
      </c>
      <c r="AR978" s="59">
        <f t="shared" si="172"/>
        <v>819</v>
      </c>
      <c r="AS978" s="59">
        <f t="shared" si="178"/>
        <v>2600</v>
      </c>
      <c r="AT978" s="59">
        <f t="shared" si="178"/>
        <v>1300</v>
      </c>
      <c r="AU978" s="59">
        <f t="shared" si="178"/>
        <v>1000</v>
      </c>
      <c r="AV978" s="59">
        <f t="shared" si="178"/>
        <v>820</v>
      </c>
      <c r="AW978" s="64"/>
      <c r="AX978" s="126" t="s">
        <v>2995</v>
      </c>
      <c r="AY978" s="65"/>
      <c r="AZ978" s="66">
        <v>70</v>
      </c>
    </row>
    <row r="979" spans="1:52" ht="31.5" x14ac:dyDescent="0.25">
      <c r="A979" s="53" t="str">
        <f t="shared" si="174"/>
        <v>DQ9NT2_D3+1</v>
      </c>
      <c r="B979" s="53" t="str">
        <f t="shared" si="175"/>
        <v>DQ9NT2_D3+2</v>
      </c>
      <c r="C979" s="53" t="str">
        <f t="shared" si="176"/>
        <v>DQ9NT2_D3+3</v>
      </c>
      <c r="D979" s="53" t="str">
        <f t="shared" si="177"/>
        <v>DQ9NT2_D3+4</v>
      </c>
      <c r="F979" s="126" t="s">
        <v>2995</v>
      </c>
      <c r="G979" s="55"/>
      <c r="H979" s="55" t="s">
        <v>3213</v>
      </c>
      <c r="I979" s="56" t="s">
        <v>3214</v>
      </c>
      <c r="J979" s="56" t="s">
        <v>3190</v>
      </c>
      <c r="K979" s="56"/>
      <c r="L979" s="56" t="s">
        <v>3215</v>
      </c>
      <c r="M979" s="55">
        <v>220</v>
      </c>
      <c r="N979" s="55">
        <v>110</v>
      </c>
      <c r="O979" s="55">
        <v>100</v>
      </c>
      <c r="P979" s="55">
        <v>90</v>
      </c>
      <c r="Q979" s="57"/>
      <c r="R979" s="57"/>
      <c r="S979" s="57"/>
      <c r="T979" s="57"/>
      <c r="U979" s="58" t="str">
        <f>H979</f>
        <v>DQ9NT2_D3</v>
      </c>
      <c r="V979" s="59"/>
      <c r="W979" s="59"/>
      <c r="X979" s="59"/>
      <c r="Y979" s="59"/>
      <c r="Z979" s="60"/>
      <c r="AA979" s="60"/>
      <c r="AB979" s="60"/>
      <c r="AC979" s="60"/>
      <c r="AD979" s="59"/>
      <c r="AE979" s="59"/>
      <c r="AF979" s="59"/>
      <c r="AG979" s="59"/>
      <c r="AH979" s="61"/>
      <c r="AI979" s="61"/>
      <c r="AJ979" s="61"/>
      <c r="AK979" s="61"/>
      <c r="AL979" s="164">
        <v>14.300306435137895</v>
      </c>
      <c r="AM979" s="62"/>
      <c r="AN979" s="63">
        <f>ROUNDDOWN(AL979*$AN$10/$AL$10,1)</f>
        <v>8.3000000000000007</v>
      </c>
      <c r="AO979" s="59">
        <f t="shared" si="173"/>
        <v>1826.0000000000002</v>
      </c>
      <c r="AP979" s="59">
        <f t="shared" si="173"/>
        <v>913.00000000000011</v>
      </c>
      <c r="AQ979" s="59">
        <f t="shared" si="173"/>
        <v>830.00000000000011</v>
      </c>
      <c r="AR979" s="59">
        <f t="shared" si="172"/>
        <v>747.00000000000011</v>
      </c>
      <c r="AS979" s="59">
        <f t="shared" si="178"/>
        <v>1800</v>
      </c>
      <c r="AT979" s="59">
        <f t="shared" si="178"/>
        <v>910</v>
      </c>
      <c r="AU979" s="59">
        <f t="shared" si="178"/>
        <v>830</v>
      </c>
      <c r="AV979" s="59">
        <f t="shared" si="178"/>
        <v>750</v>
      </c>
      <c r="AW979" s="64"/>
      <c r="AX979" s="126" t="s">
        <v>2995</v>
      </c>
      <c r="AY979" s="65"/>
      <c r="AZ979" s="66">
        <v>80</v>
      </c>
    </row>
    <row r="980" spans="1:52" ht="31.5" x14ac:dyDescent="0.25">
      <c r="A980" s="53" t="str">
        <f t="shared" si="174"/>
        <v>DQ9NT2_D4+1</v>
      </c>
      <c r="B980" s="53" t="str">
        <f t="shared" si="175"/>
        <v>DQ9NT2_D4+2</v>
      </c>
      <c r="C980" s="53" t="str">
        <f t="shared" si="176"/>
        <v>DQ9NT2_D4+3</v>
      </c>
      <c r="D980" s="53" t="str">
        <f t="shared" si="177"/>
        <v>DQ9NT2_D4+4</v>
      </c>
      <c r="F980" s="126" t="s">
        <v>2995</v>
      </c>
      <c r="G980" s="55"/>
      <c r="H980" s="55" t="s">
        <v>3216</v>
      </c>
      <c r="I980" s="56" t="s">
        <v>3217</v>
      </c>
      <c r="J980" s="56" t="s">
        <v>3218</v>
      </c>
      <c r="K980" s="56"/>
      <c r="L980" s="56" t="s">
        <v>3219</v>
      </c>
      <c r="M980" s="55">
        <v>260</v>
      </c>
      <c r="N980" s="55">
        <v>130</v>
      </c>
      <c r="O980" s="55">
        <v>100</v>
      </c>
      <c r="P980" s="55">
        <v>90</v>
      </c>
      <c r="Q980" s="57"/>
      <c r="R980" s="57"/>
      <c r="S980" s="57"/>
      <c r="T980" s="57"/>
      <c r="U980" s="58" t="str">
        <f>H980</f>
        <v>DQ9NT2_D4</v>
      </c>
      <c r="V980" s="59"/>
      <c r="W980" s="59"/>
      <c r="X980" s="59"/>
      <c r="Y980" s="59"/>
      <c r="Z980" s="60"/>
      <c r="AA980" s="60">
        <f>W980/N980</f>
        <v>0</v>
      </c>
      <c r="AB980" s="60"/>
      <c r="AC980" s="60"/>
      <c r="AD980" s="59"/>
      <c r="AE980" s="59"/>
      <c r="AF980" s="59"/>
      <c r="AG980" s="59"/>
      <c r="AH980" s="61"/>
      <c r="AI980" s="61"/>
      <c r="AJ980" s="61"/>
      <c r="AK980" s="61"/>
      <c r="AL980" s="164">
        <v>13.513531582710181</v>
      </c>
      <c r="AM980" s="62"/>
      <c r="AN980" s="63">
        <f>ROUNDDOWN(AL980*$AN$10/$AL$10,1)</f>
        <v>7.8</v>
      </c>
      <c r="AO980" s="59">
        <f t="shared" si="173"/>
        <v>2028</v>
      </c>
      <c r="AP980" s="59">
        <f t="shared" si="173"/>
        <v>1014</v>
      </c>
      <c r="AQ980" s="59">
        <f t="shared" si="173"/>
        <v>780</v>
      </c>
      <c r="AR980" s="59">
        <f t="shared" si="172"/>
        <v>702</v>
      </c>
      <c r="AS980" s="59">
        <f t="shared" si="178"/>
        <v>2000</v>
      </c>
      <c r="AT980" s="59">
        <f t="shared" si="178"/>
        <v>1000</v>
      </c>
      <c r="AU980" s="59">
        <f t="shared" si="178"/>
        <v>780</v>
      </c>
      <c r="AV980" s="59">
        <f t="shared" si="178"/>
        <v>700</v>
      </c>
      <c r="AW980" s="64"/>
      <c r="AX980" s="126" t="s">
        <v>2995</v>
      </c>
      <c r="AY980" s="65"/>
      <c r="AZ980" s="66">
        <v>80</v>
      </c>
    </row>
    <row r="981" spans="1:52" ht="63" x14ac:dyDescent="0.25">
      <c r="A981" s="53" t="str">
        <f t="shared" si="174"/>
        <v>DQ9NT2_retrai+1</v>
      </c>
      <c r="B981" s="53" t="str">
        <f t="shared" si="175"/>
        <v>DQ9NT2_retrai+2</v>
      </c>
      <c r="C981" s="53" t="str">
        <f t="shared" si="176"/>
        <v>DQ9NT2_retrai+3</v>
      </c>
      <c r="D981" s="53" t="str">
        <f t="shared" si="177"/>
        <v>DQ9NT2_retrai+4</v>
      </c>
      <c r="F981" s="126" t="s">
        <v>2995</v>
      </c>
      <c r="G981" s="55" t="s">
        <v>3220</v>
      </c>
      <c r="H981" s="55" t="s">
        <v>3221</v>
      </c>
      <c r="I981" s="56" t="s">
        <v>3222</v>
      </c>
      <c r="J981" s="56" t="s">
        <v>3223</v>
      </c>
      <c r="K981" s="56"/>
      <c r="L981" s="92" t="s">
        <v>3212</v>
      </c>
      <c r="M981" s="55"/>
      <c r="N981" s="55"/>
      <c r="O981" s="55"/>
      <c r="P981" s="55"/>
      <c r="Q981" s="57"/>
      <c r="R981" s="57"/>
      <c r="S981" s="57"/>
      <c r="T981" s="57"/>
      <c r="U981" s="58"/>
      <c r="V981" s="59"/>
      <c r="W981" s="59"/>
      <c r="X981" s="59"/>
      <c r="Y981" s="59"/>
      <c r="Z981" s="60"/>
      <c r="AA981" s="60"/>
      <c r="AB981" s="60"/>
      <c r="AC981" s="60"/>
      <c r="AD981" s="59"/>
      <c r="AE981" s="59"/>
      <c r="AF981" s="59"/>
      <c r="AG981" s="59"/>
      <c r="AH981" s="61"/>
      <c r="AI981" s="61"/>
      <c r="AJ981" s="61"/>
      <c r="AK981" s="61"/>
      <c r="AL981" s="164"/>
      <c r="AM981" s="62"/>
      <c r="AN981" s="62"/>
      <c r="AO981" s="59">
        <f t="shared" si="173"/>
        <v>0</v>
      </c>
      <c r="AP981" s="59">
        <f t="shared" si="173"/>
        <v>0</v>
      </c>
      <c r="AQ981" s="59">
        <f t="shared" si="173"/>
        <v>0</v>
      </c>
      <c r="AR981" s="59">
        <f t="shared" si="172"/>
        <v>0</v>
      </c>
      <c r="AS981" s="59"/>
      <c r="AT981" s="59"/>
      <c r="AU981" s="59"/>
      <c r="AV981" s="59"/>
      <c r="AW981" s="64"/>
      <c r="AX981" s="126" t="s">
        <v>2995</v>
      </c>
      <c r="AY981" s="65"/>
      <c r="AZ981" s="66"/>
    </row>
    <row r="982" spans="1:52" ht="31.5" x14ac:dyDescent="0.25">
      <c r="A982" s="53" t="str">
        <f t="shared" si="174"/>
        <v>DQ9NT2_D5+1</v>
      </c>
      <c r="B982" s="53" t="str">
        <f t="shared" si="175"/>
        <v>DQ9NT2_D5+2</v>
      </c>
      <c r="C982" s="53" t="str">
        <f t="shared" si="176"/>
        <v>DQ9NT2_D5+3</v>
      </c>
      <c r="D982" s="53" t="str">
        <f t="shared" si="177"/>
        <v>DQ9NT2_D5+4</v>
      </c>
      <c r="F982" s="126" t="s">
        <v>2995</v>
      </c>
      <c r="G982" s="55"/>
      <c r="H982" s="55" t="s">
        <v>3224</v>
      </c>
      <c r="I982" s="56" t="s">
        <v>3225</v>
      </c>
      <c r="J982" s="56" t="s">
        <v>3226</v>
      </c>
      <c r="K982" s="56"/>
      <c r="L982" s="56" t="s">
        <v>3227</v>
      </c>
      <c r="M982" s="55">
        <v>500</v>
      </c>
      <c r="N982" s="55">
        <v>300</v>
      </c>
      <c r="O982" s="55">
        <v>200</v>
      </c>
      <c r="P982" s="55">
        <v>110</v>
      </c>
      <c r="Q982" s="57"/>
      <c r="R982" s="57"/>
      <c r="S982" s="57"/>
      <c r="T982" s="57"/>
      <c r="U982" s="58" t="str">
        <f>H982</f>
        <v>DQ9NT2_D5</v>
      </c>
      <c r="V982" s="59"/>
      <c r="W982" s="59"/>
      <c r="X982" s="59"/>
      <c r="Y982" s="59"/>
      <c r="Z982" s="60"/>
      <c r="AA982" s="60"/>
      <c r="AB982" s="60"/>
      <c r="AC982" s="60"/>
      <c r="AD982" s="59"/>
      <c r="AE982" s="59"/>
      <c r="AF982" s="59"/>
      <c r="AG982" s="59"/>
      <c r="AH982" s="61"/>
      <c r="AI982" s="61"/>
      <c r="AJ982" s="61"/>
      <c r="AK982" s="61"/>
      <c r="AL982" s="164">
        <v>10.118181818181817</v>
      </c>
      <c r="AM982" s="62"/>
      <c r="AN982" s="63">
        <f>ROUNDDOWN(AL982*$AN$10/$AL$10,1)</f>
        <v>5.8</v>
      </c>
      <c r="AO982" s="59">
        <f t="shared" si="173"/>
        <v>2900</v>
      </c>
      <c r="AP982" s="59">
        <f t="shared" si="173"/>
        <v>1740</v>
      </c>
      <c r="AQ982" s="59">
        <f t="shared" si="173"/>
        <v>1160</v>
      </c>
      <c r="AR982" s="59">
        <f t="shared" si="172"/>
        <v>638</v>
      </c>
      <c r="AS982" s="59">
        <f t="shared" si="178"/>
        <v>2900</v>
      </c>
      <c r="AT982" s="59">
        <f t="shared" si="178"/>
        <v>1700</v>
      </c>
      <c r="AU982" s="59">
        <f t="shared" si="178"/>
        <v>1200</v>
      </c>
      <c r="AV982" s="59">
        <f t="shared" si="178"/>
        <v>640</v>
      </c>
      <c r="AW982" s="64"/>
      <c r="AX982" s="126" t="s">
        <v>2995</v>
      </c>
      <c r="AY982" s="65"/>
      <c r="AZ982" s="66"/>
    </row>
    <row r="983" spans="1:52" ht="31.5" x14ac:dyDescent="0.25">
      <c r="A983" s="53" t="str">
        <f t="shared" si="174"/>
        <v>DQ9NT2_D6+1</v>
      </c>
      <c r="B983" s="53" t="str">
        <f t="shared" si="175"/>
        <v>DQ9NT2_D6+2</v>
      </c>
      <c r="C983" s="53" t="str">
        <f t="shared" si="176"/>
        <v>DQ9NT2_D6+3</v>
      </c>
      <c r="D983" s="53" t="str">
        <f t="shared" si="177"/>
        <v>DQ9NT2_D6+4</v>
      </c>
      <c r="F983" s="126" t="s">
        <v>2995</v>
      </c>
      <c r="G983" s="55"/>
      <c r="H983" s="55" t="s">
        <v>3228</v>
      </c>
      <c r="I983" s="56" t="s">
        <v>3229</v>
      </c>
      <c r="J983" s="56" t="s">
        <v>3226</v>
      </c>
      <c r="K983" s="56"/>
      <c r="L983" s="56" t="s">
        <v>3230</v>
      </c>
      <c r="M983" s="55">
        <v>460</v>
      </c>
      <c r="N983" s="55">
        <v>220</v>
      </c>
      <c r="O983" s="55">
        <v>200</v>
      </c>
      <c r="P983" s="55">
        <v>130</v>
      </c>
      <c r="Q983" s="57"/>
      <c r="R983" s="57"/>
      <c r="S983" s="57"/>
      <c r="T983" s="57"/>
      <c r="U983" s="58" t="str">
        <f>H983</f>
        <v>DQ9NT2_D6</v>
      </c>
      <c r="V983" s="59"/>
      <c r="W983" s="59"/>
      <c r="X983" s="59"/>
      <c r="Y983" s="59"/>
      <c r="Z983" s="60"/>
      <c r="AA983" s="60"/>
      <c r="AB983" s="60"/>
      <c r="AC983" s="60"/>
      <c r="AD983" s="59"/>
      <c r="AE983" s="59"/>
      <c r="AF983" s="59"/>
      <c r="AG983" s="59"/>
      <c r="AH983" s="61"/>
      <c r="AI983" s="61"/>
      <c r="AJ983" s="61"/>
      <c r="AK983" s="61"/>
      <c r="AL983" s="164">
        <v>6.71</v>
      </c>
      <c r="AM983" s="62"/>
      <c r="AN983" s="63">
        <f>ROUNDDOWN(AL983*$AN$10/$AL$10,1)</f>
        <v>3.8</v>
      </c>
      <c r="AO983" s="59">
        <f t="shared" si="173"/>
        <v>1748</v>
      </c>
      <c r="AP983" s="59">
        <f t="shared" si="173"/>
        <v>836</v>
      </c>
      <c r="AQ983" s="59">
        <f t="shared" si="173"/>
        <v>760</v>
      </c>
      <c r="AR983" s="59">
        <f t="shared" si="172"/>
        <v>494</v>
      </c>
      <c r="AS983" s="59">
        <f t="shared" si="178"/>
        <v>1700</v>
      </c>
      <c r="AT983" s="59">
        <f t="shared" si="178"/>
        <v>840</v>
      </c>
      <c r="AU983" s="59">
        <f t="shared" si="178"/>
        <v>760</v>
      </c>
      <c r="AV983" s="59">
        <f t="shared" si="178"/>
        <v>490</v>
      </c>
      <c r="AW983" s="64"/>
      <c r="AX983" s="126" t="s">
        <v>2995</v>
      </c>
      <c r="AY983" s="65"/>
      <c r="AZ983" s="66">
        <v>300</v>
      </c>
    </row>
    <row r="984" spans="1:52" ht="94.5" x14ac:dyDescent="0.25">
      <c r="A984" s="53" t="str">
        <f t="shared" si="174"/>
        <v>DQ9NT2_D7+1</v>
      </c>
      <c r="B984" s="53" t="str">
        <f t="shared" si="175"/>
        <v>DQ9NT2_D7+2</v>
      </c>
      <c r="C984" s="53" t="str">
        <f t="shared" si="176"/>
        <v>DQ9NT2_D7+3</v>
      </c>
      <c r="D984" s="53" t="str">
        <f t="shared" si="177"/>
        <v>DQ9NT2_D7+4</v>
      </c>
      <c r="F984" s="126" t="s">
        <v>2995</v>
      </c>
      <c r="G984" s="55"/>
      <c r="H984" s="55" t="s">
        <v>3231</v>
      </c>
      <c r="I984" s="56" t="s">
        <v>3232</v>
      </c>
      <c r="J984" s="56" t="s">
        <v>2775</v>
      </c>
      <c r="K984" s="56"/>
      <c r="L984" s="92" t="s">
        <v>3233</v>
      </c>
      <c r="M984" s="55">
        <v>390</v>
      </c>
      <c r="N984" s="55">
        <v>200</v>
      </c>
      <c r="O984" s="55">
        <v>160</v>
      </c>
      <c r="P984" s="55">
        <v>130</v>
      </c>
      <c r="Q984" s="57"/>
      <c r="R984" s="57"/>
      <c r="S984" s="57"/>
      <c r="T984" s="57"/>
      <c r="U984" s="58" t="str">
        <f>H984</f>
        <v>DQ9NT2_D7</v>
      </c>
      <c r="V984" s="59"/>
      <c r="W984" s="59"/>
      <c r="X984" s="59"/>
      <c r="Y984" s="59"/>
      <c r="Z984" s="60"/>
      <c r="AA984" s="60"/>
      <c r="AB984" s="60"/>
      <c r="AC984" s="60"/>
      <c r="AD984" s="59"/>
      <c r="AE984" s="59"/>
      <c r="AF984" s="59"/>
      <c r="AG984" s="59"/>
      <c r="AH984" s="61"/>
      <c r="AI984" s="61"/>
      <c r="AJ984" s="61"/>
      <c r="AK984" s="61"/>
      <c r="AL984" s="164">
        <v>8.5851648351648358</v>
      </c>
      <c r="AM984" s="62"/>
      <c r="AN984" s="63">
        <f>ROUNDDOWN(AL984*$AN$10/$AL$10,1)</f>
        <v>4.9000000000000004</v>
      </c>
      <c r="AO984" s="59">
        <f t="shared" si="173"/>
        <v>1911.0000000000002</v>
      </c>
      <c r="AP984" s="59">
        <f t="shared" si="173"/>
        <v>980.00000000000011</v>
      </c>
      <c r="AQ984" s="59">
        <f t="shared" si="173"/>
        <v>784</v>
      </c>
      <c r="AR984" s="59">
        <f t="shared" si="172"/>
        <v>637</v>
      </c>
      <c r="AS984" s="59">
        <f t="shared" si="178"/>
        <v>1900</v>
      </c>
      <c r="AT984" s="59">
        <f t="shared" si="178"/>
        <v>980</v>
      </c>
      <c r="AU984" s="59">
        <f t="shared" si="178"/>
        <v>780</v>
      </c>
      <c r="AV984" s="59">
        <f t="shared" si="178"/>
        <v>640</v>
      </c>
      <c r="AW984" s="64"/>
      <c r="AX984" s="126" t="s">
        <v>2995</v>
      </c>
      <c r="AY984" s="65"/>
      <c r="AZ984" s="66">
        <v>180</v>
      </c>
    </row>
    <row r="985" spans="1:52" ht="31.5" x14ac:dyDescent="0.25">
      <c r="A985" s="53" t="str">
        <f t="shared" si="174"/>
        <v>DQ10NT+1</v>
      </c>
      <c r="B985" s="53" t="str">
        <f t="shared" si="175"/>
        <v>DQ10NT+2</v>
      </c>
      <c r="C985" s="53" t="str">
        <f t="shared" si="176"/>
        <v>DQ10NT+3</v>
      </c>
      <c r="D985" s="53" t="str">
        <f t="shared" si="177"/>
        <v>DQ10NT+4</v>
      </c>
      <c r="F985" s="126" t="s">
        <v>2995</v>
      </c>
      <c r="G985" s="55">
        <v>10</v>
      </c>
      <c r="H985" s="55" t="s">
        <v>3234</v>
      </c>
      <c r="I985" s="56" t="s">
        <v>3235</v>
      </c>
      <c r="J985" s="56" t="s">
        <v>2775</v>
      </c>
      <c r="K985" s="56"/>
      <c r="L985" s="56" t="s">
        <v>3236</v>
      </c>
      <c r="M985" s="55">
        <v>470</v>
      </c>
      <c r="N985" s="55">
        <v>230</v>
      </c>
      <c r="O985" s="55">
        <v>180</v>
      </c>
      <c r="P985" s="55">
        <v>130</v>
      </c>
      <c r="Q985" s="57"/>
      <c r="R985" s="57"/>
      <c r="S985" s="57"/>
      <c r="T985" s="57"/>
      <c r="U985" s="58" t="str">
        <f>H985</f>
        <v>DQ10NT</v>
      </c>
      <c r="V985" s="59"/>
      <c r="W985" s="59"/>
      <c r="X985" s="59"/>
      <c r="Y985" s="59"/>
      <c r="Z985" s="60"/>
      <c r="AA985" s="60"/>
      <c r="AB985" s="60"/>
      <c r="AC985" s="60"/>
      <c r="AD985" s="59"/>
      <c r="AE985" s="59"/>
      <c r="AF985" s="59"/>
      <c r="AG985" s="59"/>
      <c r="AH985" s="61"/>
      <c r="AI985" s="61"/>
      <c r="AJ985" s="61"/>
      <c r="AK985" s="61"/>
      <c r="AL985" s="164">
        <v>7.4990558748835001</v>
      </c>
      <c r="AM985" s="62"/>
      <c r="AN985" s="63">
        <f>ROUNDDOWN(AL985*$AN$10/$AL$10,1)</f>
        <v>4.3</v>
      </c>
      <c r="AO985" s="59">
        <f t="shared" si="173"/>
        <v>2021</v>
      </c>
      <c r="AP985" s="59">
        <f t="shared" si="173"/>
        <v>989</v>
      </c>
      <c r="AQ985" s="59">
        <f t="shared" si="173"/>
        <v>774</v>
      </c>
      <c r="AR985" s="59">
        <f t="shared" si="172"/>
        <v>559</v>
      </c>
      <c r="AS985" s="59">
        <f t="shared" si="178"/>
        <v>2000</v>
      </c>
      <c r="AT985" s="59">
        <f t="shared" si="178"/>
        <v>990</v>
      </c>
      <c r="AU985" s="59">
        <f t="shared" si="178"/>
        <v>770</v>
      </c>
      <c r="AV985" s="59">
        <f t="shared" si="178"/>
        <v>560</v>
      </c>
      <c r="AW985" s="64"/>
      <c r="AX985" s="126" t="s">
        <v>2995</v>
      </c>
      <c r="AY985" s="65"/>
      <c r="AZ985" s="66">
        <v>70</v>
      </c>
    </row>
    <row r="986" spans="1:52" ht="31.5" x14ac:dyDescent="0.25">
      <c r="A986" s="53" t="str">
        <f t="shared" si="174"/>
        <v>DQ11NT+1</v>
      </c>
      <c r="B986" s="53" t="str">
        <f t="shared" si="175"/>
        <v>DQ11NT+2</v>
      </c>
      <c r="C986" s="53" t="str">
        <f t="shared" si="176"/>
        <v>DQ11NT+3</v>
      </c>
      <c r="D986" s="53" t="str">
        <f t="shared" si="177"/>
        <v>DQ11NT+4</v>
      </c>
      <c r="F986" s="126" t="s">
        <v>2995</v>
      </c>
      <c r="G986" s="55">
        <v>11</v>
      </c>
      <c r="H986" s="55" t="s">
        <v>3237</v>
      </c>
      <c r="I986" s="56" t="s">
        <v>3238</v>
      </c>
      <c r="J986" s="56" t="s">
        <v>3239</v>
      </c>
      <c r="K986" s="56"/>
      <c r="L986" s="56" t="s">
        <v>3240</v>
      </c>
      <c r="M986" s="55">
        <v>700</v>
      </c>
      <c r="N986" s="55">
        <v>400</v>
      </c>
      <c r="O986" s="55">
        <v>300</v>
      </c>
      <c r="P986" s="55">
        <v>110</v>
      </c>
      <c r="Q986" s="57"/>
      <c r="R986" s="57"/>
      <c r="S986" s="57"/>
      <c r="T986" s="57"/>
      <c r="U986" s="58" t="str">
        <f>H986</f>
        <v>DQ11NT</v>
      </c>
      <c r="V986" s="59"/>
      <c r="W986" s="59"/>
      <c r="X986" s="59"/>
      <c r="Y986" s="59"/>
      <c r="Z986" s="60"/>
      <c r="AA986" s="60">
        <f>W986/N986</f>
        <v>0</v>
      </c>
      <c r="AB986" s="60"/>
      <c r="AC986" s="60"/>
      <c r="AD986" s="59"/>
      <c r="AE986" s="59"/>
      <c r="AF986" s="59"/>
      <c r="AG986" s="59"/>
      <c r="AH986" s="61"/>
      <c r="AI986" s="61"/>
      <c r="AJ986" s="61"/>
      <c r="AK986" s="61"/>
      <c r="AL986" s="164">
        <v>4.0439567727157462</v>
      </c>
      <c r="AM986" s="62"/>
      <c r="AN986" s="63">
        <f>ROUNDDOWN(AL986*$AN$10/$AL$10,1)</f>
        <v>2.2999999999999998</v>
      </c>
      <c r="AO986" s="59">
        <f t="shared" si="173"/>
        <v>1609.9999999999998</v>
      </c>
      <c r="AP986" s="59">
        <f t="shared" si="173"/>
        <v>919.99999999999989</v>
      </c>
      <c r="AQ986" s="59">
        <f t="shared" si="173"/>
        <v>690</v>
      </c>
      <c r="AR986" s="59">
        <f t="shared" si="172"/>
        <v>252.99999999999997</v>
      </c>
      <c r="AS986" s="59">
        <f t="shared" si="178"/>
        <v>1600</v>
      </c>
      <c r="AT986" s="59">
        <f t="shared" si="178"/>
        <v>920</v>
      </c>
      <c r="AU986" s="59">
        <f t="shared" si="178"/>
        <v>690</v>
      </c>
      <c r="AV986" s="59">
        <f t="shared" si="178"/>
        <v>250</v>
      </c>
      <c r="AW986" s="64"/>
      <c r="AX986" s="126" t="s">
        <v>2995</v>
      </c>
      <c r="AY986" s="65"/>
      <c r="AZ986" s="66"/>
    </row>
    <row r="987" spans="1:52" ht="31.5" x14ac:dyDescent="0.25">
      <c r="A987" s="53" t="str">
        <f t="shared" si="174"/>
        <v>DQ12NT2+1</v>
      </c>
      <c r="B987" s="53" t="str">
        <f t="shared" si="175"/>
        <v>DQ12NT2+2</v>
      </c>
      <c r="C987" s="53" t="str">
        <f t="shared" si="176"/>
        <v>DQ12NT2+3</v>
      </c>
      <c r="D987" s="53" t="str">
        <f t="shared" si="177"/>
        <v>DQ12NT2+4</v>
      </c>
      <c r="F987" s="126" t="s">
        <v>2995</v>
      </c>
      <c r="G987" s="55">
        <v>12</v>
      </c>
      <c r="H987" s="55" t="s">
        <v>3241</v>
      </c>
      <c r="I987" s="56" t="s">
        <v>3242</v>
      </c>
      <c r="J987" s="56" t="s">
        <v>3243</v>
      </c>
      <c r="K987" s="56"/>
      <c r="L987" s="56" t="s">
        <v>3244</v>
      </c>
      <c r="M987" s="57"/>
      <c r="N987" s="55"/>
      <c r="O987" s="55"/>
      <c r="P987" s="55"/>
      <c r="Q987" s="57"/>
      <c r="R987" s="57"/>
      <c r="S987" s="57"/>
      <c r="T987" s="57"/>
      <c r="U987" s="58"/>
      <c r="V987" s="59"/>
      <c r="W987" s="59"/>
      <c r="X987" s="59"/>
      <c r="Y987" s="59"/>
      <c r="Z987" s="60"/>
      <c r="AA987" s="60" t="e">
        <f>W987/N987</f>
        <v>#DIV/0!</v>
      </c>
      <c r="AB987" s="60"/>
      <c r="AC987" s="60"/>
      <c r="AD987" s="59"/>
      <c r="AE987" s="59"/>
      <c r="AF987" s="59"/>
      <c r="AG987" s="59"/>
      <c r="AH987" s="61"/>
      <c r="AI987" s="61"/>
      <c r="AJ987" s="61"/>
      <c r="AK987" s="61"/>
      <c r="AL987" s="164"/>
      <c r="AM987" s="62"/>
      <c r="AN987" s="62"/>
      <c r="AO987" s="59">
        <f t="shared" si="173"/>
        <v>0</v>
      </c>
      <c r="AP987" s="59">
        <f t="shared" si="173"/>
        <v>0</v>
      </c>
      <c r="AQ987" s="59">
        <f t="shared" si="173"/>
        <v>0</v>
      </c>
      <c r="AR987" s="59">
        <f t="shared" si="172"/>
        <v>0</v>
      </c>
      <c r="AS987" s="59"/>
      <c r="AT987" s="59"/>
      <c r="AU987" s="59"/>
      <c r="AV987" s="59"/>
      <c r="AW987" s="64"/>
      <c r="AX987" s="126" t="s">
        <v>2995</v>
      </c>
      <c r="AY987" s="65"/>
      <c r="AZ987" s="66">
        <v>300</v>
      </c>
    </row>
    <row r="988" spans="1:52" ht="63" x14ac:dyDescent="0.25">
      <c r="A988" s="53" t="str">
        <f t="shared" si="174"/>
        <v>DQ12NT2_D1+1</v>
      </c>
      <c r="B988" s="53" t="str">
        <f t="shared" si="175"/>
        <v>DQ12NT2_D1+2</v>
      </c>
      <c r="C988" s="53" t="str">
        <f t="shared" si="176"/>
        <v>DQ12NT2_D1+3</v>
      </c>
      <c r="D988" s="53" t="str">
        <f t="shared" si="177"/>
        <v>DQ12NT2_D1+4</v>
      </c>
      <c r="F988" s="126" t="s">
        <v>2995</v>
      </c>
      <c r="G988" s="55"/>
      <c r="H988" s="55" t="s">
        <v>3245</v>
      </c>
      <c r="I988" s="56" t="s">
        <v>3246</v>
      </c>
      <c r="J988" s="56" t="s">
        <v>3247</v>
      </c>
      <c r="K988" s="56"/>
      <c r="L988" s="92" t="s">
        <v>3248</v>
      </c>
      <c r="M988" s="55">
        <v>2100</v>
      </c>
      <c r="N988" s="55">
        <v>800</v>
      </c>
      <c r="O988" s="55">
        <v>500</v>
      </c>
      <c r="P988" s="55">
        <v>300</v>
      </c>
      <c r="Q988" s="57"/>
      <c r="R988" s="57"/>
      <c r="S988" s="57"/>
      <c r="T988" s="57"/>
      <c r="U988" s="58" t="str">
        <f>H988</f>
        <v>DQ12NT2_D1</v>
      </c>
      <c r="V988" s="59"/>
      <c r="W988" s="59"/>
      <c r="X988" s="59"/>
      <c r="Y988" s="59"/>
      <c r="Z988" s="60">
        <f>V988/M988</f>
        <v>0</v>
      </c>
      <c r="AA988" s="60">
        <f>W988/N988</f>
        <v>0</v>
      </c>
      <c r="AB988" s="60"/>
      <c r="AC988" s="60"/>
      <c r="AD988" s="59"/>
      <c r="AE988" s="59"/>
      <c r="AF988" s="59"/>
      <c r="AG988" s="59"/>
      <c r="AH988" s="61"/>
      <c r="AI988" s="61"/>
      <c r="AJ988" s="61"/>
      <c r="AK988" s="61"/>
      <c r="AL988" s="164">
        <v>6.872426081282625</v>
      </c>
      <c r="AM988" s="62"/>
      <c r="AN988" s="63">
        <f>ROUNDDOWN(AL988*$AN$10/$AL$10,1)</f>
        <v>3.9</v>
      </c>
      <c r="AO988" s="59">
        <f t="shared" si="173"/>
        <v>8190</v>
      </c>
      <c r="AP988" s="59">
        <f t="shared" si="173"/>
        <v>3120</v>
      </c>
      <c r="AQ988" s="59">
        <f t="shared" si="173"/>
        <v>1950</v>
      </c>
      <c r="AR988" s="59">
        <f t="shared" si="172"/>
        <v>1170</v>
      </c>
      <c r="AS988" s="59">
        <f t="shared" si="178"/>
        <v>8200</v>
      </c>
      <c r="AT988" s="59">
        <f t="shared" si="178"/>
        <v>3100</v>
      </c>
      <c r="AU988" s="59">
        <f t="shared" si="178"/>
        <v>2000</v>
      </c>
      <c r="AV988" s="59">
        <f t="shared" si="178"/>
        <v>1200</v>
      </c>
      <c r="AW988" s="64"/>
      <c r="AX988" s="126" t="s">
        <v>2995</v>
      </c>
      <c r="AY988" s="65"/>
      <c r="AZ988" s="66">
        <v>120</v>
      </c>
    </row>
    <row r="989" spans="1:52" ht="78.75" x14ac:dyDescent="0.25">
      <c r="A989" s="53" t="str">
        <f t="shared" si="174"/>
        <v>DQ12NT2_D2+1</v>
      </c>
      <c r="B989" s="53" t="str">
        <f t="shared" si="175"/>
        <v>DQ12NT2_D2+2</v>
      </c>
      <c r="C989" s="53" t="str">
        <f t="shared" si="176"/>
        <v>DQ12NT2_D2+3</v>
      </c>
      <c r="D989" s="53" t="str">
        <f t="shared" si="177"/>
        <v>DQ12NT2_D2+4</v>
      </c>
      <c r="F989" s="126" t="s">
        <v>2995</v>
      </c>
      <c r="G989" s="55"/>
      <c r="H989" s="55" t="s">
        <v>3249</v>
      </c>
      <c r="I989" s="56" t="s">
        <v>3250</v>
      </c>
      <c r="J989" s="56" t="s">
        <v>2775</v>
      </c>
      <c r="K989" s="56"/>
      <c r="L989" s="56" t="s">
        <v>3251</v>
      </c>
      <c r="M989" s="55">
        <v>800</v>
      </c>
      <c r="N989" s="55">
        <v>300</v>
      </c>
      <c r="O989" s="55">
        <v>200</v>
      </c>
      <c r="P989" s="55">
        <v>110</v>
      </c>
      <c r="Q989" s="57"/>
      <c r="R989" s="57"/>
      <c r="S989" s="57"/>
      <c r="T989" s="57"/>
      <c r="U989" s="58" t="str">
        <f>H989</f>
        <v>DQ12NT2_D2</v>
      </c>
      <c r="V989" s="59"/>
      <c r="W989" s="59"/>
      <c r="X989" s="59"/>
      <c r="Y989" s="59"/>
      <c r="Z989" s="60"/>
      <c r="AA989" s="60"/>
      <c r="AB989" s="60"/>
      <c r="AC989" s="60"/>
      <c r="AD989" s="59"/>
      <c r="AE989" s="59"/>
      <c r="AF989" s="59"/>
      <c r="AG989" s="59"/>
      <c r="AH989" s="61"/>
      <c r="AI989" s="61"/>
      <c r="AJ989" s="61"/>
      <c r="AK989" s="61"/>
      <c r="AL989" s="164">
        <v>6.57</v>
      </c>
      <c r="AM989" s="62"/>
      <c r="AN989" s="63">
        <f>ROUNDDOWN(AL989*$AN$10/$AL$10,1)</f>
        <v>3.8</v>
      </c>
      <c r="AO989" s="59">
        <f t="shared" si="173"/>
        <v>3040</v>
      </c>
      <c r="AP989" s="59">
        <f t="shared" si="173"/>
        <v>1140</v>
      </c>
      <c r="AQ989" s="59">
        <f t="shared" si="173"/>
        <v>760</v>
      </c>
      <c r="AR989" s="59">
        <f t="shared" si="172"/>
        <v>418</v>
      </c>
      <c r="AS989" s="59">
        <f t="shared" si="178"/>
        <v>3000</v>
      </c>
      <c r="AT989" s="59">
        <f t="shared" si="178"/>
        <v>1100</v>
      </c>
      <c r="AU989" s="59">
        <f t="shared" si="178"/>
        <v>760</v>
      </c>
      <c r="AV989" s="59">
        <f t="shared" si="178"/>
        <v>420</v>
      </c>
      <c r="AW989" s="64"/>
      <c r="AX989" s="126" t="s">
        <v>2995</v>
      </c>
      <c r="AY989" s="65"/>
      <c r="AZ989" s="66">
        <v>70</v>
      </c>
    </row>
    <row r="990" spans="1:52" ht="47.25" x14ac:dyDescent="0.25">
      <c r="A990" s="53" t="str">
        <f t="shared" si="174"/>
        <v>DQ12NT2_D3+1</v>
      </c>
      <c r="B990" s="53" t="str">
        <f t="shared" si="175"/>
        <v>DQ12NT2_D3+2</v>
      </c>
      <c r="C990" s="53" t="str">
        <f t="shared" si="176"/>
        <v>DQ12NT2_D3+3</v>
      </c>
      <c r="D990" s="53" t="str">
        <f t="shared" si="177"/>
        <v>DQ12NT2_D3+4</v>
      </c>
      <c r="F990" s="126" t="s">
        <v>2995</v>
      </c>
      <c r="G990" s="55"/>
      <c r="H990" s="55" t="s">
        <v>3252</v>
      </c>
      <c r="I990" s="56" t="s">
        <v>3253</v>
      </c>
      <c r="J990" s="56" t="s">
        <v>2775</v>
      </c>
      <c r="K990" s="56"/>
      <c r="L990" s="56" t="s">
        <v>3254</v>
      </c>
      <c r="M990" s="55">
        <v>390</v>
      </c>
      <c r="N990" s="55">
        <v>200</v>
      </c>
      <c r="O990" s="55">
        <v>170</v>
      </c>
      <c r="P990" s="55">
        <v>130</v>
      </c>
      <c r="Q990" s="57"/>
      <c r="R990" s="57"/>
      <c r="S990" s="57"/>
      <c r="T990" s="57"/>
      <c r="U990" s="58" t="str">
        <f>H990</f>
        <v>DQ12NT2_D3</v>
      </c>
      <c r="V990" s="59"/>
      <c r="W990" s="59"/>
      <c r="X990" s="59"/>
      <c r="Y990" s="59"/>
      <c r="Z990" s="60"/>
      <c r="AA990" s="60">
        <f>W990/N990</f>
        <v>0</v>
      </c>
      <c r="AB990" s="60"/>
      <c r="AC990" s="60"/>
      <c r="AD990" s="59"/>
      <c r="AE990" s="59"/>
      <c r="AF990" s="59"/>
      <c r="AG990" s="59"/>
      <c r="AH990" s="61"/>
      <c r="AI990" s="61"/>
      <c r="AJ990" s="61"/>
      <c r="AK990" s="61"/>
      <c r="AL990" s="164">
        <v>7.52</v>
      </c>
      <c r="AM990" s="62"/>
      <c r="AN990" s="63">
        <f>ROUNDDOWN(AL990*$AN$10/$AL$10,1)</f>
        <v>4.3</v>
      </c>
      <c r="AO990" s="59">
        <f t="shared" si="173"/>
        <v>1677</v>
      </c>
      <c r="AP990" s="59">
        <f t="shared" si="173"/>
        <v>860</v>
      </c>
      <c r="AQ990" s="59">
        <f t="shared" si="173"/>
        <v>731</v>
      </c>
      <c r="AR990" s="59">
        <f t="shared" si="172"/>
        <v>559</v>
      </c>
      <c r="AS990" s="59">
        <f t="shared" si="178"/>
        <v>1700</v>
      </c>
      <c r="AT990" s="59">
        <f t="shared" si="178"/>
        <v>860</v>
      </c>
      <c r="AU990" s="59">
        <f t="shared" si="178"/>
        <v>730</v>
      </c>
      <c r="AV990" s="59">
        <f t="shared" si="178"/>
        <v>560</v>
      </c>
      <c r="AW990" s="64"/>
      <c r="AX990" s="126" t="s">
        <v>2995</v>
      </c>
      <c r="AY990" s="65"/>
      <c r="AZ990" s="66">
        <v>80</v>
      </c>
    </row>
    <row r="991" spans="1:52" ht="63" x14ac:dyDescent="0.25">
      <c r="A991" s="53" t="str">
        <f t="shared" si="174"/>
        <v>DQ12NT2_D4+1</v>
      </c>
      <c r="B991" s="53" t="str">
        <f t="shared" si="175"/>
        <v>DQ12NT2_D4+2</v>
      </c>
      <c r="C991" s="53" t="str">
        <f t="shared" si="176"/>
        <v>DQ12NT2_D4+3</v>
      </c>
      <c r="D991" s="53" t="str">
        <f t="shared" si="177"/>
        <v>DQ12NT2_D4+4</v>
      </c>
      <c r="F991" s="126" t="s">
        <v>2995</v>
      </c>
      <c r="G991" s="55"/>
      <c r="H991" s="55" t="s">
        <v>3255</v>
      </c>
      <c r="I991" s="56" t="s">
        <v>3256</v>
      </c>
      <c r="J991" s="56" t="s">
        <v>2775</v>
      </c>
      <c r="K991" s="56"/>
      <c r="L991" s="56" t="s">
        <v>3257</v>
      </c>
      <c r="M991" s="55">
        <v>390</v>
      </c>
      <c r="N991" s="55">
        <v>200</v>
      </c>
      <c r="O991" s="55">
        <v>170</v>
      </c>
      <c r="P991" s="55">
        <v>130</v>
      </c>
      <c r="Q991" s="57"/>
      <c r="R991" s="57"/>
      <c r="S991" s="57"/>
      <c r="T991" s="57"/>
      <c r="U991" s="58" t="str">
        <f>H991</f>
        <v>DQ12NT2_D4</v>
      </c>
      <c r="V991" s="59"/>
      <c r="W991" s="59"/>
      <c r="X991" s="59"/>
      <c r="Y991" s="59"/>
      <c r="Z991" s="60">
        <f>V991/M991</f>
        <v>0</v>
      </c>
      <c r="AA991" s="60">
        <f>W991/N991</f>
        <v>0</v>
      </c>
      <c r="AB991" s="60"/>
      <c r="AC991" s="60"/>
      <c r="AD991" s="59"/>
      <c r="AE991" s="59"/>
      <c r="AF991" s="59"/>
      <c r="AG991" s="59"/>
      <c r="AH991" s="61"/>
      <c r="AI991" s="61"/>
      <c r="AJ991" s="61"/>
      <c r="AK991" s="61"/>
      <c r="AL991" s="164">
        <v>7.52</v>
      </c>
      <c r="AM991" s="62"/>
      <c r="AN991" s="63">
        <f>ROUNDDOWN(AL991*$AN$10/$AL$10,1)</f>
        <v>4.3</v>
      </c>
      <c r="AO991" s="59">
        <f t="shared" si="173"/>
        <v>1677</v>
      </c>
      <c r="AP991" s="59">
        <f t="shared" si="173"/>
        <v>860</v>
      </c>
      <c r="AQ991" s="59">
        <f t="shared" si="173"/>
        <v>731</v>
      </c>
      <c r="AR991" s="59">
        <f t="shared" si="172"/>
        <v>559</v>
      </c>
      <c r="AS991" s="59">
        <f t="shared" si="178"/>
        <v>1700</v>
      </c>
      <c r="AT991" s="59">
        <f t="shared" si="178"/>
        <v>860</v>
      </c>
      <c r="AU991" s="59">
        <f t="shared" si="178"/>
        <v>730</v>
      </c>
      <c r="AV991" s="59">
        <f t="shared" si="178"/>
        <v>560</v>
      </c>
      <c r="AW991" s="64"/>
      <c r="AX991" s="126" t="s">
        <v>2995</v>
      </c>
      <c r="AY991" s="65"/>
      <c r="AZ991" s="66"/>
    </row>
    <row r="992" spans="1:52" ht="31.5" x14ac:dyDescent="0.25">
      <c r="A992" s="53" t="str">
        <f t="shared" si="174"/>
        <v>DQ13NT2+1</v>
      </c>
      <c r="B992" s="53" t="str">
        <f t="shared" si="175"/>
        <v>DQ13NT2+2</v>
      </c>
      <c r="C992" s="53" t="str">
        <f t="shared" si="176"/>
        <v>DQ13NT2+3</v>
      </c>
      <c r="D992" s="53" t="str">
        <f t="shared" si="177"/>
        <v>DQ13NT2+4</v>
      </c>
      <c r="F992" s="126" t="s">
        <v>2995</v>
      </c>
      <c r="G992" s="55">
        <v>13</v>
      </c>
      <c r="H992" s="55" t="s">
        <v>3258</v>
      </c>
      <c r="I992" s="56" t="s">
        <v>3259</v>
      </c>
      <c r="J992" s="56" t="s">
        <v>3260</v>
      </c>
      <c r="K992" s="56"/>
      <c r="L992" s="56" t="s">
        <v>3261</v>
      </c>
      <c r="M992" s="55"/>
      <c r="N992" s="55"/>
      <c r="O992" s="55"/>
      <c r="P992" s="55"/>
      <c r="Q992" s="57"/>
      <c r="R992" s="57"/>
      <c r="S992" s="57"/>
      <c r="T992" s="57"/>
      <c r="U992" s="58"/>
      <c r="V992" s="59"/>
      <c r="W992" s="59"/>
      <c r="X992" s="59"/>
      <c r="Y992" s="59"/>
      <c r="Z992" s="60"/>
      <c r="AA992" s="60"/>
      <c r="AB992" s="60"/>
      <c r="AC992" s="60"/>
      <c r="AD992" s="59"/>
      <c r="AE992" s="59"/>
      <c r="AF992" s="59"/>
      <c r="AG992" s="59"/>
      <c r="AH992" s="61"/>
      <c r="AI992" s="61"/>
      <c r="AJ992" s="61"/>
      <c r="AK992" s="61"/>
      <c r="AL992" s="164"/>
      <c r="AM992" s="62"/>
      <c r="AN992" s="62"/>
      <c r="AO992" s="59">
        <f t="shared" si="173"/>
        <v>0</v>
      </c>
      <c r="AP992" s="59">
        <f t="shared" si="173"/>
        <v>0</v>
      </c>
      <c r="AQ992" s="59">
        <f t="shared" si="173"/>
        <v>0</v>
      </c>
      <c r="AR992" s="59">
        <f t="shared" si="172"/>
        <v>0</v>
      </c>
      <c r="AS992" s="59"/>
      <c r="AT992" s="59"/>
      <c r="AU992" s="59"/>
      <c r="AV992" s="59"/>
      <c r="AW992" s="64"/>
      <c r="AX992" s="126" t="s">
        <v>2995</v>
      </c>
      <c r="AY992" s="65"/>
      <c r="AZ992" s="66">
        <v>120</v>
      </c>
    </row>
    <row r="993" spans="1:52" ht="47.25" x14ac:dyDescent="0.25">
      <c r="A993" s="53" t="str">
        <f t="shared" si="174"/>
        <v>DQ13NT2_chophuloi+1</v>
      </c>
      <c r="B993" s="53" t="str">
        <f t="shared" si="175"/>
        <v>DQ13NT2_chophuloi+2</v>
      </c>
      <c r="C993" s="53" t="str">
        <f t="shared" si="176"/>
        <v>DQ13NT2_chophuloi+3</v>
      </c>
      <c r="D993" s="53" t="str">
        <f t="shared" si="177"/>
        <v>DQ13NT2_chophuloi+4</v>
      </c>
      <c r="F993" s="126" t="s">
        <v>2995</v>
      </c>
      <c r="G993" s="55" t="s">
        <v>3262</v>
      </c>
      <c r="H993" s="55" t="s">
        <v>3263</v>
      </c>
      <c r="I993" s="56" t="s">
        <v>3264</v>
      </c>
      <c r="J993" s="56" t="s">
        <v>3265</v>
      </c>
      <c r="K993" s="56"/>
      <c r="L993" s="56" t="s">
        <v>3254</v>
      </c>
      <c r="M993" s="57"/>
      <c r="N993" s="57"/>
      <c r="O993" s="55"/>
      <c r="P993" s="55"/>
      <c r="Q993" s="57"/>
      <c r="R993" s="57"/>
      <c r="S993" s="57"/>
      <c r="T993" s="57"/>
      <c r="U993" s="58"/>
      <c r="V993" s="59"/>
      <c r="W993" s="59"/>
      <c r="X993" s="59"/>
      <c r="Y993" s="59"/>
      <c r="Z993" s="60"/>
      <c r="AA993" s="60"/>
      <c r="AB993" s="60"/>
      <c r="AC993" s="60"/>
      <c r="AD993" s="59"/>
      <c r="AE993" s="59"/>
      <c r="AF993" s="59"/>
      <c r="AG993" s="59"/>
      <c r="AH993" s="61"/>
      <c r="AI993" s="61"/>
      <c r="AJ993" s="61"/>
      <c r="AK993" s="61"/>
      <c r="AL993" s="164"/>
      <c r="AM993" s="62"/>
      <c r="AN993" s="62"/>
      <c r="AO993" s="59">
        <f t="shared" si="173"/>
        <v>0</v>
      </c>
      <c r="AP993" s="59">
        <f t="shared" si="173"/>
        <v>0</v>
      </c>
      <c r="AQ993" s="59">
        <f t="shared" si="173"/>
        <v>0</v>
      </c>
      <c r="AR993" s="59">
        <f t="shared" si="172"/>
        <v>0</v>
      </c>
      <c r="AS993" s="59"/>
      <c r="AT993" s="59"/>
      <c r="AU993" s="59"/>
      <c r="AV993" s="59"/>
      <c r="AW993" s="64"/>
      <c r="AX993" s="126" t="s">
        <v>2995</v>
      </c>
      <c r="AY993" s="65"/>
      <c r="AZ993" s="66">
        <v>120</v>
      </c>
    </row>
    <row r="994" spans="1:52" ht="63" x14ac:dyDescent="0.25">
      <c r="A994" s="53" t="str">
        <f t="shared" si="174"/>
        <v>DQ13NT2_D1+1</v>
      </c>
      <c r="B994" s="53" t="str">
        <f t="shared" si="175"/>
        <v>DQ13NT2_D1+2</v>
      </c>
      <c r="C994" s="53" t="str">
        <f t="shared" si="176"/>
        <v>DQ13NT2_D1+3</v>
      </c>
      <c r="D994" s="53" t="str">
        <f t="shared" si="177"/>
        <v>DQ13NT2_D1+4</v>
      </c>
      <c r="F994" s="126" t="s">
        <v>2995</v>
      </c>
      <c r="G994" s="55"/>
      <c r="H994" s="55" t="s">
        <v>3266</v>
      </c>
      <c r="I994" s="56" t="s">
        <v>3267</v>
      </c>
      <c r="J994" s="56" t="s">
        <v>2775</v>
      </c>
      <c r="K994" s="56"/>
      <c r="L994" s="92" t="s">
        <v>3268</v>
      </c>
      <c r="M994" s="57">
        <v>2200</v>
      </c>
      <c r="N994" s="55">
        <v>1000</v>
      </c>
      <c r="O994" s="55">
        <v>800</v>
      </c>
      <c r="P994" s="55">
        <v>500</v>
      </c>
      <c r="Q994" s="57"/>
      <c r="R994" s="57"/>
      <c r="S994" s="57"/>
      <c r="T994" s="57"/>
      <c r="U994" s="58" t="str">
        <f>H994</f>
        <v>DQ13NT2_D1</v>
      </c>
      <c r="V994" s="59"/>
      <c r="W994" s="59"/>
      <c r="X994" s="59"/>
      <c r="Y994" s="59"/>
      <c r="Z994" s="60"/>
      <c r="AA994" s="60"/>
      <c r="AB994" s="60"/>
      <c r="AC994" s="60"/>
      <c r="AD994" s="59"/>
      <c r="AE994" s="59"/>
      <c r="AF994" s="59"/>
      <c r="AG994" s="59"/>
      <c r="AH994" s="61"/>
      <c r="AI994" s="61"/>
      <c r="AJ994" s="61"/>
      <c r="AK994" s="61"/>
      <c r="AL994" s="164">
        <v>8.1746721311475419</v>
      </c>
      <c r="AM994" s="62"/>
      <c r="AN994" s="63">
        <f>ROUNDDOWN(AL994*$AN$10/$AL$10,1)</f>
        <v>4.7</v>
      </c>
      <c r="AO994" s="59">
        <f t="shared" si="173"/>
        <v>10340</v>
      </c>
      <c r="AP994" s="59">
        <f t="shared" si="173"/>
        <v>4700</v>
      </c>
      <c r="AQ994" s="59">
        <f t="shared" si="173"/>
        <v>3760</v>
      </c>
      <c r="AR994" s="59">
        <f t="shared" si="172"/>
        <v>2350</v>
      </c>
      <c r="AS994" s="59">
        <f t="shared" si="178"/>
        <v>10300</v>
      </c>
      <c r="AT994" s="59">
        <f t="shared" si="178"/>
        <v>4700</v>
      </c>
      <c r="AU994" s="59">
        <f t="shared" si="178"/>
        <v>3800</v>
      </c>
      <c r="AV994" s="59">
        <f t="shared" si="178"/>
        <v>2400</v>
      </c>
      <c r="AW994" s="64"/>
      <c r="AX994" s="126" t="s">
        <v>2995</v>
      </c>
      <c r="AY994" s="65"/>
      <c r="AZ994" s="66"/>
    </row>
    <row r="995" spans="1:52" ht="47.25" x14ac:dyDescent="0.25">
      <c r="A995" s="53" t="str">
        <f t="shared" si="174"/>
        <v>DQ13NT2_D2+1</v>
      </c>
      <c r="B995" s="53" t="str">
        <f t="shared" si="175"/>
        <v>DQ13NT2_D2+2</v>
      </c>
      <c r="C995" s="53" t="str">
        <f t="shared" si="176"/>
        <v>DQ13NT2_D2+3</v>
      </c>
      <c r="D995" s="53" t="str">
        <f t="shared" si="177"/>
        <v>DQ13NT2_D2+4</v>
      </c>
      <c r="F995" s="126" t="s">
        <v>2995</v>
      </c>
      <c r="G995" s="55"/>
      <c r="H995" s="55" t="s">
        <v>3269</v>
      </c>
      <c r="I995" s="56" t="s">
        <v>3270</v>
      </c>
      <c r="J995" s="56" t="s">
        <v>2775</v>
      </c>
      <c r="K995" s="56"/>
      <c r="L995" s="56" t="s">
        <v>3271</v>
      </c>
      <c r="M995" s="55">
        <v>1400</v>
      </c>
      <c r="N995" s="55">
        <v>700</v>
      </c>
      <c r="O995" s="55">
        <v>500</v>
      </c>
      <c r="P995" s="55">
        <v>300</v>
      </c>
      <c r="Q995" s="57"/>
      <c r="R995" s="57"/>
      <c r="S995" s="57"/>
      <c r="T995" s="57"/>
      <c r="U995" s="58" t="str">
        <f>H995</f>
        <v>DQ13NT2_D2</v>
      </c>
      <c r="V995" s="59"/>
      <c r="W995" s="59"/>
      <c r="X995" s="59"/>
      <c r="Y995" s="59"/>
      <c r="Z995" s="60">
        <f>V995/M995</f>
        <v>0</v>
      </c>
      <c r="AA995" s="60">
        <f>W995/N995</f>
        <v>0</v>
      </c>
      <c r="AB995" s="60"/>
      <c r="AC995" s="60"/>
      <c r="AD995" s="59"/>
      <c r="AE995" s="59"/>
      <c r="AF995" s="59"/>
      <c r="AG995" s="59"/>
      <c r="AH995" s="61"/>
      <c r="AI995" s="61"/>
      <c r="AJ995" s="61"/>
      <c r="AK995" s="61"/>
      <c r="AL995" s="164">
        <v>10.613603396603398</v>
      </c>
      <c r="AM995" s="62"/>
      <c r="AN995" s="63">
        <f>ROUNDDOWN(AL995*$AN$10/$AL$10,1)</f>
        <v>6.1</v>
      </c>
      <c r="AO995" s="59">
        <f t="shared" si="173"/>
        <v>8540</v>
      </c>
      <c r="AP995" s="59">
        <f t="shared" si="173"/>
        <v>4270</v>
      </c>
      <c r="AQ995" s="59">
        <f t="shared" si="173"/>
        <v>3050</v>
      </c>
      <c r="AR995" s="59">
        <f t="shared" si="172"/>
        <v>1830</v>
      </c>
      <c r="AS995" s="59">
        <f t="shared" si="178"/>
        <v>8500</v>
      </c>
      <c r="AT995" s="59">
        <f t="shared" si="178"/>
        <v>4300</v>
      </c>
      <c r="AU995" s="59">
        <f t="shared" si="178"/>
        <v>3100</v>
      </c>
      <c r="AV995" s="59">
        <f t="shared" si="178"/>
        <v>1800</v>
      </c>
      <c r="AW995" s="64"/>
      <c r="AX995" s="126" t="s">
        <v>2995</v>
      </c>
      <c r="AY995" s="65"/>
      <c r="AZ995" s="66">
        <v>110</v>
      </c>
    </row>
    <row r="996" spans="1:52" ht="47.25" x14ac:dyDescent="0.25">
      <c r="A996" s="53" t="str">
        <f t="shared" si="174"/>
        <v>DQ13NT2_D3+1</v>
      </c>
      <c r="B996" s="53" t="str">
        <f t="shared" si="175"/>
        <v>DQ13NT2_D3+2</v>
      </c>
      <c r="C996" s="53" t="str">
        <f t="shared" si="176"/>
        <v>DQ13NT2_D3+3</v>
      </c>
      <c r="D996" s="53" t="str">
        <f t="shared" si="177"/>
        <v>DQ13NT2_D3+4</v>
      </c>
      <c r="F996" s="126" t="s">
        <v>2995</v>
      </c>
      <c r="G996" s="55"/>
      <c r="H996" s="55" t="s">
        <v>3272</v>
      </c>
      <c r="I996" s="56" t="s">
        <v>3273</v>
      </c>
      <c r="J996" s="56" t="s">
        <v>3274</v>
      </c>
      <c r="K996" s="56"/>
      <c r="L996" s="56" t="s">
        <v>3275</v>
      </c>
      <c r="M996" s="55">
        <v>700</v>
      </c>
      <c r="N996" s="55">
        <v>300</v>
      </c>
      <c r="O996" s="55">
        <v>200</v>
      </c>
      <c r="P996" s="55">
        <v>110</v>
      </c>
      <c r="Q996" s="57"/>
      <c r="R996" s="57"/>
      <c r="S996" s="57"/>
      <c r="T996" s="57"/>
      <c r="U996" s="58" t="str">
        <f>H996</f>
        <v>DQ13NT2_D3</v>
      </c>
      <c r="V996" s="59"/>
      <c r="W996" s="59"/>
      <c r="X996" s="59"/>
      <c r="Y996" s="59"/>
      <c r="Z996" s="60">
        <f>V996/M996</f>
        <v>0</v>
      </c>
      <c r="AA996" s="60">
        <f>W996/N996</f>
        <v>0</v>
      </c>
      <c r="AB996" s="60"/>
      <c r="AC996" s="60"/>
      <c r="AD996" s="59"/>
      <c r="AE996" s="59"/>
      <c r="AF996" s="59"/>
      <c r="AG996" s="59"/>
      <c r="AH996" s="61"/>
      <c r="AI996" s="61"/>
      <c r="AJ996" s="61"/>
      <c r="AK996" s="61"/>
      <c r="AL996" s="164">
        <v>12.267661067585552</v>
      </c>
      <c r="AM996" s="62"/>
      <c r="AN996" s="63">
        <f>ROUNDDOWN(AL996*$AN$10/$AL$10,1)</f>
        <v>7.1</v>
      </c>
      <c r="AO996" s="59">
        <f t="shared" si="173"/>
        <v>4970</v>
      </c>
      <c r="AP996" s="59">
        <f t="shared" si="173"/>
        <v>2130</v>
      </c>
      <c r="AQ996" s="59">
        <f t="shared" si="173"/>
        <v>1420</v>
      </c>
      <c r="AR996" s="59">
        <f t="shared" si="172"/>
        <v>781</v>
      </c>
      <c r="AS996" s="59">
        <f t="shared" si="178"/>
        <v>5000</v>
      </c>
      <c r="AT996" s="59">
        <f t="shared" si="178"/>
        <v>2100</v>
      </c>
      <c r="AU996" s="59">
        <f t="shared" si="178"/>
        <v>1400</v>
      </c>
      <c r="AV996" s="59">
        <f t="shared" si="178"/>
        <v>780</v>
      </c>
      <c r="AW996" s="64"/>
      <c r="AX996" s="126" t="s">
        <v>2995</v>
      </c>
      <c r="AY996" s="65"/>
      <c r="AZ996" s="66">
        <v>120</v>
      </c>
    </row>
    <row r="997" spans="1:52" ht="31.5" x14ac:dyDescent="0.25">
      <c r="A997" s="53" t="str">
        <f t="shared" si="174"/>
        <v>DQ13NT2_chophuvinh+1</v>
      </c>
      <c r="B997" s="53" t="str">
        <f t="shared" si="175"/>
        <v>DQ13NT2_chophuvinh+2</v>
      </c>
      <c r="C997" s="53" t="str">
        <f t="shared" si="176"/>
        <v>DQ13NT2_chophuvinh+3</v>
      </c>
      <c r="D997" s="53" t="str">
        <f t="shared" si="177"/>
        <v>DQ13NT2_chophuvinh+4</v>
      </c>
      <c r="F997" s="126" t="s">
        <v>2995</v>
      </c>
      <c r="G997" s="55" t="s">
        <v>3276</v>
      </c>
      <c r="H997" s="55" t="s">
        <v>3277</v>
      </c>
      <c r="I997" s="56" t="s">
        <v>3278</v>
      </c>
      <c r="J997" s="56" t="s">
        <v>3279</v>
      </c>
      <c r="K997" s="56"/>
      <c r="L997" s="56" t="s">
        <v>3128</v>
      </c>
      <c r="M997" s="57"/>
      <c r="N997" s="57"/>
      <c r="O997" s="55"/>
      <c r="P997" s="55"/>
      <c r="Q997" s="57"/>
      <c r="R997" s="57"/>
      <c r="S997" s="57"/>
      <c r="T997" s="57"/>
      <c r="U997" s="58"/>
      <c r="V997" s="59"/>
      <c r="W997" s="59"/>
      <c r="X997" s="59"/>
      <c r="Y997" s="59"/>
      <c r="Z997" s="60"/>
      <c r="AA997" s="60"/>
      <c r="AB997" s="60"/>
      <c r="AC997" s="60"/>
      <c r="AD997" s="59"/>
      <c r="AE997" s="59"/>
      <c r="AF997" s="59"/>
      <c r="AG997" s="59"/>
      <c r="AH997" s="61"/>
      <c r="AI997" s="61"/>
      <c r="AJ997" s="61"/>
      <c r="AK997" s="61"/>
      <c r="AL997" s="164"/>
      <c r="AM997" s="62"/>
      <c r="AN997" s="62"/>
      <c r="AO997" s="59">
        <f t="shared" si="173"/>
        <v>0</v>
      </c>
      <c r="AP997" s="59">
        <f t="shared" si="173"/>
        <v>0</v>
      </c>
      <c r="AQ997" s="59">
        <f t="shared" si="173"/>
        <v>0</v>
      </c>
      <c r="AR997" s="59">
        <f t="shared" si="172"/>
        <v>0</v>
      </c>
      <c r="AS997" s="59"/>
      <c r="AT997" s="59"/>
      <c r="AU997" s="59"/>
      <c r="AV997" s="59"/>
      <c r="AW997" s="64"/>
      <c r="AX997" s="126" t="s">
        <v>2995</v>
      </c>
      <c r="AY997" s="65"/>
      <c r="AZ997" s="66">
        <v>120</v>
      </c>
    </row>
    <row r="998" spans="1:52" ht="63" x14ac:dyDescent="0.25">
      <c r="A998" s="53" t="str">
        <f t="shared" si="174"/>
        <v>DQ13NT2_D4+1</v>
      </c>
      <c r="B998" s="53" t="str">
        <f t="shared" si="175"/>
        <v>DQ13NT2_D4+2</v>
      </c>
      <c r="C998" s="53" t="str">
        <f t="shared" si="176"/>
        <v>DQ13NT2_D4+3</v>
      </c>
      <c r="D998" s="53" t="str">
        <f t="shared" si="177"/>
        <v>DQ13NT2_D4+4</v>
      </c>
      <c r="F998" s="126" t="s">
        <v>2995</v>
      </c>
      <c r="G998" s="55"/>
      <c r="H998" s="55" t="s">
        <v>3280</v>
      </c>
      <c r="I998" s="56" t="s">
        <v>3281</v>
      </c>
      <c r="J998" s="56" t="s">
        <v>3282</v>
      </c>
      <c r="K998" s="56"/>
      <c r="L998" s="92" t="s">
        <v>3268</v>
      </c>
      <c r="M998" s="57">
        <v>2200</v>
      </c>
      <c r="N998" s="55">
        <v>1000</v>
      </c>
      <c r="O998" s="55">
        <v>700</v>
      </c>
      <c r="P998" s="55">
        <v>500</v>
      </c>
      <c r="Q998" s="57"/>
      <c r="R998" s="57"/>
      <c r="S998" s="57"/>
      <c r="T998" s="57"/>
      <c r="U998" s="58" t="str">
        <f>H998</f>
        <v>DQ13NT2_D4</v>
      </c>
      <c r="V998" s="59"/>
      <c r="W998" s="59"/>
      <c r="X998" s="59"/>
      <c r="Y998" s="59"/>
      <c r="Z998" s="60"/>
      <c r="AA998" s="60"/>
      <c r="AB998" s="60"/>
      <c r="AC998" s="60"/>
      <c r="AD998" s="59"/>
      <c r="AE998" s="59"/>
      <c r="AF998" s="59"/>
      <c r="AG998" s="59"/>
      <c r="AH998" s="61"/>
      <c r="AI998" s="61"/>
      <c r="AJ998" s="61"/>
      <c r="AK998" s="61"/>
      <c r="AL998" s="164">
        <v>8.0952380952380949</v>
      </c>
      <c r="AM998" s="62"/>
      <c r="AN998" s="63">
        <f>ROUNDDOWN(AL998*$AN$10/$AL$10,1)</f>
        <v>4.5999999999999996</v>
      </c>
      <c r="AO998" s="59">
        <f t="shared" si="173"/>
        <v>10120</v>
      </c>
      <c r="AP998" s="59">
        <f t="shared" si="173"/>
        <v>4600</v>
      </c>
      <c r="AQ998" s="59">
        <f t="shared" si="173"/>
        <v>3219.9999999999995</v>
      </c>
      <c r="AR998" s="59">
        <f t="shared" si="172"/>
        <v>2300</v>
      </c>
      <c r="AS998" s="59">
        <f t="shared" si="178"/>
        <v>10100</v>
      </c>
      <c r="AT998" s="59">
        <f t="shared" si="178"/>
        <v>4600</v>
      </c>
      <c r="AU998" s="59">
        <f t="shared" si="178"/>
        <v>3200</v>
      </c>
      <c r="AV998" s="59">
        <f t="shared" si="178"/>
        <v>2300</v>
      </c>
      <c r="AW998" s="64"/>
      <c r="AX998" s="126" t="s">
        <v>2995</v>
      </c>
      <c r="AY998" s="65"/>
      <c r="AZ998" s="66">
        <v>120</v>
      </c>
    </row>
    <row r="999" spans="1:52" ht="47.25" x14ac:dyDescent="0.25">
      <c r="A999" s="53" t="str">
        <f t="shared" si="174"/>
        <v>DQ13NT2_D5+1</v>
      </c>
      <c r="B999" s="53" t="str">
        <f t="shared" si="175"/>
        <v>DQ13NT2_D5+2</v>
      </c>
      <c r="C999" s="53" t="str">
        <f t="shared" si="176"/>
        <v>DQ13NT2_D5+3</v>
      </c>
      <c r="D999" s="53" t="str">
        <f t="shared" si="177"/>
        <v>DQ13NT2_D5+4</v>
      </c>
      <c r="F999" s="126" t="s">
        <v>2995</v>
      </c>
      <c r="G999" s="55"/>
      <c r="H999" s="55" t="s">
        <v>3283</v>
      </c>
      <c r="I999" s="56" t="s">
        <v>3284</v>
      </c>
      <c r="J999" s="56" t="s">
        <v>2775</v>
      </c>
      <c r="K999" s="56"/>
      <c r="L999" s="56" t="s">
        <v>3285</v>
      </c>
      <c r="M999" s="55">
        <v>1300</v>
      </c>
      <c r="N999" s="55">
        <v>600</v>
      </c>
      <c r="O999" s="55">
        <v>300</v>
      </c>
      <c r="P999" s="55">
        <v>200</v>
      </c>
      <c r="Q999" s="57"/>
      <c r="R999" s="57"/>
      <c r="S999" s="57"/>
      <c r="T999" s="57"/>
      <c r="U999" s="58" t="str">
        <f>H999</f>
        <v>DQ13NT2_D5</v>
      </c>
      <c r="V999" s="59"/>
      <c r="W999" s="59"/>
      <c r="X999" s="59"/>
      <c r="Y999" s="59"/>
      <c r="Z999" s="60">
        <f>V999/M999</f>
        <v>0</v>
      </c>
      <c r="AA999" s="60"/>
      <c r="AB999" s="60">
        <f>X999/O999</f>
        <v>0</v>
      </c>
      <c r="AC999" s="60"/>
      <c r="AD999" s="59"/>
      <c r="AE999" s="59"/>
      <c r="AF999" s="59"/>
      <c r="AG999" s="59"/>
      <c r="AH999" s="61"/>
      <c r="AI999" s="61"/>
      <c r="AJ999" s="61"/>
      <c r="AK999" s="61"/>
      <c r="AL999" s="164">
        <v>7.4053595563072054</v>
      </c>
      <c r="AM999" s="62"/>
      <c r="AN999" s="63">
        <f>ROUNDDOWN(AL999*$AN$10/$AL$10,1)</f>
        <v>4.2</v>
      </c>
      <c r="AO999" s="59">
        <f t="shared" si="173"/>
        <v>5460</v>
      </c>
      <c r="AP999" s="59">
        <f t="shared" si="173"/>
        <v>2520</v>
      </c>
      <c r="AQ999" s="59">
        <f t="shared" si="173"/>
        <v>1260</v>
      </c>
      <c r="AR999" s="59">
        <f t="shared" si="172"/>
        <v>840</v>
      </c>
      <c r="AS999" s="59">
        <f t="shared" si="178"/>
        <v>5500</v>
      </c>
      <c r="AT999" s="59">
        <f t="shared" si="178"/>
        <v>2500</v>
      </c>
      <c r="AU999" s="59">
        <f t="shared" si="178"/>
        <v>1300</v>
      </c>
      <c r="AV999" s="59">
        <f t="shared" si="178"/>
        <v>840</v>
      </c>
      <c r="AW999" s="64"/>
      <c r="AX999" s="126" t="s">
        <v>2995</v>
      </c>
      <c r="AY999" s="65"/>
      <c r="AZ999" s="66"/>
    </row>
    <row r="1000" spans="1:52" ht="47.25" x14ac:dyDescent="0.25">
      <c r="A1000" s="53" t="str">
        <f t="shared" si="174"/>
        <v>DQ13NT2_D6+1</v>
      </c>
      <c r="B1000" s="53" t="str">
        <f t="shared" si="175"/>
        <v>DQ13NT2_D6+2</v>
      </c>
      <c r="C1000" s="53" t="str">
        <f t="shared" si="176"/>
        <v>DQ13NT2_D6+3</v>
      </c>
      <c r="D1000" s="53" t="str">
        <f t="shared" si="177"/>
        <v>DQ13NT2_D6+4</v>
      </c>
      <c r="F1000" s="126" t="s">
        <v>2995</v>
      </c>
      <c r="G1000" s="55"/>
      <c r="H1000" s="55" t="s">
        <v>3286</v>
      </c>
      <c r="I1000" s="56" t="s">
        <v>3287</v>
      </c>
      <c r="J1000" s="56" t="s">
        <v>2775</v>
      </c>
      <c r="K1000" s="56"/>
      <c r="L1000" s="56" t="s">
        <v>3288</v>
      </c>
      <c r="M1000" s="55">
        <v>500</v>
      </c>
      <c r="N1000" s="55">
        <v>300</v>
      </c>
      <c r="O1000" s="55">
        <v>200</v>
      </c>
      <c r="P1000" s="55">
        <v>110</v>
      </c>
      <c r="Q1000" s="57"/>
      <c r="R1000" s="57"/>
      <c r="S1000" s="57"/>
      <c r="T1000" s="57"/>
      <c r="U1000" s="58" t="str">
        <f>H1000</f>
        <v>DQ13NT2_D6</v>
      </c>
      <c r="V1000" s="59"/>
      <c r="W1000" s="59"/>
      <c r="X1000" s="59"/>
      <c r="Y1000" s="59"/>
      <c r="Z1000" s="60">
        <f>V1000/M1000</f>
        <v>0</v>
      </c>
      <c r="AA1000" s="60">
        <f>W1000/N1000</f>
        <v>0</v>
      </c>
      <c r="AB1000" s="60">
        <f>X1000/O1000</f>
        <v>0</v>
      </c>
      <c r="AC1000" s="60"/>
      <c r="AD1000" s="59"/>
      <c r="AE1000" s="59"/>
      <c r="AF1000" s="59"/>
      <c r="AG1000" s="59"/>
      <c r="AH1000" s="61"/>
      <c r="AI1000" s="61"/>
      <c r="AJ1000" s="61"/>
      <c r="AK1000" s="61"/>
      <c r="AL1000" s="164">
        <v>9.26</v>
      </c>
      <c r="AM1000" s="62"/>
      <c r="AN1000" s="63">
        <f>ROUNDDOWN(AL1000*$AN$10/$AL$10,1)</f>
        <v>5.3</v>
      </c>
      <c r="AO1000" s="59">
        <f t="shared" si="173"/>
        <v>2650</v>
      </c>
      <c r="AP1000" s="59">
        <f t="shared" si="173"/>
        <v>1590</v>
      </c>
      <c r="AQ1000" s="59">
        <f t="shared" si="173"/>
        <v>1060</v>
      </c>
      <c r="AR1000" s="59">
        <f t="shared" si="172"/>
        <v>583</v>
      </c>
      <c r="AS1000" s="59">
        <f t="shared" si="178"/>
        <v>2700</v>
      </c>
      <c r="AT1000" s="59">
        <f t="shared" si="178"/>
        <v>1600</v>
      </c>
      <c r="AU1000" s="59">
        <f t="shared" si="178"/>
        <v>1100</v>
      </c>
      <c r="AV1000" s="59">
        <f t="shared" si="178"/>
        <v>580</v>
      </c>
      <c r="AW1000" s="64"/>
      <c r="AX1000" s="126" t="s">
        <v>2995</v>
      </c>
      <c r="AY1000" s="65"/>
      <c r="AZ1000" s="66">
        <v>120</v>
      </c>
    </row>
    <row r="1001" spans="1:52" ht="63" x14ac:dyDescent="0.25">
      <c r="A1001" s="53" t="str">
        <f t="shared" si="174"/>
        <v>DQ13NT2_D7+1</v>
      </c>
      <c r="B1001" s="53" t="str">
        <f t="shared" si="175"/>
        <v>DQ13NT2_D7+2</v>
      </c>
      <c r="C1001" s="53" t="str">
        <f t="shared" si="176"/>
        <v>DQ13NT2_D7+3</v>
      </c>
      <c r="D1001" s="53" t="str">
        <f t="shared" si="177"/>
        <v>DQ13NT2_D7+4</v>
      </c>
      <c r="F1001" s="126" t="s">
        <v>2995</v>
      </c>
      <c r="G1001" s="55"/>
      <c r="H1001" s="55" t="s">
        <v>3289</v>
      </c>
      <c r="I1001" s="56" t="s">
        <v>3290</v>
      </c>
      <c r="J1001" s="56" t="s">
        <v>3291</v>
      </c>
      <c r="K1001" s="56"/>
      <c r="L1001" s="56" t="s">
        <v>3285</v>
      </c>
      <c r="M1001" s="55">
        <v>460</v>
      </c>
      <c r="N1001" s="55">
        <v>220</v>
      </c>
      <c r="O1001" s="55">
        <v>170</v>
      </c>
      <c r="P1001" s="55">
        <v>130</v>
      </c>
      <c r="Q1001" s="57"/>
      <c r="R1001" s="57"/>
      <c r="S1001" s="57"/>
      <c r="T1001" s="57"/>
      <c r="U1001" s="58" t="str">
        <f>H1001</f>
        <v>DQ13NT2_D7</v>
      </c>
      <c r="V1001" s="59"/>
      <c r="W1001" s="59"/>
      <c r="X1001" s="59"/>
      <c r="Y1001" s="59"/>
      <c r="Z1001" s="60">
        <f>V1001/M1001</f>
        <v>0</v>
      </c>
      <c r="AA1001" s="60"/>
      <c r="AB1001" s="60"/>
      <c r="AC1001" s="60"/>
      <c r="AD1001" s="59"/>
      <c r="AE1001" s="59"/>
      <c r="AF1001" s="59"/>
      <c r="AG1001" s="59"/>
      <c r="AH1001" s="61"/>
      <c r="AI1001" s="61"/>
      <c r="AJ1001" s="61"/>
      <c r="AK1001" s="61"/>
      <c r="AL1001" s="164">
        <v>6.71</v>
      </c>
      <c r="AM1001" s="62"/>
      <c r="AN1001" s="63">
        <f>ROUNDDOWN(AL1001*$AN$10/$AL$10,1)</f>
        <v>3.8</v>
      </c>
      <c r="AO1001" s="59">
        <f t="shared" si="173"/>
        <v>1748</v>
      </c>
      <c r="AP1001" s="59">
        <f t="shared" si="173"/>
        <v>836</v>
      </c>
      <c r="AQ1001" s="59">
        <f t="shared" si="173"/>
        <v>646</v>
      </c>
      <c r="AR1001" s="59">
        <f t="shared" si="172"/>
        <v>494</v>
      </c>
      <c r="AS1001" s="59">
        <f t="shared" si="178"/>
        <v>1700</v>
      </c>
      <c r="AT1001" s="59">
        <f t="shared" si="178"/>
        <v>840</v>
      </c>
      <c r="AU1001" s="59">
        <f t="shared" si="178"/>
        <v>650</v>
      </c>
      <c r="AV1001" s="59">
        <f t="shared" si="178"/>
        <v>490</v>
      </c>
      <c r="AW1001" s="64"/>
      <c r="AX1001" s="126" t="s">
        <v>2995</v>
      </c>
      <c r="AY1001" s="65"/>
      <c r="AZ1001" s="66">
        <v>120</v>
      </c>
    </row>
    <row r="1002" spans="1:52" ht="54.75" customHeight="1" x14ac:dyDescent="0.25">
      <c r="A1002" s="53" t="str">
        <f t="shared" si="174"/>
        <v>DQ14NT2+1</v>
      </c>
      <c r="B1002" s="53" t="str">
        <f t="shared" si="175"/>
        <v>DQ14NT2+2</v>
      </c>
      <c r="C1002" s="53" t="str">
        <f t="shared" si="176"/>
        <v>DQ14NT2+3</v>
      </c>
      <c r="D1002" s="53" t="str">
        <f t="shared" si="177"/>
        <v>DQ14NT2+4</v>
      </c>
      <c r="F1002" s="126" t="s">
        <v>2995</v>
      </c>
      <c r="G1002" s="55">
        <v>14</v>
      </c>
      <c r="H1002" s="55" t="s">
        <v>3292</v>
      </c>
      <c r="I1002" s="56" t="s">
        <v>3293</v>
      </c>
      <c r="J1002" s="56" t="s">
        <v>2775</v>
      </c>
      <c r="K1002" s="56"/>
      <c r="L1002" s="56" t="s">
        <v>3294</v>
      </c>
      <c r="M1002" s="57"/>
      <c r="N1002" s="55"/>
      <c r="O1002" s="55"/>
      <c r="P1002" s="55"/>
      <c r="Q1002" s="57"/>
      <c r="R1002" s="57"/>
      <c r="S1002" s="57"/>
      <c r="T1002" s="57"/>
      <c r="U1002" s="58"/>
      <c r="V1002" s="59"/>
      <c r="W1002" s="59"/>
      <c r="X1002" s="59"/>
      <c r="Y1002" s="59"/>
      <c r="Z1002" s="60"/>
      <c r="AA1002" s="60"/>
      <c r="AB1002" s="60"/>
      <c r="AC1002" s="60"/>
      <c r="AD1002" s="59"/>
      <c r="AE1002" s="59"/>
      <c r="AF1002" s="59"/>
      <c r="AG1002" s="59"/>
      <c r="AH1002" s="61"/>
      <c r="AI1002" s="61"/>
      <c r="AJ1002" s="61"/>
      <c r="AK1002" s="61"/>
      <c r="AL1002" s="164"/>
      <c r="AM1002" s="62"/>
      <c r="AN1002" s="62"/>
      <c r="AO1002" s="59">
        <f t="shared" si="173"/>
        <v>0</v>
      </c>
      <c r="AP1002" s="59">
        <f t="shared" si="173"/>
        <v>0</v>
      </c>
      <c r="AQ1002" s="59">
        <f t="shared" si="173"/>
        <v>0</v>
      </c>
      <c r="AR1002" s="59">
        <f t="shared" si="172"/>
        <v>0</v>
      </c>
      <c r="AS1002" s="59"/>
      <c r="AT1002" s="59"/>
      <c r="AU1002" s="59"/>
      <c r="AV1002" s="59"/>
      <c r="AW1002" s="64"/>
      <c r="AX1002" s="126" t="s">
        <v>2995</v>
      </c>
      <c r="AY1002" s="65"/>
      <c r="AZ1002" s="66">
        <v>120</v>
      </c>
    </row>
    <row r="1003" spans="1:52" ht="47.25" x14ac:dyDescent="0.25">
      <c r="A1003" s="53" t="str">
        <f t="shared" si="174"/>
        <v>DQ14NT2_D1+1</v>
      </c>
      <c r="B1003" s="53" t="str">
        <f t="shared" si="175"/>
        <v>DQ14NT2_D1+2</v>
      </c>
      <c r="C1003" s="53" t="str">
        <f t="shared" si="176"/>
        <v>DQ14NT2_D1+3</v>
      </c>
      <c r="D1003" s="53" t="str">
        <f t="shared" si="177"/>
        <v>DQ14NT2_D1+4</v>
      </c>
      <c r="F1003" s="126" t="s">
        <v>2995</v>
      </c>
      <c r="G1003" s="55"/>
      <c r="H1003" s="55" t="s">
        <v>3295</v>
      </c>
      <c r="I1003" s="56" t="s">
        <v>3296</v>
      </c>
      <c r="J1003" s="56" t="s">
        <v>2775</v>
      </c>
      <c r="K1003" s="56"/>
      <c r="L1003" s="56" t="s">
        <v>3297</v>
      </c>
      <c r="M1003" s="55">
        <v>1300</v>
      </c>
      <c r="N1003" s="55">
        <v>700</v>
      </c>
      <c r="O1003" s="55">
        <v>300</v>
      </c>
      <c r="P1003" s="55">
        <v>200</v>
      </c>
      <c r="Q1003" s="57"/>
      <c r="R1003" s="57"/>
      <c r="S1003" s="57"/>
      <c r="T1003" s="57"/>
      <c r="U1003" s="58" t="str">
        <f>H1003</f>
        <v>DQ14NT2_D1</v>
      </c>
      <c r="V1003" s="59"/>
      <c r="W1003" s="59"/>
      <c r="X1003" s="59"/>
      <c r="Y1003" s="59"/>
      <c r="Z1003" s="60">
        <f t="shared" ref="Z1003:AA1005" si="179">V1003/M1003</f>
        <v>0</v>
      </c>
      <c r="AA1003" s="60">
        <f t="shared" si="179"/>
        <v>0</v>
      </c>
      <c r="AB1003" s="60"/>
      <c r="AC1003" s="60">
        <f>Y1003/P1003</f>
        <v>0</v>
      </c>
      <c r="AD1003" s="59"/>
      <c r="AE1003" s="59"/>
      <c r="AF1003" s="59"/>
      <c r="AG1003" s="59"/>
      <c r="AH1003" s="61"/>
      <c r="AI1003" s="61"/>
      <c r="AJ1003" s="61"/>
      <c r="AK1003" s="61"/>
      <c r="AL1003" s="164">
        <v>8.4663498658045384</v>
      </c>
      <c r="AM1003" s="62"/>
      <c r="AN1003" s="63">
        <f>ROUNDDOWN(AL1003*$AN$10/$AL$10,1)</f>
        <v>4.9000000000000004</v>
      </c>
      <c r="AO1003" s="59">
        <f t="shared" si="173"/>
        <v>6370.0000000000009</v>
      </c>
      <c r="AP1003" s="59">
        <f t="shared" si="173"/>
        <v>3430.0000000000005</v>
      </c>
      <c r="AQ1003" s="59">
        <f t="shared" si="173"/>
        <v>1470</v>
      </c>
      <c r="AR1003" s="59">
        <f t="shared" si="172"/>
        <v>980.00000000000011</v>
      </c>
      <c r="AS1003" s="59">
        <f t="shared" si="178"/>
        <v>6400</v>
      </c>
      <c r="AT1003" s="59">
        <f t="shared" si="178"/>
        <v>3400</v>
      </c>
      <c r="AU1003" s="59">
        <f t="shared" si="178"/>
        <v>1500</v>
      </c>
      <c r="AV1003" s="59">
        <f t="shared" si="178"/>
        <v>980</v>
      </c>
      <c r="AW1003" s="64"/>
      <c r="AX1003" s="126" t="s">
        <v>2995</v>
      </c>
      <c r="AY1003" s="65"/>
      <c r="AZ1003" s="66"/>
    </row>
    <row r="1004" spans="1:52" ht="47.25" x14ac:dyDescent="0.25">
      <c r="A1004" s="53" t="str">
        <f t="shared" si="174"/>
        <v>DQ14NT2_D2+1</v>
      </c>
      <c r="B1004" s="53" t="str">
        <f t="shared" si="175"/>
        <v>DQ14NT2_D2+2</v>
      </c>
      <c r="C1004" s="53" t="str">
        <f t="shared" si="176"/>
        <v>DQ14NT2_D2+3</v>
      </c>
      <c r="D1004" s="53" t="str">
        <f t="shared" si="177"/>
        <v>DQ14NT2_D2+4</v>
      </c>
      <c r="F1004" s="126" t="s">
        <v>2995</v>
      </c>
      <c r="G1004" s="55"/>
      <c r="H1004" s="55" t="s">
        <v>3298</v>
      </c>
      <c r="I1004" s="56" t="s">
        <v>3299</v>
      </c>
      <c r="J1004" s="56" t="s">
        <v>3300</v>
      </c>
      <c r="K1004" s="56"/>
      <c r="L1004" s="56" t="s">
        <v>3301</v>
      </c>
      <c r="M1004" s="55">
        <v>520</v>
      </c>
      <c r="N1004" s="55">
        <v>220</v>
      </c>
      <c r="O1004" s="55">
        <v>170</v>
      </c>
      <c r="P1004" s="55">
        <v>130</v>
      </c>
      <c r="Q1004" s="57"/>
      <c r="R1004" s="57"/>
      <c r="S1004" s="57"/>
      <c r="T1004" s="57"/>
      <c r="U1004" s="58" t="str">
        <f>H1004</f>
        <v>DQ14NT2_D2</v>
      </c>
      <c r="V1004" s="59"/>
      <c r="W1004" s="59"/>
      <c r="X1004" s="59"/>
      <c r="Y1004" s="59"/>
      <c r="Z1004" s="60">
        <f t="shared" si="179"/>
        <v>0</v>
      </c>
      <c r="AA1004" s="60">
        <f t="shared" si="179"/>
        <v>0</v>
      </c>
      <c r="AB1004" s="60"/>
      <c r="AC1004" s="60">
        <f>Y1004/P1004</f>
        <v>0</v>
      </c>
      <c r="AD1004" s="59"/>
      <c r="AE1004" s="59"/>
      <c r="AF1004" s="59"/>
      <c r="AG1004" s="59"/>
      <c r="AH1004" s="61"/>
      <c r="AI1004" s="61"/>
      <c r="AJ1004" s="61"/>
      <c r="AK1004" s="61"/>
      <c r="AL1004" s="164">
        <v>14.031447211380533</v>
      </c>
      <c r="AM1004" s="62"/>
      <c r="AN1004" s="63">
        <f>ROUNDDOWN(AL1004*$AN$10/$AL$10,1)</f>
        <v>8.1</v>
      </c>
      <c r="AO1004" s="59">
        <f t="shared" si="173"/>
        <v>4212</v>
      </c>
      <c r="AP1004" s="59">
        <f t="shared" si="173"/>
        <v>1782</v>
      </c>
      <c r="AQ1004" s="59">
        <f t="shared" si="173"/>
        <v>1377</v>
      </c>
      <c r="AR1004" s="59">
        <f t="shared" si="172"/>
        <v>1053</v>
      </c>
      <c r="AS1004" s="59">
        <f t="shared" si="178"/>
        <v>4200</v>
      </c>
      <c r="AT1004" s="59">
        <f t="shared" si="178"/>
        <v>1800</v>
      </c>
      <c r="AU1004" s="59">
        <f t="shared" si="178"/>
        <v>1400</v>
      </c>
      <c r="AV1004" s="59">
        <f t="shared" si="178"/>
        <v>1100</v>
      </c>
      <c r="AW1004" s="64"/>
      <c r="AX1004" s="126" t="s">
        <v>2995</v>
      </c>
      <c r="AY1004" s="65"/>
      <c r="AZ1004" s="66">
        <v>240</v>
      </c>
    </row>
    <row r="1005" spans="1:52" ht="54.75" customHeight="1" x14ac:dyDescent="0.25">
      <c r="A1005" s="53" t="str">
        <f t="shared" si="174"/>
        <v>DQ15NT2+1</v>
      </c>
      <c r="B1005" s="53" t="str">
        <f t="shared" si="175"/>
        <v>DQ15NT2+2</v>
      </c>
      <c r="C1005" s="53" t="str">
        <f t="shared" si="176"/>
        <v>DQ15NT2+3</v>
      </c>
      <c r="D1005" s="53" t="str">
        <f t="shared" si="177"/>
        <v>DQ15NT2+4</v>
      </c>
      <c r="F1005" s="126" t="s">
        <v>2995</v>
      </c>
      <c r="G1005" s="55">
        <v>15</v>
      </c>
      <c r="H1005" s="55" t="s">
        <v>3302</v>
      </c>
      <c r="I1005" s="56" t="s">
        <v>3303</v>
      </c>
      <c r="J1005" s="56" t="s">
        <v>3304</v>
      </c>
      <c r="K1005" s="56"/>
      <c r="L1005" s="56" t="s">
        <v>3305</v>
      </c>
      <c r="M1005" s="55"/>
      <c r="N1005" s="55"/>
      <c r="O1005" s="55"/>
      <c r="P1005" s="55"/>
      <c r="Q1005" s="57"/>
      <c r="R1005" s="57"/>
      <c r="S1005" s="57"/>
      <c r="T1005" s="57"/>
      <c r="U1005" s="58"/>
      <c r="V1005" s="59"/>
      <c r="W1005" s="59"/>
      <c r="X1005" s="59"/>
      <c r="Y1005" s="59"/>
      <c r="Z1005" s="60" t="e">
        <f t="shared" si="179"/>
        <v>#DIV/0!</v>
      </c>
      <c r="AA1005" s="60" t="e">
        <f t="shared" si="179"/>
        <v>#DIV/0!</v>
      </c>
      <c r="AB1005" s="60" t="e">
        <f>X1005/O1005</f>
        <v>#DIV/0!</v>
      </c>
      <c r="AC1005" s="60" t="e">
        <f>Y1005/P1005</f>
        <v>#DIV/0!</v>
      </c>
      <c r="AD1005" s="59"/>
      <c r="AE1005" s="59"/>
      <c r="AF1005" s="59"/>
      <c r="AG1005" s="59"/>
      <c r="AH1005" s="61"/>
      <c r="AI1005" s="61"/>
      <c r="AJ1005" s="61"/>
      <c r="AK1005" s="61"/>
      <c r="AL1005" s="164"/>
      <c r="AM1005" s="62"/>
      <c r="AN1005" s="62"/>
      <c r="AO1005" s="59">
        <f t="shared" si="173"/>
        <v>0</v>
      </c>
      <c r="AP1005" s="59">
        <f t="shared" si="173"/>
        <v>0</v>
      </c>
      <c r="AQ1005" s="59">
        <f t="shared" si="173"/>
        <v>0</v>
      </c>
      <c r="AR1005" s="59">
        <f t="shared" si="172"/>
        <v>0</v>
      </c>
      <c r="AS1005" s="59"/>
      <c r="AT1005" s="59"/>
      <c r="AU1005" s="59"/>
      <c r="AV1005" s="59"/>
      <c r="AW1005" s="64"/>
      <c r="AX1005" s="126" t="s">
        <v>2995</v>
      </c>
      <c r="AY1005" s="65"/>
      <c r="AZ1005" s="66">
        <v>70</v>
      </c>
    </row>
    <row r="1006" spans="1:52" ht="54.75" customHeight="1" x14ac:dyDescent="0.25">
      <c r="A1006" s="53" t="str">
        <f t="shared" si="174"/>
        <v>DQ15NT2_D1+1</v>
      </c>
      <c r="B1006" s="53" t="str">
        <f t="shared" si="175"/>
        <v>DQ15NT2_D1+2</v>
      </c>
      <c r="C1006" s="53" t="str">
        <f t="shared" si="176"/>
        <v>DQ15NT2_D1+3</v>
      </c>
      <c r="D1006" s="53" t="str">
        <f t="shared" si="177"/>
        <v>DQ15NT2_D1+4</v>
      </c>
      <c r="F1006" s="126" t="s">
        <v>2995</v>
      </c>
      <c r="G1006" s="55"/>
      <c r="H1006" s="55" t="s">
        <v>3306</v>
      </c>
      <c r="I1006" s="56" t="s">
        <v>3307</v>
      </c>
      <c r="J1006" s="56" t="s">
        <v>3308</v>
      </c>
      <c r="K1006" s="56"/>
      <c r="L1006" s="56" t="s">
        <v>3294</v>
      </c>
      <c r="M1006" s="55">
        <v>800</v>
      </c>
      <c r="N1006" s="55">
        <v>400</v>
      </c>
      <c r="O1006" s="55">
        <v>200</v>
      </c>
      <c r="P1006" s="55">
        <v>180</v>
      </c>
      <c r="Q1006" s="57"/>
      <c r="R1006" s="57"/>
      <c r="S1006" s="57"/>
      <c r="T1006" s="57"/>
      <c r="U1006" s="58" t="str">
        <f>H1006</f>
        <v>DQ15NT2_D1</v>
      </c>
      <c r="V1006" s="59"/>
      <c r="W1006" s="59"/>
      <c r="X1006" s="59"/>
      <c r="Y1006" s="59"/>
      <c r="Z1006" s="60"/>
      <c r="AA1006" s="60"/>
      <c r="AB1006" s="60"/>
      <c r="AC1006" s="60"/>
      <c r="AD1006" s="59"/>
      <c r="AE1006" s="59"/>
      <c r="AF1006" s="59"/>
      <c r="AG1006" s="59"/>
      <c r="AH1006" s="61"/>
      <c r="AI1006" s="61"/>
      <c r="AJ1006" s="61"/>
      <c r="AK1006" s="61"/>
      <c r="AL1006" s="164">
        <v>6.57</v>
      </c>
      <c r="AM1006" s="62"/>
      <c r="AN1006" s="63">
        <f>ROUNDDOWN(AL1006*$AN$10/$AL$10,1)</f>
        <v>3.8</v>
      </c>
      <c r="AO1006" s="59">
        <f t="shared" si="173"/>
        <v>3040</v>
      </c>
      <c r="AP1006" s="59">
        <f t="shared" si="173"/>
        <v>1520</v>
      </c>
      <c r="AQ1006" s="59">
        <f t="shared" si="173"/>
        <v>760</v>
      </c>
      <c r="AR1006" s="59">
        <f t="shared" si="172"/>
        <v>684</v>
      </c>
      <c r="AS1006" s="59">
        <f t="shared" si="178"/>
        <v>3000</v>
      </c>
      <c r="AT1006" s="59">
        <f t="shared" si="178"/>
        <v>1500</v>
      </c>
      <c r="AU1006" s="59">
        <f t="shared" si="178"/>
        <v>760</v>
      </c>
      <c r="AV1006" s="59">
        <f t="shared" si="178"/>
        <v>680</v>
      </c>
      <c r="AW1006" s="64"/>
      <c r="AX1006" s="126" t="s">
        <v>2995</v>
      </c>
      <c r="AY1006" s="65"/>
      <c r="AZ1006" s="66"/>
    </row>
    <row r="1007" spans="1:52" ht="63" x14ac:dyDescent="0.25">
      <c r="A1007" s="53" t="str">
        <f t="shared" si="174"/>
        <v>DQ15NT2_D2+1</v>
      </c>
      <c r="B1007" s="53" t="str">
        <f t="shared" si="175"/>
        <v>DQ15NT2_D2+2</v>
      </c>
      <c r="C1007" s="53" t="str">
        <f t="shared" si="176"/>
        <v>DQ15NT2_D2+3</v>
      </c>
      <c r="D1007" s="53" t="str">
        <f t="shared" si="177"/>
        <v>DQ15NT2_D2+4</v>
      </c>
      <c r="F1007" s="126" t="s">
        <v>2995</v>
      </c>
      <c r="G1007" s="55"/>
      <c r="H1007" s="55" t="s">
        <v>3309</v>
      </c>
      <c r="I1007" s="56" t="s">
        <v>3310</v>
      </c>
      <c r="J1007" s="56" t="s">
        <v>2775</v>
      </c>
      <c r="K1007" s="56"/>
      <c r="L1007" s="92" t="s">
        <v>3311</v>
      </c>
      <c r="M1007" s="55">
        <v>490</v>
      </c>
      <c r="N1007" s="55">
        <v>250</v>
      </c>
      <c r="O1007" s="55">
        <v>210</v>
      </c>
      <c r="P1007" s="55">
        <v>130</v>
      </c>
      <c r="Q1007" s="57"/>
      <c r="R1007" s="57"/>
      <c r="S1007" s="57"/>
      <c r="T1007" s="57"/>
      <c r="U1007" s="58" t="str">
        <f>H1007</f>
        <v>DQ15NT2_D2</v>
      </c>
      <c r="V1007" s="59"/>
      <c r="W1007" s="59"/>
      <c r="X1007" s="59"/>
      <c r="Y1007" s="59"/>
      <c r="Z1007" s="60"/>
      <c r="AA1007" s="60">
        <f>W1007/N1007</f>
        <v>0</v>
      </c>
      <c r="AB1007" s="60"/>
      <c r="AC1007" s="60"/>
      <c r="AD1007" s="59"/>
      <c r="AE1007" s="59"/>
      <c r="AF1007" s="59"/>
      <c r="AG1007" s="59"/>
      <c r="AH1007" s="61"/>
      <c r="AI1007" s="61"/>
      <c r="AJ1007" s="61"/>
      <c r="AK1007" s="61"/>
      <c r="AL1007" s="164">
        <v>7.1935717687074838</v>
      </c>
      <c r="AM1007" s="62"/>
      <c r="AN1007" s="63">
        <f>ROUNDDOWN(AL1007*$AN$10/$AL$10,1)</f>
        <v>4.0999999999999996</v>
      </c>
      <c r="AO1007" s="59">
        <f t="shared" si="173"/>
        <v>2008.9999999999998</v>
      </c>
      <c r="AP1007" s="59">
        <f t="shared" si="173"/>
        <v>1025</v>
      </c>
      <c r="AQ1007" s="59">
        <f t="shared" si="173"/>
        <v>860.99999999999989</v>
      </c>
      <c r="AR1007" s="59">
        <f t="shared" si="172"/>
        <v>533</v>
      </c>
      <c r="AS1007" s="59">
        <f t="shared" si="178"/>
        <v>2000</v>
      </c>
      <c r="AT1007" s="59">
        <f t="shared" si="178"/>
        <v>1000</v>
      </c>
      <c r="AU1007" s="59">
        <f t="shared" si="178"/>
        <v>860</v>
      </c>
      <c r="AV1007" s="59">
        <f t="shared" si="178"/>
        <v>530</v>
      </c>
      <c r="AW1007" s="64"/>
      <c r="AX1007" s="126" t="s">
        <v>2995</v>
      </c>
      <c r="AY1007" s="65"/>
      <c r="AZ1007" s="66">
        <v>300</v>
      </c>
    </row>
    <row r="1008" spans="1:52" ht="33" customHeight="1" x14ac:dyDescent="0.25">
      <c r="A1008" s="53" t="str">
        <f t="shared" si="174"/>
        <v>DQ15NT2_D3+1</v>
      </c>
      <c r="B1008" s="53" t="str">
        <f t="shared" si="175"/>
        <v>DQ15NT2_D3+2</v>
      </c>
      <c r="C1008" s="53" t="str">
        <f t="shared" si="176"/>
        <v>DQ15NT2_D3+3</v>
      </c>
      <c r="D1008" s="53" t="str">
        <f t="shared" si="177"/>
        <v>DQ15NT2_D3+4</v>
      </c>
      <c r="F1008" s="126" t="s">
        <v>2995</v>
      </c>
      <c r="G1008" s="55"/>
      <c r="H1008" s="55" t="s">
        <v>3312</v>
      </c>
      <c r="I1008" s="56" t="s">
        <v>3313</v>
      </c>
      <c r="J1008" s="56" t="s">
        <v>2775</v>
      </c>
      <c r="K1008" s="56"/>
      <c r="L1008" s="56" t="s">
        <v>3314</v>
      </c>
      <c r="M1008" s="55">
        <v>520</v>
      </c>
      <c r="N1008" s="55">
        <v>250</v>
      </c>
      <c r="O1008" s="55">
        <v>180</v>
      </c>
      <c r="P1008" s="55">
        <v>130</v>
      </c>
      <c r="Q1008" s="57"/>
      <c r="R1008" s="57"/>
      <c r="S1008" s="57"/>
      <c r="T1008" s="57"/>
      <c r="U1008" s="58" t="str">
        <f>H1008</f>
        <v>DQ15NT2_D3</v>
      </c>
      <c r="V1008" s="59"/>
      <c r="W1008" s="59"/>
      <c r="X1008" s="59"/>
      <c r="Y1008" s="59"/>
      <c r="Z1008" s="60">
        <f>V1008/M1008</f>
        <v>0</v>
      </c>
      <c r="AA1008" s="60">
        <f>W1008/N1008</f>
        <v>0</v>
      </c>
      <c r="AB1008" s="60">
        <f>X1008/O1008</f>
        <v>0</v>
      </c>
      <c r="AC1008" s="60"/>
      <c r="AD1008" s="59"/>
      <c r="AE1008" s="59"/>
      <c r="AF1008" s="59"/>
      <c r="AG1008" s="59"/>
      <c r="AH1008" s="61"/>
      <c r="AI1008" s="61"/>
      <c r="AJ1008" s="61"/>
      <c r="AK1008" s="61"/>
      <c r="AL1008" s="164">
        <v>8.3969885877865291</v>
      </c>
      <c r="AM1008" s="62"/>
      <c r="AN1008" s="63">
        <f>ROUNDDOWN(AL1008*$AN$10/$AL$10,1)</f>
        <v>4.8</v>
      </c>
      <c r="AO1008" s="59">
        <f t="shared" si="173"/>
        <v>2496</v>
      </c>
      <c r="AP1008" s="59">
        <f t="shared" si="173"/>
        <v>1200</v>
      </c>
      <c r="AQ1008" s="59">
        <f t="shared" si="173"/>
        <v>864</v>
      </c>
      <c r="AR1008" s="59">
        <f t="shared" si="172"/>
        <v>624</v>
      </c>
      <c r="AS1008" s="59">
        <f t="shared" si="178"/>
        <v>2500</v>
      </c>
      <c r="AT1008" s="59">
        <f t="shared" si="178"/>
        <v>1200</v>
      </c>
      <c r="AU1008" s="59">
        <f t="shared" si="178"/>
        <v>860</v>
      </c>
      <c r="AV1008" s="59">
        <f t="shared" si="178"/>
        <v>620</v>
      </c>
      <c r="AW1008" s="64"/>
      <c r="AX1008" s="126" t="s">
        <v>2995</v>
      </c>
      <c r="AY1008" s="65"/>
      <c r="AZ1008" s="66">
        <v>240</v>
      </c>
    </row>
    <row r="1009" spans="1:52" ht="47.25" x14ac:dyDescent="0.25">
      <c r="A1009" s="53" t="str">
        <f t="shared" si="174"/>
        <v>DQ15NT2_D4+1</v>
      </c>
      <c r="B1009" s="53" t="str">
        <f t="shared" si="175"/>
        <v>DQ15NT2_D4+2</v>
      </c>
      <c r="C1009" s="53" t="str">
        <f t="shared" si="176"/>
        <v>DQ15NT2_D4+3</v>
      </c>
      <c r="D1009" s="53" t="str">
        <f t="shared" si="177"/>
        <v>DQ15NT2_D4+4</v>
      </c>
      <c r="F1009" s="126" t="s">
        <v>2995</v>
      </c>
      <c r="G1009" s="55"/>
      <c r="H1009" s="55" t="s">
        <v>3315</v>
      </c>
      <c r="I1009" s="56" t="s">
        <v>3316</v>
      </c>
      <c r="J1009" s="56" t="s">
        <v>3317</v>
      </c>
      <c r="K1009" s="56"/>
      <c r="L1009" s="56" t="s">
        <v>3318</v>
      </c>
      <c r="M1009" s="55">
        <v>420</v>
      </c>
      <c r="N1009" s="55">
        <v>210</v>
      </c>
      <c r="O1009" s="55">
        <v>170</v>
      </c>
      <c r="P1009" s="55">
        <v>130</v>
      </c>
      <c r="Q1009" s="57"/>
      <c r="R1009" s="57"/>
      <c r="S1009" s="57"/>
      <c r="T1009" s="57"/>
      <c r="U1009" s="58" t="str">
        <f>H1009</f>
        <v>DQ15NT2_D4</v>
      </c>
      <c r="V1009" s="59"/>
      <c r="W1009" s="59"/>
      <c r="X1009" s="59"/>
      <c r="Y1009" s="59"/>
      <c r="Z1009" s="60"/>
      <c r="AA1009" s="60"/>
      <c r="AB1009" s="60"/>
      <c r="AC1009" s="60"/>
      <c r="AD1009" s="59"/>
      <c r="AE1009" s="59"/>
      <c r="AF1009" s="59"/>
      <c r="AG1009" s="59"/>
      <c r="AH1009" s="61"/>
      <c r="AI1009" s="61"/>
      <c r="AJ1009" s="61"/>
      <c r="AK1009" s="61"/>
      <c r="AL1009" s="164">
        <v>8.6528976190476197</v>
      </c>
      <c r="AM1009" s="62"/>
      <c r="AN1009" s="63">
        <f>ROUNDDOWN(AL1009*$AN$10/$AL$10,1)</f>
        <v>5</v>
      </c>
      <c r="AO1009" s="59">
        <f t="shared" si="173"/>
        <v>2100</v>
      </c>
      <c r="AP1009" s="59">
        <f t="shared" si="173"/>
        <v>1050</v>
      </c>
      <c r="AQ1009" s="59">
        <f t="shared" si="173"/>
        <v>850</v>
      </c>
      <c r="AR1009" s="59">
        <f t="shared" si="172"/>
        <v>650</v>
      </c>
      <c r="AS1009" s="59">
        <f t="shared" si="178"/>
        <v>2100</v>
      </c>
      <c r="AT1009" s="59">
        <f t="shared" si="178"/>
        <v>1100</v>
      </c>
      <c r="AU1009" s="59">
        <f t="shared" si="178"/>
        <v>850</v>
      </c>
      <c r="AV1009" s="59">
        <f t="shared" si="178"/>
        <v>650</v>
      </c>
      <c r="AW1009" s="64"/>
      <c r="AX1009" s="126" t="s">
        <v>2995</v>
      </c>
      <c r="AY1009" s="65"/>
      <c r="AZ1009" s="66">
        <v>120</v>
      </c>
    </row>
    <row r="1010" spans="1:52" ht="63" x14ac:dyDescent="0.25">
      <c r="A1010" s="53" t="str">
        <f t="shared" si="174"/>
        <v>DQ16NT2+1</v>
      </c>
      <c r="B1010" s="53" t="str">
        <f t="shared" si="175"/>
        <v>DQ16NT2+2</v>
      </c>
      <c r="C1010" s="53" t="str">
        <f t="shared" si="176"/>
        <v>DQ16NT2+3</v>
      </c>
      <c r="D1010" s="53" t="str">
        <f t="shared" si="177"/>
        <v>DQ16NT2+4</v>
      </c>
      <c r="F1010" s="126" t="s">
        <v>2995</v>
      </c>
      <c r="G1010" s="55">
        <v>16</v>
      </c>
      <c r="H1010" s="55" t="s">
        <v>3319</v>
      </c>
      <c r="I1010" s="56" t="s">
        <v>3320</v>
      </c>
      <c r="J1010" s="56" t="s">
        <v>3321</v>
      </c>
      <c r="K1010" s="56"/>
      <c r="L1010" s="92" t="s">
        <v>3311</v>
      </c>
      <c r="M1010" s="55"/>
      <c r="N1010" s="55"/>
      <c r="O1010" s="55"/>
      <c r="P1010" s="55"/>
      <c r="Q1010" s="57"/>
      <c r="R1010" s="57"/>
      <c r="S1010" s="57"/>
      <c r="T1010" s="57"/>
      <c r="U1010" s="58"/>
      <c r="V1010" s="59"/>
      <c r="W1010" s="59"/>
      <c r="X1010" s="59"/>
      <c r="Y1010" s="59"/>
      <c r="Z1010" s="60"/>
      <c r="AA1010" s="60"/>
      <c r="AB1010" s="60"/>
      <c r="AC1010" s="60"/>
      <c r="AD1010" s="59"/>
      <c r="AE1010" s="59"/>
      <c r="AF1010" s="59"/>
      <c r="AG1010" s="59"/>
      <c r="AH1010" s="61"/>
      <c r="AI1010" s="61"/>
      <c r="AJ1010" s="61"/>
      <c r="AK1010" s="61"/>
      <c r="AL1010" s="164"/>
      <c r="AM1010" s="62"/>
      <c r="AN1010" s="62"/>
      <c r="AO1010" s="59">
        <f t="shared" si="173"/>
        <v>0</v>
      </c>
      <c r="AP1010" s="59">
        <f t="shared" si="173"/>
        <v>0</v>
      </c>
      <c r="AQ1010" s="59">
        <f t="shared" si="173"/>
        <v>0</v>
      </c>
      <c r="AR1010" s="59">
        <f t="shared" si="172"/>
        <v>0</v>
      </c>
      <c r="AS1010" s="59"/>
      <c r="AT1010" s="59"/>
      <c r="AU1010" s="59"/>
      <c r="AV1010" s="59"/>
      <c r="AW1010" s="64"/>
      <c r="AX1010" s="126" t="s">
        <v>2995</v>
      </c>
      <c r="AY1010" s="65"/>
      <c r="AZ1010" s="66">
        <v>70</v>
      </c>
    </row>
    <row r="1011" spans="1:52" ht="47.25" x14ac:dyDescent="0.25">
      <c r="A1011" s="53" t="str">
        <f t="shared" si="174"/>
        <v>DQ16NT2_D1+1</v>
      </c>
      <c r="B1011" s="53" t="str">
        <f t="shared" si="175"/>
        <v>DQ16NT2_D1+2</v>
      </c>
      <c r="C1011" s="53" t="str">
        <f t="shared" si="176"/>
        <v>DQ16NT2_D1+3</v>
      </c>
      <c r="D1011" s="53" t="str">
        <f t="shared" si="177"/>
        <v>DQ16NT2_D1+4</v>
      </c>
      <c r="F1011" s="126" t="s">
        <v>2995</v>
      </c>
      <c r="G1011" s="55"/>
      <c r="H1011" s="55" t="s">
        <v>3322</v>
      </c>
      <c r="I1011" s="56" t="s">
        <v>3323</v>
      </c>
      <c r="J1011" s="56" t="s">
        <v>2775</v>
      </c>
      <c r="K1011" s="56"/>
      <c r="L1011" s="56" t="s">
        <v>3324</v>
      </c>
      <c r="M1011" s="55">
        <v>500</v>
      </c>
      <c r="N1011" s="55">
        <v>300</v>
      </c>
      <c r="O1011" s="55">
        <v>200</v>
      </c>
      <c r="P1011" s="55">
        <v>110</v>
      </c>
      <c r="Q1011" s="57"/>
      <c r="R1011" s="57"/>
      <c r="S1011" s="57"/>
      <c r="T1011" s="57"/>
      <c r="U1011" s="58" t="str">
        <f>H1011</f>
        <v>DQ16NT2_D1</v>
      </c>
      <c r="V1011" s="59"/>
      <c r="W1011" s="59"/>
      <c r="X1011" s="59"/>
      <c r="Y1011" s="59"/>
      <c r="Z1011" s="60">
        <f>V1011/M1011</f>
        <v>0</v>
      </c>
      <c r="AA1011" s="60">
        <f>W1011/N1011</f>
        <v>0</v>
      </c>
      <c r="AB1011" s="60">
        <f>X1011/O1011</f>
        <v>0</v>
      </c>
      <c r="AC1011" s="60">
        <f>Y1011/P1011</f>
        <v>0</v>
      </c>
      <c r="AD1011" s="59"/>
      <c r="AE1011" s="59"/>
      <c r="AF1011" s="59"/>
      <c r="AG1011" s="59"/>
      <c r="AH1011" s="61"/>
      <c r="AI1011" s="61"/>
      <c r="AJ1011" s="61"/>
      <c r="AK1011" s="61"/>
      <c r="AL1011" s="164">
        <v>11.02246433430043</v>
      </c>
      <c r="AM1011" s="62"/>
      <c r="AN1011" s="63">
        <f>ROUNDDOWN(AL1011*$AN$10/$AL$10,1)</f>
        <v>6.3</v>
      </c>
      <c r="AO1011" s="59">
        <f t="shared" si="173"/>
        <v>3150</v>
      </c>
      <c r="AP1011" s="59">
        <f t="shared" si="173"/>
        <v>1890</v>
      </c>
      <c r="AQ1011" s="59">
        <f t="shared" si="173"/>
        <v>1260</v>
      </c>
      <c r="AR1011" s="59">
        <f t="shared" si="172"/>
        <v>693</v>
      </c>
      <c r="AS1011" s="59">
        <f t="shared" si="178"/>
        <v>3200</v>
      </c>
      <c r="AT1011" s="59">
        <f t="shared" si="178"/>
        <v>1900</v>
      </c>
      <c r="AU1011" s="59">
        <f t="shared" si="178"/>
        <v>1300</v>
      </c>
      <c r="AV1011" s="59">
        <f t="shared" si="178"/>
        <v>690</v>
      </c>
      <c r="AW1011" s="64"/>
      <c r="AX1011" s="126" t="s">
        <v>2995</v>
      </c>
      <c r="AY1011" s="65"/>
      <c r="AZ1011" s="66"/>
    </row>
    <row r="1012" spans="1:52" ht="47.25" x14ac:dyDescent="0.25">
      <c r="A1012" s="53" t="str">
        <f t="shared" si="174"/>
        <v>DQ16NT2_D2+1</v>
      </c>
      <c r="B1012" s="53" t="str">
        <f t="shared" si="175"/>
        <v>DQ16NT2_D2+2</v>
      </c>
      <c r="C1012" s="53" t="str">
        <f t="shared" si="176"/>
        <v>DQ16NT2_D2+3</v>
      </c>
      <c r="D1012" s="53" t="str">
        <f t="shared" si="177"/>
        <v>DQ16NT2_D2+4</v>
      </c>
      <c r="F1012" s="126" t="s">
        <v>2995</v>
      </c>
      <c r="G1012" s="55"/>
      <c r="H1012" s="55" t="s">
        <v>3325</v>
      </c>
      <c r="I1012" s="56" t="s">
        <v>3326</v>
      </c>
      <c r="J1012" s="56" t="s">
        <v>2775</v>
      </c>
      <c r="K1012" s="56"/>
      <c r="L1012" s="56" t="s">
        <v>3327</v>
      </c>
      <c r="M1012" s="55">
        <v>420</v>
      </c>
      <c r="N1012" s="55">
        <v>210</v>
      </c>
      <c r="O1012" s="55">
        <v>160</v>
      </c>
      <c r="P1012" s="55">
        <v>130</v>
      </c>
      <c r="Q1012" s="57"/>
      <c r="R1012" s="57"/>
      <c r="S1012" s="57"/>
      <c r="T1012" s="57"/>
      <c r="U1012" s="58" t="str">
        <f>H1012</f>
        <v>DQ16NT2_D2</v>
      </c>
      <c r="V1012" s="59"/>
      <c r="W1012" s="59"/>
      <c r="X1012" s="59"/>
      <c r="Y1012" s="59"/>
      <c r="Z1012" s="60">
        <f>V1012/M1012</f>
        <v>0</v>
      </c>
      <c r="AA1012" s="60">
        <f>W1012/N1012</f>
        <v>0</v>
      </c>
      <c r="AB1012" s="60"/>
      <c r="AC1012" s="60"/>
      <c r="AD1012" s="59"/>
      <c r="AE1012" s="59"/>
      <c r="AF1012" s="59"/>
      <c r="AG1012" s="59"/>
      <c r="AH1012" s="61"/>
      <c r="AI1012" s="61"/>
      <c r="AJ1012" s="61"/>
      <c r="AK1012" s="61"/>
      <c r="AL1012" s="164">
        <v>10.391440265160496</v>
      </c>
      <c r="AM1012" s="62"/>
      <c r="AN1012" s="63">
        <f>ROUNDDOWN(AL1012*$AN$10/$AL$10,1)</f>
        <v>6</v>
      </c>
      <c r="AO1012" s="59">
        <f t="shared" si="173"/>
        <v>2520</v>
      </c>
      <c r="AP1012" s="59">
        <f t="shared" si="173"/>
        <v>1260</v>
      </c>
      <c r="AQ1012" s="59">
        <f t="shared" si="173"/>
        <v>960</v>
      </c>
      <c r="AR1012" s="59">
        <f t="shared" si="172"/>
        <v>780</v>
      </c>
      <c r="AS1012" s="59">
        <f t="shared" si="178"/>
        <v>2500</v>
      </c>
      <c r="AT1012" s="59">
        <f t="shared" si="178"/>
        <v>1300</v>
      </c>
      <c r="AU1012" s="59">
        <f t="shared" si="178"/>
        <v>960</v>
      </c>
      <c r="AV1012" s="59">
        <f t="shared" si="178"/>
        <v>780</v>
      </c>
      <c r="AW1012" s="64"/>
      <c r="AX1012" s="126" t="s">
        <v>2995</v>
      </c>
      <c r="AY1012" s="65"/>
      <c r="AZ1012" s="66">
        <v>120</v>
      </c>
    </row>
    <row r="1013" spans="1:52" ht="60" customHeight="1" x14ac:dyDescent="0.25">
      <c r="A1013" s="53" t="str">
        <f t="shared" si="174"/>
        <v>DQ16NT2_D3+1</v>
      </c>
      <c r="B1013" s="53" t="str">
        <f t="shared" si="175"/>
        <v>DQ16NT2_D3+2</v>
      </c>
      <c r="C1013" s="53" t="str">
        <f t="shared" si="176"/>
        <v>DQ16NT2_D3+3</v>
      </c>
      <c r="D1013" s="53" t="str">
        <f t="shared" si="177"/>
        <v>DQ16NT2_D3+4</v>
      </c>
      <c r="F1013" s="126" t="s">
        <v>2995</v>
      </c>
      <c r="G1013" s="55"/>
      <c r="H1013" s="55" t="s">
        <v>3328</v>
      </c>
      <c r="I1013" s="56" t="s">
        <v>3329</v>
      </c>
      <c r="J1013" s="56" t="s">
        <v>3330</v>
      </c>
      <c r="K1013" s="56"/>
      <c r="L1013" s="56" t="s">
        <v>3324</v>
      </c>
      <c r="M1013" s="55">
        <v>420</v>
      </c>
      <c r="N1013" s="55">
        <v>210</v>
      </c>
      <c r="O1013" s="55">
        <v>160</v>
      </c>
      <c r="P1013" s="55">
        <v>130</v>
      </c>
      <c r="Q1013" s="57"/>
      <c r="R1013" s="57"/>
      <c r="S1013" s="57"/>
      <c r="T1013" s="57"/>
      <c r="U1013" s="58" t="str">
        <f>H1013</f>
        <v>DQ16NT2_D3</v>
      </c>
      <c r="V1013" s="59"/>
      <c r="W1013" s="59"/>
      <c r="X1013" s="59"/>
      <c r="Y1013" s="59"/>
      <c r="Z1013" s="60">
        <f>V1013/M1013</f>
        <v>0</v>
      </c>
      <c r="AA1013" s="60">
        <f>W1013/N1013</f>
        <v>0</v>
      </c>
      <c r="AB1013" s="60"/>
      <c r="AC1013" s="60">
        <f>Y1013/P1013</f>
        <v>0</v>
      </c>
      <c r="AD1013" s="59"/>
      <c r="AE1013" s="59" t="e">
        <f>VLOOKUP($H1013,#REF!,6,0)</f>
        <v>#REF!</v>
      </c>
      <c r="AF1013" s="59" t="e">
        <f>VLOOKUP($H1013,#REF!,7,0)</f>
        <v>#REF!</v>
      </c>
      <c r="AG1013" s="59" t="e">
        <f>VLOOKUP($H1013,#REF!,8,0)</f>
        <v>#REF!</v>
      </c>
      <c r="AH1013" s="61"/>
      <c r="AI1013" s="61" t="e">
        <f>AE1013/N1013</f>
        <v>#REF!</v>
      </c>
      <c r="AJ1013" s="61" t="e">
        <f>AF1013/O1013</f>
        <v>#REF!</v>
      </c>
      <c r="AK1013" s="61" t="e">
        <f>AG1013/P1013</f>
        <v>#REF!</v>
      </c>
      <c r="AL1013" s="164">
        <v>11.09599404114126</v>
      </c>
      <c r="AM1013" s="62"/>
      <c r="AN1013" s="63">
        <f>ROUNDDOWN(AL1013*$AN$10/$AL$10,1)</f>
        <v>6.4</v>
      </c>
      <c r="AO1013" s="59">
        <f t="shared" si="173"/>
        <v>2688</v>
      </c>
      <c r="AP1013" s="59">
        <f t="shared" si="173"/>
        <v>1344</v>
      </c>
      <c r="AQ1013" s="59">
        <f t="shared" si="173"/>
        <v>1024</v>
      </c>
      <c r="AR1013" s="59">
        <f t="shared" si="172"/>
        <v>832</v>
      </c>
      <c r="AS1013" s="59">
        <f t="shared" si="178"/>
        <v>2700</v>
      </c>
      <c r="AT1013" s="59">
        <f t="shared" si="178"/>
        <v>1300</v>
      </c>
      <c r="AU1013" s="59">
        <f t="shared" si="178"/>
        <v>1000</v>
      </c>
      <c r="AV1013" s="59">
        <f t="shared" si="178"/>
        <v>830</v>
      </c>
      <c r="AW1013" s="64" t="e">
        <f>VLOOKUP($H1013,#REF!,3,0)</f>
        <v>#REF!</v>
      </c>
      <c r="AX1013" s="172" t="s">
        <v>2995</v>
      </c>
      <c r="AY1013" s="166"/>
      <c r="AZ1013" s="66">
        <v>90</v>
      </c>
    </row>
    <row r="1014" spans="1:52" ht="63" x14ac:dyDescent="0.25">
      <c r="A1014" s="53" t="str">
        <f t="shared" si="174"/>
        <v>DQ17NT+1</v>
      </c>
      <c r="B1014" s="53" t="str">
        <f t="shared" si="175"/>
        <v>DQ17NT+2</v>
      </c>
      <c r="C1014" s="53" t="str">
        <f t="shared" si="176"/>
        <v>DQ17NT+3</v>
      </c>
      <c r="D1014" s="53" t="str">
        <f t="shared" si="177"/>
        <v>DQ17NT+4</v>
      </c>
      <c r="F1014" s="126" t="s">
        <v>2995</v>
      </c>
      <c r="G1014" s="55">
        <v>17</v>
      </c>
      <c r="H1014" s="55" t="s">
        <v>3331</v>
      </c>
      <c r="I1014" s="56" t="s">
        <v>3332</v>
      </c>
      <c r="J1014" s="56" t="s">
        <v>3333</v>
      </c>
      <c r="K1014" s="56"/>
      <c r="L1014" s="92" t="s">
        <v>3334</v>
      </c>
      <c r="M1014" s="57"/>
      <c r="N1014" s="55"/>
      <c r="O1014" s="55"/>
      <c r="P1014" s="55"/>
      <c r="Q1014" s="57"/>
      <c r="R1014" s="57"/>
      <c r="S1014" s="57"/>
      <c r="T1014" s="57"/>
      <c r="U1014" s="58"/>
      <c r="V1014" s="59"/>
      <c r="W1014" s="59"/>
      <c r="X1014" s="59"/>
      <c r="Y1014" s="59"/>
      <c r="Z1014" s="60"/>
      <c r="AA1014" s="60"/>
      <c r="AB1014" s="60"/>
      <c r="AC1014" s="60"/>
      <c r="AD1014" s="59"/>
      <c r="AE1014" s="59"/>
      <c r="AF1014" s="59"/>
      <c r="AG1014" s="59"/>
      <c r="AH1014" s="61"/>
      <c r="AI1014" s="61"/>
      <c r="AJ1014" s="61"/>
      <c r="AK1014" s="61"/>
      <c r="AL1014" s="164"/>
      <c r="AM1014" s="62"/>
      <c r="AN1014" s="62"/>
      <c r="AO1014" s="59">
        <f t="shared" si="173"/>
        <v>0</v>
      </c>
      <c r="AP1014" s="59">
        <f t="shared" si="173"/>
        <v>0</v>
      </c>
      <c r="AQ1014" s="59">
        <f t="shared" si="173"/>
        <v>0</v>
      </c>
      <c r="AR1014" s="59">
        <f t="shared" si="172"/>
        <v>0</v>
      </c>
      <c r="AS1014" s="59"/>
      <c r="AT1014" s="59"/>
      <c r="AU1014" s="59"/>
      <c r="AV1014" s="59"/>
      <c r="AW1014" s="64"/>
      <c r="AX1014" s="126" t="s">
        <v>2995</v>
      </c>
      <c r="AY1014" s="65"/>
      <c r="AZ1014" s="66">
        <v>85</v>
      </c>
    </row>
    <row r="1015" spans="1:52" ht="31.5" x14ac:dyDescent="0.25">
      <c r="A1015" s="53" t="str">
        <f t="shared" si="174"/>
        <v>DQ17NT_D1+1</v>
      </c>
      <c r="B1015" s="53" t="str">
        <f t="shared" si="175"/>
        <v>DQ17NT_D1+2</v>
      </c>
      <c r="C1015" s="53" t="str">
        <f t="shared" si="176"/>
        <v>DQ17NT_D1+3</v>
      </c>
      <c r="D1015" s="53" t="str">
        <f t="shared" si="177"/>
        <v>DQ17NT_D1+4</v>
      </c>
      <c r="F1015" s="126" t="s">
        <v>2995</v>
      </c>
      <c r="G1015" s="55"/>
      <c r="H1015" s="55" t="s">
        <v>3335</v>
      </c>
      <c r="I1015" s="56" t="s">
        <v>3336</v>
      </c>
      <c r="J1015" s="56" t="s">
        <v>3333</v>
      </c>
      <c r="K1015" s="56"/>
      <c r="L1015" s="56" t="s">
        <v>3337</v>
      </c>
      <c r="M1015" s="55">
        <v>1300</v>
      </c>
      <c r="N1015" s="55">
        <v>700</v>
      </c>
      <c r="O1015" s="55">
        <v>500</v>
      </c>
      <c r="P1015" s="55">
        <v>400</v>
      </c>
      <c r="Q1015" s="57"/>
      <c r="R1015" s="57"/>
      <c r="S1015" s="57"/>
      <c r="T1015" s="57"/>
      <c r="U1015" s="58" t="str">
        <f>H1015</f>
        <v>DQ17NT_D1</v>
      </c>
      <c r="V1015" s="59"/>
      <c r="W1015" s="59"/>
      <c r="X1015" s="59"/>
      <c r="Y1015" s="59"/>
      <c r="Z1015" s="60"/>
      <c r="AA1015" s="60">
        <f>W1015/N1015</f>
        <v>0</v>
      </c>
      <c r="AB1015" s="60"/>
      <c r="AC1015" s="60"/>
      <c r="AD1015" s="59"/>
      <c r="AE1015" s="59"/>
      <c r="AF1015" s="59"/>
      <c r="AG1015" s="59"/>
      <c r="AH1015" s="61"/>
      <c r="AI1015" s="61"/>
      <c r="AJ1015" s="61"/>
      <c r="AK1015" s="61"/>
      <c r="AL1015" s="164">
        <v>9.1821481956011102</v>
      </c>
      <c r="AM1015" s="62"/>
      <c r="AN1015" s="63">
        <f>ROUNDDOWN(AL1015*$AN$10/$AL$10,1)</f>
        <v>5.3</v>
      </c>
      <c r="AO1015" s="59">
        <f t="shared" si="173"/>
        <v>6890</v>
      </c>
      <c r="AP1015" s="59">
        <f t="shared" si="173"/>
        <v>3710</v>
      </c>
      <c r="AQ1015" s="59">
        <f t="shared" si="173"/>
        <v>2650</v>
      </c>
      <c r="AR1015" s="59">
        <f t="shared" si="172"/>
        <v>2120</v>
      </c>
      <c r="AS1015" s="59">
        <f t="shared" si="178"/>
        <v>6900</v>
      </c>
      <c r="AT1015" s="59">
        <f t="shared" si="178"/>
        <v>3700</v>
      </c>
      <c r="AU1015" s="59">
        <f t="shared" si="178"/>
        <v>2700</v>
      </c>
      <c r="AV1015" s="59">
        <f t="shared" si="178"/>
        <v>2100</v>
      </c>
      <c r="AW1015" s="64"/>
      <c r="AX1015" s="126" t="s">
        <v>2995</v>
      </c>
      <c r="AY1015" s="65"/>
      <c r="AZ1015" s="66"/>
    </row>
    <row r="1016" spans="1:52" ht="31.5" x14ac:dyDescent="0.25">
      <c r="A1016" s="53" t="str">
        <f t="shared" si="174"/>
        <v>DQ17NT_D2+1</v>
      </c>
      <c r="B1016" s="53" t="str">
        <f t="shared" si="175"/>
        <v>DQ17NT_D2+2</v>
      </c>
      <c r="C1016" s="53" t="str">
        <f t="shared" si="176"/>
        <v>DQ17NT_D2+3</v>
      </c>
      <c r="D1016" s="53" t="str">
        <f t="shared" si="177"/>
        <v>DQ17NT_D2+4</v>
      </c>
      <c r="F1016" s="126" t="s">
        <v>2995</v>
      </c>
      <c r="G1016" s="55"/>
      <c r="H1016" s="55" t="s">
        <v>3338</v>
      </c>
      <c r="I1016" s="56" t="s">
        <v>3339</v>
      </c>
      <c r="J1016" s="56" t="s">
        <v>3340</v>
      </c>
      <c r="K1016" s="56"/>
      <c r="L1016" s="56" t="s">
        <v>3341</v>
      </c>
      <c r="M1016" s="55">
        <v>700</v>
      </c>
      <c r="N1016" s="55">
        <v>300</v>
      </c>
      <c r="O1016" s="55">
        <v>200</v>
      </c>
      <c r="P1016" s="55">
        <v>110</v>
      </c>
      <c r="Q1016" s="57"/>
      <c r="R1016" s="57"/>
      <c r="S1016" s="57"/>
      <c r="T1016" s="57"/>
      <c r="U1016" s="58" t="str">
        <f>H1016</f>
        <v>DQ17NT_D2</v>
      </c>
      <c r="V1016" s="59"/>
      <c r="W1016" s="59"/>
      <c r="X1016" s="59"/>
      <c r="Y1016" s="59"/>
      <c r="Z1016" s="60">
        <f>V1016/M1016</f>
        <v>0</v>
      </c>
      <c r="AA1016" s="60">
        <f>W1016/N1016</f>
        <v>0</v>
      </c>
      <c r="AB1016" s="60"/>
      <c r="AC1016" s="60"/>
      <c r="AD1016" s="59"/>
      <c r="AE1016" s="59"/>
      <c r="AF1016" s="59"/>
      <c r="AG1016" s="59"/>
      <c r="AH1016" s="61"/>
      <c r="AI1016" s="61"/>
      <c r="AJ1016" s="61"/>
      <c r="AK1016" s="61"/>
      <c r="AL1016" s="164">
        <v>11.347809745966197</v>
      </c>
      <c r="AM1016" s="62"/>
      <c r="AN1016" s="63">
        <f>ROUNDDOWN(AL1016*$AN$10/$AL$10,1)</f>
        <v>6.5</v>
      </c>
      <c r="AO1016" s="59">
        <f t="shared" si="173"/>
        <v>4550</v>
      </c>
      <c r="AP1016" s="59">
        <f t="shared" si="173"/>
        <v>1950</v>
      </c>
      <c r="AQ1016" s="59">
        <f t="shared" si="173"/>
        <v>1300</v>
      </c>
      <c r="AR1016" s="59">
        <f t="shared" si="172"/>
        <v>715</v>
      </c>
      <c r="AS1016" s="59">
        <f t="shared" si="178"/>
        <v>4600</v>
      </c>
      <c r="AT1016" s="59">
        <f t="shared" si="178"/>
        <v>2000</v>
      </c>
      <c r="AU1016" s="59">
        <f t="shared" si="178"/>
        <v>1300</v>
      </c>
      <c r="AV1016" s="59">
        <f t="shared" si="178"/>
        <v>720</v>
      </c>
      <c r="AW1016" s="64"/>
      <c r="AX1016" s="126" t="s">
        <v>2995</v>
      </c>
      <c r="AY1016" s="65"/>
      <c r="AZ1016" s="66">
        <v>80</v>
      </c>
    </row>
    <row r="1017" spans="1:52" x14ac:dyDescent="0.25">
      <c r="A1017" s="53" t="str">
        <f t="shared" si="174"/>
        <v>DQ18NT1+1</v>
      </c>
      <c r="B1017" s="53" t="str">
        <f t="shared" si="175"/>
        <v>DQ18NT1+2</v>
      </c>
      <c r="C1017" s="53" t="str">
        <f t="shared" si="176"/>
        <v>DQ18NT1+3</v>
      </c>
      <c r="D1017" s="53" t="str">
        <f t="shared" si="177"/>
        <v>DQ18NT1+4</v>
      </c>
      <c r="F1017" s="126" t="s">
        <v>2995</v>
      </c>
      <c r="G1017" s="55">
        <v>18</v>
      </c>
      <c r="H1017" s="55" t="s">
        <v>3342</v>
      </c>
      <c r="I1017" s="56" t="s">
        <v>3343</v>
      </c>
      <c r="J1017" s="56" t="s">
        <v>3344</v>
      </c>
      <c r="K1017" s="56"/>
      <c r="L1017" s="56" t="s">
        <v>3345</v>
      </c>
      <c r="M1017" s="57"/>
      <c r="N1017" s="57"/>
      <c r="O1017" s="55"/>
      <c r="P1017" s="55"/>
      <c r="Q1017" s="57"/>
      <c r="R1017" s="57"/>
      <c r="S1017" s="57"/>
      <c r="T1017" s="57"/>
      <c r="U1017" s="58"/>
      <c r="V1017" s="59"/>
      <c r="W1017" s="59"/>
      <c r="X1017" s="59"/>
      <c r="Y1017" s="59"/>
      <c r="Z1017" s="60"/>
      <c r="AA1017" s="60" t="e">
        <f>W1017/N1017</f>
        <v>#DIV/0!</v>
      </c>
      <c r="AB1017" s="60"/>
      <c r="AC1017" s="60"/>
      <c r="AD1017" s="59"/>
      <c r="AE1017" s="59"/>
      <c r="AF1017" s="59"/>
      <c r="AG1017" s="59"/>
      <c r="AH1017" s="61"/>
      <c r="AI1017" s="61"/>
      <c r="AJ1017" s="61"/>
      <c r="AK1017" s="61"/>
      <c r="AL1017" s="164"/>
      <c r="AM1017" s="62"/>
      <c r="AN1017" s="62"/>
      <c r="AO1017" s="59">
        <f t="shared" si="173"/>
        <v>0</v>
      </c>
      <c r="AP1017" s="59">
        <f t="shared" si="173"/>
        <v>0</v>
      </c>
      <c r="AQ1017" s="59">
        <f t="shared" si="173"/>
        <v>0</v>
      </c>
      <c r="AR1017" s="59">
        <f t="shared" si="172"/>
        <v>0</v>
      </c>
      <c r="AS1017" s="59"/>
      <c r="AT1017" s="59"/>
      <c r="AU1017" s="59"/>
      <c r="AV1017" s="59"/>
      <c r="AW1017" s="64"/>
      <c r="AX1017" s="126" t="s">
        <v>2995</v>
      </c>
      <c r="AY1017" s="65"/>
      <c r="AZ1017" s="66">
        <v>80</v>
      </c>
    </row>
    <row r="1018" spans="1:52" ht="54.75" customHeight="1" x14ac:dyDescent="0.25">
      <c r="A1018" s="53" t="str">
        <f t="shared" si="174"/>
        <v>DQ18NT1_D1+1</v>
      </c>
      <c r="B1018" s="53" t="str">
        <f t="shared" si="175"/>
        <v>DQ18NT1_D1+2</v>
      </c>
      <c r="C1018" s="53" t="str">
        <f t="shared" si="176"/>
        <v>DQ18NT1_D1+3</v>
      </c>
      <c r="D1018" s="53" t="str">
        <f t="shared" si="177"/>
        <v>DQ18NT1_D1+4</v>
      </c>
      <c r="F1018" s="126" t="s">
        <v>2995</v>
      </c>
      <c r="G1018" s="55"/>
      <c r="H1018" s="55" t="s">
        <v>3346</v>
      </c>
      <c r="I1018" s="56" t="s">
        <v>3347</v>
      </c>
      <c r="J1018" s="56" t="s">
        <v>3348</v>
      </c>
      <c r="K1018" s="56"/>
      <c r="L1018" s="92" t="s">
        <v>3334</v>
      </c>
      <c r="M1018" s="57">
        <v>3500</v>
      </c>
      <c r="N1018" s="55">
        <v>1200</v>
      </c>
      <c r="O1018" s="55">
        <v>800</v>
      </c>
      <c r="P1018" s="55">
        <v>500</v>
      </c>
      <c r="Q1018" s="57"/>
      <c r="R1018" s="57"/>
      <c r="S1018" s="57"/>
      <c r="T1018" s="57"/>
      <c r="U1018" s="58" t="str">
        <f>H1018</f>
        <v>DQ18NT1_D1</v>
      </c>
      <c r="V1018" s="59"/>
      <c r="W1018" s="59"/>
      <c r="X1018" s="59"/>
      <c r="Y1018" s="59"/>
      <c r="Z1018" s="60"/>
      <c r="AA1018" s="60"/>
      <c r="AB1018" s="60"/>
      <c r="AC1018" s="60"/>
      <c r="AD1018" s="59"/>
      <c r="AE1018" s="59"/>
      <c r="AF1018" s="59"/>
      <c r="AG1018" s="59"/>
      <c r="AH1018" s="61"/>
      <c r="AI1018" s="61"/>
      <c r="AJ1018" s="61"/>
      <c r="AK1018" s="61"/>
      <c r="AL1018" s="164">
        <v>7.25</v>
      </c>
      <c r="AM1018" s="62"/>
      <c r="AN1018" s="63">
        <f>ROUNDDOWN(AL1018*$AN$10/$AL$10,1)</f>
        <v>4.2</v>
      </c>
      <c r="AO1018" s="59">
        <f t="shared" si="173"/>
        <v>14700</v>
      </c>
      <c r="AP1018" s="59">
        <f t="shared" si="173"/>
        <v>5040</v>
      </c>
      <c r="AQ1018" s="59">
        <f t="shared" si="173"/>
        <v>3360</v>
      </c>
      <c r="AR1018" s="59">
        <f t="shared" si="172"/>
        <v>2100</v>
      </c>
      <c r="AS1018" s="59">
        <f t="shared" si="178"/>
        <v>14700</v>
      </c>
      <c r="AT1018" s="59">
        <f t="shared" si="178"/>
        <v>5000</v>
      </c>
      <c r="AU1018" s="59">
        <f t="shared" si="178"/>
        <v>3400</v>
      </c>
      <c r="AV1018" s="59">
        <f t="shared" si="178"/>
        <v>2100</v>
      </c>
      <c r="AW1018" s="64"/>
      <c r="AX1018" s="126" t="s">
        <v>2995</v>
      </c>
      <c r="AY1018" s="65"/>
      <c r="AZ1018" s="66">
        <v>70</v>
      </c>
    </row>
    <row r="1019" spans="1:52" ht="54.75" customHeight="1" x14ac:dyDescent="0.25">
      <c r="A1019" s="53" t="str">
        <f t="shared" si="174"/>
        <v>DQ18NT1_D2+1</v>
      </c>
      <c r="B1019" s="53" t="str">
        <f t="shared" si="175"/>
        <v>DQ18NT1_D2+2</v>
      </c>
      <c r="C1019" s="53" t="str">
        <f t="shared" si="176"/>
        <v>DQ18NT1_D2+3</v>
      </c>
      <c r="D1019" s="53" t="str">
        <f t="shared" si="177"/>
        <v>DQ18NT1_D2+4</v>
      </c>
      <c r="F1019" s="126" t="s">
        <v>2995</v>
      </c>
      <c r="G1019" s="55"/>
      <c r="H1019" s="55" t="s">
        <v>3349</v>
      </c>
      <c r="I1019" s="56" t="s">
        <v>3350</v>
      </c>
      <c r="J1019" s="56" t="s">
        <v>3351</v>
      </c>
      <c r="K1019" s="56"/>
      <c r="L1019" s="56" t="s">
        <v>3352</v>
      </c>
      <c r="M1019" s="57">
        <v>2300</v>
      </c>
      <c r="N1019" s="55">
        <v>900</v>
      </c>
      <c r="O1019" s="55">
        <v>700</v>
      </c>
      <c r="P1019" s="55">
        <v>400</v>
      </c>
      <c r="Q1019" s="57"/>
      <c r="R1019" s="57"/>
      <c r="S1019" s="57"/>
      <c r="T1019" s="57"/>
      <c r="U1019" s="58" t="str">
        <f>H1019</f>
        <v>DQ18NT1_D2</v>
      </c>
      <c r="V1019" s="59"/>
      <c r="W1019" s="59"/>
      <c r="X1019" s="59"/>
      <c r="Y1019" s="59"/>
      <c r="Z1019" s="60"/>
      <c r="AA1019" s="60"/>
      <c r="AB1019" s="60"/>
      <c r="AC1019" s="60"/>
      <c r="AD1019" s="59"/>
      <c r="AE1019" s="59"/>
      <c r="AF1019" s="59"/>
      <c r="AG1019" s="59"/>
      <c r="AH1019" s="61"/>
      <c r="AI1019" s="61"/>
      <c r="AJ1019" s="61"/>
      <c r="AK1019" s="61"/>
      <c r="AL1019" s="164">
        <v>6.3830658641724245</v>
      </c>
      <c r="AM1019" s="62"/>
      <c r="AN1019" s="63">
        <f>ROUNDDOWN(AL1019*$AN$10/$AL$10,1)</f>
        <v>3.7</v>
      </c>
      <c r="AO1019" s="59">
        <f t="shared" si="173"/>
        <v>8510</v>
      </c>
      <c r="AP1019" s="59">
        <f t="shared" si="173"/>
        <v>3330</v>
      </c>
      <c r="AQ1019" s="59">
        <f t="shared" si="173"/>
        <v>2590</v>
      </c>
      <c r="AR1019" s="59">
        <f t="shared" si="172"/>
        <v>1480</v>
      </c>
      <c r="AS1019" s="59">
        <f t="shared" si="178"/>
        <v>8500</v>
      </c>
      <c r="AT1019" s="59">
        <f t="shared" si="178"/>
        <v>3300</v>
      </c>
      <c r="AU1019" s="59">
        <f t="shared" si="178"/>
        <v>2600</v>
      </c>
      <c r="AV1019" s="59">
        <f t="shared" si="178"/>
        <v>1500</v>
      </c>
      <c r="AW1019" s="64"/>
      <c r="AX1019" s="126" t="s">
        <v>2995</v>
      </c>
      <c r="AY1019" s="65"/>
      <c r="AZ1019" s="66">
        <v>70</v>
      </c>
    </row>
    <row r="1020" spans="1:52" ht="47.25" x14ac:dyDescent="0.25">
      <c r="A1020" s="53" t="str">
        <f t="shared" si="174"/>
        <v>DQ18NT1_D3+1</v>
      </c>
      <c r="B1020" s="53" t="str">
        <f t="shared" si="175"/>
        <v>DQ18NT1_D3+2</v>
      </c>
      <c r="C1020" s="53" t="str">
        <f t="shared" si="176"/>
        <v>DQ18NT1_D3+3</v>
      </c>
      <c r="D1020" s="53" t="str">
        <f t="shared" si="177"/>
        <v>DQ18NT1_D3+4</v>
      </c>
      <c r="F1020" s="126" t="s">
        <v>2995</v>
      </c>
      <c r="G1020" s="55"/>
      <c r="H1020" s="55" t="s">
        <v>3353</v>
      </c>
      <c r="I1020" s="56" t="s">
        <v>3354</v>
      </c>
      <c r="J1020" s="56" t="s">
        <v>3351</v>
      </c>
      <c r="K1020" s="56"/>
      <c r="L1020" s="56" t="s">
        <v>3355</v>
      </c>
      <c r="M1020" s="55">
        <v>1200</v>
      </c>
      <c r="N1020" s="55">
        <v>400</v>
      </c>
      <c r="O1020" s="55">
        <v>300</v>
      </c>
      <c r="P1020" s="55">
        <v>200</v>
      </c>
      <c r="Q1020" s="57"/>
      <c r="R1020" s="57"/>
      <c r="S1020" s="57"/>
      <c r="T1020" s="57"/>
      <c r="U1020" s="58" t="str">
        <f>H1020</f>
        <v>DQ18NT1_D3</v>
      </c>
      <c r="V1020" s="59"/>
      <c r="W1020" s="59"/>
      <c r="X1020" s="59"/>
      <c r="Y1020" s="59"/>
      <c r="Z1020" s="60"/>
      <c r="AA1020" s="60"/>
      <c r="AB1020" s="60"/>
      <c r="AC1020" s="60"/>
      <c r="AD1020" s="59"/>
      <c r="AE1020" s="59"/>
      <c r="AF1020" s="59"/>
      <c r="AG1020" s="59"/>
      <c r="AH1020" s="61"/>
      <c r="AI1020" s="61"/>
      <c r="AJ1020" s="61"/>
      <c r="AK1020" s="61"/>
      <c r="AL1020" s="164">
        <v>6.5310221354166664</v>
      </c>
      <c r="AM1020" s="62"/>
      <c r="AN1020" s="63">
        <f>ROUNDDOWN(AL1020*$AN$10/$AL$10,1)</f>
        <v>3.7</v>
      </c>
      <c r="AO1020" s="59">
        <f t="shared" si="173"/>
        <v>4440</v>
      </c>
      <c r="AP1020" s="59">
        <f t="shared" si="173"/>
        <v>1480</v>
      </c>
      <c r="AQ1020" s="59">
        <f t="shared" si="173"/>
        <v>1110</v>
      </c>
      <c r="AR1020" s="59">
        <f t="shared" si="172"/>
        <v>740</v>
      </c>
      <c r="AS1020" s="59">
        <f t="shared" si="178"/>
        <v>4400</v>
      </c>
      <c r="AT1020" s="59">
        <f t="shared" si="178"/>
        <v>1500</v>
      </c>
      <c r="AU1020" s="59">
        <f t="shared" si="178"/>
        <v>1100</v>
      </c>
      <c r="AV1020" s="59">
        <f t="shared" si="178"/>
        <v>740</v>
      </c>
      <c r="AW1020" s="64"/>
      <c r="AX1020" s="126" t="s">
        <v>2995</v>
      </c>
      <c r="AY1020" s="65"/>
      <c r="AZ1020" s="66">
        <v>60</v>
      </c>
    </row>
    <row r="1021" spans="1:52" ht="63" x14ac:dyDescent="0.25">
      <c r="A1021" s="53" t="str">
        <f t="shared" si="174"/>
        <v>DQ18NT1_D4+1</v>
      </c>
      <c r="B1021" s="53" t="str">
        <f t="shared" si="175"/>
        <v>DQ18NT1_D4+2</v>
      </c>
      <c r="C1021" s="53" t="str">
        <f t="shared" si="176"/>
        <v>DQ18NT1_D4+3</v>
      </c>
      <c r="D1021" s="53" t="str">
        <f t="shared" si="177"/>
        <v>DQ18NT1_D4+4</v>
      </c>
      <c r="F1021" s="126" t="s">
        <v>2995</v>
      </c>
      <c r="G1021" s="55"/>
      <c r="H1021" s="55" t="s">
        <v>3356</v>
      </c>
      <c r="I1021" s="56" t="s">
        <v>3357</v>
      </c>
      <c r="J1021" s="56" t="s">
        <v>3066</v>
      </c>
      <c r="K1021" s="56"/>
      <c r="L1021" s="56" t="s">
        <v>3358</v>
      </c>
      <c r="M1021" s="55">
        <v>700</v>
      </c>
      <c r="N1021" s="55">
        <v>300</v>
      </c>
      <c r="O1021" s="55">
        <v>200</v>
      </c>
      <c r="P1021" s="55">
        <v>110</v>
      </c>
      <c r="Q1021" s="57"/>
      <c r="R1021" s="57"/>
      <c r="S1021" s="57"/>
      <c r="T1021" s="57"/>
      <c r="U1021" s="58" t="str">
        <f>H1021</f>
        <v>DQ18NT1_D4</v>
      </c>
      <c r="V1021" s="59"/>
      <c r="W1021" s="59"/>
      <c r="X1021" s="59"/>
      <c r="Y1021" s="59"/>
      <c r="Z1021" s="60"/>
      <c r="AA1021" s="60"/>
      <c r="AB1021" s="60"/>
      <c r="AC1021" s="60"/>
      <c r="AD1021" s="59"/>
      <c r="AE1021" s="59"/>
      <c r="AF1021" s="59"/>
      <c r="AG1021" s="59"/>
      <c r="AH1021" s="61"/>
      <c r="AI1021" s="61"/>
      <c r="AJ1021" s="61"/>
      <c r="AK1021" s="61"/>
      <c r="AL1021" s="164">
        <v>7.602250051912935</v>
      </c>
      <c r="AM1021" s="62"/>
      <c r="AN1021" s="63">
        <f>ROUNDDOWN(AL1021*$AN$10/$AL$10,1)</f>
        <v>4.4000000000000004</v>
      </c>
      <c r="AO1021" s="59">
        <f t="shared" si="173"/>
        <v>3080.0000000000005</v>
      </c>
      <c r="AP1021" s="59">
        <f t="shared" si="173"/>
        <v>1320</v>
      </c>
      <c r="AQ1021" s="59">
        <f t="shared" si="173"/>
        <v>880.00000000000011</v>
      </c>
      <c r="AR1021" s="59">
        <f t="shared" si="172"/>
        <v>484.00000000000006</v>
      </c>
      <c r="AS1021" s="59">
        <f t="shared" si="178"/>
        <v>3100</v>
      </c>
      <c r="AT1021" s="59">
        <f t="shared" si="178"/>
        <v>1300</v>
      </c>
      <c r="AU1021" s="59">
        <f t="shared" si="178"/>
        <v>880</v>
      </c>
      <c r="AV1021" s="59">
        <f t="shared" si="178"/>
        <v>480</v>
      </c>
      <c r="AW1021" s="64"/>
      <c r="AX1021" s="126" t="s">
        <v>2995</v>
      </c>
      <c r="AY1021" s="65"/>
      <c r="AZ1021" s="66">
        <v>180</v>
      </c>
    </row>
    <row r="1022" spans="1:52" ht="54.75" customHeight="1" x14ac:dyDescent="0.25">
      <c r="A1022" s="53" t="str">
        <f t="shared" si="174"/>
        <v>DQ19NT+1</v>
      </c>
      <c r="B1022" s="53" t="str">
        <f t="shared" si="175"/>
        <v>DQ19NT+2</v>
      </c>
      <c r="C1022" s="53" t="str">
        <f t="shared" si="176"/>
        <v>DQ19NT+3</v>
      </c>
      <c r="D1022" s="53" t="str">
        <f t="shared" si="177"/>
        <v>DQ19NT+4</v>
      </c>
      <c r="F1022" s="126" t="s">
        <v>2995</v>
      </c>
      <c r="G1022" s="55">
        <v>19</v>
      </c>
      <c r="H1022" s="55" t="s">
        <v>3359</v>
      </c>
      <c r="I1022" s="56" t="s">
        <v>3360</v>
      </c>
      <c r="J1022" s="56" t="s">
        <v>3361</v>
      </c>
      <c r="K1022" s="56"/>
      <c r="L1022" s="56" t="s">
        <v>3352</v>
      </c>
      <c r="M1022" s="57"/>
      <c r="N1022" s="55"/>
      <c r="O1022" s="55"/>
      <c r="P1022" s="55"/>
      <c r="Q1022" s="57"/>
      <c r="R1022" s="57"/>
      <c r="S1022" s="57"/>
      <c r="T1022" s="57"/>
      <c r="U1022" s="58"/>
      <c r="V1022" s="59"/>
      <c r="W1022" s="59"/>
      <c r="X1022" s="59"/>
      <c r="Y1022" s="59"/>
      <c r="Z1022" s="60"/>
      <c r="AA1022" s="60"/>
      <c r="AB1022" s="60"/>
      <c r="AC1022" s="60"/>
      <c r="AD1022" s="59"/>
      <c r="AE1022" s="59"/>
      <c r="AF1022" s="59"/>
      <c r="AG1022" s="59"/>
      <c r="AH1022" s="61"/>
      <c r="AI1022" s="61"/>
      <c r="AJ1022" s="61"/>
      <c r="AK1022" s="61"/>
      <c r="AL1022" s="164"/>
      <c r="AM1022" s="62"/>
      <c r="AN1022" s="62"/>
      <c r="AO1022" s="59">
        <f t="shared" si="173"/>
        <v>0</v>
      </c>
      <c r="AP1022" s="59">
        <f t="shared" si="173"/>
        <v>0</v>
      </c>
      <c r="AQ1022" s="59">
        <f t="shared" si="173"/>
        <v>0</v>
      </c>
      <c r="AR1022" s="59">
        <f t="shared" si="172"/>
        <v>0</v>
      </c>
      <c r="AS1022" s="59"/>
      <c r="AT1022" s="59"/>
      <c r="AU1022" s="59"/>
      <c r="AV1022" s="59"/>
      <c r="AW1022" s="64"/>
      <c r="AX1022" s="126" t="s">
        <v>2995</v>
      </c>
      <c r="AY1022" s="65"/>
      <c r="AZ1022" s="66">
        <v>180</v>
      </c>
    </row>
    <row r="1023" spans="1:52" ht="54.75" customHeight="1" x14ac:dyDescent="0.25">
      <c r="A1023" s="53" t="str">
        <f t="shared" si="174"/>
        <v>DQ19NT_D1+1</v>
      </c>
      <c r="B1023" s="53" t="str">
        <f t="shared" si="175"/>
        <v>DQ19NT_D1+2</v>
      </c>
      <c r="C1023" s="53" t="str">
        <f t="shared" si="176"/>
        <v>DQ19NT_D1+3</v>
      </c>
      <c r="D1023" s="53" t="str">
        <f t="shared" si="177"/>
        <v>DQ19NT_D1+4</v>
      </c>
      <c r="F1023" s="126" t="s">
        <v>2995</v>
      </c>
      <c r="G1023" s="55"/>
      <c r="H1023" s="55" t="s">
        <v>3362</v>
      </c>
      <c r="I1023" s="56" t="s">
        <v>3363</v>
      </c>
      <c r="J1023" s="56" t="s">
        <v>2775</v>
      </c>
      <c r="K1023" s="56"/>
      <c r="L1023" s="56" t="s">
        <v>3364</v>
      </c>
      <c r="M1023" s="55">
        <v>1200</v>
      </c>
      <c r="N1023" s="55">
        <v>500</v>
      </c>
      <c r="O1023" s="55">
        <v>300</v>
      </c>
      <c r="P1023" s="55">
        <v>200</v>
      </c>
      <c r="Q1023" s="57"/>
      <c r="R1023" s="57"/>
      <c r="S1023" s="57"/>
      <c r="T1023" s="57"/>
      <c r="U1023" s="58" t="str">
        <f>H1023</f>
        <v>DQ19NT_D1</v>
      </c>
      <c r="V1023" s="59"/>
      <c r="W1023" s="59"/>
      <c r="X1023" s="59"/>
      <c r="Y1023" s="59"/>
      <c r="Z1023" s="60"/>
      <c r="AA1023" s="60"/>
      <c r="AB1023" s="60"/>
      <c r="AC1023" s="60"/>
      <c r="AD1023" s="59"/>
      <c r="AE1023" s="59"/>
      <c r="AF1023" s="59"/>
      <c r="AG1023" s="59"/>
      <c r="AH1023" s="61"/>
      <c r="AI1023" s="61"/>
      <c r="AJ1023" s="61"/>
      <c r="AK1023" s="61"/>
      <c r="AL1023" s="164">
        <v>10.017271157167531</v>
      </c>
      <c r="AM1023" s="62"/>
      <c r="AN1023" s="63">
        <f>ROUNDDOWN(AL1023*$AN$10/$AL$10,1)</f>
        <v>5.8</v>
      </c>
      <c r="AO1023" s="59">
        <f t="shared" si="173"/>
        <v>6960</v>
      </c>
      <c r="AP1023" s="59">
        <f t="shared" si="173"/>
        <v>2900</v>
      </c>
      <c r="AQ1023" s="59">
        <f t="shared" si="173"/>
        <v>1740</v>
      </c>
      <c r="AR1023" s="59">
        <f t="shared" si="172"/>
        <v>1160</v>
      </c>
      <c r="AS1023" s="59">
        <f t="shared" si="178"/>
        <v>7000</v>
      </c>
      <c r="AT1023" s="59">
        <f t="shared" si="178"/>
        <v>2900</v>
      </c>
      <c r="AU1023" s="59">
        <f t="shared" si="178"/>
        <v>1700</v>
      </c>
      <c r="AV1023" s="59">
        <f t="shared" si="178"/>
        <v>1200</v>
      </c>
      <c r="AW1023" s="64"/>
      <c r="AX1023" s="126" t="s">
        <v>2995</v>
      </c>
      <c r="AY1023" s="65"/>
      <c r="AZ1023" s="66">
        <v>120</v>
      </c>
    </row>
    <row r="1024" spans="1:52" ht="54.75" customHeight="1" x14ac:dyDescent="0.25">
      <c r="A1024" s="53" t="str">
        <f t="shared" si="174"/>
        <v>DQ19NT_D2+1</v>
      </c>
      <c r="B1024" s="53" t="str">
        <f t="shared" si="175"/>
        <v>DQ19NT_D2+2</v>
      </c>
      <c r="C1024" s="53" t="str">
        <f t="shared" si="176"/>
        <v>DQ19NT_D2+3</v>
      </c>
      <c r="D1024" s="53" t="str">
        <f t="shared" si="177"/>
        <v>DQ19NT_D2+4</v>
      </c>
      <c r="F1024" s="126" t="s">
        <v>2995</v>
      </c>
      <c r="G1024" s="55"/>
      <c r="H1024" s="55" t="s">
        <v>3365</v>
      </c>
      <c r="I1024" s="56" t="s">
        <v>3366</v>
      </c>
      <c r="J1024" s="56" t="s">
        <v>2775</v>
      </c>
      <c r="K1024" s="56"/>
      <c r="L1024" s="56" t="s">
        <v>3367</v>
      </c>
      <c r="M1024" s="55">
        <v>520</v>
      </c>
      <c r="N1024" s="55">
        <v>200</v>
      </c>
      <c r="O1024" s="55">
        <v>170</v>
      </c>
      <c r="P1024" s="55">
        <v>140</v>
      </c>
      <c r="Q1024" s="57"/>
      <c r="R1024" s="57"/>
      <c r="S1024" s="57"/>
      <c r="T1024" s="57"/>
      <c r="U1024" s="58" t="str">
        <f>H1024</f>
        <v>DQ19NT_D2</v>
      </c>
      <c r="V1024" s="59"/>
      <c r="W1024" s="59"/>
      <c r="X1024" s="59"/>
      <c r="Y1024" s="59"/>
      <c r="Z1024" s="60">
        <f t="shared" ref="Z1024:AA1026" si="180">V1024/M1024</f>
        <v>0</v>
      </c>
      <c r="AA1024" s="60">
        <f t="shared" si="180"/>
        <v>0</v>
      </c>
      <c r="AB1024" s="60"/>
      <c r="AC1024" s="60"/>
      <c r="AD1024" s="59"/>
      <c r="AE1024" s="59"/>
      <c r="AF1024" s="59"/>
      <c r="AG1024" s="59"/>
      <c r="AH1024" s="61"/>
      <c r="AI1024" s="61"/>
      <c r="AJ1024" s="61"/>
      <c r="AK1024" s="61"/>
      <c r="AL1024" s="164">
        <v>13.908796517492171</v>
      </c>
      <c r="AM1024" s="62"/>
      <c r="AN1024" s="63">
        <f>ROUNDDOWN(AL1024*$AN$10/$AL$10,1)</f>
        <v>8</v>
      </c>
      <c r="AO1024" s="59">
        <f t="shared" si="173"/>
        <v>4160</v>
      </c>
      <c r="AP1024" s="59">
        <f t="shared" si="173"/>
        <v>1600</v>
      </c>
      <c r="AQ1024" s="59">
        <f t="shared" si="173"/>
        <v>1360</v>
      </c>
      <c r="AR1024" s="59">
        <f t="shared" si="172"/>
        <v>1120</v>
      </c>
      <c r="AS1024" s="59">
        <f t="shared" si="178"/>
        <v>4200</v>
      </c>
      <c r="AT1024" s="59">
        <f t="shared" si="178"/>
        <v>1600</v>
      </c>
      <c r="AU1024" s="59">
        <f t="shared" si="178"/>
        <v>1400</v>
      </c>
      <c r="AV1024" s="59">
        <f t="shared" si="178"/>
        <v>1100</v>
      </c>
      <c r="AW1024" s="64"/>
      <c r="AX1024" s="126" t="s">
        <v>2995</v>
      </c>
      <c r="AY1024" s="65"/>
      <c r="AZ1024" s="66"/>
    </row>
    <row r="1025" spans="1:52" ht="54.75" customHeight="1" x14ac:dyDescent="0.25">
      <c r="A1025" s="53" t="str">
        <f t="shared" si="174"/>
        <v>DQ19NT_D3+1</v>
      </c>
      <c r="B1025" s="53" t="str">
        <f t="shared" si="175"/>
        <v>DQ19NT_D3+2</v>
      </c>
      <c r="C1025" s="53" t="str">
        <f t="shared" si="176"/>
        <v>DQ19NT_D3+3</v>
      </c>
      <c r="D1025" s="53" t="str">
        <f t="shared" si="177"/>
        <v>DQ19NT_D3+4</v>
      </c>
      <c r="F1025" s="126" t="s">
        <v>2995</v>
      </c>
      <c r="G1025" s="55"/>
      <c r="H1025" s="55" t="s">
        <v>3368</v>
      </c>
      <c r="I1025" s="56" t="s">
        <v>3369</v>
      </c>
      <c r="J1025" s="56" t="s">
        <v>3370</v>
      </c>
      <c r="K1025" s="56"/>
      <c r="L1025" s="56" t="s">
        <v>3371</v>
      </c>
      <c r="M1025" s="55">
        <v>390</v>
      </c>
      <c r="N1025" s="55">
        <v>180</v>
      </c>
      <c r="O1025" s="55">
        <v>160</v>
      </c>
      <c r="P1025" s="55">
        <v>130</v>
      </c>
      <c r="Q1025" s="57"/>
      <c r="R1025" s="57"/>
      <c r="S1025" s="57"/>
      <c r="T1025" s="57"/>
      <c r="U1025" s="58" t="str">
        <f>H1025</f>
        <v>DQ19NT_D3</v>
      </c>
      <c r="V1025" s="59"/>
      <c r="W1025" s="59"/>
      <c r="X1025" s="59"/>
      <c r="Y1025" s="59"/>
      <c r="Z1025" s="60">
        <f t="shared" si="180"/>
        <v>0</v>
      </c>
      <c r="AA1025" s="60">
        <f t="shared" si="180"/>
        <v>0</v>
      </c>
      <c r="AB1025" s="60"/>
      <c r="AC1025" s="60"/>
      <c r="AD1025" s="59"/>
      <c r="AE1025" s="59"/>
      <c r="AF1025" s="59"/>
      <c r="AG1025" s="59"/>
      <c r="AH1025" s="61"/>
      <c r="AI1025" s="61"/>
      <c r="AJ1025" s="61"/>
      <c r="AK1025" s="61"/>
      <c r="AL1025" s="164">
        <v>8.3333333333333339</v>
      </c>
      <c r="AM1025" s="62"/>
      <c r="AN1025" s="63">
        <f>ROUNDDOWN(AL1025*$AN$10/$AL$10,1)</f>
        <v>4.8</v>
      </c>
      <c r="AO1025" s="59">
        <f t="shared" si="173"/>
        <v>1872</v>
      </c>
      <c r="AP1025" s="59">
        <f t="shared" si="173"/>
        <v>864</v>
      </c>
      <c r="AQ1025" s="59">
        <f t="shared" si="173"/>
        <v>768</v>
      </c>
      <c r="AR1025" s="59">
        <f t="shared" si="172"/>
        <v>624</v>
      </c>
      <c r="AS1025" s="59">
        <f t="shared" si="178"/>
        <v>1900</v>
      </c>
      <c r="AT1025" s="59">
        <f t="shared" si="178"/>
        <v>860</v>
      </c>
      <c r="AU1025" s="59">
        <f t="shared" si="178"/>
        <v>770</v>
      </c>
      <c r="AV1025" s="59">
        <f t="shared" si="178"/>
        <v>620</v>
      </c>
      <c r="AW1025" s="64"/>
      <c r="AX1025" s="126" t="s">
        <v>2995</v>
      </c>
      <c r="AY1025" s="65"/>
      <c r="AZ1025" s="66">
        <v>120</v>
      </c>
    </row>
    <row r="1026" spans="1:52" ht="54.75" customHeight="1" x14ac:dyDescent="0.25">
      <c r="A1026" s="53" t="str">
        <f t="shared" si="174"/>
        <v>DQ20NT+1</v>
      </c>
      <c r="B1026" s="53" t="str">
        <f t="shared" si="175"/>
        <v>DQ20NT+2</v>
      </c>
      <c r="C1026" s="53" t="str">
        <f t="shared" si="176"/>
        <v>DQ20NT+3</v>
      </c>
      <c r="D1026" s="53" t="str">
        <f t="shared" si="177"/>
        <v>DQ20NT+4</v>
      </c>
      <c r="F1026" s="126" t="s">
        <v>2995</v>
      </c>
      <c r="G1026" s="55">
        <v>20</v>
      </c>
      <c r="H1026" s="55" t="s">
        <v>3372</v>
      </c>
      <c r="I1026" s="56" t="s">
        <v>3373</v>
      </c>
      <c r="J1026" s="56" t="s">
        <v>3374</v>
      </c>
      <c r="K1026" s="56"/>
      <c r="L1026" s="56" t="s">
        <v>3375</v>
      </c>
      <c r="M1026" s="55"/>
      <c r="N1026" s="55"/>
      <c r="O1026" s="55"/>
      <c r="P1026" s="55"/>
      <c r="Q1026" s="57"/>
      <c r="R1026" s="57"/>
      <c r="S1026" s="57"/>
      <c r="T1026" s="57"/>
      <c r="U1026" s="58"/>
      <c r="V1026" s="59"/>
      <c r="W1026" s="59"/>
      <c r="X1026" s="59"/>
      <c r="Y1026" s="59"/>
      <c r="Z1026" s="60" t="e">
        <f t="shared" si="180"/>
        <v>#DIV/0!</v>
      </c>
      <c r="AA1026" s="60" t="e">
        <f t="shared" si="180"/>
        <v>#DIV/0!</v>
      </c>
      <c r="AB1026" s="60"/>
      <c r="AC1026" s="60" t="e">
        <f>Y1026/P1026</f>
        <v>#DIV/0!</v>
      </c>
      <c r="AD1026" s="59"/>
      <c r="AE1026" s="59"/>
      <c r="AF1026" s="59"/>
      <c r="AG1026" s="59"/>
      <c r="AH1026" s="61"/>
      <c r="AI1026" s="61"/>
      <c r="AJ1026" s="61"/>
      <c r="AK1026" s="61"/>
      <c r="AL1026" s="164"/>
      <c r="AM1026" s="62"/>
      <c r="AN1026" s="62"/>
      <c r="AO1026" s="59">
        <f t="shared" si="173"/>
        <v>0</v>
      </c>
      <c r="AP1026" s="59">
        <f t="shared" si="173"/>
        <v>0</v>
      </c>
      <c r="AQ1026" s="59">
        <f t="shared" si="173"/>
        <v>0</v>
      </c>
      <c r="AR1026" s="59">
        <f t="shared" si="172"/>
        <v>0</v>
      </c>
      <c r="AS1026" s="59"/>
      <c r="AT1026" s="59"/>
      <c r="AU1026" s="59"/>
      <c r="AV1026" s="59"/>
      <c r="AW1026" s="64"/>
      <c r="AX1026" s="126" t="s">
        <v>2995</v>
      </c>
      <c r="AY1026" s="65"/>
      <c r="AZ1026" s="66">
        <v>120</v>
      </c>
    </row>
    <row r="1027" spans="1:52" ht="63" x14ac:dyDescent="0.25">
      <c r="A1027" s="53" t="str">
        <f t="shared" si="174"/>
        <v>DQ20NT_D1+1</v>
      </c>
      <c r="B1027" s="53" t="str">
        <f t="shared" si="175"/>
        <v>DQ20NT_D1+2</v>
      </c>
      <c r="C1027" s="53" t="str">
        <f t="shared" si="176"/>
        <v>DQ20NT_D1+3</v>
      </c>
      <c r="D1027" s="53" t="str">
        <f t="shared" si="177"/>
        <v>DQ20NT_D1+4</v>
      </c>
      <c r="F1027" s="126" t="s">
        <v>2995</v>
      </c>
      <c r="G1027" s="55"/>
      <c r="H1027" s="55" t="s">
        <v>3376</v>
      </c>
      <c r="I1027" s="56" t="s">
        <v>3377</v>
      </c>
      <c r="J1027" s="56" t="s">
        <v>3378</v>
      </c>
      <c r="K1027" s="56"/>
      <c r="L1027" s="56" t="s">
        <v>3379</v>
      </c>
      <c r="M1027" s="55">
        <v>520</v>
      </c>
      <c r="N1027" s="55">
        <v>250</v>
      </c>
      <c r="O1027" s="55">
        <v>170</v>
      </c>
      <c r="P1027" s="55">
        <v>130</v>
      </c>
      <c r="Q1027" s="57"/>
      <c r="R1027" s="57"/>
      <c r="S1027" s="57"/>
      <c r="T1027" s="57"/>
      <c r="U1027" s="58" t="str">
        <f t="shared" ref="U1027:U1034" si="181">H1027</f>
        <v>DQ20NT_D1</v>
      </c>
      <c r="V1027" s="59"/>
      <c r="W1027" s="59"/>
      <c r="X1027" s="59"/>
      <c r="Y1027" s="59"/>
      <c r="Z1027" s="60"/>
      <c r="AA1027" s="60"/>
      <c r="AB1027" s="60"/>
      <c r="AC1027" s="60"/>
      <c r="AD1027" s="59"/>
      <c r="AE1027" s="59"/>
      <c r="AF1027" s="59"/>
      <c r="AG1027" s="59"/>
      <c r="AH1027" s="61"/>
      <c r="AI1027" s="61"/>
      <c r="AJ1027" s="61"/>
      <c r="AK1027" s="61"/>
      <c r="AL1027" s="164">
        <v>10.71</v>
      </c>
      <c r="AM1027" s="62"/>
      <c r="AN1027" s="63">
        <f t="shared" ref="AN1027:AN1034" si="182">ROUNDDOWN(AL1027*$AN$10/$AL$10,1)</f>
        <v>6.2</v>
      </c>
      <c r="AO1027" s="59">
        <f t="shared" si="173"/>
        <v>3224</v>
      </c>
      <c r="AP1027" s="59">
        <f t="shared" si="173"/>
        <v>1550</v>
      </c>
      <c r="AQ1027" s="59">
        <f t="shared" si="173"/>
        <v>1054</v>
      </c>
      <c r="AR1027" s="59">
        <f t="shared" si="172"/>
        <v>806</v>
      </c>
      <c r="AS1027" s="59">
        <f t="shared" si="178"/>
        <v>3200</v>
      </c>
      <c r="AT1027" s="59">
        <f t="shared" si="178"/>
        <v>1600</v>
      </c>
      <c r="AU1027" s="59">
        <f t="shared" si="178"/>
        <v>1100</v>
      </c>
      <c r="AV1027" s="59">
        <f t="shared" si="178"/>
        <v>810</v>
      </c>
      <c r="AW1027" s="64"/>
      <c r="AX1027" s="126" t="s">
        <v>2995</v>
      </c>
      <c r="AY1027" s="65"/>
      <c r="AZ1027" s="66">
        <v>80</v>
      </c>
    </row>
    <row r="1028" spans="1:52" ht="47.25" x14ac:dyDescent="0.25">
      <c r="A1028" s="53" t="str">
        <f t="shared" si="174"/>
        <v>DQ20NT_D2+1</v>
      </c>
      <c r="B1028" s="53" t="str">
        <f t="shared" si="175"/>
        <v>DQ20NT_D2+2</v>
      </c>
      <c r="C1028" s="53" t="str">
        <f t="shared" si="176"/>
        <v>DQ20NT_D2+3</v>
      </c>
      <c r="D1028" s="53" t="str">
        <f t="shared" si="177"/>
        <v>DQ20NT_D2+4</v>
      </c>
      <c r="F1028" s="126" t="s">
        <v>2995</v>
      </c>
      <c r="G1028" s="55"/>
      <c r="H1028" s="55" t="s">
        <v>3380</v>
      </c>
      <c r="I1028" s="56" t="s">
        <v>3381</v>
      </c>
      <c r="J1028" s="56" t="s">
        <v>3382</v>
      </c>
      <c r="K1028" s="56"/>
      <c r="L1028" s="56" t="s">
        <v>3364</v>
      </c>
      <c r="M1028" s="55">
        <v>390</v>
      </c>
      <c r="N1028" s="55">
        <v>200</v>
      </c>
      <c r="O1028" s="55">
        <v>170</v>
      </c>
      <c r="P1028" s="55">
        <v>130</v>
      </c>
      <c r="Q1028" s="57"/>
      <c r="R1028" s="57"/>
      <c r="S1028" s="57"/>
      <c r="T1028" s="57"/>
      <c r="U1028" s="58" t="str">
        <f t="shared" si="181"/>
        <v>DQ20NT_D2</v>
      </c>
      <c r="V1028" s="59"/>
      <c r="W1028" s="59"/>
      <c r="X1028" s="59"/>
      <c r="Y1028" s="59"/>
      <c r="Z1028" s="60">
        <f>V1028/M1028</f>
        <v>0</v>
      </c>
      <c r="AA1028" s="60"/>
      <c r="AB1028" s="60">
        <f>X1028/O1028</f>
        <v>0</v>
      </c>
      <c r="AC1028" s="60"/>
      <c r="AD1028" s="59"/>
      <c r="AE1028" s="59"/>
      <c r="AF1028" s="59"/>
      <c r="AG1028" s="59"/>
      <c r="AH1028" s="61"/>
      <c r="AI1028" s="61"/>
      <c r="AJ1028" s="61"/>
      <c r="AK1028" s="61"/>
      <c r="AL1028" s="164">
        <v>7.52</v>
      </c>
      <c r="AM1028" s="62"/>
      <c r="AN1028" s="63">
        <f t="shared" si="182"/>
        <v>4.3</v>
      </c>
      <c r="AO1028" s="59">
        <f t="shared" si="173"/>
        <v>1677</v>
      </c>
      <c r="AP1028" s="59">
        <f t="shared" si="173"/>
        <v>860</v>
      </c>
      <c r="AQ1028" s="59">
        <f t="shared" si="173"/>
        <v>731</v>
      </c>
      <c r="AR1028" s="59">
        <f t="shared" si="172"/>
        <v>559</v>
      </c>
      <c r="AS1028" s="59">
        <f t="shared" si="178"/>
        <v>1700</v>
      </c>
      <c r="AT1028" s="59">
        <f t="shared" si="178"/>
        <v>860</v>
      </c>
      <c r="AU1028" s="59">
        <f t="shared" si="178"/>
        <v>730</v>
      </c>
      <c r="AV1028" s="59">
        <f t="shared" si="178"/>
        <v>560</v>
      </c>
      <c r="AW1028" s="64"/>
      <c r="AX1028" s="126" t="s">
        <v>2995</v>
      </c>
      <c r="AY1028" s="65"/>
      <c r="AZ1028" s="66">
        <v>80</v>
      </c>
    </row>
    <row r="1029" spans="1:52" ht="84.75" customHeight="1" x14ac:dyDescent="0.25">
      <c r="A1029" s="53" t="str">
        <f t="shared" si="174"/>
        <v>DQ20NT_D3+1</v>
      </c>
      <c r="B1029" s="53" t="str">
        <f t="shared" si="175"/>
        <v>DQ20NT_D3+2</v>
      </c>
      <c r="C1029" s="53" t="str">
        <f t="shared" si="176"/>
        <v>DQ20NT_D3+3</v>
      </c>
      <c r="D1029" s="53" t="str">
        <f t="shared" si="177"/>
        <v>DQ20NT_D3+4</v>
      </c>
      <c r="F1029" s="126" t="s">
        <v>2995</v>
      </c>
      <c r="G1029" s="55"/>
      <c r="H1029" s="55" t="s">
        <v>3383</v>
      </c>
      <c r="I1029" s="56" t="s">
        <v>3384</v>
      </c>
      <c r="J1029" s="56" t="s">
        <v>2775</v>
      </c>
      <c r="K1029" s="56"/>
      <c r="L1029" s="56" t="s">
        <v>3385</v>
      </c>
      <c r="M1029" s="55">
        <v>400</v>
      </c>
      <c r="N1029" s="55">
        <v>200</v>
      </c>
      <c r="O1029" s="55">
        <v>150</v>
      </c>
      <c r="P1029" s="55">
        <v>120</v>
      </c>
      <c r="Q1029" s="57"/>
      <c r="R1029" s="57"/>
      <c r="S1029" s="57"/>
      <c r="T1029" s="57"/>
      <c r="U1029" s="58" t="str">
        <f t="shared" si="181"/>
        <v>DQ20NT_D3</v>
      </c>
      <c r="V1029" s="59"/>
      <c r="W1029" s="59"/>
      <c r="X1029" s="59"/>
      <c r="Y1029" s="59"/>
      <c r="Z1029" s="60"/>
      <c r="AA1029" s="60">
        <f>W1029/N1029</f>
        <v>0</v>
      </c>
      <c r="AB1029" s="60"/>
      <c r="AC1029" s="60"/>
      <c r="AD1029" s="59" t="e">
        <f>VLOOKUP($H1029,#REF!,5,0)</f>
        <v>#REF!</v>
      </c>
      <c r="AE1029" s="59"/>
      <c r="AF1029" s="59"/>
      <c r="AG1029" s="59"/>
      <c r="AH1029" s="61" t="e">
        <f>AD1029/M1029</f>
        <v>#REF!</v>
      </c>
      <c r="AI1029" s="61"/>
      <c r="AJ1029" s="61"/>
      <c r="AK1029" s="61"/>
      <c r="AL1029" s="164">
        <v>10.26</v>
      </c>
      <c r="AM1029" s="62"/>
      <c r="AN1029" s="63">
        <f t="shared" si="182"/>
        <v>5.9</v>
      </c>
      <c r="AO1029" s="59">
        <f t="shared" si="173"/>
        <v>2360</v>
      </c>
      <c r="AP1029" s="59">
        <f t="shared" si="173"/>
        <v>1180</v>
      </c>
      <c r="AQ1029" s="59">
        <f t="shared" si="173"/>
        <v>885</v>
      </c>
      <c r="AR1029" s="59">
        <f t="shared" si="172"/>
        <v>708</v>
      </c>
      <c r="AS1029" s="59">
        <f t="shared" si="178"/>
        <v>2400</v>
      </c>
      <c r="AT1029" s="59">
        <f t="shared" si="178"/>
        <v>1200</v>
      </c>
      <c r="AU1029" s="59">
        <f t="shared" si="178"/>
        <v>890</v>
      </c>
      <c r="AV1029" s="59">
        <f t="shared" si="178"/>
        <v>710</v>
      </c>
      <c r="AW1029" s="64" t="e">
        <f>VLOOKUP($H1029,#REF!,3,0)</f>
        <v>#REF!</v>
      </c>
      <c r="AX1029" s="172" t="s">
        <v>2995</v>
      </c>
      <c r="AY1029" s="166"/>
      <c r="AZ1029" s="66">
        <v>70</v>
      </c>
    </row>
    <row r="1030" spans="1:52" ht="63" x14ac:dyDescent="0.25">
      <c r="A1030" s="53" t="str">
        <f t="shared" si="174"/>
        <v>DQ20NT_D4+1</v>
      </c>
      <c r="B1030" s="53" t="str">
        <f t="shared" si="175"/>
        <v>DQ20NT_D4+2</v>
      </c>
      <c r="C1030" s="53" t="str">
        <f t="shared" si="176"/>
        <v>DQ20NT_D4+3</v>
      </c>
      <c r="D1030" s="53" t="str">
        <f t="shared" si="177"/>
        <v>DQ20NT_D4+4</v>
      </c>
      <c r="F1030" s="126" t="s">
        <v>2995</v>
      </c>
      <c r="G1030" s="55"/>
      <c r="H1030" s="55" t="s">
        <v>3386</v>
      </c>
      <c r="I1030" s="56" t="s">
        <v>3387</v>
      </c>
      <c r="J1030" s="56" t="s">
        <v>3388</v>
      </c>
      <c r="K1030" s="56"/>
      <c r="L1030" s="92" t="s">
        <v>3389</v>
      </c>
      <c r="M1030" s="55">
        <v>400</v>
      </c>
      <c r="N1030" s="55">
        <v>200</v>
      </c>
      <c r="O1030" s="55">
        <v>150</v>
      </c>
      <c r="P1030" s="55">
        <v>120</v>
      </c>
      <c r="Q1030" s="57"/>
      <c r="R1030" s="57"/>
      <c r="S1030" s="57"/>
      <c r="T1030" s="57"/>
      <c r="U1030" s="58" t="str">
        <f t="shared" si="181"/>
        <v>DQ20NT_D4</v>
      </c>
      <c r="V1030" s="59"/>
      <c r="W1030" s="59"/>
      <c r="X1030" s="59"/>
      <c r="Y1030" s="59"/>
      <c r="Z1030" s="60">
        <f>V1030/M1030</f>
        <v>0</v>
      </c>
      <c r="AA1030" s="60">
        <f>W1030/N1030</f>
        <v>0</v>
      </c>
      <c r="AB1030" s="60"/>
      <c r="AC1030" s="60"/>
      <c r="AD1030" s="59"/>
      <c r="AE1030" s="59"/>
      <c r="AF1030" s="59"/>
      <c r="AG1030" s="59"/>
      <c r="AH1030" s="61"/>
      <c r="AI1030" s="61"/>
      <c r="AJ1030" s="61"/>
      <c r="AK1030" s="61"/>
      <c r="AL1030" s="164">
        <v>10.26</v>
      </c>
      <c r="AM1030" s="62"/>
      <c r="AN1030" s="63">
        <f t="shared" si="182"/>
        <v>5.9</v>
      </c>
      <c r="AO1030" s="59">
        <f t="shared" si="173"/>
        <v>2360</v>
      </c>
      <c r="AP1030" s="59">
        <f t="shared" si="173"/>
        <v>1180</v>
      </c>
      <c r="AQ1030" s="59">
        <f t="shared" si="173"/>
        <v>885</v>
      </c>
      <c r="AR1030" s="59">
        <f t="shared" si="172"/>
        <v>708</v>
      </c>
      <c r="AS1030" s="59">
        <f t="shared" si="178"/>
        <v>2400</v>
      </c>
      <c r="AT1030" s="59">
        <f t="shared" si="178"/>
        <v>1200</v>
      </c>
      <c r="AU1030" s="59">
        <f t="shared" si="178"/>
        <v>890</v>
      </c>
      <c r="AV1030" s="59">
        <f t="shared" si="178"/>
        <v>710</v>
      </c>
      <c r="AW1030" s="64"/>
      <c r="AX1030" s="126" t="s">
        <v>2995</v>
      </c>
      <c r="AY1030" s="65"/>
      <c r="AZ1030" s="66">
        <v>70</v>
      </c>
    </row>
    <row r="1031" spans="1:52" ht="31.5" x14ac:dyDescent="0.25">
      <c r="A1031" s="53" t="str">
        <f t="shared" si="174"/>
        <v>DQ20NT_D5+1</v>
      </c>
      <c r="B1031" s="53" t="str">
        <f t="shared" si="175"/>
        <v>DQ20NT_D5+2</v>
      </c>
      <c r="C1031" s="53" t="str">
        <f t="shared" si="176"/>
        <v>DQ20NT_D5+3</v>
      </c>
      <c r="D1031" s="53" t="str">
        <f t="shared" si="177"/>
        <v>DQ20NT_D5+4</v>
      </c>
      <c r="F1031" s="126" t="s">
        <v>2995</v>
      </c>
      <c r="G1031" s="55"/>
      <c r="H1031" s="55" t="s">
        <v>3390</v>
      </c>
      <c r="I1031" s="56" t="s">
        <v>3391</v>
      </c>
      <c r="J1031" s="56" t="s">
        <v>3392</v>
      </c>
      <c r="K1031" s="56"/>
      <c r="L1031" s="56" t="s">
        <v>3393</v>
      </c>
      <c r="M1031" s="57">
        <v>400</v>
      </c>
      <c r="N1031" s="55">
        <v>200</v>
      </c>
      <c r="O1031" s="55">
        <v>150</v>
      </c>
      <c r="P1031" s="55">
        <v>120</v>
      </c>
      <c r="Q1031" s="57"/>
      <c r="R1031" s="57"/>
      <c r="S1031" s="57"/>
      <c r="T1031" s="57"/>
      <c r="U1031" s="58" t="str">
        <f t="shared" si="181"/>
        <v>DQ20NT_D5</v>
      </c>
      <c r="V1031" s="59"/>
      <c r="W1031" s="59"/>
      <c r="X1031" s="59"/>
      <c r="Y1031" s="59"/>
      <c r="Z1031" s="60"/>
      <c r="AA1031" s="60"/>
      <c r="AB1031" s="60"/>
      <c r="AC1031" s="60"/>
      <c r="AD1031" s="59"/>
      <c r="AE1031" s="59"/>
      <c r="AF1031" s="59"/>
      <c r="AG1031" s="59"/>
      <c r="AH1031" s="61"/>
      <c r="AI1031" s="61"/>
      <c r="AJ1031" s="61"/>
      <c r="AK1031" s="61"/>
      <c r="AL1031" s="164">
        <v>10.26</v>
      </c>
      <c r="AM1031" s="62"/>
      <c r="AN1031" s="63">
        <f t="shared" si="182"/>
        <v>5.9</v>
      </c>
      <c r="AO1031" s="59">
        <f t="shared" si="173"/>
        <v>2360</v>
      </c>
      <c r="AP1031" s="59">
        <f t="shared" si="173"/>
        <v>1180</v>
      </c>
      <c r="AQ1031" s="59">
        <f t="shared" si="173"/>
        <v>885</v>
      </c>
      <c r="AR1031" s="59">
        <f t="shared" si="172"/>
        <v>708</v>
      </c>
      <c r="AS1031" s="59">
        <f t="shared" si="178"/>
        <v>2400</v>
      </c>
      <c r="AT1031" s="59">
        <f t="shared" si="178"/>
        <v>1200</v>
      </c>
      <c r="AU1031" s="59">
        <f t="shared" si="178"/>
        <v>890</v>
      </c>
      <c r="AV1031" s="59">
        <f t="shared" si="178"/>
        <v>710</v>
      </c>
      <c r="AW1031" s="64"/>
      <c r="AX1031" s="126" t="s">
        <v>2995</v>
      </c>
      <c r="AY1031" s="65"/>
      <c r="AZ1031" s="66">
        <v>90</v>
      </c>
    </row>
    <row r="1032" spans="1:52" ht="63" x14ac:dyDescent="0.25">
      <c r="A1032" s="53" t="str">
        <f t="shared" si="174"/>
        <v>DQ21NT+1</v>
      </c>
      <c r="B1032" s="53" t="str">
        <f t="shared" si="175"/>
        <v>DQ21NT+2</v>
      </c>
      <c r="C1032" s="53" t="str">
        <f t="shared" si="176"/>
        <v>DQ21NT+3</v>
      </c>
      <c r="D1032" s="53" t="str">
        <f t="shared" si="177"/>
        <v>DQ21NT+4</v>
      </c>
      <c r="F1032" s="126" t="s">
        <v>2995</v>
      </c>
      <c r="G1032" s="55">
        <v>21</v>
      </c>
      <c r="H1032" s="55" t="s">
        <v>3394</v>
      </c>
      <c r="I1032" s="56" t="s">
        <v>3395</v>
      </c>
      <c r="J1032" s="56" t="s">
        <v>3396</v>
      </c>
      <c r="K1032" s="56"/>
      <c r="L1032" s="92" t="s">
        <v>3397</v>
      </c>
      <c r="M1032" s="57">
        <v>1300</v>
      </c>
      <c r="N1032" s="55">
        <v>600</v>
      </c>
      <c r="O1032" s="55">
        <v>300</v>
      </c>
      <c r="P1032" s="55">
        <v>200</v>
      </c>
      <c r="Q1032" s="57"/>
      <c r="R1032" s="57"/>
      <c r="S1032" s="57"/>
      <c r="T1032" s="57"/>
      <c r="U1032" s="58" t="str">
        <f t="shared" si="181"/>
        <v>DQ21NT</v>
      </c>
      <c r="V1032" s="59"/>
      <c r="W1032" s="59"/>
      <c r="X1032" s="59"/>
      <c r="Y1032" s="59"/>
      <c r="Z1032" s="60">
        <f>V1032/M1032</f>
        <v>0</v>
      </c>
      <c r="AA1032" s="60">
        <f>W1032/N1032</f>
        <v>0</v>
      </c>
      <c r="AB1032" s="60"/>
      <c r="AC1032" s="60"/>
      <c r="AD1032" s="59"/>
      <c r="AE1032" s="59"/>
      <c r="AF1032" s="59"/>
      <c r="AG1032" s="59"/>
      <c r="AH1032" s="61"/>
      <c r="AI1032" s="61"/>
      <c r="AJ1032" s="61"/>
      <c r="AK1032" s="61"/>
      <c r="AL1032" s="164">
        <v>6.558088735461169</v>
      </c>
      <c r="AM1032" s="62"/>
      <c r="AN1032" s="63">
        <f t="shared" si="182"/>
        <v>3.8</v>
      </c>
      <c r="AO1032" s="59">
        <f t="shared" si="173"/>
        <v>4940</v>
      </c>
      <c r="AP1032" s="59">
        <f t="shared" si="173"/>
        <v>2280</v>
      </c>
      <c r="AQ1032" s="59">
        <f t="shared" si="173"/>
        <v>1140</v>
      </c>
      <c r="AR1032" s="59">
        <f t="shared" si="172"/>
        <v>760</v>
      </c>
      <c r="AS1032" s="59">
        <f t="shared" si="178"/>
        <v>4900</v>
      </c>
      <c r="AT1032" s="59">
        <f t="shared" si="178"/>
        <v>2300</v>
      </c>
      <c r="AU1032" s="59">
        <f t="shared" si="178"/>
        <v>1100</v>
      </c>
      <c r="AV1032" s="59">
        <f t="shared" si="178"/>
        <v>760</v>
      </c>
      <c r="AW1032" s="64"/>
      <c r="AX1032" s="126" t="s">
        <v>2995</v>
      </c>
      <c r="AY1032" s="65"/>
      <c r="AZ1032" s="66">
        <v>70</v>
      </c>
    </row>
    <row r="1033" spans="1:52" ht="47.25" x14ac:dyDescent="0.25">
      <c r="A1033" s="53" t="str">
        <f t="shared" si="174"/>
        <v>DQ22NT+1</v>
      </c>
      <c r="B1033" s="53" t="str">
        <f t="shared" si="175"/>
        <v>DQ22NT+2</v>
      </c>
      <c r="C1033" s="53" t="str">
        <f t="shared" si="176"/>
        <v>DQ22NT+3</v>
      </c>
      <c r="D1033" s="53" t="str">
        <f t="shared" si="177"/>
        <v>DQ22NT+4</v>
      </c>
      <c r="F1033" s="126" t="s">
        <v>2995</v>
      </c>
      <c r="G1033" s="55">
        <v>22</v>
      </c>
      <c r="H1033" s="55" t="s">
        <v>3398</v>
      </c>
      <c r="I1033" s="56" t="s">
        <v>3399</v>
      </c>
      <c r="J1033" s="56" t="s">
        <v>3396</v>
      </c>
      <c r="K1033" s="56"/>
      <c r="L1033" s="56" t="s">
        <v>3400</v>
      </c>
      <c r="M1033" s="55">
        <v>1300</v>
      </c>
      <c r="N1033" s="55">
        <v>600</v>
      </c>
      <c r="O1033" s="55">
        <v>300</v>
      </c>
      <c r="P1033" s="55">
        <v>200</v>
      </c>
      <c r="Q1033" s="57"/>
      <c r="R1033" s="57"/>
      <c r="S1033" s="57"/>
      <c r="T1033" s="57"/>
      <c r="U1033" s="58" t="str">
        <f t="shared" si="181"/>
        <v>DQ22NT</v>
      </c>
      <c r="V1033" s="59"/>
      <c r="W1033" s="59"/>
      <c r="X1033" s="59"/>
      <c r="Y1033" s="59"/>
      <c r="Z1033" s="60">
        <f>V1033/M1033</f>
        <v>0</v>
      </c>
      <c r="AA1033" s="60">
        <f>W1033/N1033</f>
        <v>0</v>
      </c>
      <c r="AB1033" s="60"/>
      <c r="AC1033" s="60"/>
      <c r="AD1033" s="59"/>
      <c r="AE1033" s="59"/>
      <c r="AF1033" s="59"/>
      <c r="AG1033" s="59"/>
      <c r="AH1033" s="61"/>
      <c r="AI1033" s="61"/>
      <c r="AJ1033" s="61"/>
      <c r="AK1033" s="61"/>
      <c r="AL1033" s="164">
        <v>6.6324485862311207</v>
      </c>
      <c r="AM1033" s="62"/>
      <c r="AN1033" s="63">
        <f t="shared" si="182"/>
        <v>3.8</v>
      </c>
      <c r="AO1033" s="59">
        <f t="shared" si="173"/>
        <v>4940</v>
      </c>
      <c r="AP1033" s="59">
        <f t="shared" si="173"/>
        <v>2280</v>
      </c>
      <c r="AQ1033" s="59">
        <f t="shared" si="173"/>
        <v>1140</v>
      </c>
      <c r="AR1033" s="59">
        <f t="shared" si="172"/>
        <v>760</v>
      </c>
      <c r="AS1033" s="59">
        <f t="shared" si="178"/>
        <v>4900</v>
      </c>
      <c r="AT1033" s="59">
        <f t="shared" si="178"/>
        <v>2300</v>
      </c>
      <c r="AU1033" s="59">
        <f t="shared" si="178"/>
        <v>1100</v>
      </c>
      <c r="AV1033" s="59">
        <f t="shared" si="178"/>
        <v>760</v>
      </c>
      <c r="AW1033" s="64"/>
      <c r="AX1033" s="126" t="s">
        <v>2995</v>
      </c>
      <c r="AY1033" s="65"/>
      <c r="AZ1033" s="66">
        <v>70</v>
      </c>
    </row>
    <row r="1034" spans="1:52" ht="63" x14ac:dyDescent="0.25">
      <c r="A1034" s="53" t="str">
        <f t="shared" si="174"/>
        <v>DQ23NT+1</v>
      </c>
      <c r="B1034" s="53" t="str">
        <f t="shared" si="175"/>
        <v>DQ23NT+2</v>
      </c>
      <c r="C1034" s="53" t="str">
        <f t="shared" si="176"/>
        <v>DQ23NT+3</v>
      </c>
      <c r="D1034" s="53" t="str">
        <f t="shared" si="177"/>
        <v>DQ23NT+4</v>
      </c>
      <c r="F1034" s="126" t="s">
        <v>2995</v>
      </c>
      <c r="G1034" s="55">
        <v>23</v>
      </c>
      <c r="H1034" s="55" t="s">
        <v>3401</v>
      </c>
      <c r="I1034" s="56" t="s">
        <v>3402</v>
      </c>
      <c r="J1034" s="56" t="s">
        <v>3403</v>
      </c>
      <c r="K1034" s="56"/>
      <c r="L1034" s="92" t="s">
        <v>3404</v>
      </c>
      <c r="M1034" s="55">
        <v>390</v>
      </c>
      <c r="N1034" s="55">
        <v>200</v>
      </c>
      <c r="O1034" s="55">
        <v>170</v>
      </c>
      <c r="P1034" s="55">
        <v>140</v>
      </c>
      <c r="Q1034" s="57"/>
      <c r="R1034" s="57"/>
      <c r="S1034" s="57"/>
      <c r="T1034" s="57"/>
      <c r="U1034" s="58" t="str">
        <f t="shared" si="181"/>
        <v>DQ23NT</v>
      </c>
      <c r="V1034" s="59"/>
      <c r="W1034" s="59"/>
      <c r="X1034" s="59"/>
      <c r="Y1034" s="59"/>
      <c r="Z1034" s="60">
        <f t="shared" ref="Z1034:Z1039" si="183">V1034/M1034</f>
        <v>0</v>
      </c>
      <c r="AA1034" s="60"/>
      <c r="AB1034" s="60"/>
      <c r="AC1034" s="60"/>
      <c r="AD1034" s="59"/>
      <c r="AE1034" s="59"/>
      <c r="AF1034" s="59"/>
      <c r="AG1034" s="59"/>
      <c r="AH1034" s="61"/>
      <c r="AI1034" s="61"/>
      <c r="AJ1034" s="61"/>
      <c r="AK1034" s="61"/>
      <c r="AL1034" s="164">
        <v>7.5169813934764678</v>
      </c>
      <c r="AM1034" s="62"/>
      <c r="AN1034" s="63">
        <f t="shared" si="182"/>
        <v>4.3</v>
      </c>
      <c r="AO1034" s="59">
        <f t="shared" si="173"/>
        <v>1677</v>
      </c>
      <c r="AP1034" s="59">
        <f t="shared" si="173"/>
        <v>860</v>
      </c>
      <c r="AQ1034" s="59">
        <f t="shared" si="173"/>
        <v>731</v>
      </c>
      <c r="AR1034" s="59">
        <f t="shared" si="173"/>
        <v>602</v>
      </c>
      <c r="AS1034" s="59">
        <f t="shared" si="178"/>
        <v>1700</v>
      </c>
      <c r="AT1034" s="59">
        <f t="shared" si="178"/>
        <v>860</v>
      </c>
      <c r="AU1034" s="59">
        <f t="shared" si="178"/>
        <v>730</v>
      </c>
      <c r="AV1034" s="59">
        <f t="shared" si="178"/>
        <v>600</v>
      </c>
      <c r="AW1034" s="64"/>
      <c r="AX1034" s="126" t="s">
        <v>2995</v>
      </c>
      <c r="AY1034" s="65"/>
      <c r="AZ1034" s="66">
        <v>120</v>
      </c>
    </row>
    <row r="1035" spans="1:52" ht="31.5" x14ac:dyDescent="0.25">
      <c r="A1035" s="53" t="str">
        <f t="shared" si="174"/>
        <v>DQ24NT2+1</v>
      </c>
      <c r="B1035" s="53" t="str">
        <f t="shared" si="175"/>
        <v>DQ24NT2+2</v>
      </c>
      <c r="C1035" s="53" t="str">
        <f t="shared" si="176"/>
        <v>DQ24NT2+3</v>
      </c>
      <c r="D1035" s="53" t="str">
        <f t="shared" si="177"/>
        <v>DQ24NT2+4</v>
      </c>
      <c r="F1035" s="126" t="s">
        <v>2995</v>
      </c>
      <c r="G1035" s="55">
        <v>24</v>
      </c>
      <c r="H1035" s="55" t="s">
        <v>3405</v>
      </c>
      <c r="I1035" s="56" t="s">
        <v>3406</v>
      </c>
      <c r="J1035" s="56" t="s">
        <v>3407</v>
      </c>
      <c r="K1035" s="56"/>
      <c r="L1035" s="56" t="s">
        <v>3408</v>
      </c>
      <c r="M1035" s="55"/>
      <c r="N1035" s="55"/>
      <c r="O1035" s="55"/>
      <c r="P1035" s="55"/>
      <c r="Q1035" s="57"/>
      <c r="R1035" s="57"/>
      <c r="S1035" s="57"/>
      <c r="T1035" s="57"/>
      <c r="U1035" s="58"/>
      <c r="V1035" s="59"/>
      <c r="W1035" s="59"/>
      <c r="X1035" s="59"/>
      <c r="Y1035" s="59"/>
      <c r="Z1035" s="60" t="e">
        <f t="shared" si="183"/>
        <v>#DIV/0!</v>
      </c>
      <c r="AA1035" s="60" t="e">
        <f>W1035/N1035</f>
        <v>#DIV/0!</v>
      </c>
      <c r="AB1035" s="60"/>
      <c r="AC1035" s="60"/>
      <c r="AD1035" s="59"/>
      <c r="AE1035" s="59"/>
      <c r="AF1035" s="59"/>
      <c r="AG1035" s="59"/>
      <c r="AH1035" s="61"/>
      <c r="AI1035" s="61"/>
      <c r="AJ1035" s="61"/>
      <c r="AK1035" s="61"/>
      <c r="AL1035" s="164"/>
      <c r="AM1035" s="62"/>
      <c r="AN1035" s="62"/>
      <c r="AO1035" s="59">
        <f t="shared" ref="AO1035:AR1098" si="184">M1035*$AN1035</f>
        <v>0</v>
      </c>
      <c r="AP1035" s="59">
        <f t="shared" si="184"/>
        <v>0</v>
      </c>
      <c r="AQ1035" s="59">
        <f t="shared" si="184"/>
        <v>0</v>
      </c>
      <c r="AR1035" s="59">
        <f t="shared" si="184"/>
        <v>0</v>
      </c>
      <c r="AS1035" s="59"/>
      <c r="AT1035" s="59"/>
      <c r="AU1035" s="59"/>
      <c r="AV1035" s="59"/>
      <c r="AW1035" s="64"/>
      <c r="AX1035" s="126" t="s">
        <v>2995</v>
      </c>
      <c r="AY1035" s="65"/>
      <c r="AZ1035" s="66">
        <v>100</v>
      </c>
    </row>
    <row r="1036" spans="1:52" ht="54.75" customHeight="1" x14ac:dyDescent="0.25">
      <c r="A1036" s="53" t="str">
        <f t="shared" ref="A1036:A1099" si="185">H1036&amp;"+1"</f>
        <v>DQ24NT2_D1+1</v>
      </c>
      <c r="B1036" s="53" t="str">
        <f t="shared" ref="B1036:B1099" si="186">H1036&amp;"+2"</f>
        <v>DQ24NT2_D1+2</v>
      </c>
      <c r="C1036" s="53" t="str">
        <f t="shared" ref="C1036:C1099" si="187">H1036&amp;"+3"</f>
        <v>DQ24NT2_D1+3</v>
      </c>
      <c r="D1036" s="53" t="str">
        <f t="shared" ref="D1036:D1099" si="188">H1036&amp;"+4"</f>
        <v>DQ24NT2_D1+4</v>
      </c>
      <c r="F1036" s="126" t="s">
        <v>2995</v>
      </c>
      <c r="G1036" s="55"/>
      <c r="H1036" s="55" t="s">
        <v>3409</v>
      </c>
      <c r="I1036" s="56" t="s">
        <v>3410</v>
      </c>
      <c r="J1036" s="56" t="s">
        <v>2775</v>
      </c>
      <c r="K1036" s="56"/>
      <c r="L1036" s="56" t="s">
        <v>2992</v>
      </c>
      <c r="M1036" s="55">
        <v>600</v>
      </c>
      <c r="N1036" s="55">
        <v>300</v>
      </c>
      <c r="O1036" s="55">
        <v>200</v>
      </c>
      <c r="P1036" s="55">
        <v>110</v>
      </c>
      <c r="Q1036" s="57"/>
      <c r="R1036" s="57"/>
      <c r="S1036" s="57"/>
      <c r="T1036" s="57"/>
      <c r="U1036" s="58" t="str">
        <f t="shared" ref="U1036:U1047" si="189">H1036</f>
        <v>DQ24NT2_D1</v>
      </c>
      <c r="V1036" s="59"/>
      <c r="W1036" s="59"/>
      <c r="X1036" s="59"/>
      <c r="Y1036" s="59"/>
      <c r="Z1036" s="60">
        <f t="shared" si="183"/>
        <v>0</v>
      </c>
      <c r="AA1036" s="60"/>
      <c r="AB1036" s="60"/>
      <c r="AC1036" s="60"/>
      <c r="AD1036" s="59"/>
      <c r="AE1036" s="59"/>
      <c r="AF1036" s="59"/>
      <c r="AG1036" s="59"/>
      <c r="AH1036" s="61"/>
      <c r="AI1036" s="61"/>
      <c r="AJ1036" s="61"/>
      <c r="AK1036" s="61"/>
      <c r="AL1036" s="164">
        <v>10.853531498015874</v>
      </c>
      <c r="AM1036" s="62"/>
      <c r="AN1036" s="63">
        <f t="shared" ref="AN1036:AN1047" si="190">ROUNDDOWN(AL1036*$AN$10/$AL$10,1)</f>
        <v>6.3</v>
      </c>
      <c r="AO1036" s="59">
        <f t="shared" si="184"/>
        <v>3780</v>
      </c>
      <c r="AP1036" s="59">
        <f t="shared" si="184"/>
        <v>1890</v>
      </c>
      <c r="AQ1036" s="59">
        <f t="shared" si="184"/>
        <v>1260</v>
      </c>
      <c r="AR1036" s="59">
        <f t="shared" si="184"/>
        <v>693</v>
      </c>
      <c r="AS1036" s="59">
        <f t="shared" ref="AS1036:AV1099" si="191">IF(AO1036&lt;1000,ROUND(AO1036,-1),ROUND(AO1036,-2))</f>
        <v>3800</v>
      </c>
      <c r="AT1036" s="59">
        <f t="shared" si="191"/>
        <v>1900</v>
      </c>
      <c r="AU1036" s="59">
        <f t="shared" si="191"/>
        <v>1300</v>
      </c>
      <c r="AV1036" s="59">
        <f t="shared" si="191"/>
        <v>690</v>
      </c>
      <c r="AW1036" s="64"/>
      <c r="AX1036" s="126" t="s">
        <v>2995</v>
      </c>
      <c r="AY1036" s="65"/>
      <c r="AZ1036" s="66">
        <v>180</v>
      </c>
    </row>
    <row r="1037" spans="1:52" ht="54.75" customHeight="1" x14ac:dyDescent="0.25">
      <c r="A1037" s="53" t="str">
        <f t="shared" si="185"/>
        <v>DQ24NT2_D2+1</v>
      </c>
      <c r="B1037" s="53" t="str">
        <f t="shared" si="186"/>
        <v>DQ24NT2_D2+2</v>
      </c>
      <c r="C1037" s="53" t="str">
        <f t="shared" si="187"/>
        <v>DQ24NT2_D2+3</v>
      </c>
      <c r="D1037" s="53" t="str">
        <f t="shared" si="188"/>
        <v>DQ24NT2_D2+4</v>
      </c>
      <c r="F1037" s="126" t="s">
        <v>2995</v>
      </c>
      <c r="G1037" s="55"/>
      <c r="H1037" s="55" t="s">
        <v>3411</v>
      </c>
      <c r="I1037" s="56" t="s">
        <v>3412</v>
      </c>
      <c r="J1037" s="56" t="s">
        <v>2775</v>
      </c>
      <c r="K1037" s="56"/>
      <c r="L1037" s="56" t="s">
        <v>3413</v>
      </c>
      <c r="M1037" s="55">
        <v>600</v>
      </c>
      <c r="N1037" s="55">
        <v>300</v>
      </c>
      <c r="O1037" s="55">
        <v>200</v>
      </c>
      <c r="P1037" s="55">
        <v>110</v>
      </c>
      <c r="Q1037" s="57"/>
      <c r="R1037" s="57"/>
      <c r="S1037" s="57"/>
      <c r="T1037" s="57"/>
      <c r="U1037" s="58" t="str">
        <f t="shared" si="189"/>
        <v>DQ24NT2_D2</v>
      </c>
      <c r="V1037" s="59"/>
      <c r="W1037" s="59"/>
      <c r="X1037" s="59"/>
      <c r="Y1037" s="59"/>
      <c r="Z1037" s="60">
        <f t="shared" si="183"/>
        <v>0</v>
      </c>
      <c r="AA1037" s="60">
        <f>W1037/N1037</f>
        <v>0</v>
      </c>
      <c r="AB1037" s="60"/>
      <c r="AC1037" s="60"/>
      <c r="AD1037" s="59"/>
      <c r="AE1037" s="59"/>
      <c r="AF1037" s="59"/>
      <c r="AG1037" s="59"/>
      <c r="AH1037" s="61"/>
      <c r="AI1037" s="61"/>
      <c r="AJ1037" s="61"/>
      <c r="AK1037" s="61"/>
      <c r="AL1037" s="164">
        <v>15.923566878980891</v>
      </c>
      <c r="AM1037" s="62"/>
      <c r="AN1037" s="63">
        <f t="shared" si="190"/>
        <v>9.1999999999999993</v>
      </c>
      <c r="AO1037" s="59">
        <f t="shared" si="184"/>
        <v>5520</v>
      </c>
      <c r="AP1037" s="59">
        <f t="shared" si="184"/>
        <v>2760</v>
      </c>
      <c r="AQ1037" s="59">
        <f t="shared" si="184"/>
        <v>1839.9999999999998</v>
      </c>
      <c r="AR1037" s="59">
        <f t="shared" si="184"/>
        <v>1011.9999999999999</v>
      </c>
      <c r="AS1037" s="59">
        <f t="shared" si="191"/>
        <v>5500</v>
      </c>
      <c r="AT1037" s="59">
        <f t="shared" si="191"/>
        <v>2800</v>
      </c>
      <c r="AU1037" s="59">
        <f t="shared" si="191"/>
        <v>1800</v>
      </c>
      <c r="AV1037" s="59">
        <f t="shared" si="191"/>
        <v>1000</v>
      </c>
      <c r="AW1037" s="64"/>
      <c r="AX1037" s="126" t="s">
        <v>2995</v>
      </c>
      <c r="AY1037" s="65"/>
      <c r="AZ1037" s="66"/>
    </row>
    <row r="1038" spans="1:52" ht="54.75" customHeight="1" x14ac:dyDescent="0.25">
      <c r="A1038" s="53" t="str">
        <f t="shared" si="185"/>
        <v>DQ25NT+1</v>
      </c>
      <c r="B1038" s="53" t="str">
        <f t="shared" si="186"/>
        <v>DQ25NT+2</v>
      </c>
      <c r="C1038" s="53" t="str">
        <f t="shared" si="187"/>
        <v>DQ25NT+3</v>
      </c>
      <c r="D1038" s="53" t="str">
        <f t="shared" si="188"/>
        <v>DQ25NT+4</v>
      </c>
      <c r="F1038" s="126" t="s">
        <v>2995</v>
      </c>
      <c r="G1038" s="55">
        <v>25</v>
      </c>
      <c r="H1038" s="55" t="s">
        <v>3414</v>
      </c>
      <c r="I1038" s="56" t="s">
        <v>3415</v>
      </c>
      <c r="J1038" s="56" t="s">
        <v>2775</v>
      </c>
      <c r="K1038" s="56"/>
      <c r="L1038" s="56" t="s">
        <v>3416</v>
      </c>
      <c r="M1038" s="55">
        <v>390</v>
      </c>
      <c r="N1038" s="55">
        <v>180</v>
      </c>
      <c r="O1038" s="55">
        <v>160</v>
      </c>
      <c r="P1038" s="55">
        <v>130</v>
      </c>
      <c r="Q1038" s="57"/>
      <c r="R1038" s="57"/>
      <c r="S1038" s="57"/>
      <c r="T1038" s="57"/>
      <c r="U1038" s="58" t="str">
        <f t="shared" si="189"/>
        <v>DQ25NT</v>
      </c>
      <c r="V1038" s="59"/>
      <c r="W1038" s="59"/>
      <c r="X1038" s="59"/>
      <c r="Y1038" s="59"/>
      <c r="Z1038" s="60">
        <f t="shared" si="183"/>
        <v>0</v>
      </c>
      <c r="AA1038" s="60">
        <f>W1038/N1038</f>
        <v>0</v>
      </c>
      <c r="AB1038" s="60"/>
      <c r="AC1038" s="60"/>
      <c r="AD1038" s="59"/>
      <c r="AE1038" s="59"/>
      <c r="AF1038" s="59"/>
      <c r="AG1038" s="59"/>
      <c r="AH1038" s="61"/>
      <c r="AI1038" s="61"/>
      <c r="AJ1038" s="61"/>
      <c r="AK1038" s="61"/>
      <c r="AL1038" s="164">
        <v>8.1011085972850676</v>
      </c>
      <c r="AM1038" s="62"/>
      <c r="AN1038" s="63">
        <f t="shared" si="190"/>
        <v>4.7</v>
      </c>
      <c r="AO1038" s="59">
        <f t="shared" si="184"/>
        <v>1833</v>
      </c>
      <c r="AP1038" s="59">
        <f t="shared" si="184"/>
        <v>846</v>
      </c>
      <c r="AQ1038" s="59">
        <f t="shared" si="184"/>
        <v>752</v>
      </c>
      <c r="AR1038" s="59">
        <f t="shared" si="184"/>
        <v>611</v>
      </c>
      <c r="AS1038" s="59">
        <f t="shared" si="191"/>
        <v>1800</v>
      </c>
      <c r="AT1038" s="59">
        <f t="shared" si="191"/>
        <v>850</v>
      </c>
      <c r="AU1038" s="59">
        <f t="shared" si="191"/>
        <v>750</v>
      </c>
      <c r="AV1038" s="59">
        <f t="shared" si="191"/>
        <v>610</v>
      </c>
      <c r="AW1038" s="64"/>
      <c r="AX1038" s="126" t="s">
        <v>2995</v>
      </c>
      <c r="AY1038" s="65"/>
      <c r="AZ1038" s="66">
        <v>80</v>
      </c>
    </row>
    <row r="1039" spans="1:52" ht="31.5" x14ac:dyDescent="0.25">
      <c r="A1039" s="53" t="str">
        <f t="shared" si="185"/>
        <v>DQ26NT+1</v>
      </c>
      <c r="B1039" s="53" t="str">
        <f t="shared" si="186"/>
        <v>DQ26NT+2</v>
      </c>
      <c r="C1039" s="53" t="str">
        <f t="shared" si="187"/>
        <v>DQ26NT+3</v>
      </c>
      <c r="D1039" s="53" t="str">
        <f t="shared" si="188"/>
        <v>DQ26NT+4</v>
      </c>
      <c r="F1039" s="126" t="s">
        <v>2995</v>
      </c>
      <c r="G1039" s="55">
        <v>26</v>
      </c>
      <c r="H1039" s="55" t="s">
        <v>3417</v>
      </c>
      <c r="I1039" s="56" t="s">
        <v>3418</v>
      </c>
      <c r="J1039" s="56" t="s">
        <v>3419</v>
      </c>
      <c r="K1039" s="56"/>
      <c r="L1039" s="56" t="s">
        <v>3420</v>
      </c>
      <c r="M1039" s="55">
        <v>460</v>
      </c>
      <c r="N1039" s="55">
        <v>220</v>
      </c>
      <c r="O1039" s="55">
        <v>180</v>
      </c>
      <c r="P1039" s="55">
        <v>130</v>
      </c>
      <c r="Q1039" s="57"/>
      <c r="R1039" s="57"/>
      <c r="S1039" s="57"/>
      <c r="T1039" s="57"/>
      <c r="U1039" s="58" t="str">
        <f t="shared" si="189"/>
        <v>DQ26NT</v>
      </c>
      <c r="V1039" s="59"/>
      <c r="W1039" s="59"/>
      <c r="X1039" s="59"/>
      <c r="Y1039" s="59"/>
      <c r="Z1039" s="60">
        <f t="shared" si="183"/>
        <v>0</v>
      </c>
      <c r="AA1039" s="60">
        <f>W1039/N1039</f>
        <v>0</v>
      </c>
      <c r="AB1039" s="60"/>
      <c r="AC1039" s="60"/>
      <c r="AD1039" s="59"/>
      <c r="AE1039" s="59"/>
      <c r="AF1039" s="59"/>
      <c r="AG1039" s="59"/>
      <c r="AH1039" s="61"/>
      <c r="AI1039" s="61"/>
      <c r="AJ1039" s="61"/>
      <c r="AK1039" s="61"/>
      <c r="AL1039" s="164">
        <v>6.71</v>
      </c>
      <c r="AM1039" s="62"/>
      <c r="AN1039" s="63">
        <f t="shared" si="190"/>
        <v>3.8</v>
      </c>
      <c r="AO1039" s="59">
        <f t="shared" si="184"/>
        <v>1748</v>
      </c>
      <c r="AP1039" s="59">
        <f t="shared" si="184"/>
        <v>836</v>
      </c>
      <c r="AQ1039" s="59">
        <f t="shared" si="184"/>
        <v>684</v>
      </c>
      <c r="AR1039" s="59">
        <f t="shared" si="184"/>
        <v>494</v>
      </c>
      <c r="AS1039" s="59">
        <f t="shared" si="191"/>
        <v>1700</v>
      </c>
      <c r="AT1039" s="59">
        <f t="shared" si="191"/>
        <v>840</v>
      </c>
      <c r="AU1039" s="59">
        <f t="shared" si="191"/>
        <v>680</v>
      </c>
      <c r="AV1039" s="59">
        <f t="shared" si="191"/>
        <v>490</v>
      </c>
      <c r="AW1039" s="64"/>
      <c r="AX1039" s="126" t="s">
        <v>2995</v>
      </c>
      <c r="AY1039" s="65"/>
      <c r="AZ1039" s="66">
        <v>80</v>
      </c>
    </row>
    <row r="1040" spans="1:52" ht="31.5" x14ac:dyDescent="0.25">
      <c r="A1040" s="53" t="str">
        <f t="shared" si="185"/>
        <v>DQ27NT+1</v>
      </c>
      <c r="B1040" s="53" t="str">
        <f t="shared" si="186"/>
        <v>DQ27NT+2</v>
      </c>
      <c r="C1040" s="53" t="str">
        <f t="shared" si="187"/>
        <v>DQ27NT+3</v>
      </c>
      <c r="D1040" s="53" t="str">
        <f t="shared" si="188"/>
        <v>DQ27NT+4</v>
      </c>
      <c r="F1040" s="126" t="s">
        <v>2995</v>
      </c>
      <c r="G1040" s="55">
        <v>27</v>
      </c>
      <c r="H1040" s="55" t="s">
        <v>3421</v>
      </c>
      <c r="I1040" s="56" t="s">
        <v>3422</v>
      </c>
      <c r="J1040" s="56" t="s">
        <v>2775</v>
      </c>
      <c r="K1040" s="56"/>
      <c r="L1040" s="56" t="s">
        <v>3423</v>
      </c>
      <c r="M1040" s="55">
        <v>500</v>
      </c>
      <c r="N1040" s="55">
        <v>300</v>
      </c>
      <c r="O1040" s="55">
        <v>200</v>
      </c>
      <c r="P1040" s="55">
        <v>110</v>
      </c>
      <c r="Q1040" s="57"/>
      <c r="R1040" s="57"/>
      <c r="S1040" s="57"/>
      <c r="T1040" s="57"/>
      <c r="U1040" s="58" t="str">
        <f t="shared" si="189"/>
        <v>DQ27NT</v>
      </c>
      <c r="V1040" s="59"/>
      <c r="W1040" s="59"/>
      <c r="X1040" s="59"/>
      <c r="Y1040" s="59"/>
      <c r="Z1040" s="60"/>
      <c r="AA1040" s="60"/>
      <c r="AB1040" s="60"/>
      <c r="AC1040" s="60"/>
      <c r="AD1040" s="59"/>
      <c r="AE1040" s="59"/>
      <c r="AF1040" s="59"/>
      <c r="AG1040" s="59"/>
      <c r="AH1040" s="61"/>
      <c r="AI1040" s="61"/>
      <c r="AJ1040" s="61"/>
      <c r="AK1040" s="61"/>
      <c r="AL1040" s="164">
        <v>10.229045905059991</v>
      </c>
      <c r="AM1040" s="62"/>
      <c r="AN1040" s="63">
        <f t="shared" si="190"/>
        <v>5.9</v>
      </c>
      <c r="AO1040" s="59">
        <f t="shared" si="184"/>
        <v>2950</v>
      </c>
      <c r="AP1040" s="59">
        <f t="shared" si="184"/>
        <v>1770</v>
      </c>
      <c r="AQ1040" s="59">
        <f t="shared" si="184"/>
        <v>1180</v>
      </c>
      <c r="AR1040" s="59">
        <f t="shared" si="184"/>
        <v>649</v>
      </c>
      <c r="AS1040" s="59">
        <f t="shared" si="191"/>
        <v>3000</v>
      </c>
      <c r="AT1040" s="59">
        <f t="shared" si="191"/>
        <v>1800</v>
      </c>
      <c r="AU1040" s="59">
        <f t="shared" si="191"/>
        <v>1200</v>
      </c>
      <c r="AV1040" s="59">
        <f t="shared" si="191"/>
        <v>650</v>
      </c>
      <c r="AW1040" s="64"/>
      <c r="AX1040" s="126" t="s">
        <v>2995</v>
      </c>
      <c r="AY1040" s="65"/>
      <c r="AZ1040" s="66"/>
    </row>
    <row r="1041" spans="1:52" ht="54.75" customHeight="1" x14ac:dyDescent="0.25">
      <c r="A1041" s="53" t="str">
        <f t="shared" si="185"/>
        <v>DQ28NT+1</v>
      </c>
      <c r="B1041" s="53" t="str">
        <f t="shared" si="186"/>
        <v>DQ28NT+2</v>
      </c>
      <c r="C1041" s="53" t="str">
        <f t="shared" si="187"/>
        <v>DQ28NT+3</v>
      </c>
      <c r="D1041" s="53" t="str">
        <f t="shared" si="188"/>
        <v>DQ28NT+4</v>
      </c>
      <c r="F1041" s="126" t="s">
        <v>2995</v>
      </c>
      <c r="G1041" s="55">
        <v>28</v>
      </c>
      <c r="H1041" s="55" t="s">
        <v>3424</v>
      </c>
      <c r="I1041" s="56" t="s">
        <v>3425</v>
      </c>
      <c r="J1041" s="56" t="s">
        <v>2775</v>
      </c>
      <c r="K1041" s="56"/>
      <c r="L1041" s="92" t="s">
        <v>3426</v>
      </c>
      <c r="M1041" s="55">
        <v>700</v>
      </c>
      <c r="N1041" s="55">
        <v>300</v>
      </c>
      <c r="O1041" s="55">
        <v>200</v>
      </c>
      <c r="P1041" s="55">
        <v>110</v>
      </c>
      <c r="Q1041" s="57"/>
      <c r="R1041" s="57"/>
      <c r="S1041" s="57"/>
      <c r="T1041" s="57"/>
      <c r="U1041" s="58" t="str">
        <f t="shared" si="189"/>
        <v>DQ28NT</v>
      </c>
      <c r="V1041" s="59"/>
      <c r="W1041" s="59"/>
      <c r="X1041" s="59"/>
      <c r="Y1041" s="59"/>
      <c r="Z1041" s="60">
        <f>V1041/M1041</f>
        <v>0</v>
      </c>
      <c r="AA1041" s="60">
        <f>W1041/N1041</f>
        <v>0</v>
      </c>
      <c r="AB1041" s="60"/>
      <c r="AC1041" s="60"/>
      <c r="AD1041" s="59"/>
      <c r="AE1041" s="59"/>
      <c r="AF1041" s="59"/>
      <c r="AG1041" s="59"/>
      <c r="AH1041" s="61"/>
      <c r="AI1041" s="61"/>
      <c r="AJ1041" s="61"/>
      <c r="AK1041" s="61"/>
      <c r="AL1041" s="164">
        <v>8.3211298519751544</v>
      </c>
      <c r="AM1041" s="62"/>
      <c r="AN1041" s="63">
        <f t="shared" si="190"/>
        <v>4.8</v>
      </c>
      <c r="AO1041" s="59">
        <f t="shared" si="184"/>
        <v>3360</v>
      </c>
      <c r="AP1041" s="59">
        <f t="shared" si="184"/>
        <v>1440</v>
      </c>
      <c r="AQ1041" s="59">
        <f t="shared" si="184"/>
        <v>960</v>
      </c>
      <c r="AR1041" s="59">
        <f t="shared" si="184"/>
        <v>528</v>
      </c>
      <c r="AS1041" s="59">
        <f t="shared" si="191"/>
        <v>3400</v>
      </c>
      <c r="AT1041" s="59">
        <f t="shared" si="191"/>
        <v>1400</v>
      </c>
      <c r="AU1041" s="59">
        <f t="shared" si="191"/>
        <v>960</v>
      </c>
      <c r="AV1041" s="59">
        <f t="shared" si="191"/>
        <v>530</v>
      </c>
      <c r="AW1041" s="64"/>
      <c r="AX1041" s="126" t="s">
        <v>2995</v>
      </c>
      <c r="AY1041" s="65"/>
      <c r="AZ1041" s="66">
        <v>50</v>
      </c>
    </row>
    <row r="1042" spans="1:52" ht="31.5" x14ac:dyDescent="0.25">
      <c r="A1042" s="53" t="str">
        <f t="shared" si="185"/>
        <v>DQ29NT+1</v>
      </c>
      <c r="B1042" s="53" t="str">
        <f t="shared" si="186"/>
        <v>DQ29NT+2</v>
      </c>
      <c r="C1042" s="53" t="str">
        <f t="shared" si="187"/>
        <v>DQ29NT+3</v>
      </c>
      <c r="D1042" s="53" t="str">
        <f t="shared" si="188"/>
        <v>DQ29NT+4</v>
      </c>
      <c r="F1042" s="126" t="s">
        <v>2995</v>
      </c>
      <c r="G1042" s="55">
        <v>29</v>
      </c>
      <c r="H1042" s="55" t="s">
        <v>3427</v>
      </c>
      <c r="I1042" s="56" t="s">
        <v>3428</v>
      </c>
      <c r="J1042" s="56" t="s">
        <v>3429</v>
      </c>
      <c r="K1042" s="56"/>
      <c r="L1042" s="56" t="s">
        <v>3430</v>
      </c>
      <c r="M1042" s="55">
        <v>390</v>
      </c>
      <c r="N1042" s="55">
        <v>180</v>
      </c>
      <c r="O1042" s="55">
        <v>160</v>
      </c>
      <c r="P1042" s="55">
        <v>130</v>
      </c>
      <c r="Q1042" s="57"/>
      <c r="R1042" s="57"/>
      <c r="S1042" s="57"/>
      <c r="T1042" s="57"/>
      <c r="U1042" s="58" t="str">
        <f t="shared" si="189"/>
        <v>DQ29NT</v>
      </c>
      <c r="V1042" s="59"/>
      <c r="W1042" s="59"/>
      <c r="X1042" s="59"/>
      <c r="Y1042" s="59"/>
      <c r="Z1042" s="60"/>
      <c r="AA1042" s="60"/>
      <c r="AB1042" s="60"/>
      <c r="AC1042" s="60"/>
      <c r="AD1042" s="59"/>
      <c r="AE1042" s="59"/>
      <c r="AF1042" s="59"/>
      <c r="AG1042" s="59"/>
      <c r="AH1042" s="61"/>
      <c r="AI1042" s="61"/>
      <c r="AJ1042" s="61"/>
      <c r="AK1042" s="61"/>
      <c r="AL1042" s="164">
        <v>6.5485015763416889</v>
      </c>
      <c r="AM1042" s="62"/>
      <c r="AN1042" s="63">
        <f t="shared" si="190"/>
        <v>3.8</v>
      </c>
      <c r="AO1042" s="59">
        <f t="shared" si="184"/>
        <v>1482</v>
      </c>
      <c r="AP1042" s="59">
        <f t="shared" si="184"/>
        <v>684</v>
      </c>
      <c r="AQ1042" s="59">
        <f t="shared" si="184"/>
        <v>608</v>
      </c>
      <c r="AR1042" s="59">
        <f t="shared" si="184"/>
        <v>494</v>
      </c>
      <c r="AS1042" s="59">
        <f t="shared" si="191"/>
        <v>1500</v>
      </c>
      <c r="AT1042" s="59">
        <f t="shared" si="191"/>
        <v>680</v>
      </c>
      <c r="AU1042" s="59">
        <f t="shared" si="191"/>
        <v>610</v>
      </c>
      <c r="AV1042" s="59">
        <f t="shared" si="191"/>
        <v>490</v>
      </c>
      <c r="AW1042" s="64"/>
      <c r="AX1042" s="126" t="s">
        <v>2995</v>
      </c>
      <c r="AY1042" s="65"/>
      <c r="AZ1042" s="66">
        <v>50</v>
      </c>
    </row>
    <row r="1043" spans="1:52" ht="31.5" x14ac:dyDescent="0.25">
      <c r="A1043" s="53" t="str">
        <f t="shared" si="185"/>
        <v>DQ30NT+1</v>
      </c>
      <c r="B1043" s="53" t="str">
        <f t="shared" si="186"/>
        <v>DQ30NT+2</v>
      </c>
      <c r="C1043" s="53" t="str">
        <f t="shared" si="187"/>
        <v>DQ30NT+3</v>
      </c>
      <c r="D1043" s="53" t="str">
        <f t="shared" si="188"/>
        <v>DQ30NT+4</v>
      </c>
      <c r="F1043" s="126" t="s">
        <v>2995</v>
      </c>
      <c r="G1043" s="55">
        <v>30</v>
      </c>
      <c r="H1043" s="55" t="s">
        <v>3431</v>
      </c>
      <c r="I1043" s="56" t="s">
        <v>3432</v>
      </c>
      <c r="J1043" s="56" t="s">
        <v>3433</v>
      </c>
      <c r="K1043" s="56"/>
      <c r="L1043" s="56" t="s">
        <v>3434</v>
      </c>
      <c r="M1043" s="55">
        <v>500</v>
      </c>
      <c r="N1043" s="55">
        <v>300</v>
      </c>
      <c r="O1043" s="55">
        <v>200</v>
      </c>
      <c r="P1043" s="55">
        <v>110</v>
      </c>
      <c r="Q1043" s="57"/>
      <c r="R1043" s="57"/>
      <c r="S1043" s="57"/>
      <c r="T1043" s="57"/>
      <c r="U1043" s="58" t="str">
        <f t="shared" si="189"/>
        <v>DQ30NT</v>
      </c>
      <c r="V1043" s="59"/>
      <c r="W1043" s="59"/>
      <c r="X1043" s="59"/>
      <c r="Y1043" s="59"/>
      <c r="Z1043" s="60"/>
      <c r="AA1043" s="60"/>
      <c r="AB1043" s="60"/>
      <c r="AC1043" s="60"/>
      <c r="AD1043" s="59"/>
      <c r="AE1043" s="59"/>
      <c r="AF1043" s="59"/>
      <c r="AG1043" s="59"/>
      <c r="AH1043" s="61"/>
      <c r="AI1043" s="61"/>
      <c r="AJ1043" s="61"/>
      <c r="AK1043" s="61"/>
      <c r="AL1043" s="164">
        <v>9.2847949062341595</v>
      </c>
      <c r="AM1043" s="62"/>
      <c r="AN1043" s="63">
        <f t="shared" si="190"/>
        <v>5.3</v>
      </c>
      <c r="AO1043" s="59">
        <f t="shared" si="184"/>
        <v>2650</v>
      </c>
      <c r="AP1043" s="59">
        <f t="shared" si="184"/>
        <v>1590</v>
      </c>
      <c r="AQ1043" s="59">
        <f t="shared" si="184"/>
        <v>1060</v>
      </c>
      <c r="AR1043" s="59">
        <f t="shared" si="184"/>
        <v>583</v>
      </c>
      <c r="AS1043" s="59">
        <f t="shared" si="191"/>
        <v>2700</v>
      </c>
      <c r="AT1043" s="59">
        <f t="shared" si="191"/>
        <v>1600</v>
      </c>
      <c r="AU1043" s="59">
        <f t="shared" si="191"/>
        <v>1100</v>
      </c>
      <c r="AV1043" s="59">
        <f t="shared" si="191"/>
        <v>580</v>
      </c>
      <c r="AW1043" s="64"/>
      <c r="AX1043" s="126" t="s">
        <v>2995</v>
      </c>
      <c r="AY1043" s="65"/>
      <c r="AZ1043" s="66">
        <v>65</v>
      </c>
    </row>
    <row r="1044" spans="1:52" ht="63" x14ac:dyDescent="0.25">
      <c r="A1044" s="53" t="str">
        <f t="shared" si="185"/>
        <v>DQ31NT+1</v>
      </c>
      <c r="B1044" s="53" t="str">
        <f t="shared" si="186"/>
        <v>DQ31NT+2</v>
      </c>
      <c r="C1044" s="53" t="str">
        <f t="shared" si="187"/>
        <v>DQ31NT+3</v>
      </c>
      <c r="D1044" s="53" t="str">
        <f t="shared" si="188"/>
        <v>DQ31NT+4</v>
      </c>
      <c r="F1044" s="126" t="s">
        <v>2995</v>
      </c>
      <c r="G1044" s="55">
        <v>31</v>
      </c>
      <c r="H1044" s="55" t="s">
        <v>3435</v>
      </c>
      <c r="I1044" s="56" t="s">
        <v>3436</v>
      </c>
      <c r="J1044" s="56" t="s">
        <v>3437</v>
      </c>
      <c r="K1044" s="56"/>
      <c r="L1044" s="56" t="s">
        <v>3438</v>
      </c>
      <c r="M1044" s="55">
        <v>500</v>
      </c>
      <c r="N1044" s="55">
        <v>300</v>
      </c>
      <c r="O1044" s="55">
        <v>200</v>
      </c>
      <c r="P1044" s="55">
        <v>110</v>
      </c>
      <c r="Q1044" s="57"/>
      <c r="R1044" s="57"/>
      <c r="S1044" s="57"/>
      <c r="T1044" s="57"/>
      <c r="U1044" s="58" t="str">
        <f t="shared" si="189"/>
        <v>DQ31NT</v>
      </c>
      <c r="V1044" s="59"/>
      <c r="W1044" s="59"/>
      <c r="X1044" s="59"/>
      <c r="Y1044" s="59"/>
      <c r="Z1044" s="60"/>
      <c r="AA1044" s="60">
        <f>W1044/N1044</f>
        <v>0</v>
      </c>
      <c r="AB1044" s="60"/>
      <c r="AC1044" s="60"/>
      <c r="AD1044" s="59"/>
      <c r="AE1044" s="59"/>
      <c r="AF1044" s="59"/>
      <c r="AG1044" s="59"/>
      <c r="AH1044" s="61"/>
      <c r="AI1044" s="61"/>
      <c r="AJ1044" s="61"/>
      <c r="AK1044" s="61"/>
      <c r="AL1044" s="164">
        <v>10.322055098039217</v>
      </c>
      <c r="AM1044" s="62"/>
      <c r="AN1044" s="63">
        <f t="shared" si="190"/>
        <v>5.9</v>
      </c>
      <c r="AO1044" s="59">
        <f t="shared" si="184"/>
        <v>2950</v>
      </c>
      <c r="AP1044" s="59">
        <f t="shared" si="184"/>
        <v>1770</v>
      </c>
      <c r="AQ1044" s="59">
        <f t="shared" si="184"/>
        <v>1180</v>
      </c>
      <c r="AR1044" s="59">
        <f t="shared" si="184"/>
        <v>649</v>
      </c>
      <c r="AS1044" s="59">
        <f t="shared" si="191"/>
        <v>3000</v>
      </c>
      <c r="AT1044" s="59">
        <f t="shared" si="191"/>
        <v>1800</v>
      </c>
      <c r="AU1044" s="59">
        <f t="shared" si="191"/>
        <v>1200</v>
      </c>
      <c r="AV1044" s="59">
        <f t="shared" si="191"/>
        <v>650</v>
      </c>
      <c r="AW1044" s="64"/>
      <c r="AX1044" s="126" t="s">
        <v>2995</v>
      </c>
      <c r="AY1044" s="65"/>
      <c r="AZ1044" s="66">
        <v>300</v>
      </c>
    </row>
    <row r="1045" spans="1:52" ht="47.25" x14ac:dyDescent="0.25">
      <c r="A1045" s="53" t="str">
        <f t="shared" si="185"/>
        <v>DQ32NT+1</v>
      </c>
      <c r="B1045" s="53" t="str">
        <f t="shared" si="186"/>
        <v>DQ32NT+2</v>
      </c>
      <c r="C1045" s="53" t="str">
        <f t="shared" si="187"/>
        <v>DQ32NT+3</v>
      </c>
      <c r="D1045" s="53" t="str">
        <f t="shared" si="188"/>
        <v>DQ32NT+4</v>
      </c>
      <c r="F1045" s="126" t="s">
        <v>2995</v>
      </c>
      <c r="G1045" s="55">
        <v>32</v>
      </c>
      <c r="H1045" s="55" t="s">
        <v>3439</v>
      </c>
      <c r="I1045" s="56" t="s">
        <v>3440</v>
      </c>
      <c r="J1045" s="56" t="s">
        <v>3441</v>
      </c>
      <c r="K1045" s="56"/>
      <c r="L1045" s="56" t="s">
        <v>3442</v>
      </c>
      <c r="M1045" s="55">
        <v>590</v>
      </c>
      <c r="N1045" s="55">
        <v>290</v>
      </c>
      <c r="O1045" s="55">
        <v>260</v>
      </c>
      <c r="P1045" s="55">
        <v>140</v>
      </c>
      <c r="Q1045" s="57"/>
      <c r="R1045" s="57"/>
      <c r="S1045" s="57"/>
      <c r="T1045" s="57"/>
      <c r="U1045" s="58" t="str">
        <f t="shared" si="189"/>
        <v>DQ32NT</v>
      </c>
      <c r="V1045" s="59"/>
      <c r="W1045" s="59"/>
      <c r="X1045" s="59"/>
      <c r="Y1045" s="59"/>
      <c r="Z1045" s="60"/>
      <c r="AA1045" s="60"/>
      <c r="AB1045" s="60"/>
      <c r="AC1045" s="60"/>
      <c r="AD1045" s="59"/>
      <c r="AE1045" s="59"/>
      <c r="AF1045" s="59"/>
      <c r="AG1045" s="59"/>
      <c r="AH1045" s="61"/>
      <c r="AI1045" s="61"/>
      <c r="AJ1045" s="61"/>
      <c r="AK1045" s="61"/>
      <c r="AL1045" s="164">
        <v>10.619486238254932</v>
      </c>
      <c r="AM1045" s="62"/>
      <c r="AN1045" s="63">
        <f t="shared" si="190"/>
        <v>6.1</v>
      </c>
      <c r="AO1045" s="59">
        <f t="shared" si="184"/>
        <v>3599</v>
      </c>
      <c r="AP1045" s="59">
        <f t="shared" si="184"/>
        <v>1769</v>
      </c>
      <c r="AQ1045" s="59">
        <f t="shared" si="184"/>
        <v>1586</v>
      </c>
      <c r="AR1045" s="59">
        <f t="shared" si="184"/>
        <v>854</v>
      </c>
      <c r="AS1045" s="59">
        <f t="shared" si="191"/>
        <v>3600</v>
      </c>
      <c r="AT1045" s="59">
        <f t="shared" si="191"/>
        <v>1800</v>
      </c>
      <c r="AU1045" s="59">
        <f t="shared" si="191"/>
        <v>1600</v>
      </c>
      <c r="AV1045" s="59">
        <f t="shared" si="191"/>
        <v>850</v>
      </c>
      <c r="AW1045" s="64"/>
      <c r="AX1045" s="126" t="s">
        <v>2995</v>
      </c>
      <c r="AY1045" s="65"/>
      <c r="AZ1045" s="66"/>
    </row>
    <row r="1046" spans="1:52" ht="47.25" x14ac:dyDescent="0.25">
      <c r="A1046" s="53" t="str">
        <f t="shared" si="185"/>
        <v>DQ33NT+1</v>
      </c>
      <c r="B1046" s="53" t="str">
        <f t="shared" si="186"/>
        <v>DQ33NT+2</v>
      </c>
      <c r="C1046" s="53" t="str">
        <f t="shared" si="187"/>
        <v>DQ33NT+3</v>
      </c>
      <c r="D1046" s="53" t="str">
        <f t="shared" si="188"/>
        <v>DQ33NT+4</v>
      </c>
      <c r="F1046" s="126" t="s">
        <v>2995</v>
      </c>
      <c r="G1046" s="55">
        <v>33</v>
      </c>
      <c r="H1046" s="55" t="s">
        <v>3443</v>
      </c>
      <c r="I1046" s="56" t="s">
        <v>3444</v>
      </c>
      <c r="J1046" s="56" t="s">
        <v>3441</v>
      </c>
      <c r="K1046" s="56"/>
      <c r="L1046" s="56" t="s">
        <v>3445</v>
      </c>
      <c r="M1046" s="57">
        <v>700</v>
      </c>
      <c r="N1046" s="55">
        <v>300</v>
      </c>
      <c r="O1046" s="55">
        <v>200</v>
      </c>
      <c r="P1046" s="55">
        <v>160</v>
      </c>
      <c r="Q1046" s="57"/>
      <c r="R1046" s="57"/>
      <c r="S1046" s="57"/>
      <c r="T1046" s="57"/>
      <c r="U1046" s="58" t="str">
        <f t="shared" si="189"/>
        <v>DQ33NT</v>
      </c>
      <c r="V1046" s="59"/>
      <c r="W1046" s="59"/>
      <c r="X1046" s="59"/>
      <c r="Y1046" s="59"/>
      <c r="Z1046" s="60"/>
      <c r="AA1046" s="60"/>
      <c r="AB1046" s="60"/>
      <c r="AC1046" s="60"/>
      <c r="AD1046" s="59"/>
      <c r="AE1046" s="59"/>
      <c r="AF1046" s="59"/>
      <c r="AG1046" s="59"/>
      <c r="AH1046" s="61"/>
      <c r="AI1046" s="61"/>
      <c r="AJ1046" s="61"/>
      <c r="AK1046" s="61"/>
      <c r="AL1046" s="164">
        <v>6.3243313061499897</v>
      </c>
      <c r="AM1046" s="62"/>
      <c r="AN1046" s="63">
        <f t="shared" si="190"/>
        <v>3.6</v>
      </c>
      <c r="AO1046" s="59">
        <f t="shared" si="184"/>
        <v>2520</v>
      </c>
      <c r="AP1046" s="59">
        <f t="shared" si="184"/>
        <v>1080</v>
      </c>
      <c r="AQ1046" s="59">
        <f t="shared" si="184"/>
        <v>720</v>
      </c>
      <c r="AR1046" s="59">
        <f t="shared" si="184"/>
        <v>576</v>
      </c>
      <c r="AS1046" s="59">
        <f t="shared" si="191"/>
        <v>2500</v>
      </c>
      <c r="AT1046" s="59">
        <f t="shared" si="191"/>
        <v>1100</v>
      </c>
      <c r="AU1046" s="59">
        <f t="shared" si="191"/>
        <v>720</v>
      </c>
      <c r="AV1046" s="59">
        <f t="shared" si="191"/>
        <v>580</v>
      </c>
      <c r="AW1046" s="64"/>
      <c r="AX1046" s="126" t="s">
        <v>2995</v>
      </c>
      <c r="AY1046" s="65"/>
      <c r="AZ1046" s="66"/>
    </row>
    <row r="1047" spans="1:52" ht="47.25" x14ac:dyDescent="0.25">
      <c r="A1047" s="53" t="str">
        <f t="shared" si="185"/>
        <v>DQ34NT+1</v>
      </c>
      <c r="B1047" s="53" t="str">
        <f t="shared" si="186"/>
        <v>DQ34NT+2</v>
      </c>
      <c r="C1047" s="53" t="str">
        <f t="shared" si="187"/>
        <v>DQ34NT+3</v>
      </c>
      <c r="D1047" s="53" t="str">
        <f t="shared" si="188"/>
        <v>DQ34NT+4</v>
      </c>
      <c r="F1047" s="126" t="s">
        <v>2995</v>
      </c>
      <c r="G1047" s="55">
        <v>34</v>
      </c>
      <c r="H1047" s="55" t="s">
        <v>3446</v>
      </c>
      <c r="I1047" s="56" t="s">
        <v>3447</v>
      </c>
      <c r="J1047" s="56" t="s">
        <v>3448</v>
      </c>
      <c r="K1047" s="56"/>
      <c r="L1047" s="56" t="s">
        <v>3442</v>
      </c>
      <c r="M1047" s="55">
        <v>1200</v>
      </c>
      <c r="N1047" s="55">
        <v>600</v>
      </c>
      <c r="O1047" s="55">
        <v>500</v>
      </c>
      <c r="P1047" s="55">
        <v>300</v>
      </c>
      <c r="Q1047" s="57"/>
      <c r="R1047" s="57"/>
      <c r="S1047" s="57"/>
      <c r="T1047" s="57"/>
      <c r="U1047" s="58" t="str">
        <f t="shared" si="189"/>
        <v>DQ34NT</v>
      </c>
      <c r="V1047" s="59"/>
      <c r="W1047" s="59"/>
      <c r="X1047" s="59"/>
      <c r="Y1047" s="59"/>
      <c r="Z1047" s="60"/>
      <c r="AA1047" s="60">
        <f>W1047/N1047</f>
        <v>0</v>
      </c>
      <c r="AB1047" s="60"/>
      <c r="AC1047" s="60"/>
      <c r="AD1047" s="59"/>
      <c r="AE1047" s="59"/>
      <c r="AF1047" s="59"/>
      <c r="AG1047" s="59"/>
      <c r="AH1047" s="61"/>
      <c r="AI1047" s="61"/>
      <c r="AJ1047" s="61"/>
      <c r="AK1047" s="61"/>
      <c r="AL1047" s="164">
        <v>9.6418779137529143</v>
      </c>
      <c r="AM1047" s="62"/>
      <c r="AN1047" s="63">
        <f t="shared" si="190"/>
        <v>5.5</v>
      </c>
      <c r="AO1047" s="59">
        <f t="shared" si="184"/>
        <v>6600</v>
      </c>
      <c r="AP1047" s="59">
        <f t="shared" si="184"/>
        <v>3300</v>
      </c>
      <c r="AQ1047" s="59">
        <f t="shared" si="184"/>
        <v>2750</v>
      </c>
      <c r="AR1047" s="59">
        <f t="shared" si="184"/>
        <v>1650</v>
      </c>
      <c r="AS1047" s="59">
        <f t="shared" si="191"/>
        <v>6600</v>
      </c>
      <c r="AT1047" s="59">
        <f t="shared" si="191"/>
        <v>3300</v>
      </c>
      <c r="AU1047" s="59">
        <f t="shared" si="191"/>
        <v>2800</v>
      </c>
      <c r="AV1047" s="59">
        <f t="shared" si="191"/>
        <v>1700</v>
      </c>
      <c r="AW1047" s="64"/>
      <c r="AX1047" s="126" t="s">
        <v>2995</v>
      </c>
      <c r="AY1047" s="65"/>
      <c r="AZ1047" s="66">
        <v>240</v>
      </c>
    </row>
    <row r="1048" spans="1:52" x14ac:dyDescent="0.25">
      <c r="A1048" s="53" t="str">
        <f t="shared" si="185"/>
        <v>DQ35NT+1</v>
      </c>
      <c r="B1048" s="53" t="str">
        <f t="shared" si="186"/>
        <v>DQ35NT+2</v>
      </c>
      <c r="C1048" s="53" t="str">
        <f t="shared" si="187"/>
        <v>DQ35NT+3</v>
      </c>
      <c r="D1048" s="53" t="str">
        <f t="shared" si="188"/>
        <v>DQ35NT+4</v>
      </c>
      <c r="F1048" s="126" t="s">
        <v>2995</v>
      </c>
      <c r="G1048" s="55">
        <v>35</v>
      </c>
      <c r="H1048" s="55" t="s">
        <v>3449</v>
      </c>
      <c r="I1048" s="56" t="s">
        <v>3450</v>
      </c>
      <c r="J1048" s="56" t="s">
        <v>3451</v>
      </c>
      <c r="K1048" s="56"/>
      <c r="L1048" s="56" t="s">
        <v>3452</v>
      </c>
      <c r="M1048" s="55"/>
      <c r="N1048" s="55"/>
      <c r="O1048" s="55"/>
      <c r="P1048" s="55"/>
      <c r="Q1048" s="57"/>
      <c r="R1048" s="57"/>
      <c r="S1048" s="57"/>
      <c r="T1048" s="57"/>
      <c r="U1048" s="58"/>
      <c r="V1048" s="59"/>
      <c r="W1048" s="59"/>
      <c r="X1048" s="59"/>
      <c r="Y1048" s="59"/>
      <c r="Z1048" s="60"/>
      <c r="AA1048" s="60"/>
      <c r="AB1048" s="60"/>
      <c r="AC1048" s="60"/>
      <c r="AD1048" s="59"/>
      <c r="AE1048" s="59"/>
      <c r="AF1048" s="59"/>
      <c r="AG1048" s="59"/>
      <c r="AH1048" s="61"/>
      <c r="AI1048" s="61"/>
      <c r="AJ1048" s="61"/>
      <c r="AK1048" s="61"/>
      <c r="AL1048" s="164"/>
      <c r="AM1048" s="62"/>
      <c r="AN1048" s="62"/>
      <c r="AO1048" s="59">
        <f t="shared" si="184"/>
        <v>0</v>
      </c>
      <c r="AP1048" s="59">
        <f t="shared" si="184"/>
        <v>0</v>
      </c>
      <c r="AQ1048" s="59">
        <f t="shared" si="184"/>
        <v>0</v>
      </c>
      <c r="AR1048" s="59">
        <f t="shared" si="184"/>
        <v>0</v>
      </c>
      <c r="AS1048" s="59"/>
      <c r="AT1048" s="59"/>
      <c r="AU1048" s="59"/>
      <c r="AV1048" s="59"/>
      <c r="AW1048" s="64"/>
      <c r="AX1048" s="126" t="s">
        <v>3453</v>
      </c>
      <c r="AY1048" s="65"/>
      <c r="AZ1048" s="66">
        <v>240</v>
      </c>
    </row>
    <row r="1049" spans="1:52" ht="54.75" customHeight="1" x14ac:dyDescent="0.25">
      <c r="A1049" s="53" t="str">
        <f t="shared" si="185"/>
        <v>DQ35NT_D1+1</v>
      </c>
      <c r="B1049" s="53" t="str">
        <f t="shared" si="186"/>
        <v>DQ35NT_D1+2</v>
      </c>
      <c r="C1049" s="53" t="str">
        <f t="shared" si="187"/>
        <v>DQ35NT_D1+3</v>
      </c>
      <c r="D1049" s="53" t="str">
        <f t="shared" si="188"/>
        <v>DQ35NT_D1+4</v>
      </c>
      <c r="F1049" s="126" t="s">
        <v>2995</v>
      </c>
      <c r="G1049" s="55"/>
      <c r="H1049" s="55" t="s">
        <v>3454</v>
      </c>
      <c r="I1049" s="56" t="s">
        <v>3455</v>
      </c>
      <c r="J1049" s="56" t="s">
        <v>3451</v>
      </c>
      <c r="K1049" s="56"/>
      <c r="L1049" s="56" t="s">
        <v>3456</v>
      </c>
      <c r="M1049" s="55">
        <v>470</v>
      </c>
      <c r="N1049" s="55">
        <v>230</v>
      </c>
      <c r="O1049" s="55">
        <v>160</v>
      </c>
      <c r="P1049" s="55">
        <v>130</v>
      </c>
      <c r="Q1049" s="57"/>
      <c r="R1049" s="57"/>
      <c r="S1049" s="57"/>
      <c r="T1049" s="57"/>
      <c r="U1049" s="58" t="str">
        <f>H1049</f>
        <v>DQ35NT_D1</v>
      </c>
      <c r="V1049" s="59"/>
      <c r="W1049" s="59"/>
      <c r="X1049" s="59"/>
      <c r="Y1049" s="59"/>
      <c r="Z1049" s="60"/>
      <c r="AA1049" s="60"/>
      <c r="AB1049" s="60"/>
      <c r="AC1049" s="60"/>
      <c r="AD1049" s="59"/>
      <c r="AE1049" s="59"/>
      <c r="AF1049" s="59"/>
      <c r="AG1049" s="59"/>
      <c r="AH1049" s="61"/>
      <c r="AI1049" s="61"/>
      <c r="AJ1049" s="61"/>
      <c r="AK1049" s="61"/>
      <c r="AL1049" s="164">
        <v>12.201949015593044</v>
      </c>
      <c r="AM1049" s="62"/>
      <c r="AN1049" s="63">
        <f>ROUNDDOWN(AL1049*$AN$10/$AL$10,1)</f>
        <v>7</v>
      </c>
      <c r="AO1049" s="59">
        <f t="shared" si="184"/>
        <v>3290</v>
      </c>
      <c r="AP1049" s="59">
        <f t="shared" si="184"/>
        <v>1610</v>
      </c>
      <c r="AQ1049" s="59">
        <f t="shared" si="184"/>
        <v>1120</v>
      </c>
      <c r="AR1049" s="59">
        <f t="shared" si="184"/>
        <v>910</v>
      </c>
      <c r="AS1049" s="59">
        <f t="shared" si="191"/>
        <v>3300</v>
      </c>
      <c r="AT1049" s="59">
        <f t="shared" si="191"/>
        <v>1600</v>
      </c>
      <c r="AU1049" s="59">
        <f t="shared" si="191"/>
        <v>1100</v>
      </c>
      <c r="AV1049" s="59">
        <f t="shared" si="191"/>
        <v>910</v>
      </c>
      <c r="AW1049" s="64"/>
      <c r="AX1049" s="126" t="s">
        <v>3453</v>
      </c>
      <c r="AY1049" s="65"/>
      <c r="AZ1049" s="66">
        <v>240</v>
      </c>
    </row>
    <row r="1050" spans="1:52" ht="54.75" customHeight="1" x14ac:dyDescent="0.25">
      <c r="A1050" s="53" t="str">
        <f t="shared" si="185"/>
        <v>DQ35NT_D2+1</v>
      </c>
      <c r="B1050" s="53" t="str">
        <f t="shared" si="186"/>
        <v>DQ35NT_D2+2</v>
      </c>
      <c r="C1050" s="53" t="str">
        <f t="shared" si="187"/>
        <v>DQ35NT_D2+3</v>
      </c>
      <c r="D1050" s="53" t="str">
        <f t="shared" si="188"/>
        <v>DQ35NT_D2+4</v>
      </c>
      <c r="F1050" s="126" t="s">
        <v>2995</v>
      </c>
      <c r="G1050" s="55"/>
      <c r="H1050" s="55" t="s">
        <v>3457</v>
      </c>
      <c r="I1050" s="56" t="s">
        <v>3458</v>
      </c>
      <c r="J1050" s="56" t="s">
        <v>3459</v>
      </c>
      <c r="K1050" s="56"/>
      <c r="L1050" s="56" t="s">
        <v>3452</v>
      </c>
      <c r="M1050" s="55">
        <v>390</v>
      </c>
      <c r="N1050" s="55">
        <v>200</v>
      </c>
      <c r="O1050" s="55">
        <v>160</v>
      </c>
      <c r="P1050" s="55">
        <v>130</v>
      </c>
      <c r="Q1050" s="57"/>
      <c r="R1050" s="57"/>
      <c r="S1050" s="57"/>
      <c r="T1050" s="57"/>
      <c r="U1050" s="58" t="str">
        <f>H1050</f>
        <v>DQ35NT_D2</v>
      </c>
      <c r="V1050" s="59"/>
      <c r="W1050" s="59"/>
      <c r="X1050" s="59"/>
      <c r="Y1050" s="59"/>
      <c r="Z1050" s="60">
        <f>V1050/M1050</f>
        <v>0</v>
      </c>
      <c r="AA1050" s="60">
        <f>W1050/N1050</f>
        <v>0</v>
      </c>
      <c r="AB1050" s="60"/>
      <c r="AC1050" s="60">
        <f>Y1050/P1050</f>
        <v>0</v>
      </c>
      <c r="AD1050" s="59" t="e">
        <f>VLOOKUP($H1050,#REF!,5,0)</f>
        <v>#REF!</v>
      </c>
      <c r="AE1050" s="59"/>
      <c r="AF1050" s="59"/>
      <c r="AG1050" s="59"/>
      <c r="AH1050" s="61" t="e">
        <f>AD1050/M1050</f>
        <v>#REF!</v>
      </c>
      <c r="AI1050" s="61"/>
      <c r="AJ1050" s="61"/>
      <c r="AK1050" s="61"/>
      <c r="AL1050" s="164">
        <v>7.52</v>
      </c>
      <c r="AM1050" s="62"/>
      <c r="AN1050" s="63">
        <f>ROUNDDOWN(AL1050*$AN$10/$AL$10,1)</f>
        <v>4.3</v>
      </c>
      <c r="AO1050" s="59">
        <f t="shared" si="184"/>
        <v>1677</v>
      </c>
      <c r="AP1050" s="59">
        <f t="shared" si="184"/>
        <v>860</v>
      </c>
      <c r="AQ1050" s="59">
        <f t="shared" si="184"/>
        <v>688</v>
      </c>
      <c r="AR1050" s="59">
        <f t="shared" si="184"/>
        <v>559</v>
      </c>
      <c r="AS1050" s="59">
        <f t="shared" si="191"/>
        <v>1700</v>
      </c>
      <c r="AT1050" s="59">
        <f t="shared" si="191"/>
        <v>860</v>
      </c>
      <c r="AU1050" s="59">
        <f t="shared" si="191"/>
        <v>690</v>
      </c>
      <c r="AV1050" s="59">
        <f t="shared" si="191"/>
        <v>560</v>
      </c>
      <c r="AW1050" s="64" t="e">
        <f>VLOOKUP($H1050,#REF!,3,0)</f>
        <v>#REF!</v>
      </c>
      <c r="AX1050" s="172" t="s">
        <v>3453</v>
      </c>
      <c r="AY1050" s="166"/>
      <c r="AZ1050" s="66">
        <v>330</v>
      </c>
    </row>
    <row r="1051" spans="1:52" ht="54.75" customHeight="1" x14ac:dyDescent="0.25">
      <c r="A1051" s="53" t="str">
        <f t="shared" si="185"/>
        <v>DQ36NT+1</v>
      </c>
      <c r="B1051" s="53" t="str">
        <f t="shared" si="186"/>
        <v>DQ36NT+2</v>
      </c>
      <c r="C1051" s="53" t="str">
        <f t="shared" si="187"/>
        <v>DQ36NT+3</v>
      </c>
      <c r="D1051" s="53" t="str">
        <f t="shared" si="188"/>
        <v>DQ36NT+4</v>
      </c>
      <c r="F1051" s="126" t="s">
        <v>2995</v>
      </c>
      <c r="G1051" s="55">
        <v>36</v>
      </c>
      <c r="H1051" s="55" t="s">
        <v>3460</v>
      </c>
      <c r="I1051" s="56" t="s">
        <v>3461</v>
      </c>
      <c r="J1051" s="56" t="s">
        <v>3462</v>
      </c>
      <c r="K1051" s="56"/>
      <c r="L1051" s="56" t="s">
        <v>3463</v>
      </c>
      <c r="M1051" s="55"/>
      <c r="N1051" s="55"/>
      <c r="O1051" s="55"/>
      <c r="P1051" s="55"/>
      <c r="Q1051" s="57"/>
      <c r="R1051" s="57"/>
      <c r="S1051" s="57"/>
      <c r="T1051" s="57"/>
      <c r="U1051" s="58"/>
      <c r="V1051" s="59"/>
      <c r="W1051" s="59"/>
      <c r="X1051" s="59"/>
      <c r="Y1051" s="59"/>
      <c r="Z1051" s="60"/>
      <c r="AA1051" s="60" t="e">
        <f>W1051/N1051</f>
        <v>#DIV/0!</v>
      </c>
      <c r="AB1051" s="60"/>
      <c r="AC1051" s="60" t="e">
        <f>Y1051/P1051</f>
        <v>#DIV/0!</v>
      </c>
      <c r="AD1051" s="59"/>
      <c r="AE1051" s="59"/>
      <c r="AF1051" s="59"/>
      <c r="AG1051" s="59"/>
      <c r="AH1051" s="61"/>
      <c r="AI1051" s="61"/>
      <c r="AJ1051" s="61"/>
      <c r="AK1051" s="61"/>
      <c r="AL1051" s="164"/>
      <c r="AM1051" s="62"/>
      <c r="AN1051" s="62"/>
      <c r="AO1051" s="59">
        <f t="shared" si="184"/>
        <v>0</v>
      </c>
      <c r="AP1051" s="59">
        <f t="shared" si="184"/>
        <v>0</v>
      </c>
      <c r="AQ1051" s="59">
        <f t="shared" si="184"/>
        <v>0</v>
      </c>
      <c r="AR1051" s="59">
        <f t="shared" si="184"/>
        <v>0</v>
      </c>
      <c r="AS1051" s="59"/>
      <c r="AT1051" s="59"/>
      <c r="AU1051" s="59"/>
      <c r="AV1051" s="59"/>
      <c r="AW1051" s="64"/>
      <c r="AX1051" s="126" t="s">
        <v>3453</v>
      </c>
      <c r="AY1051" s="65"/>
      <c r="AZ1051" s="66">
        <v>360</v>
      </c>
    </row>
    <row r="1052" spans="1:52" ht="54.75" customHeight="1" x14ac:dyDescent="0.25">
      <c r="A1052" s="53" t="str">
        <f t="shared" si="185"/>
        <v>DQ36NT_D1+1</v>
      </c>
      <c r="B1052" s="53" t="str">
        <f t="shared" si="186"/>
        <v>DQ36NT_D1+2</v>
      </c>
      <c r="C1052" s="53" t="str">
        <f t="shared" si="187"/>
        <v>DQ36NT_D1+3</v>
      </c>
      <c r="D1052" s="53" t="str">
        <f t="shared" si="188"/>
        <v>DQ36NT_D1+4</v>
      </c>
      <c r="F1052" s="126" t="s">
        <v>2995</v>
      </c>
      <c r="G1052" s="55"/>
      <c r="H1052" s="55" t="s">
        <v>3464</v>
      </c>
      <c r="I1052" s="56" t="s">
        <v>3465</v>
      </c>
      <c r="J1052" s="56" t="s">
        <v>3466</v>
      </c>
      <c r="K1052" s="56"/>
      <c r="L1052" s="56" t="s">
        <v>3467</v>
      </c>
      <c r="M1052" s="55">
        <v>250</v>
      </c>
      <c r="N1052" s="55">
        <v>210</v>
      </c>
      <c r="O1052" s="55">
        <v>130</v>
      </c>
      <c r="P1052" s="55">
        <v>80</v>
      </c>
      <c r="Q1052" s="57"/>
      <c r="R1052" s="57"/>
      <c r="S1052" s="57"/>
      <c r="T1052" s="57"/>
      <c r="U1052" s="58" t="str">
        <f>H1052</f>
        <v>DQ36NT_D1</v>
      </c>
      <c r="V1052" s="59"/>
      <c r="W1052" s="59"/>
      <c r="X1052" s="59"/>
      <c r="Y1052" s="59"/>
      <c r="Z1052" s="60">
        <f>V1052/M1052</f>
        <v>0</v>
      </c>
      <c r="AA1052" s="60"/>
      <c r="AB1052" s="60"/>
      <c r="AC1052" s="60"/>
      <c r="AD1052" s="59"/>
      <c r="AE1052" s="59"/>
      <c r="AF1052" s="59"/>
      <c r="AG1052" s="59"/>
      <c r="AH1052" s="61"/>
      <c r="AI1052" s="61"/>
      <c r="AJ1052" s="61"/>
      <c r="AK1052" s="61"/>
      <c r="AL1052" s="164">
        <v>10.876584752387751</v>
      </c>
      <c r="AM1052" s="62"/>
      <c r="AN1052" s="63">
        <f>ROUNDDOWN(AL1052*$AN$10/$AL$10,1)</f>
        <v>6.3</v>
      </c>
      <c r="AO1052" s="59">
        <f t="shared" si="184"/>
        <v>1575</v>
      </c>
      <c r="AP1052" s="59">
        <f t="shared" si="184"/>
        <v>1323</v>
      </c>
      <c r="AQ1052" s="59">
        <f t="shared" si="184"/>
        <v>819</v>
      </c>
      <c r="AR1052" s="59">
        <f t="shared" si="184"/>
        <v>504</v>
      </c>
      <c r="AS1052" s="59">
        <f t="shared" si="191"/>
        <v>1600</v>
      </c>
      <c r="AT1052" s="59">
        <f t="shared" si="191"/>
        <v>1300</v>
      </c>
      <c r="AU1052" s="59">
        <f t="shared" si="191"/>
        <v>820</v>
      </c>
      <c r="AV1052" s="59">
        <f t="shared" si="191"/>
        <v>500</v>
      </c>
      <c r="AW1052" s="64"/>
      <c r="AX1052" s="126" t="s">
        <v>3453</v>
      </c>
      <c r="AY1052" s="65"/>
      <c r="AZ1052" s="66">
        <v>420</v>
      </c>
    </row>
    <row r="1053" spans="1:52" ht="54.75" customHeight="1" x14ac:dyDescent="0.25">
      <c r="A1053" s="53" t="str">
        <f t="shared" si="185"/>
        <v>DQ36NT_D2+1</v>
      </c>
      <c r="B1053" s="53" t="str">
        <f t="shared" si="186"/>
        <v>DQ36NT_D2+2</v>
      </c>
      <c r="C1053" s="53" t="str">
        <f t="shared" si="187"/>
        <v>DQ36NT_D2+3</v>
      </c>
      <c r="D1053" s="53" t="str">
        <f t="shared" si="188"/>
        <v>DQ36NT_D2+4</v>
      </c>
      <c r="F1053" s="126" t="s">
        <v>2995</v>
      </c>
      <c r="G1053" s="55"/>
      <c r="H1053" s="55" t="s">
        <v>3468</v>
      </c>
      <c r="I1053" s="56" t="s">
        <v>3469</v>
      </c>
      <c r="J1053" s="56"/>
      <c r="K1053" s="56"/>
      <c r="L1053" s="56"/>
      <c r="M1053" s="55">
        <v>220</v>
      </c>
      <c r="N1053" s="55">
        <v>170</v>
      </c>
      <c r="O1053" s="55">
        <v>130</v>
      </c>
      <c r="P1053" s="55">
        <v>80</v>
      </c>
      <c r="Q1053" s="57"/>
      <c r="R1053" s="57"/>
      <c r="S1053" s="57"/>
      <c r="T1053" s="57"/>
      <c r="U1053" s="58" t="str">
        <f>H1053</f>
        <v>DQ36NT_D2</v>
      </c>
      <c r="V1053" s="59"/>
      <c r="W1053" s="59"/>
      <c r="X1053" s="59"/>
      <c r="Y1053" s="59"/>
      <c r="Z1053" s="60">
        <f>V1053/M1053</f>
        <v>0</v>
      </c>
      <c r="AA1053" s="60">
        <f>W1053/N1053</f>
        <v>0</v>
      </c>
      <c r="AB1053" s="60"/>
      <c r="AC1053" s="60">
        <f>Y1053/P1053</f>
        <v>0</v>
      </c>
      <c r="AD1053" s="59"/>
      <c r="AE1053" s="59"/>
      <c r="AF1053" s="59"/>
      <c r="AG1053" s="59"/>
      <c r="AH1053" s="61"/>
      <c r="AI1053" s="61"/>
      <c r="AJ1053" s="61"/>
      <c r="AK1053" s="61"/>
      <c r="AL1053" s="164">
        <v>10.88</v>
      </c>
      <c r="AM1053" s="62"/>
      <c r="AN1053" s="63">
        <f>ROUNDDOWN(AL1053*$AN$10/$AL$10,1)</f>
        <v>6.3</v>
      </c>
      <c r="AO1053" s="59">
        <f t="shared" si="184"/>
        <v>1386</v>
      </c>
      <c r="AP1053" s="59">
        <f t="shared" si="184"/>
        <v>1071</v>
      </c>
      <c r="AQ1053" s="59">
        <f t="shared" si="184"/>
        <v>819</v>
      </c>
      <c r="AR1053" s="59">
        <f t="shared" si="184"/>
        <v>504</v>
      </c>
      <c r="AS1053" s="59">
        <f t="shared" si="191"/>
        <v>1400</v>
      </c>
      <c r="AT1053" s="59">
        <f t="shared" si="191"/>
        <v>1100</v>
      </c>
      <c r="AU1053" s="59">
        <f t="shared" si="191"/>
        <v>820</v>
      </c>
      <c r="AV1053" s="59">
        <f t="shared" si="191"/>
        <v>500</v>
      </c>
      <c r="AW1053" s="64"/>
      <c r="AX1053" s="126" t="s">
        <v>3453</v>
      </c>
      <c r="AY1053" s="65"/>
      <c r="AZ1053" s="66">
        <v>660</v>
      </c>
    </row>
    <row r="1054" spans="1:52" ht="54.75" customHeight="1" x14ac:dyDescent="0.25">
      <c r="A1054" s="53" t="str">
        <f t="shared" si="185"/>
        <v>DQ37NT+1</v>
      </c>
      <c r="B1054" s="53" t="str">
        <f t="shared" si="186"/>
        <v>DQ37NT+2</v>
      </c>
      <c r="C1054" s="53" t="str">
        <f t="shared" si="187"/>
        <v>DQ37NT+3</v>
      </c>
      <c r="D1054" s="53" t="str">
        <f t="shared" si="188"/>
        <v>DQ37NT+4</v>
      </c>
      <c r="F1054" s="126" t="s">
        <v>2995</v>
      </c>
      <c r="G1054" s="55">
        <v>37</v>
      </c>
      <c r="H1054" s="55" t="s">
        <v>3470</v>
      </c>
      <c r="I1054" s="56" t="s">
        <v>3471</v>
      </c>
      <c r="J1054" s="56" t="s">
        <v>3472</v>
      </c>
      <c r="K1054" s="56"/>
      <c r="L1054" s="56" t="s">
        <v>3473</v>
      </c>
      <c r="M1054" s="57">
        <v>700</v>
      </c>
      <c r="N1054" s="57">
        <v>300</v>
      </c>
      <c r="O1054" s="57">
        <v>200</v>
      </c>
      <c r="P1054" s="55">
        <v>110</v>
      </c>
      <c r="Q1054" s="57"/>
      <c r="R1054" s="57"/>
      <c r="S1054" s="57"/>
      <c r="T1054" s="57"/>
      <c r="U1054" s="58" t="str">
        <f>H1054</f>
        <v>DQ37NT</v>
      </c>
      <c r="V1054" s="59"/>
      <c r="W1054" s="59"/>
      <c r="X1054" s="59"/>
      <c r="Y1054" s="59"/>
      <c r="Z1054" s="60"/>
      <c r="AA1054" s="60"/>
      <c r="AB1054" s="60"/>
      <c r="AC1054" s="60"/>
      <c r="AD1054" s="59"/>
      <c r="AE1054" s="59"/>
      <c r="AF1054" s="59"/>
      <c r="AG1054" s="59"/>
      <c r="AH1054" s="61"/>
      <c r="AI1054" s="61"/>
      <c r="AJ1054" s="61"/>
      <c r="AK1054" s="61"/>
      <c r="AL1054" s="164">
        <v>7.92</v>
      </c>
      <c r="AM1054" s="62"/>
      <c r="AN1054" s="63">
        <f>ROUNDDOWN(AL1054*$AN$10/$AL$10,1)</f>
        <v>4.5</v>
      </c>
      <c r="AO1054" s="59">
        <f t="shared" si="184"/>
        <v>3150</v>
      </c>
      <c r="AP1054" s="59">
        <f t="shared" si="184"/>
        <v>1350</v>
      </c>
      <c r="AQ1054" s="59">
        <f t="shared" si="184"/>
        <v>900</v>
      </c>
      <c r="AR1054" s="59">
        <f t="shared" si="184"/>
        <v>495</v>
      </c>
      <c r="AS1054" s="59">
        <f t="shared" si="191"/>
        <v>3200</v>
      </c>
      <c r="AT1054" s="59">
        <f t="shared" si="191"/>
        <v>1400</v>
      </c>
      <c r="AU1054" s="59">
        <f t="shared" si="191"/>
        <v>900</v>
      </c>
      <c r="AV1054" s="59">
        <f t="shared" si="191"/>
        <v>500</v>
      </c>
      <c r="AW1054" s="64"/>
      <c r="AX1054" s="126" t="s">
        <v>3453</v>
      </c>
      <c r="AY1054" s="65"/>
      <c r="AZ1054" s="66">
        <v>540</v>
      </c>
    </row>
    <row r="1055" spans="1:52" ht="54.75" customHeight="1" x14ac:dyDescent="0.25">
      <c r="A1055" s="53" t="str">
        <f t="shared" si="185"/>
        <v>DQ38NT+1</v>
      </c>
      <c r="B1055" s="53" t="str">
        <f t="shared" si="186"/>
        <v>DQ38NT+2</v>
      </c>
      <c r="C1055" s="53" t="str">
        <f t="shared" si="187"/>
        <v>DQ38NT+3</v>
      </c>
      <c r="D1055" s="53" t="str">
        <f t="shared" si="188"/>
        <v>DQ38NT+4</v>
      </c>
      <c r="F1055" s="126" t="s">
        <v>2995</v>
      </c>
      <c r="G1055" s="55">
        <v>38</v>
      </c>
      <c r="H1055" s="55" t="s">
        <v>3474</v>
      </c>
      <c r="I1055" s="56" t="s">
        <v>3475</v>
      </c>
      <c r="J1055" s="56" t="s">
        <v>3472</v>
      </c>
      <c r="K1055" s="56"/>
      <c r="L1055" s="56" t="s">
        <v>3476</v>
      </c>
      <c r="M1055" s="55">
        <v>3600</v>
      </c>
      <c r="N1055" s="55">
        <v>1800</v>
      </c>
      <c r="O1055" s="55">
        <v>1100</v>
      </c>
      <c r="P1055" s="55">
        <v>500</v>
      </c>
      <c r="Q1055" s="57"/>
      <c r="R1055" s="57"/>
      <c r="S1055" s="57"/>
      <c r="T1055" s="57"/>
      <c r="U1055" s="58" t="str">
        <f>H1055</f>
        <v>DQ38NT</v>
      </c>
      <c r="V1055" s="59"/>
      <c r="W1055" s="59"/>
      <c r="X1055" s="59"/>
      <c r="Y1055" s="59"/>
      <c r="Z1055" s="60"/>
      <c r="AA1055" s="60"/>
      <c r="AB1055" s="60"/>
      <c r="AC1055" s="60"/>
      <c r="AD1055" s="59"/>
      <c r="AE1055" s="59"/>
      <c r="AF1055" s="59"/>
      <c r="AG1055" s="59"/>
      <c r="AH1055" s="61"/>
      <c r="AI1055" s="61"/>
      <c r="AJ1055" s="61"/>
      <c r="AK1055" s="61"/>
      <c r="AL1055" s="164">
        <v>7.3411343610954445</v>
      </c>
      <c r="AM1055" s="62"/>
      <c r="AN1055" s="63">
        <f>ROUNDDOWN(AL1055*$AN$10/$AL$10,1)</f>
        <v>4.2</v>
      </c>
      <c r="AO1055" s="59">
        <f t="shared" si="184"/>
        <v>15120</v>
      </c>
      <c r="AP1055" s="59">
        <f t="shared" si="184"/>
        <v>7560</v>
      </c>
      <c r="AQ1055" s="59">
        <f t="shared" si="184"/>
        <v>4620</v>
      </c>
      <c r="AR1055" s="59">
        <f t="shared" si="184"/>
        <v>2100</v>
      </c>
      <c r="AS1055" s="59">
        <f t="shared" si="191"/>
        <v>15100</v>
      </c>
      <c r="AT1055" s="59">
        <f t="shared" si="191"/>
        <v>7600</v>
      </c>
      <c r="AU1055" s="59">
        <f t="shared" si="191"/>
        <v>4600</v>
      </c>
      <c r="AV1055" s="59">
        <f t="shared" si="191"/>
        <v>2100</v>
      </c>
      <c r="AW1055" s="64"/>
      <c r="AX1055" s="126" t="s">
        <v>3453</v>
      </c>
      <c r="AY1055" s="65"/>
      <c r="AZ1055" s="66">
        <v>270</v>
      </c>
    </row>
    <row r="1056" spans="1:52" s="210" customFormat="1" ht="54.75" customHeight="1" x14ac:dyDescent="0.25">
      <c r="A1056" s="182" t="str">
        <f t="shared" si="185"/>
        <v>TP+1</v>
      </c>
      <c r="B1056" s="182" t="str">
        <f t="shared" si="186"/>
        <v>TP+2</v>
      </c>
      <c r="C1056" s="182" t="str">
        <f t="shared" si="187"/>
        <v>TP+3</v>
      </c>
      <c r="D1056" s="182" t="str">
        <f t="shared" si="188"/>
        <v>TP+4</v>
      </c>
      <c r="F1056" s="183" t="s">
        <v>3453</v>
      </c>
      <c r="G1056" s="169" t="s">
        <v>3477</v>
      </c>
      <c r="H1056" s="184" t="s">
        <v>3453</v>
      </c>
      <c r="I1056" s="170" t="s">
        <v>3478</v>
      </c>
      <c r="J1056" s="170"/>
      <c r="K1056" s="170"/>
      <c r="L1056" s="170"/>
      <c r="M1056" s="169"/>
      <c r="N1056" s="169"/>
      <c r="O1056" s="169"/>
      <c r="P1056" s="169"/>
      <c r="Q1056" s="184"/>
      <c r="R1056" s="184"/>
      <c r="S1056" s="184"/>
      <c r="T1056" s="184"/>
      <c r="U1056" s="185"/>
      <c r="V1056" s="186"/>
      <c r="W1056" s="186"/>
      <c r="X1056" s="186"/>
      <c r="Y1056" s="186"/>
      <c r="Z1056" s="187"/>
      <c r="AA1056" s="187"/>
      <c r="AB1056" s="187"/>
      <c r="AC1056" s="187"/>
      <c r="AD1056" s="186"/>
      <c r="AE1056" s="186"/>
      <c r="AF1056" s="186"/>
      <c r="AG1056" s="186"/>
      <c r="AH1056" s="188"/>
      <c r="AI1056" s="188"/>
      <c r="AJ1056" s="188"/>
      <c r="AK1056" s="188"/>
      <c r="AL1056" s="164">
        <f>AVERAGE(AL1058:AL1190)</f>
        <v>10.612400489541793</v>
      </c>
      <c r="AM1056" s="189"/>
      <c r="AN1056" s="190">
        <f>ROUNDDOWN(AL1056*$AN$10/$AL$10,1)</f>
        <v>6.1</v>
      </c>
      <c r="AO1056" s="59">
        <f t="shared" si="184"/>
        <v>0</v>
      </c>
      <c r="AP1056" s="59">
        <f t="shared" si="184"/>
        <v>0</v>
      </c>
      <c r="AQ1056" s="59">
        <f t="shared" si="184"/>
        <v>0</v>
      </c>
      <c r="AR1056" s="59">
        <f t="shared" si="184"/>
        <v>0</v>
      </c>
      <c r="AS1056" s="59"/>
      <c r="AT1056" s="59"/>
      <c r="AU1056" s="59"/>
      <c r="AV1056" s="59"/>
      <c r="AW1056" s="191"/>
      <c r="AX1056" s="183" t="s">
        <v>3453</v>
      </c>
      <c r="AY1056" s="192"/>
      <c r="AZ1056" s="193">
        <v>300</v>
      </c>
    </row>
    <row r="1057" spans="1:52" ht="36" customHeight="1" x14ac:dyDescent="0.25">
      <c r="A1057" s="53" t="str">
        <f t="shared" si="185"/>
        <v>TP1NT1+1</v>
      </c>
      <c r="B1057" s="53" t="str">
        <f t="shared" si="186"/>
        <v>TP1NT1+2</v>
      </c>
      <c r="C1057" s="53" t="str">
        <f t="shared" si="187"/>
        <v>TP1NT1+3</v>
      </c>
      <c r="D1057" s="53" t="str">
        <f t="shared" si="188"/>
        <v>TP1NT1+4</v>
      </c>
      <c r="F1057" s="126" t="s">
        <v>3453</v>
      </c>
      <c r="G1057" s="55">
        <v>1</v>
      </c>
      <c r="H1057" s="57" t="s">
        <v>3479</v>
      </c>
      <c r="I1057" s="56" t="s">
        <v>3017</v>
      </c>
      <c r="J1057" s="56" t="s">
        <v>3480</v>
      </c>
      <c r="K1057" s="56"/>
      <c r="L1057" s="56" t="s">
        <v>3481</v>
      </c>
      <c r="M1057" s="57"/>
      <c r="N1057" s="55"/>
      <c r="O1057" s="55"/>
      <c r="P1057" s="55"/>
      <c r="Q1057" s="57"/>
      <c r="R1057" s="57"/>
      <c r="S1057" s="57"/>
      <c r="T1057" s="57"/>
      <c r="U1057" s="58"/>
      <c r="V1057" s="59"/>
      <c r="W1057" s="59"/>
      <c r="X1057" s="59"/>
      <c r="Y1057" s="59"/>
      <c r="Z1057" s="60"/>
      <c r="AA1057" s="60" t="e">
        <f>W1057/N1057</f>
        <v>#DIV/0!</v>
      </c>
      <c r="AB1057" s="60"/>
      <c r="AC1057" s="60"/>
      <c r="AD1057" s="59"/>
      <c r="AE1057" s="59"/>
      <c r="AF1057" s="59"/>
      <c r="AG1057" s="59"/>
      <c r="AH1057" s="61"/>
      <c r="AI1057" s="61"/>
      <c r="AJ1057" s="61"/>
      <c r="AK1057" s="61"/>
      <c r="AL1057" s="164"/>
      <c r="AM1057" s="62"/>
      <c r="AN1057" s="62"/>
      <c r="AO1057" s="59">
        <f t="shared" si="184"/>
        <v>0</v>
      </c>
      <c r="AP1057" s="59">
        <f t="shared" si="184"/>
        <v>0</v>
      </c>
      <c r="AQ1057" s="59">
        <f t="shared" si="184"/>
        <v>0</v>
      </c>
      <c r="AR1057" s="59">
        <f t="shared" si="184"/>
        <v>0</v>
      </c>
      <c r="AS1057" s="59"/>
      <c r="AT1057" s="59"/>
      <c r="AU1057" s="59"/>
      <c r="AV1057" s="59"/>
      <c r="AW1057" s="64"/>
      <c r="AX1057" s="126" t="s">
        <v>3453</v>
      </c>
      <c r="AY1057" s="65"/>
      <c r="AZ1057" s="66">
        <v>180</v>
      </c>
    </row>
    <row r="1058" spans="1:52" ht="54.75" customHeight="1" x14ac:dyDescent="0.25">
      <c r="A1058" s="53" t="str">
        <f t="shared" si="185"/>
        <v>TP1NT1_D1+1</v>
      </c>
      <c r="B1058" s="53" t="str">
        <f t="shared" si="186"/>
        <v>TP1NT1_D1+2</v>
      </c>
      <c r="C1058" s="53" t="str">
        <f t="shared" si="187"/>
        <v>TP1NT1_D1+3</v>
      </c>
      <c r="D1058" s="53" t="str">
        <f t="shared" si="188"/>
        <v>TP1NT1_D1+4</v>
      </c>
      <c r="F1058" s="126" t="s">
        <v>3453</v>
      </c>
      <c r="G1058" s="41"/>
      <c r="H1058" s="55" t="s">
        <v>3482</v>
      </c>
      <c r="I1058" s="56" t="s">
        <v>3483</v>
      </c>
      <c r="J1058" s="56" t="s">
        <v>3481</v>
      </c>
      <c r="K1058" s="56"/>
      <c r="L1058" s="56" t="s">
        <v>3484</v>
      </c>
      <c r="M1058" s="57">
        <v>2200</v>
      </c>
      <c r="N1058" s="55">
        <v>700</v>
      </c>
      <c r="O1058" s="55">
        <v>500</v>
      </c>
      <c r="P1058" s="55">
        <v>400</v>
      </c>
      <c r="Q1058" s="57"/>
      <c r="R1058" s="57"/>
      <c r="S1058" s="57"/>
      <c r="T1058" s="57"/>
      <c r="U1058" s="58" t="str">
        <f t="shared" ref="U1058:U1077" si="192">H1058</f>
        <v>TP1NT1_D1</v>
      </c>
      <c r="V1058" s="59"/>
      <c r="W1058" s="59"/>
      <c r="X1058" s="59"/>
      <c r="Y1058" s="59"/>
      <c r="Z1058" s="60"/>
      <c r="AA1058" s="60"/>
      <c r="AB1058" s="60"/>
      <c r="AC1058" s="60"/>
      <c r="AD1058" s="59"/>
      <c r="AE1058" s="59"/>
      <c r="AF1058" s="59"/>
      <c r="AG1058" s="59"/>
      <c r="AH1058" s="61"/>
      <c r="AI1058" s="61"/>
      <c r="AJ1058" s="61"/>
      <c r="AK1058" s="61"/>
      <c r="AL1058" s="164">
        <v>10.254978354978356</v>
      </c>
      <c r="AM1058" s="62"/>
      <c r="AN1058" s="63">
        <f t="shared" ref="AN1058:AN1077" si="193">ROUNDDOWN(AL1058*$AN$10/$AL$10,1)</f>
        <v>5.9</v>
      </c>
      <c r="AO1058" s="59">
        <f t="shared" si="184"/>
        <v>12980</v>
      </c>
      <c r="AP1058" s="59">
        <f t="shared" si="184"/>
        <v>4130</v>
      </c>
      <c r="AQ1058" s="59">
        <f t="shared" si="184"/>
        <v>2950</v>
      </c>
      <c r="AR1058" s="59">
        <f t="shared" si="184"/>
        <v>2360</v>
      </c>
      <c r="AS1058" s="59">
        <f t="shared" si="191"/>
        <v>13000</v>
      </c>
      <c r="AT1058" s="59">
        <f t="shared" si="191"/>
        <v>4100</v>
      </c>
      <c r="AU1058" s="59">
        <f t="shared" si="191"/>
        <v>3000</v>
      </c>
      <c r="AV1058" s="59">
        <f t="shared" si="191"/>
        <v>2400</v>
      </c>
      <c r="AW1058" s="64"/>
      <c r="AX1058" s="126" t="s">
        <v>3453</v>
      </c>
      <c r="AY1058" s="65"/>
      <c r="AZ1058" s="66">
        <v>180</v>
      </c>
    </row>
    <row r="1059" spans="1:52" ht="26.25" customHeight="1" x14ac:dyDescent="0.25">
      <c r="A1059" s="53" t="str">
        <f t="shared" si="185"/>
        <v>TP1NT1_D2+1</v>
      </c>
      <c r="B1059" s="53" t="str">
        <f t="shared" si="186"/>
        <v>TP1NT1_D2+2</v>
      </c>
      <c r="C1059" s="53" t="str">
        <f t="shared" si="187"/>
        <v>TP1NT1_D2+3</v>
      </c>
      <c r="D1059" s="53" t="str">
        <f t="shared" si="188"/>
        <v>TP1NT1_D2+4</v>
      </c>
      <c r="F1059" s="126" t="s">
        <v>3453</v>
      </c>
      <c r="G1059" s="55"/>
      <c r="H1059" s="55" t="s">
        <v>3485</v>
      </c>
      <c r="I1059" s="56" t="s">
        <v>3486</v>
      </c>
      <c r="J1059" s="56" t="s">
        <v>3484</v>
      </c>
      <c r="K1059" s="56"/>
      <c r="L1059" s="56" t="s">
        <v>3487</v>
      </c>
      <c r="M1059" s="57">
        <v>2650</v>
      </c>
      <c r="N1059" s="55">
        <v>700</v>
      </c>
      <c r="O1059" s="55">
        <v>500</v>
      </c>
      <c r="P1059" s="55">
        <v>400</v>
      </c>
      <c r="Q1059" s="57"/>
      <c r="R1059" s="57"/>
      <c r="S1059" s="57"/>
      <c r="T1059" s="57"/>
      <c r="U1059" s="58" t="str">
        <f t="shared" si="192"/>
        <v>TP1NT1_D2</v>
      </c>
      <c r="V1059" s="59"/>
      <c r="W1059" s="59"/>
      <c r="X1059" s="59"/>
      <c r="Y1059" s="59"/>
      <c r="Z1059" s="60"/>
      <c r="AA1059" s="60">
        <f>W1059/N1059</f>
        <v>0</v>
      </c>
      <c r="AB1059" s="60"/>
      <c r="AC1059" s="60"/>
      <c r="AD1059" s="59"/>
      <c r="AE1059" s="59"/>
      <c r="AF1059" s="59"/>
      <c r="AG1059" s="59"/>
      <c r="AH1059" s="61"/>
      <c r="AI1059" s="61"/>
      <c r="AJ1059" s="61"/>
      <c r="AK1059" s="61"/>
      <c r="AL1059" s="164">
        <v>5.65</v>
      </c>
      <c r="AM1059" s="62"/>
      <c r="AN1059" s="63">
        <f t="shared" si="193"/>
        <v>3.2</v>
      </c>
      <c r="AO1059" s="59">
        <f t="shared" si="184"/>
        <v>8480</v>
      </c>
      <c r="AP1059" s="59">
        <f t="shared" si="184"/>
        <v>2240</v>
      </c>
      <c r="AQ1059" s="59">
        <f t="shared" si="184"/>
        <v>1600</v>
      </c>
      <c r="AR1059" s="59">
        <f t="shared" si="184"/>
        <v>1280</v>
      </c>
      <c r="AS1059" s="59">
        <f t="shared" si="191"/>
        <v>8500</v>
      </c>
      <c r="AT1059" s="59">
        <f t="shared" si="191"/>
        <v>2200</v>
      </c>
      <c r="AU1059" s="59">
        <f t="shared" si="191"/>
        <v>1600</v>
      </c>
      <c r="AV1059" s="59">
        <f t="shared" si="191"/>
        <v>1300</v>
      </c>
      <c r="AW1059" s="64"/>
      <c r="AX1059" s="126" t="s">
        <v>3453</v>
      </c>
      <c r="AY1059" s="65"/>
      <c r="AZ1059" s="66">
        <v>120</v>
      </c>
    </row>
    <row r="1060" spans="1:52" ht="40.5" customHeight="1" x14ac:dyDescent="0.25">
      <c r="A1060" s="53" t="str">
        <f t="shared" si="185"/>
        <v>TP1NT1_D3+1</v>
      </c>
      <c r="B1060" s="53" t="str">
        <f t="shared" si="186"/>
        <v>TP1NT1_D3+2</v>
      </c>
      <c r="C1060" s="53" t="str">
        <f t="shared" si="187"/>
        <v>TP1NT1_D3+3</v>
      </c>
      <c r="D1060" s="53" t="str">
        <f t="shared" si="188"/>
        <v>TP1NT1_D3+4</v>
      </c>
      <c r="F1060" s="126" t="s">
        <v>3453</v>
      </c>
      <c r="G1060" s="55"/>
      <c r="H1060" s="55" t="s">
        <v>3488</v>
      </c>
      <c r="I1060" s="56" t="s">
        <v>3489</v>
      </c>
      <c r="J1060" s="56" t="s">
        <v>3490</v>
      </c>
      <c r="K1060" s="56"/>
      <c r="L1060" s="56" t="s">
        <v>3491</v>
      </c>
      <c r="M1060" s="57">
        <v>2300</v>
      </c>
      <c r="N1060" s="55">
        <v>700</v>
      </c>
      <c r="O1060" s="55">
        <v>500</v>
      </c>
      <c r="P1060" s="55">
        <v>400</v>
      </c>
      <c r="Q1060" s="57"/>
      <c r="R1060" s="57"/>
      <c r="S1060" s="57"/>
      <c r="T1060" s="57"/>
      <c r="U1060" s="58" t="str">
        <f t="shared" si="192"/>
        <v>TP1NT1_D3</v>
      </c>
      <c r="V1060" s="59"/>
      <c r="W1060" s="59"/>
      <c r="X1060" s="59"/>
      <c r="Y1060" s="59"/>
      <c r="Z1060" s="60"/>
      <c r="AA1060" s="60">
        <f>W1060/N1060</f>
        <v>0</v>
      </c>
      <c r="AB1060" s="60"/>
      <c r="AC1060" s="60"/>
      <c r="AD1060" s="59"/>
      <c r="AE1060" s="59"/>
      <c r="AF1060" s="59"/>
      <c r="AG1060" s="59"/>
      <c r="AH1060" s="61"/>
      <c r="AI1060" s="61"/>
      <c r="AJ1060" s="61"/>
      <c r="AK1060" s="61"/>
      <c r="AL1060" s="164">
        <v>10.89304347826087</v>
      </c>
      <c r="AM1060" s="62"/>
      <c r="AN1060" s="63">
        <f t="shared" si="193"/>
        <v>6.3</v>
      </c>
      <c r="AO1060" s="59">
        <f t="shared" si="184"/>
        <v>14490</v>
      </c>
      <c r="AP1060" s="59">
        <f t="shared" si="184"/>
        <v>4410</v>
      </c>
      <c r="AQ1060" s="59">
        <f t="shared" si="184"/>
        <v>3150</v>
      </c>
      <c r="AR1060" s="59">
        <f t="shared" si="184"/>
        <v>2520</v>
      </c>
      <c r="AS1060" s="59">
        <f t="shared" si="191"/>
        <v>14500</v>
      </c>
      <c r="AT1060" s="59">
        <f t="shared" si="191"/>
        <v>4400</v>
      </c>
      <c r="AU1060" s="59">
        <f t="shared" si="191"/>
        <v>3200</v>
      </c>
      <c r="AV1060" s="59">
        <f t="shared" si="191"/>
        <v>2500</v>
      </c>
      <c r="AW1060" s="64"/>
      <c r="AX1060" s="126" t="s">
        <v>3453</v>
      </c>
      <c r="AY1060" s="65"/>
      <c r="AZ1060" s="66">
        <v>120</v>
      </c>
    </row>
    <row r="1061" spans="1:52" ht="55.5" customHeight="1" x14ac:dyDescent="0.25">
      <c r="A1061" s="53" t="str">
        <f t="shared" si="185"/>
        <v>TP1NT1_D4+1</v>
      </c>
      <c r="B1061" s="53" t="str">
        <f t="shared" si="186"/>
        <v>TP1NT1_D4+2</v>
      </c>
      <c r="C1061" s="53" t="str">
        <f t="shared" si="187"/>
        <v>TP1NT1_D4+3</v>
      </c>
      <c r="D1061" s="53" t="str">
        <f t="shared" si="188"/>
        <v>TP1NT1_D4+4</v>
      </c>
      <c r="F1061" s="126" t="s">
        <v>3453</v>
      </c>
      <c r="G1061" s="55"/>
      <c r="H1061" s="55" t="s">
        <v>3492</v>
      </c>
      <c r="I1061" s="56" t="s">
        <v>3493</v>
      </c>
      <c r="J1061" s="56" t="s">
        <v>3491</v>
      </c>
      <c r="K1061" s="56"/>
      <c r="L1061" s="56" t="s">
        <v>3494</v>
      </c>
      <c r="M1061" s="57">
        <v>3700</v>
      </c>
      <c r="N1061" s="57">
        <v>900</v>
      </c>
      <c r="O1061" s="55">
        <v>700</v>
      </c>
      <c r="P1061" s="55">
        <v>550</v>
      </c>
      <c r="Q1061" s="57"/>
      <c r="R1061" s="57"/>
      <c r="S1061" s="57"/>
      <c r="T1061" s="57"/>
      <c r="U1061" s="58" t="str">
        <f t="shared" si="192"/>
        <v>TP1NT1_D4</v>
      </c>
      <c r="V1061" s="59"/>
      <c r="W1061" s="59"/>
      <c r="X1061" s="59"/>
      <c r="Y1061" s="59"/>
      <c r="Z1061" s="60">
        <f>V1061/M1061</f>
        <v>0</v>
      </c>
      <c r="AA1061" s="60"/>
      <c r="AB1061" s="60"/>
      <c r="AC1061" s="60"/>
      <c r="AD1061" s="59"/>
      <c r="AE1061" s="59"/>
      <c r="AF1061" s="59"/>
      <c r="AG1061" s="59"/>
      <c r="AH1061" s="61"/>
      <c r="AI1061" s="61"/>
      <c r="AJ1061" s="61"/>
      <c r="AK1061" s="61"/>
      <c r="AL1061" s="164">
        <v>5.65</v>
      </c>
      <c r="AM1061" s="62"/>
      <c r="AN1061" s="63">
        <f t="shared" si="193"/>
        <v>3.2</v>
      </c>
      <c r="AO1061" s="59">
        <f t="shared" si="184"/>
        <v>11840</v>
      </c>
      <c r="AP1061" s="59">
        <f t="shared" si="184"/>
        <v>2880</v>
      </c>
      <c r="AQ1061" s="59">
        <f t="shared" si="184"/>
        <v>2240</v>
      </c>
      <c r="AR1061" s="59">
        <f t="shared" si="184"/>
        <v>1760</v>
      </c>
      <c r="AS1061" s="59">
        <f t="shared" si="191"/>
        <v>11800</v>
      </c>
      <c r="AT1061" s="59">
        <f t="shared" si="191"/>
        <v>2900</v>
      </c>
      <c r="AU1061" s="59">
        <f t="shared" si="191"/>
        <v>2200</v>
      </c>
      <c r="AV1061" s="59">
        <f t="shared" si="191"/>
        <v>1800</v>
      </c>
      <c r="AW1061" s="64"/>
      <c r="AX1061" s="126" t="s">
        <v>3453</v>
      </c>
      <c r="AY1061" s="65"/>
      <c r="AZ1061" s="66">
        <v>180</v>
      </c>
    </row>
    <row r="1062" spans="1:52" ht="54.75" customHeight="1" x14ac:dyDescent="0.25">
      <c r="A1062" s="53" t="str">
        <f t="shared" si="185"/>
        <v>TP1NT1_D5+1</v>
      </c>
      <c r="B1062" s="53" t="str">
        <f t="shared" si="186"/>
        <v>TP1NT1_D5+2</v>
      </c>
      <c r="C1062" s="53" t="str">
        <f t="shared" si="187"/>
        <v>TP1NT1_D5+3</v>
      </c>
      <c r="D1062" s="53" t="str">
        <f t="shared" si="188"/>
        <v>TP1NT1_D5+4</v>
      </c>
      <c r="F1062" s="126" t="s">
        <v>3453</v>
      </c>
      <c r="G1062" s="55"/>
      <c r="H1062" s="55" t="s">
        <v>3495</v>
      </c>
      <c r="I1062" s="56" t="s">
        <v>3496</v>
      </c>
      <c r="J1062" s="56" t="s">
        <v>3494</v>
      </c>
      <c r="K1062" s="56"/>
      <c r="L1062" s="56" t="s">
        <v>3497</v>
      </c>
      <c r="M1062" s="57">
        <v>4000</v>
      </c>
      <c r="N1062" s="57">
        <v>1000</v>
      </c>
      <c r="O1062" s="55">
        <v>800</v>
      </c>
      <c r="P1062" s="55">
        <v>600</v>
      </c>
      <c r="Q1062" s="57"/>
      <c r="R1062" s="57"/>
      <c r="S1062" s="57"/>
      <c r="T1062" s="57"/>
      <c r="U1062" s="58" t="str">
        <f t="shared" si="192"/>
        <v>TP1NT1_D5</v>
      </c>
      <c r="V1062" s="59"/>
      <c r="W1062" s="59"/>
      <c r="X1062" s="59"/>
      <c r="Y1062" s="59"/>
      <c r="Z1062" s="60">
        <f>V1062/M1062</f>
        <v>0</v>
      </c>
      <c r="AA1062" s="60"/>
      <c r="AB1062" s="60"/>
      <c r="AC1062" s="60"/>
      <c r="AD1062" s="59"/>
      <c r="AE1062" s="59"/>
      <c r="AF1062" s="59"/>
      <c r="AG1062" s="59"/>
      <c r="AH1062" s="61"/>
      <c r="AI1062" s="61"/>
      <c r="AJ1062" s="61"/>
      <c r="AK1062" s="61"/>
      <c r="AL1062" s="164">
        <v>5.65</v>
      </c>
      <c r="AM1062" s="62"/>
      <c r="AN1062" s="63">
        <f t="shared" si="193"/>
        <v>3.2</v>
      </c>
      <c r="AO1062" s="59">
        <f t="shared" si="184"/>
        <v>12800</v>
      </c>
      <c r="AP1062" s="59">
        <f t="shared" si="184"/>
        <v>3200</v>
      </c>
      <c r="AQ1062" s="59">
        <f t="shared" si="184"/>
        <v>2560</v>
      </c>
      <c r="AR1062" s="59">
        <f t="shared" si="184"/>
        <v>1920</v>
      </c>
      <c r="AS1062" s="59">
        <f t="shared" si="191"/>
        <v>12800</v>
      </c>
      <c r="AT1062" s="59">
        <f t="shared" si="191"/>
        <v>3200</v>
      </c>
      <c r="AU1062" s="59">
        <f t="shared" si="191"/>
        <v>2600</v>
      </c>
      <c r="AV1062" s="59">
        <f t="shared" si="191"/>
        <v>1900</v>
      </c>
      <c r="AW1062" s="64"/>
      <c r="AX1062" s="126" t="s">
        <v>3453</v>
      </c>
      <c r="AY1062" s="65"/>
      <c r="AZ1062" s="66">
        <v>240</v>
      </c>
    </row>
    <row r="1063" spans="1:52" ht="54.75" customHeight="1" x14ac:dyDescent="0.25">
      <c r="A1063" s="53" t="str">
        <f t="shared" si="185"/>
        <v>TP1NT1_D6+1</v>
      </c>
      <c r="B1063" s="53" t="str">
        <f t="shared" si="186"/>
        <v>TP1NT1_D6+2</v>
      </c>
      <c r="C1063" s="53" t="str">
        <f t="shared" si="187"/>
        <v>TP1NT1_D6+3</v>
      </c>
      <c r="D1063" s="53" t="str">
        <f t="shared" si="188"/>
        <v>TP1NT1_D6+4</v>
      </c>
      <c r="F1063" s="126" t="s">
        <v>3453</v>
      </c>
      <c r="G1063" s="55"/>
      <c r="H1063" s="55" t="s">
        <v>3498</v>
      </c>
      <c r="I1063" s="56" t="s">
        <v>3499</v>
      </c>
      <c r="J1063" s="56" t="s">
        <v>3497</v>
      </c>
      <c r="K1063" s="56"/>
      <c r="L1063" s="56" t="s">
        <v>3500</v>
      </c>
      <c r="M1063" s="57">
        <v>5000</v>
      </c>
      <c r="N1063" s="57">
        <v>1200</v>
      </c>
      <c r="O1063" s="57">
        <v>900</v>
      </c>
      <c r="P1063" s="57">
        <v>700</v>
      </c>
      <c r="Q1063" s="57"/>
      <c r="R1063" s="57"/>
      <c r="S1063" s="57"/>
      <c r="T1063" s="57"/>
      <c r="U1063" s="58" t="str">
        <f t="shared" si="192"/>
        <v>TP1NT1_D6</v>
      </c>
      <c r="V1063" s="59"/>
      <c r="W1063" s="59"/>
      <c r="X1063" s="59"/>
      <c r="Y1063" s="59"/>
      <c r="Z1063" s="60">
        <f>V1063/M1063</f>
        <v>0</v>
      </c>
      <c r="AA1063" s="60">
        <f>W1063/N1063</f>
        <v>0</v>
      </c>
      <c r="AB1063" s="60"/>
      <c r="AC1063" s="60"/>
      <c r="AD1063" s="59"/>
      <c r="AE1063" s="59"/>
      <c r="AF1063" s="59"/>
      <c r="AG1063" s="59"/>
      <c r="AH1063" s="61"/>
      <c r="AI1063" s="61"/>
      <c r="AJ1063" s="61"/>
      <c r="AK1063" s="61"/>
      <c r="AL1063" s="164">
        <v>5.65</v>
      </c>
      <c r="AM1063" s="62"/>
      <c r="AN1063" s="63">
        <f t="shared" si="193"/>
        <v>3.2</v>
      </c>
      <c r="AO1063" s="59">
        <f t="shared" si="184"/>
        <v>16000</v>
      </c>
      <c r="AP1063" s="59">
        <f t="shared" si="184"/>
        <v>3840</v>
      </c>
      <c r="AQ1063" s="59">
        <f t="shared" si="184"/>
        <v>2880</v>
      </c>
      <c r="AR1063" s="59">
        <f t="shared" si="184"/>
        <v>2240</v>
      </c>
      <c r="AS1063" s="59">
        <f t="shared" si="191"/>
        <v>16000</v>
      </c>
      <c r="AT1063" s="59">
        <f t="shared" si="191"/>
        <v>3800</v>
      </c>
      <c r="AU1063" s="59">
        <f t="shared" si="191"/>
        <v>2900</v>
      </c>
      <c r="AV1063" s="59">
        <f t="shared" si="191"/>
        <v>2200</v>
      </c>
      <c r="AW1063" s="64"/>
      <c r="AX1063" s="126" t="s">
        <v>3453</v>
      </c>
      <c r="AY1063" s="65"/>
      <c r="AZ1063" s="66">
        <v>110</v>
      </c>
    </row>
    <row r="1064" spans="1:52" ht="54.75" customHeight="1" x14ac:dyDescent="0.25">
      <c r="A1064" s="53" t="str">
        <f t="shared" si="185"/>
        <v>TP1NT1_D7+1</v>
      </c>
      <c r="B1064" s="53" t="str">
        <f t="shared" si="186"/>
        <v>TP1NT1_D7+2</v>
      </c>
      <c r="C1064" s="53" t="str">
        <f t="shared" si="187"/>
        <v>TP1NT1_D7+3</v>
      </c>
      <c r="D1064" s="53" t="str">
        <f t="shared" si="188"/>
        <v>TP1NT1_D7+4</v>
      </c>
      <c r="F1064" s="126" t="s">
        <v>3453</v>
      </c>
      <c r="G1064" s="55"/>
      <c r="H1064" s="55" t="s">
        <v>3501</v>
      </c>
      <c r="I1064" s="56" t="s">
        <v>3502</v>
      </c>
      <c r="J1064" s="56" t="s">
        <v>3500</v>
      </c>
      <c r="K1064" s="56"/>
      <c r="L1064" s="56" t="s">
        <v>3503</v>
      </c>
      <c r="M1064" s="57">
        <v>7500</v>
      </c>
      <c r="N1064" s="57">
        <v>1800</v>
      </c>
      <c r="O1064" s="57">
        <v>1500</v>
      </c>
      <c r="P1064" s="55">
        <v>1100</v>
      </c>
      <c r="Q1064" s="57"/>
      <c r="R1064" s="57"/>
      <c r="S1064" s="57"/>
      <c r="T1064" s="57"/>
      <c r="U1064" s="58" t="str">
        <f t="shared" si="192"/>
        <v>TP1NT1_D7</v>
      </c>
      <c r="V1064" s="59"/>
      <c r="W1064" s="59"/>
      <c r="X1064" s="59"/>
      <c r="Y1064" s="59"/>
      <c r="Z1064" s="60"/>
      <c r="AA1064" s="60"/>
      <c r="AB1064" s="60">
        <f>X1064/O1064</f>
        <v>0</v>
      </c>
      <c r="AC1064" s="60"/>
      <c r="AD1064" s="59"/>
      <c r="AE1064" s="59"/>
      <c r="AF1064" s="59"/>
      <c r="AG1064" s="59"/>
      <c r="AH1064" s="61"/>
      <c r="AI1064" s="61"/>
      <c r="AJ1064" s="61"/>
      <c r="AK1064" s="61"/>
      <c r="AL1064" s="164">
        <v>5.65</v>
      </c>
      <c r="AM1064" s="62"/>
      <c r="AN1064" s="63">
        <f t="shared" si="193"/>
        <v>3.2</v>
      </c>
      <c r="AO1064" s="59">
        <f t="shared" si="184"/>
        <v>24000</v>
      </c>
      <c r="AP1064" s="59">
        <f t="shared" si="184"/>
        <v>5760</v>
      </c>
      <c r="AQ1064" s="59">
        <f t="shared" si="184"/>
        <v>4800</v>
      </c>
      <c r="AR1064" s="59">
        <f t="shared" si="184"/>
        <v>3520</v>
      </c>
      <c r="AS1064" s="59">
        <f t="shared" si="191"/>
        <v>24000</v>
      </c>
      <c r="AT1064" s="59">
        <f t="shared" si="191"/>
        <v>5800</v>
      </c>
      <c r="AU1064" s="59">
        <f t="shared" si="191"/>
        <v>4800</v>
      </c>
      <c r="AV1064" s="59">
        <f t="shared" si="191"/>
        <v>3500</v>
      </c>
      <c r="AW1064" s="64"/>
      <c r="AX1064" s="126" t="s">
        <v>3453</v>
      </c>
      <c r="AY1064" s="65"/>
      <c r="AZ1064" s="66">
        <v>110</v>
      </c>
    </row>
    <row r="1065" spans="1:52" ht="54.75" customHeight="1" x14ac:dyDescent="0.25">
      <c r="A1065" s="53" t="str">
        <f t="shared" si="185"/>
        <v>TP1NT1_D8+1</v>
      </c>
      <c r="B1065" s="53" t="str">
        <f t="shared" si="186"/>
        <v>TP1NT1_D8+2</v>
      </c>
      <c r="C1065" s="53" t="str">
        <f t="shared" si="187"/>
        <v>TP1NT1_D8+3</v>
      </c>
      <c r="D1065" s="53" t="str">
        <f t="shared" si="188"/>
        <v>TP1NT1_D8+4</v>
      </c>
      <c r="F1065" s="126" t="s">
        <v>3453</v>
      </c>
      <c r="G1065" s="55"/>
      <c r="H1065" s="55" t="s">
        <v>3504</v>
      </c>
      <c r="I1065" s="56" t="s">
        <v>3505</v>
      </c>
      <c r="J1065" s="56" t="s">
        <v>3503</v>
      </c>
      <c r="K1065" s="56"/>
      <c r="L1065" s="56" t="s">
        <v>3506</v>
      </c>
      <c r="M1065" s="57">
        <v>6000</v>
      </c>
      <c r="N1065" s="55">
        <v>1600</v>
      </c>
      <c r="O1065" s="55">
        <v>1200</v>
      </c>
      <c r="P1065" s="55">
        <v>900</v>
      </c>
      <c r="Q1065" s="57"/>
      <c r="R1065" s="57"/>
      <c r="S1065" s="57"/>
      <c r="T1065" s="57"/>
      <c r="U1065" s="58" t="str">
        <f t="shared" si="192"/>
        <v>TP1NT1_D8</v>
      </c>
      <c r="V1065" s="59"/>
      <c r="W1065" s="59"/>
      <c r="X1065" s="59"/>
      <c r="Y1065" s="59"/>
      <c r="Z1065" s="60">
        <f>V1065/M1065</f>
        <v>0</v>
      </c>
      <c r="AA1065" s="60"/>
      <c r="AB1065" s="60"/>
      <c r="AC1065" s="60"/>
      <c r="AD1065" s="59"/>
      <c r="AE1065" s="59"/>
      <c r="AF1065" s="59"/>
      <c r="AG1065" s="59"/>
      <c r="AH1065" s="61"/>
      <c r="AI1065" s="61"/>
      <c r="AJ1065" s="61"/>
      <c r="AK1065" s="61"/>
      <c r="AL1065" s="164">
        <v>5.65</v>
      </c>
      <c r="AM1065" s="62"/>
      <c r="AN1065" s="63">
        <f t="shared" si="193"/>
        <v>3.2</v>
      </c>
      <c r="AO1065" s="59">
        <f t="shared" si="184"/>
        <v>19200</v>
      </c>
      <c r="AP1065" s="59">
        <f t="shared" si="184"/>
        <v>5120</v>
      </c>
      <c r="AQ1065" s="59">
        <f t="shared" si="184"/>
        <v>3840</v>
      </c>
      <c r="AR1065" s="59">
        <f t="shared" si="184"/>
        <v>2880</v>
      </c>
      <c r="AS1065" s="59">
        <f t="shared" si="191"/>
        <v>19200</v>
      </c>
      <c r="AT1065" s="59">
        <f t="shared" si="191"/>
        <v>5100</v>
      </c>
      <c r="AU1065" s="59">
        <f t="shared" si="191"/>
        <v>3800</v>
      </c>
      <c r="AV1065" s="59">
        <f t="shared" si="191"/>
        <v>2900</v>
      </c>
      <c r="AW1065" s="64"/>
      <c r="AX1065" s="126" t="s">
        <v>3453</v>
      </c>
      <c r="AY1065" s="65"/>
      <c r="AZ1065" s="66">
        <v>240</v>
      </c>
    </row>
    <row r="1066" spans="1:52" ht="54.75" customHeight="1" x14ac:dyDescent="0.25">
      <c r="A1066" s="53" t="str">
        <f t="shared" si="185"/>
        <v>TP1NT1_D9+1</v>
      </c>
      <c r="B1066" s="53" t="str">
        <f t="shared" si="186"/>
        <v>TP1NT1_D9+2</v>
      </c>
      <c r="C1066" s="53" t="str">
        <f t="shared" si="187"/>
        <v>TP1NT1_D9+3</v>
      </c>
      <c r="D1066" s="53" t="str">
        <f t="shared" si="188"/>
        <v>TP1NT1_D9+4</v>
      </c>
      <c r="F1066" s="126" t="s">
        <v>3453</v>
      </c>
      <c r="G1066" s="55"/>
      <c r="H1066" s="55" t="s">
        <v>3507</v>
      </c>
      <c r="I1066" s="56" t="s">
        <v>3508</v>
      </c>
      <c r="J1066" s="56" t="s">
        <v>3506</v>
      </c>
      <c r="K1066" s="56"/>
      <c r="L1066" s="56" t="s">
        <v>3509</v>
      </c>
      <c r="M1066" s="57">
        <v>2800</v>
      </c>
      <c r="N1066" s="57">
        <v>700</v>
      </c>
      <c r="O1066" s="55">
        <v>600</v>
      </c>
      <c r="P1066" s="55">
        <v>450</v>
      </c>
      <c r="Q1066" s="57"/>
      <c r="R1066" s="57"/>
      <c r="S1066" s="57"/>
      <c r="T1066" s="57"/>
      <c r="U1066" s="58" t="str">
        <f t="shared" si="192"/>
        <v>TP1NT1_D9</v>
      </c>
      <c r="V1066" s="59"/>
      <c r="W1066" s="59"/>
      <c r="X1066" s="59"/>
      <c r="Y1066" s="59"/>
      <c r="Z1066" s="60"/>
      <c r="AA1066" s="60"/>
      <c r="AB1066" s="60"/>
      <c r="AC1066" s="60"/>
      <c r="AD1066" s="59"/>
      <c r="AE1066" s="59"/>
      <c r="AF1066" s="59"/>
      <c r="AG1066" s="59"/>
      <c r="AH1066" s="61"/>
      <c r="AI1066" s="61"/>
      <c r="AJ1066" s="61"/>
      <c r="AK1066" s="61"/>
      <c r="AL1066" s="164">
        <v>5.65</v>
      </c>
      <c r="AM1066" s="62"/>
      <c r="AN1066" s="63">
        <f t="shared" si="193"/>
        <v>3.2</v>
      </c>
      <c r="AO1066" s="59">
        <f t="shared" si="184"/>
        <v>8960</v>
      </c>
      <c r="AP1066" s="59">
        <f t="shared" si="184"/>
        <v>2240</v>
      </c>
      <c r="AQ1066" s="59">
        <f t="shared" si="184"/>
        <v>1920</v>
      </c>
      <c r="AR1066" s="59">
        <f t="shared" si="184"/>
        <v>1440</v>
      </c>
      <c r="AS1066" s="59">
        <f t="shared" si="191"/>
        <v>9000</v>
      </c>
      <c r="AT1066" s="59">
        <f t="shared" si="191"/>
        <v>2200</v>
      </c>
      <c r="AU1066" s="59">
        <f t="shared" si="191"/>
        <v>1900</v>
      </c>
      <c r="AV1066" s="59">
        <f t="shared" si="191"/>
        <v>1400</v>
      </c>
      <c r="AW1066" s="64"/>
      <c r="AX1066" s="126" t="s">
        <v>3453</v>
      </c>
      <c r="AY1066" s="65"/>
      <c r="AZ1066" s="66">
        <v>240</v>
      </c>
    </row>
    <row r="1067" spans="1:52" ht="54.75" customHeight="1" x14ac:dyDescent="0.25">
      <c r="A1067" s="53" t="str">
        <f t="shared" si="185"/>
        <v>TP1NT1_D10+1</v>
      </c>
      <c r="B1067" s="53" t="str">
        <f t="shared" si="186"/>
        <v>TP1NT1_D10+2</v>
      </c>
      <c r="C1067" s="53" t="str">
        <f t="shared" si="187"/>
        <v>TP1NT1_D10+3</v>
      </c>
      <c r="D1067" s="53" t="str">
        <f t="shared" si="188"/>
        <v>TP1NT1_D10+4</v>
      </c>
      <c r="F1067" s="126" t="s">
        <v>3453</v>
      </c>
      <c r="G1067" s="55"/>
      <c r="H1067" s="55" t="s">
        <v>3510</v>
      </c>
      <c r="I1067" s="56" t="s">
        <v>3511</v>
      </c>
      <c r="J1067" s="56" t="s">
        <v>3509</v>
      </c>
      <c r="K1067" s="56"/>
      <c r="L1067" s="56" t="s">
        <v>3512</v>
      </c>
      <c r="M1067" s="57">
        <v>2700</v>
      </c>
      <c r="N1067" s="55">
        <v>1000</v>
      </c>
      <c r="O1067" s="55">
        <v>800</v>
      </c>
      <c r="P1067" s="55">
        <v>500</v>
      </c>
      <c r="Q1067" s="57"/>
      <c r="R1067" s="57"/>
      <c r="S1067" s="57"/>
      <c r="T1067" s="57"/>
      <c r="U1067" s="58" t="str">
        <f t="shared" si="192"/>
        <v>TP1NT1_D10</v>
      </c>
      <c r="V1067" s="59"/>
      <c r="W1067" s="59"/>
      <c r="X1067" s="59"/>
      <c r="Y1067" s="59"/>
      <c r="Z1067" s="60">
        <f>V1067/M1067</f>
        <v>0</v>
      </c>
      <c r="AA1067" s="60"/>
      <c r="AB1067" s="60"/>
      <c r="AC1067" s="60"/>
      <c r="AD1067" s="59"/>
      <c r="AE1067" s="59"/>
      <c r="AF1067" s="59"/>
      <c r="AG1067" s="59"/>
      <c r="AH1067" s="61"/>
      <c r="AI1067" s="61"/>
      <c r="AJ1067" s="61"/>
      <c r="AK1067" s="61"/>
      <c r="AL1067" s="164">
        <v>5.65</v>
      </c>
      <c r="AM1067" s="62"/>
      <c r="AN1067" s="63">
        <f t="shared" si="193"/>
        <v>3.2</v>
      </c>
      <c r="AO1067" s="59">
        <f t="shared" si="184"/>
        <v>8640</v>
      </c>
      <c r="AP1067" s="59">
        <f t="shared" si="184"/>
        <v>3200</v>
      </c>
      <c r="AQ1067" s="59">
        <f t="shared" si="184"/>
        <v>2560</v>
      </c>
      <c r="AR1067" s="59">
        <f t="shared" si="184"/>
        <v>1600</v>
      </c>
      <c r="AS1067" s="59">
        <f t="shared" si="191"/>
        <v>8600</v>
      </c>
      <c r="AT1067" s="59">
        <f t="shared" si="191"/>
        <v>3200</v>
      </c>
      <c r="AU1067" s="59">
        <f t="shared" si="191"/>
        <v>2600</v>
      </c>
      <c r="AV1067" s="59">
        <f t="shared" si="191"/>
        <v>1600</v>
      </c>
      <c r="AW1067" s="64"/>
      <c r="AX1067" s="126" t="s">
        <v>3453</v>
      </c>
      <c r="AY1067" s="65"/>
      <c r="AZ1067" s="66"/>
    </row>
    <row r="1068" spans="1:52" ht="54.75" customHeight="1" x14ac:dyDescent="0.25">
      <c r="A1068" s="53" t="str">
        <f t="shared" si="185"/>
        <v>TP1NT1_D11+1</v>
      </c>
      <c r="B1068" s="53" t="str">
        <f t="shared" si="186"/>
        <v>TP1NT1_D11+2</v>
      </c>
      <c r="C1068" s="53" t="str">
        <f t="shared" si="187"/>
        <v>TP1NT1_D11+3</v>
      </c>
      <c r="D1068" s="53" t="str">
        <f t="shared" si="188"/>
        <v>TP1NT1_D11+4</v>
      </c>
      <c r="F1068" s="126" t="s">
        <v>3453</v>
      </c>
      <c r="G1068" s="55"/>
      <c r="H1068" s="55" t="s">
        <v>3513</v>
      </c>
      <c r="I1068" s="56" t="s">
        <v>3514</v>
      </c>
      <c r="J1068" s="56" t="s">
        <v>3512</v>
      </c>
      <c r="K1068" s="56"/>
      <c r="L1068" s="56" t="s">
        <v>3515</v>
      </c>
      <c r="M1068" s="57">
        <v>1900</v>
      </c>
      <c r="N1068" s="55">
        <v>500</v>
      </c>
      <c r="O1068" s="55">
        <v>400</v>
      </c>
      <c r="P1068" s="55">
        <v>300</v>
      </c>
      <c r="Q1068" s="57"/>
      <c r="R1068" s="57"/>
      <c r="S1068" s="57"/>
      <c r="T1068" s="57"/>
      <c r="U1068" s="58" t="str">
        <f t="shared" si="192"/>
        <v>TP1NT1_D11</v>
      </c>
      <c r="V1068" s="59"/>
      <c r="W1068" s="59"/>
      <c r="X1068" s="59"/>
      <c r="Y1068" s="59"/>
      <c r="Z1068" s="60"/>
      <c r="AA1068" s="60"/>
      <c r="AB1068" s="60"/>
      <c r="AC1068" s="60"/>
      <c r="AD1068" s="59"/>
      <c r="AE1068" s="59"/>
      <c r="AF1068" s="59"/>
      <c r="AG1068" s="59"/>
      <c r="AH1068" s="61"/>
      <c r="AI1068" s="61"/>
      <c r="AJ1068" s="61"/>
      <c r="AK1068" s="61"/>
      <c r="AL1068" s="164">
        <v>11.263999999999999</v>
      </c>
      <c r="AM1068" s="62"/>
      <c r="AN1068" s="63">
        <f t="shared" si="193"/>
        <v>6.5</v>
      </c>
      <c r="AO1068" s="59">
        <f t="shared" si="184"/>
        <v>12350</v>
      </c>
      <c r="AP1068" s="59">
        <f t="shared" si="184"/>
        <v>3250</v>
      </c>
      <c r="AQ1068" s="59">
        <f t="shared" si="184"/>
        <v>2600</v>
      </c>
      <c r="AR1068" s="59">
        <f t="shared" si="184"/>
        <v>1950</v>
      </c>
      <c r="AS1068" s="59">
        <f t="shared" si="191"/>
        <v>12400</v>
      </c>
      <c r="AT1068" s="59">
        <f t="shared" si="191"/>
        <v>3300</v>
      </c>
      <c r="AU1068" s="59">
        <f t="shared" si="191"/>
        <v>2600</v>
      </c>
      <c r="AV1068" s="59">
        <f t="shared" si="191"/>
        <v>2000</v>
      </c>
      <c r="AW1068" s="64"/>
      <c r="AX1068" s="126" t="s">
        <v>3453</v>
      </c>
      <c r="AY1068" s="65"/>
      <c r="AZ1068" s="66">
        <v>240</v>
      </c>
    </row>
    <row r="1069" spans="1:52" ht="54.75" customHeight="1" x14ac:dyDescent="0.25">
      <c r="A1069" s="53" t="str">
        <f t="shared" si="185"/>
        <v>TP1NT1_D12+1</v>
      </c>
      <c r="B1069" s="53" t="str">
        <f t="shared" si="186"/>
        <v>TP1NT1_D12+2</v>
      </c>
      <c r="C1069" s="53" t="str">
        <f t="shared" si="187"/>
        <v>TP1NT1_D12+3</v>
      </c>
      <c r="D1069" s="53" t="str">
        <f t="shared" si="188"/>
        <v>TP1NT1_D12+4</v>
      </c>
      <c r="F1069" s="126" t="s">
        <v>3453</v>
      </c>
      <c r="G1069" s="55"/>
      <c r="H1069" s="55" t="s">
        <v>3516</v>
      </c>
      <c r="I1069" s="56" t="s">
        <v>3517</v>
      </c>
      <c r="J1069" s="56" t="s">
        <v>3515</v>
      </c>
      <c r="K1069" s="56"/>
      <c r="L1069" s="56" t="s">
        <v>3518</v>
      </c>
      <c r="M1069" s="57">
        <v>1700</v>
      </c>
      <c r="N1069" s="55">
        <v>800</v>
      </c>
      <c r="O1069" s="55">
        <v>500</v>
      </c>
      <c r="P1069" s="55">
        <v>300</v>
      </c>
      <c r="Q1069" s="57"/>
      <c r="R1069" s="57"/>
      <c r="S1069" s="57"/>
      <c r="T1069" s="57"/>
      <c r="U1069" s="58" t="str">
        <f t="shared" si="192"/>
        <v>TP1NT1_D12</v>
      </c>
      <c r="V1069" s="59"/>
      <c r="W1069" s="59"/>
      <c r="X1069" s="59"/>
      <c r="Y1069" s="59"/>
      <c r="Z1069" s="60">
        <f>V1069/M1069</f>
        <v>0</v>
      </c>
      <c r="AA1069" s="60"/>
      <c r="AB1069" s="60"/>
      <c r="AC1069" s="60"/>
      <c r="AD1069" s="59"/>
      <c r="AE1069" s="59"/>
      <c r="AF1069" s="59"/>
      <c r="AG1069" s="59"/>
      <c r="AH1069" s="61"/>
      <c r="AI1069" s="61"/>
      <c r="AJ1069" s="61"/>
      <c r="AK1069" s="61"/>
      <c r="AL1069" s="164">
        <v>13.33</v>
      </c>
      <c r="AM1069" s="62"/>
      <c r="AN1069" s="63">
        <f t="shared" si="193"/>
        <v>7.7</v>
      </c>
      <c r="AO1069" s="59">
        <f t="shared" si="184"/>
        <v>13090</v>
      </c>
      <c r="AP1069" s="59">
        <f t="shared" si="184"/>
        <v>6160</v>
      </c>
      <c r="AQ1069" s="59">
        <f t="shared" si="184"/>
        <v>3850</v>
      </c>
      <c r="AR1069" s="59">
        <f t="shared" si="184"/>
        <v>2310</v>
      </c>
      <c r="AS1069" s="59">
        <f t="shared" si="191"/>
        <v>13100</v>
      </c>
      <c r="AT1069" s="59">
        <f t="shared" si="191"/>
        <v>6200</v>
      </c>
      <c r="AU1069" s="59">
        <f t="shared" si="191"/>
        <v>3900</v>
      </c>
      <c r="AV1069" s="59">
        <f t="shared" si="191"/>
        <v>2300</v>
      </c>
      <c r="AW1069" s="64"/>
      <c r="AX1069" s="126" t="s">
        <v>3453</v>
      </c>
      <c r="AY1069" s="65"/>
      <c r="AZ1069" s="66">
        <v>100</v>
      </c>
    </row>
    <row r="1070" spans="1:52" ht="47.25" x14ac:dyDescent="0.25">
      <c r="A1070" s="53" t="str">
        <f t="shared" si="185"/>
        <v>TP1NT1_D13+1</v>
      </c>
      <c r="B1070" s="53" t="str">
        <f t="shared" si="186"/>
        <v>TP1NT1_D13+2</v>
      </c>
      <c r="C1070" s="53" t="str">
        <f t="shared" si="187"/>
        <v>TP1NT1_D13+3</v>
      </c>
      <c r="D1070" s="53" t="str">
        <f t="shared" si="188"/>
        <v>TP1NT1_D13+4</v>
      </c>
      <c r="F1070" s="126" t="s">
        <v>3453</v>
      </c>
      <c r="G1070" s="55"/>
      <c r="H1070" s="55" t="s">
        <v>3519</v>
      </c>
      <c r="I1070" s="56" t="s">
        <v>3520</v>
      </c>
      <c r="J1070" s="56" t="s">
        <v>3518</v>
      </c>
      <c r="K1070" s="56"/>
      <c r="L1070" s="56" t="s">
        <v>3521</v>
      </c>
      <c r="M1070" s="57">
        <v>1200</v>
      </c>
      <c r="N1070" s="55">
        <v>400</v>
      </c>
      <c r="O1070" s="55">
        <v>300</v>
      </c>
      <c r="P1070" s="55">
        <v>200</v>
      </c>
      <c r="Q1070" s="57"/>
      <c r="R1070" s="57"/>
      <c r="S1070" s="57"/>
      <c r="T1070" s="57"/>
      <c r="U1070" s="58" t="str">
        <f t="shared" si="192"/>
        <v>TP1NT1_D13</v>
      </c>
      <c r="V1070" s="59"/>
      <c r="W1070" s="59"/>
      <c r="X1070" s="59"/>
      <c r="Y1070" s="59"/>
      <c r="Z1070" s="60"/>
      <c r="AA1070" s="60"/>
      <c r="AB1070" s="60"/>
      <c r="AC1070" s="60"/>
      <c r="AD1070" s="59"/>
      <c r="AE1070" s="59"/>
      <c r="AF1070" s="59"/>
      <c r="AG1070" s="59"/>
      <c r="AH1070" s="61"/>
      <c r="AI1070" s="61"/>
      <c r="AJ1070" s="61"/>
      <c r="AK1070" s="61"/>
      <c r="AL1070" s="164">
        <v>11.624166666666667</v>
      </c>
      <c r="AM1070" s="62"/>
      <c r="AN1070" s="63">
        <f t="shared" si="193"/>
        <v>6.7</v>
      </c>
      <c r="AO1070" s="59">
        <f t="shared" si="184"/>
        <v>8040</v>
      </c>
      <c r="AP1070" s="59">
        <f t="shared" si="184"/>
        <v>2680</v>
      </c>
      <c r="AQ1070" s="59">
        <f t="shared" si="184"/>
        <v>2010</v>
      </c>
      <c r="AR1070" s="59">
        <f t="shared" si="184"/>
        <v>1340</v>
      </c>
      <c r="AS1070" s="59">
        <f t="shared" si="191"/>
        <v>8000</v>
      </c>
      <c r="AT1070" s="59">
        <f t="shared" si="191"/>
        <v>2700</v>
      </c>
      <c r="AU1070" s="59">
        <f t="shared" si="191"/>
        <v>2000</v>
      </c>
      <c r="AV1070" s="59">
        <f t="shared" si="191"/>
        <v>1300</v>
      </c>
      <c r="AW1070" s="64"/>
      <c r="AX1070" s="126" t="s">
        <v>3453</v>
      </c>
      <c r="AY1070" s="65"/>
      <c r="AZ1070" s="66">
        <v>90</v>
      </c>
    </row>
    <row r="1071" spans="1:52" ht="47.25" x14ac:dyDescent="0.25">
      <c r="A1071" s="53" t="str">
        <f t="shared" si="185"/>
        <v>TP1NT1_D14+1</v>
      </c>
      <c r="B1071" s="53" t="str">
        <f t="shared" si="186"/>
        <v>TP1NT1_D14+2</v>
      </c>
      <c r="C1071" s="53" t="str">
        <f t="shared" si="187"/>
        <v>TP1NT1_D14+3</v>
      </c>
      <c r="D1071" s="53" t="str">
        <f t="shared" si="188"/>
        <v>TP1NT1_D14+4</v>
      </c>
      <c r="F1071" s="126" t="s">
        <v>3453</v>
      </c>
      <c r="G1071" s="55"/>
      <c r="H1071" s="55" t="s">
        <v>3522</v>
      </c>
      <c r="I1071" s="56" t="s">
        <v>3523</v>
      </c>
      <c r="J1071" s="56" t="s">
        <v>3524</v>
      </c>
      <c r="K1071" s="56"/>
      <c r="L1071" s="56" t="s">
        <v>3525</v>
      </c>
      <c r="M1071" s="57">
        <v>1400</v>
      </c>
      <c r="N1071" s="55">
        <v>450</v>
      </c>
      <c r="O1071" s="55">
        <v>350</v>
      </c>
      <c r="P1071" s="55">
        <v>200</v>
      </c>
      <c r="Q1071" s="57"/>
      <c r="R1071" s="57"/>
      <c r="S1071" s="57"/>
      <c r="T1071" s="57"/>
      <c r="U1071" s="58" t="str">
        <f t="shared" si="192"/>
        <v>TP1NT1_D14</v>
      </c>
      <c r="V1071" s="59"/>
      <c r="W1071" s="59"/>
      <c r="X1071" s="59"/>
      <c r="Y1071" s="59"/>
      <c r="Z1071" s="60"/>
      <c r="AA1071" s="60">
        <f>W1071/N1071</f>
        <v>0</v>
      </c>
      <c r="AB1071" s="60"/>
      <c r="AC1071" s="60"/>
      <c r="AD1071" s="59"/>
      <c r="AE1071" s="59"/>
      <c r="AF1071" s="59"/>
      <c r="AG1071" s="59"/>
      <c r="AH1071" s="61"/>
      <c r="AI1071" s="61"/>
      <c r="AJ1071" s="61"/>
      <c r="AK1071" s="61"/>
      <c r="AL1071" s="164">
        <v>11.046111111111109</v>
      </c>
      <c r="AM1071" s="62"/>
      <c r="AN1071" s="63">
        <f t="shared" si="193"/>
        <v>6.4</v>
      </c>
      <c r="AO1071" s="59">
        <f t="shared" si="184"/>
        <v>8960</v>
      </c>
      <c r="AP1071" s="59">
        <f t="shared" si="184"/>
        <v>2880</v>
      </c>
      <c r="AQ1071" s="59">
        <f t="shared" si="184"/>
        <v>2240</v>
      </c>
      <c r="AR1071" s="59">
        <f t="shared" si="184"/>
        <v>1280</v>
      </c>
      <c r="AS1071" s="59">
        <f t="shared" si="191"/>
        <v>9000</v>
      </c>
      <c r="AT1071" s="59">
        <f t="shared" si="191"/>
        <v>2900</v>
      </c>
      <c r="AU1071" s="59">
        <f t="shared" si="191"/>
        <v>2200</v>
      </c>
      <c r="AV1071" s="59">
        <f t="shared" si="191"/>
        <v>1300</v>
      </c>
      <c r="AW1071" s="64"/>
      <c r="AX1071" s="126" t="s">
        <v>3453</v>
      </c>
      <c r="AY1071" s="65"/>
      <c r="AZ1071" s="66"/>
    </row>
    <row r="1072" spans="1:52" ht="47.25" x14ac:dyDescent="0.25">
      <c r="A1072" s="53" t="str">
        <f t="shared" si="185"/>
        <v>TP1NT1_D15+1</v>
      </c>
      <c r="B1072" s="53" t="str">
        <f t="shared" si="186"/>
        <v>TP1NT1_D15+2</v>
      </c>
      <c r="C1072" s="53" t="str">
        <f t="shared" si="187"/>
        <v>TP1NT1_D15+3</v>
      </c>
      <c r="D1072" s="53" t="str">
        <f t="shared" si="188"/>
        <v>TP1NT1_D15+4</v>
      </c>
      <c r="F1072" s="126" t="s">
        <v>3453</v>
      </c>
      <c r="G1072" s="55"/>
      <c r="H1072" s="55" t="s">
        <v>3526</v>
      </c>
      <c r="I1072" s="56" t="s">
        <v>3527</v>
      </c>
      <c r="J1072" s="56" t="s">
        <v>3528</v>
      </c>
      <c r="K1072" s="56"/>
      <c r="L1072" s="56" t="s">
        <v>3529</v>
      </c>
      <c r="M1072" s="57">
        <v>1500</v>
      </c>
      <c r="N1072" s="55">
        <v>450</v>
      </c>
      <c r="O1072" s="55">
        <v>350</v>
      </c>
      <c r="P1072" s="55">
        <v>300</v>
      </c>
      <c r="Q1072" s="57"/>
      <c r="R1072" s="57"/>
      <c r="S1072" s="57"/>
      <c r="T1072" s="57"/>
      <c r="U1072" s="58" t="str">
        <f t="shared" si="192"/>
        <v>TP1NT1_D15</v>
      </c>
      <c r="V1072" s="59"/>
      <c r="W1072" s="59"/>
      <c r="X1072" s="59"/>
      <c r="Y1072" s="59"/>
      <c r="Z1072" s="60"/>
      <c r="AA1072" s="60"/>
      <c r="AB1072" s="60"/>
      <c r="AC1072" s="60"/>
      <c r="AD1072" s="59"/>
      <c r="AE1072" s="59"/>
      <c r="AF1072" s="59"/>
      <c r="AG1072" s="59"/>
      <c r="AH1072" s="61"/>
      <c r="AI1072" s="61"/>
      <c r="AJ1072" s="61"/>
      <c r="AK1072" s="61"/>
      <c r="AL1072" s="164">
        <v>6.1742857142857144</v>
      </c>
      <c r="AM1072" s="62"/>
      <c r="AN1072" s="63">
        <f t="shared" si="193"/>
        <v>3.5</v>
      </c>
      <c r="AO1072" s="59">
        <f t="shared" si="184"/>
        <v>5250</v>
      </c>
      <c r="AP1072" s="59">
        <f t="shared" si="184"/>
        <v>1575</v>
      </c>
      <c r="AQ1072" s="59">
        <f t="shared" si="184"/>
        <v>1225</v>
      </c>
      <c r="AR1072" s="59">
        <f t="shared" si="184"/>
        <v>1050</v>
      </c>
      <c r="AS1072" s="59">
        <f t="shared" si="191"/>
        <v>5300</v>
      </c>
      <c r="AT1072" s="59">
        <f t="shared" si="191"/>
        <v>1600</v>
      </c>
      <c r="AU1072" s="59">
        <f t="shared" si="191"/>
        <v>1200</v>
      </c>
      <c r="AV1072" s="59">
        <f t="shared" si="191"/>
        <v>1100</v>
      </c>
      <c r="AW1072" s="64"/>
      <c r="AX1072" s="126" t="s">
        <v>3453</v>
      </c>
      <c r="AY1072" s="65"/>
      <c r="AZ1072" s="66">
        <v>120</v>
      </c>
    </row>
    <row r="1073" spans="1:52" ht="54.75" customHeight="1" x14ac:dyDescent="0.25">
      <c r="A1073" s="53" t="str">
        <f t="shared" si="185"/>
        <v>TP1NT1_D16+1</v>
      </c>
      <c r="B1073" s="53" t="str">
        <f t="shared" si="186"/>
        <v>TP1NT1_D16+2</v>
      </c>
      <c r="C1073" s="53" t="str">
        <f t="shared" si="187"/>
        <v>TP1NT1_D16+3</v>
      </c>
      <c r="D1073" s="53" t="str">
        <f t="shared" si="188"/>
        <v>TP1NT1_D16+4</v>
      </c>
      <c r="F1073" s="126" t="s">
        <v>3453</v>
      </c>
      <c r="G1073" s="55"/>
      <c r="H1073" s="55" t="s">
        <v>3530</v>
      </c>
      <c r="I1073" s="56" t="s">
        <v>3531</v>
      </c>
      <c r="J1073" s="56" t="s">
        <v>3529</v>
      </c>
      <c r="K1073" s="56"/>
      <c r="L1073" s="56" t="s">
        <v>3532</v>
      </c>
      <c r="M1073" s="57">
        <v>2400</v>
      </c>
      <c r="N1073" s="55">
        <v>700</v>
      </c>
      <c r="O1073" s="55">
        <v>500</v>
      </c>
      <c r="P1073" s="55">
        <v>400</v>
      </c>
      <c r="Q1073" s="57"/>
      <c r="R1073" s="57"/>
      <c r="S1073" s="57"/>
      <c r="T1073" s="57"/>
      <c r="U1073" s="58" t="str">
        <f t="shared" si="192"/>
        <v>TP1NT1_D16</v>
      </c>
      <c r="V1073" s="59"/>
      <c r="W1073" s="59"/>
      <c r="X1073" s="59"/>
      <c r="Y1073" s="59"/>
      <c r="Z1073" s="60"/>
      <c r="AA1073" s="60">
        <f>W1073/N1073</f>
        <v>0</v>
      </c>
      <c r="AB1073" s="60"/>
      <c r="AC1073" s="60"/>
      <c r="AD1073" s="59"/>
      <c r="AE1073" s="59"/>
      <c r="AF1073" s="59"/>
      <c r="AG1073" s="59"/>
      <c r="AH1073" s="61"/>
      <c r="AI1073" s="61"/>
      <c r="AJ1073" s="61"/>
      <c r="AK1073" s="61"/>
      <c r="AL1073" s="164">
        <v>5.65</v>
      </c>
      <c r="AM1073" s="62"/>
      <c r="AN1073" s="63">
        <f t="shared" si="193"/>
        <v>3.2</v>
      </c>
      <c r="AO1073" s="59">
        <f t="shared" si="184"/>
        <v>7680</v>
      </c>
      <c r="AP1073" s="59">
        <f t="shared" si="184"/>
        <v>2240</v>
      </c>
      <c r="AQ1073" s="59">
        <f t="shared" si="184"/>
        <v>1600</v>
      </c>
      <c r="AR1073" s="59">
        <f t="shared" si="184"/>
        <v>1280</v>
      </c>
      <c r="AS1073" s="59">
        <f t="shared" si="191"/>
        <v>7700</v>
      </c>
      <c r="AT1073" s="59">
        <f t="shared" si="191"/>
        <v>2200</v>
      </c>
      <c r="AU1073" s="59">
        <f t="shared" si="191"/>
        <v>1600</v>
      </c>
      <c r="AV1073" s="59">
        <f t="shared" si="191"/>
        <v>1300</v>
      </c>
      <c r="AW1073" s="64"/>
      <c r="AX1073" s="126" t="s">
        <v>3453</v>
      </c>
      <c r="AY1073" s="65"/>
      <c r="AZ1073" s="66">
        <v>100</v>
      </c>
    </row>
    <row r="1074" spans="1:52" ht="47.25" x14ac:dyDescent="0.25">
      <c r="A1074" s="53" t="str">
        <f t="shared" si="185"/>
        <v>TP1NT1_D17+1</v>
      </c>
      <c r="B1074" s="53" t="str">
        <f t="shared" si="186"/>
        <v>TP1NT1_D17+2</v>
      </c>
      <c r="C1074" s="53" t="str">
        <f t="shared" si="187"/>
        <v>TP1NT1_D17+3</v>
      </c>
      <c r="D1074" s="53" t="str">
        <f t="shared" si="188"/>
        <v>TP1NT1_D17+4</v>
      </c>
      <c r="F1074" s="126" t="s">
        <v>3453</v>
      </c>
      <c r="G1074" s="55"/>
      <c r="H1074" s="55" t="s">
        <v>3533</v>
      </c>
      <c r="I1074" s="56" t="s">
        <v>3534</v>
      </c>
      <c r="J1074" s="56" t="s">
        <v>3532</v>
      </c>
      <c r="K1074" s="56"/>
      <c r="L1074" s="56" t="s">
        <v>3473</v>
      </c>
      <c r="M1074" s="57">
        <v>1100</v>
      </c>
      <c r="N1074" s="55">
        <v>400</v>
      </c>
      <c r="O1074" s="55">
        <v>300</v>
      </c>
      <c r="P1074" s="55">
        <v>180</v>
      </c>
      <c r="Q1074" s="57"/>
      <c r="R1074" s="57"/>
      <c r="S1074" s="57"/>
      <c r="T1074" s="57"/>
      <c r="U1074" s="58" t="str">
        <f t="shared" si="192"/>
        <v>TP1NT1_D17</v>
      </c>
      <c r="V1074" s="59"/>
      <c r="W1074" s="59"/>
      <c r="X1074" s="59"/>
      <c r="Y1074" s="59"/>
      <c r="Z1074" s="60"/>
      <c r="AA1074" s="60"/>
      <c r="AB1074" s="60"/>
      <c r="AC1074" s="60"/>
      <c r="AD1074" s="59"/>
      <c r="AE1074" s="59"/>
      <c r="AF1074" s="59"/>
      <c r="AG1074" s="59"/>
      <c r="AH1074" s="61"/>
      <c r="AI1074" s="61"/>
      <c r="AJ1074" s="61"/>
      <c r="AK1074" s="61"/>
      <c r="AL1074" s="164">
        <v>14.11</v>
      </c>
      <c r="AM1074" s="62"/>
      <c r="AN1074" s="63">
        <f t="shared" si="193"/>
        <v>8.1</v>
      </c>
      <c r="AO1074" s="59">
        <f t="shared" si="184"/>
        <v>8910</v>
      </c>
      <c r="AP1074" s="59">
        <f t="shared" si="184"/>
        <v>3240</v>
      </c>
      <c r="AQ1074" s="59">
        <f t="shared" si="184"/>
        <v>2430</v>
      </c>
      <c r="AR1074" s="59">
        <f t="shared" si="184"/>
        <v>1458</v>
      </c>
      <c r="AS1074" s="59">
        <f t="shared" si="191"/>
        <v>8900</v>
      </c>
      <c r="AT1074" s="59">
        <f t="shared" si="191"/>
        <v>3200</v>
      </c>
      <c r="AU1074" s="59">
        <f t="shared" si="191"/>
        <v>2400</v>
      </c>
      <c r="AV1074" s="59">
        <f t="shared" si="191"/>
        <v>1500</v>
      </c>
      <c r="AW1074" s="64"/>
      <c r="AX1074" s="126" t="s">
        <v>3453</v>
      </c>
      <c r="AY1074" s="65"/>
      <c r="AZ1074" s="66">
        <v>100</v>
      </c>
    </row>
    <row r="1075" spans="1:52" ht="47.25" x14ac:dyDescent="0.25">
      <c r="A1075" s="53" t="str">
        <f t="shared" si="185"/>
        <v>TP1NT1_D18+1</v>
      </c>
      <c r="B1075" s="53" t="str">
        <f t="shared" si="186"/>
        <v>TP1NT1_D18+2</v>
      </c>
      <c r="C1075" s="53" t="str">
        <f t="shared" si="187"/>
        <v>TP1NT1_D18+3</v>
      </c>
      <c r="D1075" s="53" t="str">
        <f t="shared" si="188"/>
        <v>TP1NT1_D18+4</v>
      </c>
      <c r="F1075" s="126" t="s">
        <v>3453</v>
      </c>
      <c r="G1075" s="55"/>
      <c r="H1075" s="55" t="s">
        <v>3535</v>
      </c>
      <c r="I1075" s="56" t="s">
        <v>3536</v>
      </c>
      <c r="J1075" s="56" t="s">
        <v>2775</v>
      </c>
      <c r="K1075" s="56"/>
      <c r="L1075" s="56" t="s">
        <v>3537</v>
      </c>
      <c r="M1075" s="57">
        <v>1200</v>
      </c>
      <c r="N1075" s="55">
        <v>400</v>
      </c>
      <c r="O1075" s="55">
        <v>300</v>
      </c>
      <c r="P1075" s="55">
        <v>180</v>
      </c>
      <c r="Q1075" s="57"/>
      <c r="R1075" s="57"/>
      <c r="S1075" s="57"/>
      <c r="T1075" s="57"/>
      <c r="U1075" s="58" t="str">
        <f t="shared" si="192"/>
        <v>TP1NT1_D18</v>
      </c>
      <c r="V1075" s="59"/>
      <c r="W1075" s="59"/>
      <c r="X1075" s="59"/>
      <c r="Y1075" s="59"/>
      <c r="Z1075" s="60"/>
      <c r="AA1075" s="60">
        <f>W1075/N1075</f>
        <v>0</v>
      </c>
      <c r="AB1075" s="60"/>
      <c r="AC1075" s="60"/>
      <c r="AD1075" s="59"/>
      <c r="AE1075" s="59"/>
      <c r="AF1075" s="59"/>
      <c r="AG1075" s="59"/>
      <c r="AH1075" s="61"/>
      <c r="AI1075" s="61"/>
      <c r="AJ1075" s="61"/>
      <c r="AK1075" s="61"/>
      <c r="AL1075" s="164">
        <v>8.98</v>
      </c>
      <c r="AM1075" s="62"/>
      <c r="AN1075" s="63">
        <f t="shared" si="193"/>
        <v>5.2</v>
      </c>
      <c r="AO1075" s="59">
        <f t="shared" si="184"/>
        <v>6240</v>
      </c>
      <c r="AP1075" s="59">
        <f t="shared" si="184"/>
        <v>2080</v>
      </c>
      <c r="AQ1075" s="59">
        <f t="shared" si="184"/>
        <v>1560</v>
      </c>
      <c r="AR1075" s="59">
        <f t="shared" si="184"/>
        <v>936</v>
      </c>
      <c r="AS1075" s="59">
        <f t="shared" si="191"/>
        <v>6200</v>
      </c>
      <c r="AT1075" s="59">
        <f t="shared" si="191"/>
        <v>2100</v>
      </c>
      <c r="AU1075" s="59">
        <f t="shared" si="191"/>
        <v>1600</v>
      </c>
      <c r="AV1075" s="59">
        <f t="shared" si="191"/>
        <v>940</v>
      </c>
      <c r="AW1075" s="64"/>
      <c r="AX1075" s="126" t="s">
        <v>3453</v>
      </c>
      <c r="AY1075" s="65"/>
      <c r="AZ1075" s="66"/>
    </row>
    <row r="1076" spans="1:52" ht="31.5" x14ac:dyDescent="0.25">
      <c r="A1076" s="53" t="str">
        <f t="shared" si="185"/>
        <v>TP1NT1_D9+1</v>
      </c>
      <c r="B1076" s="53" t="str">
        <f t="shared" si="186"/>
        <v>TP1NT1_D9+2</v>
      </c>
      <c r="C1076" s="53" t="str">
        <f t="shared" si="187"/>
        <v>TP1NT1_D9+3</v>
      </c>
      <c r="D1076" s="53" t="str">
        <f t="shared" si="188"/>
        <v>TP1NT1_D9+4</v>
      </c>
      <c r="F1076" s="126" t="s">
        <v>3453</v>
      </c>
      <c r="G1076" s="55"/>
      <c r="H1076" s="55" t="s">
        <v>3507</v>
      </c>
      <c r="I1076" s="56" t="s">
        <v>3538</v>
      </c>
      <c r="J1076" s="56" t="s">
        <v>2775</v>
      </c>
      <c r="K1076" s="56"/>
      <c r="L1076" s="56" t="s">
        <v>3539</v>
      </c>
      <c r="M1076" s="57">
        <v>2800</v>
      </c>
      <c r="N1076" s="55">
        <v>700</v>
      </c>
      <c r="O1076" s="55">
        <v>600</v>
      </c>
      <c r="P1076" s="55">
        <v>450</v>
      </c>
      <c r="Q1076" s="57"/>
      <c r="R1076" s="57"/>
      <c r="S1076" s="57"/>
      <c r="T1076" s="57"/>
      <c r="U1076" s="58" t="str">
        <f t="shared" si="192"/>
        <v>TP1NT1_D9</v>
      </c>
      <c r="V1076" s="59"/>
      <c r="W1076" s="59"/>
      <c r="X1076" s="59"/>
      <c r="Y1076" s="59"/>
      <c r="Z1076" s="60"/>
      <c r="AA1076" s="60">
        <f>W1076/N1076</f>
        <v>0</v>
      </c>
      <c r="AB1076" s="60"/>
      <c r="AC1076" s="60"/>
      <c r="AD1076" s="59"/>
      <c r="AE1076" s="59"/>
      <c r="AF1076" s="59"/>
      <c r="AG1076" s="59"/>
      <c r="AH1076" s="61"/>
      <c r="AI1076" s="61"/>
      <c r="AJ1076" s="61"/>
      <c r="AK1076" s="61"/>
      <c r="AL1076" s="164">
        <v>5.65</v>
      </c>
      <c r="AM1076" s="62"/>
      <c r="AN1076" s="63">
        <f t="shared" si="193"/>
        <v>3.2</v>
      </c>
      <c r="AO1076" s="59">
        <f t="shared" si="184"/>
        <v>8960</v>
      </c>
      <c r="AP1076" s="59">
        <f t="shared" si="184"/>
        <v>2240</v>
      </c>
      <c r="AQ1076" s="59">
        <f t="shared" si="184"/>
        <v>1920</v>
      </c>
      <c r="AR1076" s="59">
        <f t="shared" si="184"/>
        <v>1440</v>
      </c>
      <c r="AS1076" s="59">
        <f t="shared" si="191"/>
        <v>9000</v>
      </c>
      <c r="AT1076" s="59">
        <f t="shared" si="191"/>
        <v>2200</v>
      </c>
      <c r="AU1076" s="59">
        <f t="shared" si="191"/>
        <v>1900</v>
      </c>
      <c r="AV1076" s="59">
        <f t="shared" si="191"/>
        <v>1400</v>
      </c>
      <c r="AW1076" s="64"/>
      <c r="AX1076" s="126" t="s">
        <v>3453</v>
      </c>
      <c r="AY1076" s="65"/>
      <c r="AZ1076" s="66">
        <v>120</v>
      </c>
    </row>
    <row r="1077" spans="1:52" ht="54.75" customHeight="1" x14ac:dyDescent="0.25">
      <c r="A1077" s="53" t="str">
        <f t="shared" si="185"/>
        <v>TP1NT1_D20+1</v>
      </c>
      <c r="B1077" s="53" t="str">
        <f t="shared" si="186"/>
        <v>TP1NT1_D20+2</v>
      </c>
      <c r="C1077" s="53" t="str">
        <f t="shared" si="187"/>
        <v>TP1NT1_D20+3</v>
      </c>
      <c r="D1077" s="53" t="str">
        <f t="shared" si="188"/>
        <v>TP1NT1_D20+4</v>
      </c>
      <c r="F1077" s="126" t="s">
        <v>3453</v>
      </c>
      <c r="G1077" s="55"/>
      <c r="H1077" s="55" t="s">
        <v>3540</v>
      </c>
      <c r="I1077" s="56" t="s">
        <v>3541</v>
      </c>
      <c r="J1077" s="56" t="s">
        <v>3542</v>
      </c>
      <c r="K1077" s="56"/>
      <c r="L1077" s="56" t="s">
        <v>3543</v>
      </c>
      <c r="M1077" s="55">
        <v>2200</v>
      </c>
      <c r="N1077" s="55">
        <v>700</v>
      </c>
      <c r="O1077" s="55">
        <v>600</v>
      </c>
      <c r="P1077" s="55">
        <v>400</v>
      </c>
      <c r="Q1077" s="57"/>
      <c r="R1077" s="57"/>
      <c r="S1077" s="57"/>
      <c r="T1077" s="57"/>
      <c r="U1077" s="58" t="str">
        <f t="shared" si="192"/>
        <v>TP1NT1_D20</v>
      </c>
      <c r="V1077" s="59"/>
      <c r="W1077" s="59"/>
      <c r="X1077" s="59"/>
      <c r="Y1077" s="59"/>
      <c r="Z1077" s="60"/>
      <c r="AA1077" s="60">
        <f>W1077/N1077</f>
        <v>0</v>
      </c>
      <c r="AB1077" s="60"/>
      <c r="AC1077" s="60"/>
      <c r="AD1077" s="59"/>
      <c r="AE1077" s="59"/>
      <c r="AF1077" s="59"/>
      <c r="AG1077" s="59"/>
      <c r="AH1077" s="61"/>
      <c r="AI1077" s="61"/>
      <c r="AJ1077" s="61"/>
      <c r="AK1077" s="61"/>
      <c r="AL1077" s="164">
        <v>9.6022727272727266</v>
      </c>
      <c r="AM1077" s="62"/>
      <c r="AN1077" s="63">
        <f t="shared" si="193"/>
        <v>5.5</v>
      </c>
      <c r="AO1077" s="59">
        <f t="shared" si="184"/>
        <v>12100</v>
      </c>
      <c r="AP1077" s="59">
        <f t="shared" si="184"/>
        <v>3850</v>
      </c>
      <c r="AQ1077" s="59">
        <f t="shared" si="184"/>
        <v>3300</v>
      </c>
      <c r="AR1077" s="59">
        <f t="shared" si="184"/>
        <v>2200</v>
      </c>
      <c r="AS1077" s="59">
        <f t="shared" si="191"/>
        <v>12100</v>
      </c>
      <c r="AT1077" s="59">
        <f t="shared" si="191"/>
        <v>3900</v>
      </c>
      <c r="AU1077" s="59">
        <f t="shared" si="191"/>
        <v>3300</v>
      </c>
      <c r="AV1077" s="59">
        <f t="shared" si="191"/>
        <v>2200</v>
      </c>
      <c r="AW1077" s="64"/>
      <c r="AX1077" s="126" t="s">
        <v>3453</v>
      </c>
      <c r="AY1077" s="65"/>
      <c r="AZ1077" s="66">
        <v>100</v>
      </c>
    </row>
    <row r="1078" spans="1:52" ht="33.75" customHeight="1" x14ac:dyDescent="0.25">
      <c r="A1078" s="53" t="str">
        <f t="shared" si="185"/>
        <v>TP2NT2+1</v>
      </c>
      <c r="B1078" s="53" t="str">
        <f t="shared" si="186"/>
        <v>TP2NT2+2</v>
      </c>
      <c r="C1078" s="53" t="str">
        <f t="shared" si="187"/>
        <v>TP2NT2+3</v>
      </c>
      <c r="D1078" s="53" t="str">
        <f t="shared" si="188"/>
        <v>TP2NT2+4</v>
      </c>
      <c r="F1078" s="126" t="s">
        <v>3453</v>
      </c>
      <c r="G1078" s="55">
        <v>2</v>
      </c>
      <c r="H1078" s="55" t="s">
        <v>3544</v>
      </c>
      <c r="I1078" s="56" t="s">
        <v>3545</v>
      </c>
      <c r="J1078" s="56" t="s">
        <v>3546</v>
      </c>
      <c r="K1078" s="56"/>
      <c r="L1078" s="56" t="s">
        <v>3537</v>
      </c>
      <c r="M1078" s="57"/>
      <c r="N1078" s="55"/>
      <c r="O1078" s="55"/>
      <c r="P1078" s="55"/>
      <c r="Q1078" s="57"/>
      <c r="R1078" s="57"/>
      <c r="S1078" s="57"/>
      <c r="T1078" s="57"/>
      <c r="U1078" s="58"/>
      <c r="V1078" s="59"/>
      <c r="W1078" s="59"/>
      <c r="X1078" s="59"/>
      <c r="Y1078" s="59"/>
      <c r="Z1078" s="60"/>
      <c r="AA1078" s="60"/>
      <c r="AB1078" s="60"/>
      <c r="AC1078" s="60"/>
      <c r="AD1078" s="59"/>
      <c r="AE1078" s="59"/>
      <c r="AF1078" s="59"/>
      <c r="AG1078" s="59"/>
      <c r="AH1078" s="61"/>
      <c r="AI1078" s="61"/>
      <c r="AJ1078" s="61"/>
      <c r="AK1078" s="61"/>
      <c r="AL1078" s="164"/>
      <c r="AM1078" s="62"/>
      <c r="AN1078" s="62"/>
      <c r="AO1078" s="59">
        <f t="shared" si="184"/>
        <v>0</v>
      </c>
      <c r="AP1078" s="59">
        <f t="shared" si="184"/>
        <v>0</v>
      </c>
      <c r="AQ1078" s="59">
        <f t="shared" si="184"/>
        <v>0</v>
      </c>
      <c r="AR1078" s="59">
        <f t="shared" si="184"/>
        <v>0</v>
      </c>
      <c r="AS1078" s="59"/>
      <c r="AT1078" s="59"/>
      <c r="AU1078" s="59"/>
      <c r="AV1078" s="59"/>
      <c r="AW1078" s="64"/>
      <c r="AX1078" s="126" t="s">
        <v>3453</v>
      </c>
      <c r="AY1078" s="65"/>
      <c r="AZ1078" s="66">
        <v>100</v>
      </c>
    </row>
    <row r="1079" spans="1:52" x14ac:dyDescent="0.25">
      <c r="A1079" s="53" t="str">
        <f t="shared" si="185"/>
        <v>TP2NT2_D1+1</v>
      </c>
      <c r="B1079" s="53" t="str">
        <f t="shared" si="186"/>
        <v>TP2NT2_D1+2</v>
      </c>
      <c r="C1079" s="53" t="str">
        <f t="shared" si="187"/>
        <v>TP2NT2_D1+3</v>
      </c>
      <c r="D1079" s="53" t="str">
        <f t="shared" si="188"/>
        <v>TP2NT2_D1+4</v>
      </c>
      <c r="F1079" s="126" t="s">
        <v>3453</v>
      </c>
      <c r="G1079" s="55"/>
      <c r="H1079" s="55" t="s">
        <v>3547</v>
      </c>
      <c r="I1079" s="56" t="s">
        <v>3548</v>
      </c>
      <c r="J1079" s="56" t="s">
        <v>2775</v>
      </c>
      <c r="K1079" s="56"/>
      <c r="L1079" s="56" t="s">
        <v>3549</v>
      </c>
      <c r="M1079" s="57">
        <v>2300</v>
      </c>
      <c r="N1079" s="55">
        <v>700</v>
      </c>
      <c r="O1079" s="55">
        <v>600</v>
      </c>
      <c r="P1079" s="55">
        <v>400</v>
      </c>
      <c r="Q1079" s="57"/>
      <c r="R1079" s="57"/>
      <c r="S1079" s="57"/>
      <c r="T1079" s="57"/>
      <c r="U1079" s="58" t="str">
        <f>H1079</f>
        <v>TP2NT2_D1</v>
      </c>
      <c r="V1079" s="59"/>
      <c r="W1079" s="59"/>
      <c r="X1079" s="59"/>
      <c r="Y1079" s="59"/>
      <c r="Z1079" s="60"/>
      <c r="AA1079" s="60"/>
      <c r="AB1079" s="60"/>
      <c r="AC1079" s="60"/>
      <c r="AD1079" s="59"/>
      <c r="AE1079" s="59"/>
      <c r="AF1079" s="59"/>
      <c r="AG1079" s="59"/>
      <c r="AH1079" s="61"/>
      <c r="AI1079" s="61"/>
      <c r="AJ1079" s="61"/>
      <c r="AK1079" s="61"/>
      <c r="AL1079" s="164">
        <v>16.62</v>
      </c>
      <c r="AM1079" s="62"/>
      <c r="AN1079" s="63">
        <f>ROUNDDOWN(AL1079*$AN$10/$AL$10,1)</f>
        <v>9.6</v>
      </c>
      <c r="AO1079" s="59">
        <f t="shared" si="184"/>
        <v>22080</v>
      </c>
      <c r="AP1079" s="59">
        <f t="shared" si="184"/>
        <v>6720</v>
      </c>
      <c r="AQ1079" s="59">
        <f t="shared" si="184"/>
        <v>5760</v>
      </c>
      <c r="AR1079" s="59">
        <f t="shared" si="184"/>
        <v>3840</v>
      </c>
      <c r="AS1079" s="59">
        <f t="shared" si="191"/>
        <v>22100</v>
      </c>
      <c r="AT1079" s="59">
        <f t="shared" si="191"/>
        <v>6700</v>
      </c>
      <c r="AU1079" s="59">
        <f t="shared" si="191"/>
        <v>5800</v>
      </c>
      <c r="AV1079" s="59">
        <f t="shared" si="191"/>
        <v>3800</v>
      </c>
      <c r="AW1079" s="64"/>
      <c r="AX1079" s="126" t="s">
        <v>3453</v>
      </c>
      <c r="AY1079" s="65"/>
      <c r="AZ1079" s="66"/>
    </row>
    <row r="1080" spans="1:52" x14ac:dyDescent="0.25">
      <c r="A1080" s="53" t="str">
        <f t="shared" si="185"/>
        <v>TP2NT2_D2+1</v>
      </c>
      <c r="B1080" s="53" t="str">
        <f t="shared" si="186"/>
        <v>TP2NT2_D2+2</v>
      </c>
      <c r="C1080" s="53" t="str">
        <f t="shared" si="187"/>
        <v>TP2NT2_D2+3</v>
      </c>
      <c r="D1080" s="53" t="str">
        <f t="shared" si="188"/>
        <v>TP2NT2_D2+4</v>
      </c>
      <c r="F1080" s="126" t="s">
        <v>3453</v>
      </c>
      <c r="G1080" s="55"/>
      <c r="H1080" s="55" t="s">
        <v>3550</v>
      </c>
      <c r="I1080" s="56" t="s">
        <v>3551</v>
      </c>
      <c r="J1080" s="56" t="s">
        <v>2775</v>
      </c>
      <c r="K1080" s="56"/>
      <c r="L1080" s="56" t="s">
        <v>3539</v>
      </c>
      <c r="M1080" s="55">
        <v>1100</v>
      </c>
      <c r="N1080" s="55">
        <v>450</v>
      </c>
      <c r="O1080" s="55">
        <v>250</v>
      </c>
      <c r="P1080" s="55">
        <v>170</v>
      </c>
      <c r="Q1080" s="57"/>
      <c r="R1080" s="57"/>
      <c r="S1080" s="57"/>
      <c r="T1080" s="57"/>
      <c r="U1080" s="58" t="str">
        <f>H1080</f>
        <v>TP2NT2_D2</v>
      </c>
      <c r="V1080" s="59"/>
      <c r="W1080" s="59"/>
      <c r="X1080" s="59"/>
      <c r="Y1080" s="59"/>
      <c r="Z1080" s="60"/>
      <c r="AA1080" s="60"/>
      <c r="AB1080" s="60"/>
      <c r="AC1080" s="60"/>
      <c r="AD1080" s="59"/>
      <c r="AE1080" s="59"/>
      <c r="AF1080" s="59"/>
      <c r="AG1080" s="59"/>
      <c r="AH1080" s="61"/>
      <c r="AI1080" s="61"/>
      <c r="AJ1080" s="61"/>
      <c r="AK1080" s="61"/>
      <c r="AL1080" s="164">
        <v>14.11</v>
      </c>
      <c r="AM1080" s="62"/>
      <c r="AN1080" s="63">
        <f>ROUNDDOWN(AL1080*$AN$10/$AL$10,1)</f>
        <v>8.1</v>
      </c>
      <c r="AO1080" s="59">
        <f t="shared" si="184"/>
        <v>8910</v>
      </c>
      <c r="AP1080" s="59">
        <f t="shared" si="184"/>
        <v>3645</v>
      </c>
      <c r="AQ1080" s="59">
        <f t="shared" si="184"/>
        <v>2025</v>
      </c>
      <c r="AR1080" s="59">
        <f t="shared" si="184"/>
        <v>1377</v>
      </c>
      <c r="AS1080" s="59">
        <f t="shared" si="191"/>
        <v>8900</v>
      </c>
      <c r="AT1080" s="59">
        <f t="shared" si="191"/>
        <v>3600</v>
      </c>
      <c r="AU1080" s="59">
        <f t="shared" si="191"/>
        <v>2000</v>
      </c>
      <c r="AV1080" s="59">
        <f t="shared" si="191"/>
        <v>1400</v>
      </c>
      <c r="AW1080" s="64"/>
      <c r="AX1080" s="126" t="s">
        <v>3453</v>
      </c>
      <c r="AY1080" s="65"/>
      <c r="AZ1080" s="66">
        <v>100</v>
      </c>
    </row>
    <row r="1081" spans="1:52" ht="63" x14ac:dyDescent="0.25">
      <c r="A1081" s="53" t="str">
        <f t="shared" si="185"/>
        <v>TP2NT2_D3+1</v>
      </c>
      <c r="B1081" s="53" t="str">
        <f t="shared" si="186"/>
        <v>TP2NT2_D3+2</v>
      </c>
      <c r="C1081" s="53" t="str">
        <f t="shared" si="187"/>
        <v>TP2NT2_D3+3</v>
      </c>
      <c r="D1081" s="53" t="str">
        <f t="shared" si="188"/>
        <v>TP2NT2_D3+4</v>
      </c>
      <c r="F1081" s="126" t="s">
        <v>3453</v>
      </c>
      <c r="G1081" s="55"/>
      <c r="H1081" s="55" t="s">
        <v>3552</v>
      </c>
      <c r="I1081" s="56" t="s">
        <v>3553</v>
      </c>
      <c r="J1081" s="56" t="s">
        <v>3542</v>
      </c>
      <c r="K1081" s="56"/>
      <c r="L1081" s="56" t="s">
        <v>3554</v>
      </c>
      <c r="M1081" s="55">
        <v>700</v>
      </c>
      <c r="N1081" s="55">
        <v>350</v>
      </c>
      <c r="O1081" s="55">
        <v>250</v>
      </c>
      <c r="P1081" s="55">
        <v>150</v>
      </c>
      <c r="Q1081" s="57"/>
      <c r="R1081" s="57"/>
      <c r="S1081" s="57"/>
      <c r="T1081" s="57"/>
      <c r="U1081" s="58" t="str">
        <f>H1081</f>
        <v>TP2NT2_D3</v>
      </c>
      <c r="V1081" s="59"/>
      <c r="W1081" s="59"/>
      <c r="X1081" s="59"/>
      <c r="Y1081" s="59"/>
      <c r="Z1081" s="60">
        <f>V1081/M1081</f>
        <v>0</v>
      </c>
      <c r="AA1081" s="60">
        <f>W1081/N1081</f>
        <v>0</v>
      </c>
      <c r="AB1081" s="60">
        <f>X1081/O1081</f>
        <v>0</v>
      </c>
      <c r="AC1081" s="60">
        <f>Y1081/P1081</f>
        <v>0</v>
      </c>
      <c r="AD1081" s="59"/>
      <c r="AE1081" s="59"/>
      <c r="AF1081" s="59"/>
      <c r="AG1081" s="59"/>
      <c r="AH1081" s="61"/>
      <c r="AI1081" s="61"/>
      <c r="AJ1081" s="61"/>
      <c r="AK1081" s="61"/>
      <c r="AL1081" s="164">
        <v>16.731428571428573</v>
      </c>
      <c r="AM1081" s="62"/>
      <c r="AN1081" s="63">
        <f>ROUNDDOWN(AL1081*$AN$10/$AL$10,1)</f>
        <v>9.6999999999999993</v>
      </c>
      <c r="AO1081" s="59">
        <f t="shared" si="184"/>
        <v>6789.9999999999991</v>
      </c>
      <c r="AP1081" s="59">
        <f t="shared" si="184"/>
        <v>3394.9999999999995</v>
      </c>
      <c r="AQ1081" s="59">
        <f t="shared" si="184"/>
        <v>2425</v>
      </c>
      <c r="AR1081" s="59">
        <f t="shared" si="184"/>
        <v>1455</v>
      </c>
      <c r="AS1081" s="59">
        <f t="shared" si="191"/>
        <v>6800</v>
      </c>
      <c r="AT1081" s="59">
        <f t="shared" si="191"/>
        <v>3400</v>
      </c>
      <c r="AU1081" s="59">
        <f t="shared" si="191"/>
        <v>2400</v>
      </c>
      <c r="AV1081" s="59">
        <f t="shared" si="191"/>
        <v>1500</v>
      </c>
      <c r="AW1081" s="64"/>
      <c r="AX1081" s="126" t="s">
        <v>3453</v>
      </c>
      <c r="AY1081" s="65"/>
      <c r="AZ1081" s="66">
        <v>100</v>
      </c>
    </row>
    <row r="1082" spans="1:52" x14ac:dyDescent="0.25">
      <c r="A1082" s="53" t="str">
        <f t="shared" si="185"/>
        <v>TP3NT2+1</v>
      </c>
      <c r="B1082" s="53" t="str">
        <f t="shared" si="186"/>
        <v>TP3NT2+2</v>
      </c>
      <c r="C1082" s="53" t="str">
        <f t="shared" si="187"/>
        <v>TP3NT2+3</v>
      </c>
      <c r="D1082" s="53" t="str">
        <f t="shared" si="188"/>
        <v>TP3NT2+4</v>
      </c>
      <c r="F1082" s="126" t="s">
        <v>3453</v>
      </c>
      <c r="G1082" s="55">
        <v>3</v>
      </c>
      <c r="H1082" s="55" t="s">
        <v>3555</v>
      </c>
      <c r="I1082" s="56" t="s">
        <v>3556</v>
      </c>
      <c r="J1082" s="56" t="s">
        <v>3557</v>
      </c>
      <c r="K1082" s="56"/>
      <c r="L1082" s="56" t="s">
        <v>3549</v>
      </c>
      <c r="M1082" s="57"/>
      <c r="N1082" s="55"/>
      <c r="O1082" s="55"/>
      <c r="P1082" s="55"/>
      <c r="Q1082" s="57"/>
      <c r="R1082" s="57"/>
      <c r="S1082" s="57"/>
      <c r="T1082" s="57"/>
      <c r="U1082" s="58"/>
      <c r="V1082" s="59"/>
      <c r="W1082" s="59"/>
      <c r="X1082" s="59"/>
      <c r="Y1082" s="59"/>
      <c r="Z1082" s="60"/>
      <c r="AA1082" s="60"/>
      <c r="AB1082" s="60"/>
      <c r="AC1082" s="60"/>
      <c r="AD1082" s="59"/>
      <c r="AE1082" s="59"/>
      <c r="AF1082" s="59"/>
      <c r="AG1082" s="59"/>
      <c r="AH1082" s="61"/>
      <c r="AI1082" s="61"/>
      <c r="AJ1082" s="61"/>
      <c r="AK1082" s="61"/>
      <c r="AL1082" s="164"/>
      <c r="AM1082" s="62"/>
      <c r="AN1082" s="62"/>
      <c r="AO1082" s="59">
        <f t="shared" si="184"/>
        <v>0</v>
      </c>
      <c r="AP1082" s="59">
        <f t="shared" si="184"/>
        <v>0</v>
      </c>
      <c r="AQ1082" s="59">
        <f t="shared" si="184"/>
        <v>0</v>
      </c>
      <c r="AR1082" s="59">
        <f t="shared" si="184"/>
        <v>0</v>
      </c>
      <c r="AS1082" s="59"/>
      <c r="AT1082" s="59"/>
      <c r="AU1082" s="59"/>
      <c r="AV1082" s="59"/>
      <c r="AW1082" s="64"/>
      <c r="AX1082" s="126" t="s">
        <v>3453</v>
      </c>
      <c r="AY1082" s="65"/>
      <c r="AZ1082" s="66">
        <v>100</v>
      </c>
    </row>
    <row r="1083" spans="1:52" x14ac:dyDescent="0.25">
      <c r="A1083" s="53" t="str">
        <f t="shared" si="185"/>
        <v>TP3NT2_D1+1</v>
      </c>
      <c r="B1083" s="53" t="str">
        <f t="shared" si="186"/>
        <v>TP3NT2_D1+2</v>
      </c>
      <c r="C1083" s="53" t="str">
        <f t="shared" si="187"/>
        <v>TP3NT2_D1+3</v>
      </c>
      <c r="D1083" s="53" t="str">
        <f t="shared" si="188"/>
        <v>TP3NT2_D1+4</v>
      </c>
      <c r="F1083" s="126" t="s">
        <v>3453</v>
      </c>
      <c r="G1083" s="55"/>
      <c r="H1083" s="55" t="s">
        <v>3558</v>
      </c>
      <c r="I1083" s="56" t="s">
        <v>3548</v>
      </c>
      <c r="J1083" s="56" t="s">
        <v>2775</v>
      </c>
      <c r="K1083" s="56"/>
      <c r="L1083" s="56" t="s">
        <v>3559</v>
      </c>
      <c r="M1083" s="55">
        <v>1100</v>
      </c>
      <c r="N1083" s="55">
        <v>500</v>
      </c>
      <c r="O1083" s="55">
        <v>300</v>
      </c>
      <c r="P1083" s="55">
        <v>200</v>
      </c>
      <c r="Q1083" s="57"/>
      <c r="R1083" s="57"/>
      <c r="S1083" s="57"/>
      <c r="T1083" s="57"/>
      <c r="U1083" s="58" t="str">
        <f>H1083</f>
        <v>TP3NT2_D1</v>
      </c>
      <c r="V1083" s="59"/>
      <c r="W1083" s="59"/>
      <c r="X1083" s="59"/>
      <c r="Y1083" s="59"/>
      <c r="Z1083" s="60">
        <f>V1083/M1083</f>
        <v>0</v>
      </c>
      <c r="AA1083" s="60"/>
      <c r="AB1083" s="60"/>
      <c r="AC1083" s="60"/>
      <c r="AD1083" s="59"/>
      <c r="AE1083" s="59"/>
      <c r="AF1083" s="59"/>
      <c r="AG1083" s="59"/>
      <c r="AH1083" s="61"/>
      <c r="AI1083" s="61"/>
      <c r="AJ1083" s="61"/>
      <c r="AK1083" s="61"/>
      <c r="AL1083" s="164">
        <v>16.600000000000001</v>
      </c>
      <c r="AM1083" s="62"/>
      <c r="AN1083" s="63">
        <f>ROUNDDOWN(AL1083*$AN$10/$AL$10,1)</f>
        <v>9.6</v>
      </c>
      <c r="AO1083" s="59">
        <f t="shared" si="184"/>
        <v>10560</v>
      </c>
      <c r="AP1083" s="59">
        <f t="shared" si="184"/>
        <v>4800</v>
      </c>
      <c r="AQ1083" s="59">
        <f t="shared" si="184"/>
        <v>2880</v>
      </c>
      <c r="AR1083" s="59">
        <f t="shared" si="184"/>
        <v>1920</v>
      </c>
      <c r="AS1083" s="59">
        <f t="shared" si="191"/>
        <v>10600</v>
      </c>
      <c r="AT1083" s="59">
        <f t="shared" si="191"/>
        <v>4800</v>
      </c>
      <c r="AU1083" s="59">
        <f t="shared" si="191"/>
        <v>2900</v>
      </c>
      <c r="AV1083" s="59">
        <f t="shared" si="191"/>
        <v>1900</v>
      </c>
      <c r="AW1083" s="64"/>
      <c r="AX1083" s="126" t="s">
        <v>3453</v>
      </c>
      <c r="AY1083" s="65"/>
      <c r="AZ1083" s="66"/>
    </row>
    <row r="1084" spans="1:52" s="54" customFormat="1" ht="31.5" x14ac:dyDescent="0.25">
      <c r="A1084" s="53" t="str">
        <f t="shared" si="185"/>
        <v>TP3NT2_D2+1</v>
      </c>
      <c r="B1084" s="53" t="str">
        <f t="shared" si="186"/>
        <v>TP3NT2_D2+2</v>
      </c>
      <c r="C1084" s="53" t="str">
        <f t="shared" si="187"/>
        <v>TP3NT2_D2+3</v>
      </c>
      <c r="D1084" s="53" t="str">
        <f t="shared" si="188"/>
        <v>TP3NT2_D2+4</v>
      </c>
      <c r="F1084" s="126" t="s">
        <v>3453</v>
      </c>
      <c r="G1084" s="55"/>
      <c r="H1084" s="55" t="s">
        <v>3560</v>
      </c>
      <c r="I1084" s="56" t="s">
        <v>3561</v>
      </c>
      <c r="J1084" s="56" t="s">
        <v>2775</v>
      </c>
      <c r="K1084" s="56"/>
      <c r="L1084" s="56" t="s">
        <v>3562</v>
      </c>
      <c r="M1084" s="55">
        <v>800</v>
      </c>
      <c r="N1084" s="55">
        <v>400</v>
      </c>
      <c r="O1084" s="55">
        <v>300</v>
      </c>
      <c r="P1084" s="55">
        <v>170</v>
      </c>
      <c r="Q1084" s="57"/>
      <c r="R1084" s="57"/>
      <c r="S1084" s="57"/>
      <c r="T1084" s="57"/>
      <c r="U1084" s="58" t="str">
        <f>H1084</f>
        <v>TP3NT2_D2</v>
      </c>
      <c r="V1084" s="59"/>
      <c r="W1084" s="59"/>
      <c r="X1084" s="59"/>
      <c r="Y1084" s="59"/>
      <c r="Z1084" s="60">
        <f>V1084/M1084</f>
        <v>0</v>
      </c>
      <c r="AA1084" s="60"/>
      <c r="AB1084" s="60"/>
      <c r="AC1084" s="60"/>
      <c r="AD1084" s="59"/>
      <c r="AE1084" s="59"/>
      <c r="AF1084" s="59"/>
      <c r="AG1084" s="59"/>
      <c r="AH1084" s="61"/>
      <c r="AI1084" s="61"/>
      <c r="AJ1084" s="61"/>
      <c r="AK1084" s="61"/>
      <c r="AL1084" s="164">
        <v>16.5</v>
      </c>
      <c r="AM1084" s="62"/>
      <c r="AN1084" s="63">
        <f>ROUNDDOWN(AL1084*$AN$10/$AL$10,1)</f>
        <v>9.5</v>
      </c>
      <c r="AO1084" s="59">
        <f t="shared" si="184"/>
        <v>7600</v>
      </c>
      <c r="AP1084" s="59">
        <f t="shared" si="184"/>
        <v>3800</v>
      </c>
      <c r="AQ1084" s="59">
        <f t="shared" si="184"/>
        <v>2850</v>
      </c>
      <c r="AR1084" s="59">
        <f t="shared" si="184"/>
        <v>1615</v>
      </c>
      <c r="AS1084" s="59">
        <f t="shared" si="191"/>
        <v>7600</v>
      </c>
      <c r="AT1084" s="59">
        <f t="shared" si="191"/>
        <v>3800</v>
      </c>
      <c r="AU1084" s="59">
        <f t="shared" si="191"/>
        <v>2900</v>
      </c>
      <c r="AV1084" s="59">
        <f t="shared" si="191"/>
        <v>1600</v>
      </c>
      <c r="AW1084" s="64"/>
      <c r="AX1084" s="126" t="s">
        <v>3453</v>
      </c>
      <c r="AY1084" s="65"/>
      <c r="AZ1084" s="66">
        <v>100</v>
      </c>
    </row>
    <row r="1085" spans="1:52" s="54" customFormat="1" ht="47.25" x14ac:dyDescent="0.25">
      <c r="A1085" s="53" t="str">
        <f t="shared" si="185"/>
        <v>TP3NT2_D3+1</v>
      </c>
      <c r="B1085" s="53" t="str">
        <f t="shared" si="186"/>
        <v>TP3NT2_D3+2</v>
      </c>
      <c r="C1085" s="53" t="str">
        <f t="shared" si="187"/>
        <v>TP3NT2_D3+3</v>
      </c>
      <c r="D1085" s="53" t="str">
        <f t="shared" si="188"/>
        <v>TP3NT2_D3+4</v>
      </c>
      <c r="F1085" s="126" t="s">
        <v>3453</v>
      </c>
      <c r="G1085" s="55"/>
      <c r="H1085" s="55" t="s">
        <v>3563</v>
      </c>
      <c r="I1085" s="56" t="s">
        <v>3564</v>
      </c>
      <c r="J1085" s="56" t="s">
        <v>3565</v>
      </c>
      <c r="K1085" s="56"/>
      <c r="L1085" s="56" t="s">
        <v>3566</v>
      </c>
      <c r="M1085" s="55">
        <v>700</v>
      </c>
      <c r="N1085" s="55">
        <v>350</v>
      </c>
      <c r="O1085" s="55">
        <v>250</v>
      </c>
      <c r="P1085" s="55">
        <v>160</v>
      </c>
      <c r="Q1085" s="57"/>
      <c r="R1085" s="57"/>
      <c r="S1085" s="57"/>
      <c r="T1085" s="57"/>
      <c r="U1085" s="58" t="str">
        <f>H1085</f>
        <v>TP3NT2_D3</v>
      </c>
      <c r="V1085" s="59"/>
      <c r="W1085" s="59"/>
      <c r="X1085" s="59"/>
      <c r="Y1085" s="59"/>
      <c r="Z1085" s="60">
        <f>V1085/M1085</f>
        <v>0</v>
      </c>
      <c r="AA1085" s="60"/>
      <c r="AB1085" s="60"/>
      <c r="AC1085" s="60"/>
      <c r="AD1085" s="59"/>
      <c r="AE1085" s="59"/>
      <c r="AF1085" s="59"/>
      <c r="AG1085" s="59"/>
      <c r="AH1085" s="61"/>
      <c r="AI1085" s="61"/>
      <c r="AJ1085" s="61"/>
      <c r="AK1085" s="61"/>
      <c r="AL1085" s="164">
        <v>9.1199999999999992</v>
      </c>
      <c r="AM1085" s="62"/>
      <c r="AN1085" s="63">
        <f>ROUNDDOWN(AL1085*$AN$10/$AL$10,1)</f>
        <v>5.2</v>
      </c>
      <c r="AO1085" s="59">
        <f t="shared" si="184"/>
        <v>3640</v>
      </c>
      <c r="AP1085" s="59">
        <f t="shared" si="184"/>
        <v>1820</v>
      </c>
      <c r="AQ1085" s="59">
        <f t="shared" si="184"/>
        <v>1300</v>
      </c>
      <c r="AR1085" s="59">
        <f t="shared" si="184"/>
        <v>832</v>
      </c>
      <c r="AS1085" s="59">
        <f t="shared" si="191"/>
        <v>3600</v>
      </c>
      <c r="AT1085" s="59">
        <f t="shared" si="191"/>
        <v>1800</v>
      </c>
      <c r="AU1085" s="59">
        <f t="shared" si="191"/>
        <v>1300</v>
      </c>
      <c r="AV1085" s="59">
        <f t="shared" si="191"/>
        <v>830</v>
      </c>
      <c r="AW1085" s="64"/>
      <c r="AX1085" s="126" t="s">
        <v>3453</v>
      </c>
      <c r="AY1085" s="65"/>
      <c r="AZ1085" s="66">
        <v>100</v>
      </c>
    </row>
    <row r="1086" spans="1:52" s="54" customFormat="1" ht="31.5" x14ac:dyDescent="0.25">
      <c r="A1086" s="53" t="str">
        <f t="shared" si="185"/>
        <v>TP4NT2+1</v>
      </c>
      <c r="B1086" s="53" t="str">
        <f t="shared" si="186"/>
        <v>TP4NT2+2</v>
      </c>
      <c r="C1086" s="53" t="str">
        <f t="shared" si="187"/>
        <v>TP4NT2+3</v>
      </c>
      <c r="D1086" s="53" t="str">
        <f t="shared" si="188"/>
        <v>TP4NT2+4</v>
      </c>
      <c r="F1086" s="126" t="s">
        <v>3453</v>
      </c>
      <c r="G1086" s="55">
        <v>4</v>
      </c>
      <c r="H1086" s="55" t="s">
        <v>3567</v>
      </c>
      <c r="I1086" s="56" t="s">
        <v>3568</v>
      </c>
      <c r="J1086" s="56" t="s">
        <v>3566</v>
      </c>
      <c r="K1086" s="56"/>
      <c r="L1086" s="56" t="s">
        <v>3559</v>
      </c>
      <c r="M1086" s="57"/>
      <c r="N1086" s="55"/>
      <c r="O1086" s="55"/>
      <c r="P1086" s="55"/>
      <c r="Q1086" s="57"/>
      <c r="R1086" s="57"/>
      <c r="S1086" s="57"/>
      <c r="T1086" s="57"/>
      <c r="U1086" s="58"/>
      <c r="V1086" s="59"/>
      <c r="W1086" s="59"/>
      <c r="X1086" s="59"/>
      <c r="Y1086" s="59"/>
      <c r="Z1086" s="60"/>
      <c r="AA1086" s="60"/>
      <c r="AB1086" s="60"/>
      <c r="AC1086" s="60"/>
      <c r="AD1086" s="59"/>
      <c r="AE1086" s="59"/>
      <c r="AF1086" s="59"/>
      <c r="AG1086" s="59"/>
      <c r="AH1086" s="61"/>
      <c r="AI1086" s="61"/>
      <c r="AJ1086" s="61"/>
      <c r="AK1086" s="61"/>
      <c r="AL1086" s="164"/>
      <c r="AM1086" s="62"/>
      <c r="AN1086" s="62"/>
      <c r="AO1086" s="59">
        <f t="shared" si="184"/>
        <v>0</v>
      </c>
      <c r="AP1086" s="59">
        <f t="shared" si="184"/>
        <v>0</v>
      </c>
      <c r="AQ1086" s="59">
        <f t="shared" si="184"/>
        <v>0</v>
      </c>
      <c r="AR1086" s="59">
        <f t="shared" si="184"/>
        <v>0</v>
      </c>
      <c r="AS1086" s="59"/>
      <c r="AT1086" s="59"/>
      <c r="AU1086" s="59"/>
      <c r="AV1086" s="59"/>
      <c r="AW1086" s="64"/>
      <c r="AX1086" s="126" t="s">
        <v>3453</v>
      </c>
      <c r="AY1086" s="65"/>
      <c r="AZ1086" s="66">
        <v>95</v>
      </c>
    </row>
    <row r="1087" spans="1:52" s="54" customFormat="1" ht="31.5" x14ac:dyDescent="0.25">
      <c r="A1087" s="53" t="str">
        <f t="shared" si="185"/>
        <v>TP4NT2_D1+1</v>
      </c>
      <c r="B1087" s="53" t="str">
        <f t="shared" si="186"/>
        <v>TP4NT2_D1+2</v>
      </c>
      <c r="C1087" s="53" t="str">
        <f t="shared" si="187"/>
        <v>TP4NT2_D1+3</v>
      </c>
      <c r="D1087" s="53" t="str">
        <f t="shared" si="188"/>
        <v>TP4NT2_D1+4</v>
      </c>
      <c r="F1087" s="126" t="s">
        <v>3453</v>
      </c>
      <c r="G1087" s="55"/>
      <c r="H1087" s="55" t="s">
        <v>3569</v>
      </c>
      <c r="I1087" s="56" t="s">
        <v>3570</v>
      </c>
      <c r="J1087" s="56" t="s">
        <v>2775</v>
      </c>
      <c r="K1087" s="56"/>
      <c r="L1087" s="56" t="s">
        <v>3571</v>
      </c>
      <c r="M1087" s="55">
        <v>1200</v>
      </c>
      <c r="N1087" s="55">
        <v>550</v>
      </c>
      <c r="O1087" s="55">
        <v>400</v>
      </c>
      <c r="P1087" s="55">
        <v>200</v>
      </c>
      <c r="Q1087" s="57"/>
      <c r="R1087" s="57"/>
      <c r="S1087" s="57"/>
      <c r="T1087" s="57"/>
      <c r="U1087" s="58" t="str">
        <f>H1087</f>
        <v>TP4NT2_D1</v>
      </c>
      <c r="V1087" s="59"/>
      <c r="W1087" s="59"/>
      <c r="X1087" s="59"/>
      <c r="Y1087" s="59"/>
      <c r="Z1087" s="60">
        <f>V1087/M1087</f>
        <v>0</v>
      </c>
      <c r="AA1087" s="60">
        <f>W1087/N1087</f>
        <v>0</v>
      </c>
      <c r="AB1087" s="60">
        <f>X1087/O1087</f>
        <v>0</v>
      </c>
      <c r="AC1087" s="60"/>
      <c r="AD1087" s="59"/>
      <c r="AE1087" s="59"/>
      <c r="AF1087" s="59"/>
      <c r="AG1087" s="59"/>
      <c r="AH1087" s="61"/>
      <c r="AI1087" s="61"/>
      <c r="AJ1087" s="61"/>
      <c r="AK1087" s="61"/>
      <c r="AL1087" s="164">
        <v>10.3</v>
      </c>
      <c r="AM1087" s="62"/>
      <c r="AN1087" s="63">
        <f>ROUNDDOWN(AL1087*$AN$10/$AL$10,1)</f>
        <v>5.9</v>
      </c>
      <c r="AO1087" s="59">
        <f t="shared" si="184"/>
        <v>7080</v>
      </c>
      <c r="AP1087" s="59">
        <f t="shared" si="184"/>
        <v>3245</v>
      </c>
      <c r="AQ1087" s="59">
        <f t="shared" si="184"/>
        <v>2360</v>
      </c>
      <c r="AR1087" s="59">
        <f t="shared" si="184"/>
        <v>1180</v>
      </c>
      <c r="AS1087" s="59">
        <f t="shared" si="191"/>
        <v>7100</v>
      </c>
      <c r="AT1087" s="59">
        <f t="shared" si="191"/>
        <v>3200</v>
      </c>
      <c r="AU1087" s="59">
        <f t="shared" si="191"/>
        <v>2400</v>
      </c>
      <c r="AV1087" s="59">
        <f t="shared" si="191"/>
        <v>1200</v>
      </c>
      <c r="AW1087" s="64"/>
      <c r="AX1087" s="126" t="s">
        <v>3453</v>
      </c>
      <c r="AY1087" s="65"/>
      <c r="AZ1087" s="66">
        <v>100</v>
      </c>
    </row>
    <row r="1088" spans="1:52" s="54" customFormat="1" ht="31.5" x14ac:dyDescent="0.25">
      <c r="A1088" s="53" t="str">
        <f t="shared" si="185"/>
        <v>TP4NT2_D2+1</v>
      </c>
      <c r="B1088" s="53" t="str">
        <f t="shared" si="186"/>
        <v>TP4NT2_D2+2</v>
      </c>
      <c r="C1088" s="53" t="str">
        <f t="shared" si="187"/>
        <v>TP4NT2_D2+3</v>
      </c>
      <c r="D1088" s="53" t="str">
        <f t="shared" si="188"/>
        <v>TP4NT2_D2+4</v>
      </c>
      <c r="F1088" s="126" t="s">
        <v>3453</v>
      </c>
      <c r="G1088" s="55"/>
      <c r="H1088" s="55" t="s">
        <v>3572</v>
      </c>
      <c r="I1088" s="56" t="s">
        <v>3573</v>
      </c>
      <c r="J1088" s="56" t="s">
        <v>2775</v>
      </c>
      <c r="K1088" s="56"/>
      <c r="L1088" s="56" t="s">
        <v>3539</v>
      </c>
      <c r="M1088" s="55">
        <v>700</v>
      </c>
      <c r="N1088" s="55">
        <v>350</v>
      </c>
      <c r="O1088" s="55">
        <v>250</v>
      </c>
      <c r="P1088" s="55">
        <v>160</v>
      </c>
      <c r="Q1088" s="57"/>
      <c r="R1088" s="57"/>
      <c r="S1088" s="57"/>
      <c r="T1088" s="57"/>
      <c r="U1088" s="58" t="str">
        <f>H1088</f>
        <v>TP4NT2_D2</v>
      </c>
      <c r="V1088" s="59"/>
      <c r="W1088" s="59"/>
      <c r="X1088" s="59"/>
      <c r="Y1088" s="59"/>
      <c r="Z1088" s="60">
        <f t="shared" ref="Z1088:AC1093" si="194">V1088/M1088</f>
        <v>0</v>
      </c>
      <c r="AA1088" s="60"/>
      <c r="AB1088" s="60"/>
      <c r="AC1088" s="60"/>
      <c r="AD1088" s="59"/>
      <c r="AE1088" s="59"/>
      <c r="AF1088" s="59"/>
      <c r="AG1088" s="59"/>
      <c r="AH1088" s="61"/>
      <c r="AI1088" s="61"/>
      <c r="AJ1088" s="61"/>
      <c r="AK1088" s="61"/>
      <c r="AL1088" s="164">
        <v>11.5</v>
      </c>
      <c r="AM1088" s="62"/>
      <c r="AN1088" s="63">
        <f>ROUNDDOWN(AL1088*$AN$10/$AL$10,1)</f>
        <v>6.6</v>
      </c>
      <c r="AO1088" s="59">
        <f t="shared" si="184"/>
        <v>4620</v>
      </c>
      <c r="AP1088" s="59">
        <f t="shared" si="184"/>
        <v>2310</v>
      </c>
      <c r="AQ1088" s="59">
        <f t="shared" si="184"/>
        <v>1650</v>
      </c>
      <c r="AR1088" s="59">
        <f t="shared" si="184"/>
        <v>1056</v>
      </c>
      <c r="AS1088" s="59">
        <f t="shared" si="191"/>
        <v>4600</v>
      </c>
      <c r="AT1088" s="59">
        <f t="shared" si="191"/>
        <v>2300</v>
      </c>
      <c r="AU1088" s="59">
        <f t="shared" si="191"/>
        <v>1700</v>
      </c>
      <c r="AV1088" s="59">
        <f t="shared" si="191"/>
        <v>1100</v>
      </c>
      <c r="AW1088" s="64"/>
      <c r="AX1088" s="126" t="s">
        <v>3453</v>
      </c>
      <c r="AY1088" s="65"/>
      <c r="AZ1088" s="66">
        <v>100</v>
      </c>
    </row>
    <row r="1089" spans="1:52" s="54" customFormat="1" ht="31.5" x14ac:dyDescent="0.25">
      <c r="A1089" s="53" t="str">
        <f t="shared" si="185"/>
        <v>TP4NT2_D3+1</v>
      </c>
      <c r="B1089" s="53" t="str">
        <f t="shared" si="186"/>
        <v>TP4NT2_D3+2</v>
      </c>
      <c r="C1089" s="53" t="str">
        <f t="shared" si="187"/>
        <v>TP4NT2_D3+3</v>
      </c>
      <c r="D1089" s="53" t="str">
        <f t="shared" si="188"/>
        <v>TP4NT2_D3+4</v>
      </c>
      <c r="F1089" s="126" t="s">
        <v>3453</v>
      </c>
      <c r="G1089" s="55"/>
      <c r="H1089" s="55" t="s">
        <v>3574</v>
      </c>
      <c r="I1089" s="56" t="s">
        <v>3575</v>
      </c>
      <c r="J1089" s="56" t="s">
        <v>3542</v>
      </c>
      <c r="K1089" s="56"/>
      <c r="L1089" s="56" t="s">
        <v>3576</v>
      </c>
      <c r="M1089" s="55">
        <v>600</v>
      </c>
      <c r="N1089" s="55">
        <v>300</v>
      </c>
      <c r="O1089" s="55">
        <v>250</v>
      </c>
      <c r="P1089" s="55">
        <v>160</v>
      </c>
      <c r="Q1089" s="57"/>
      <c r="R1089" s="57"/>
      <c r="S1089" s="57"/>
      <c r="T1089" s="57"/>
      <c r="U1089" s="58" t="str">
        <f>H1089</f>
        <v>TP4NT2_D3</v>
      </c>
      <c r="V1089" s="59"/>
      <c r="W1089" s="59"/>
      <c r="X1089" s="59"/>
      <c r="Y1089" s="59"/>
      <c r="Z1089" s="60">
        <f t="shared" si="194"/>
        <v>0</v>
      </c>
      <c r="AA1089" s="60">
        <f t="shared" si="194"/>
        <v>0</v>
      </c>
      <c r="AB1089" s="60">
        <f t="shared" si="194"/>
        <v>0</v>
      </c>
      <c r="AC1089" s="60">
        <f t="shared" si="194"/>
        <v>0</v>
      </c>
      <c r="AD1089" s="59"/>
      <c r="AE1089" s="59"/>
      <c r="AF1089" s="59"/>
      <c r="AG1089" s="59"/>
      <c r="AH1089" s="61"/>
      <c r="AI1089" s="61"/>
      <c r="AJ1089" s="61"/>
      <c r="AK1089" s="61"/>
      <c r="AL1089" s="164">
        <v>11.114541666666668</v>
      </c>
      <c r="AM1089" s="62"/>
      <c r="AN1089" s="63">
        <f>ROUNDDOWN(AL1089*$AN$10/$AL$10,1)</f>
        <v>6.4</v>
      </c>
      <c r="AO1089" s="59">
        <f t="shared" si="184"/>
        <v>3840</v>
      </c>
      <c r="AP1089" s="59">
        <f t="shared" si="184"/>
        <v>1920</v>
      </c>
      <c r="AQ1089" s="59">
        <f t="shared" si="184"/>
        <v>1600</v>
      </c>
      <c r="AR1089" s="59">
        <f t="shared" si="184"/>
        <v>1024</v>
      </c>
      <c r="AS1089" s="59">
        <f t="shared" si="191"/>
        <v>3800</v>
      </c>
      <c r="AT1089" s="59">
        <f t="shared" si="191"/>
        <v>1900</v>
      </c>
      <c r="AU1089" s="59">
        <f t="shared" si="191"/>
        <v>1600</v>
      </c>
      <c r="AV1089" s="59">
        <f t="shared" si="191"/>
        <v>1000</v>
      </c>
      <c r="AW1089" s="64"/>
      <c r="AX1089" s="126" t="s">
        <v>3453</v>
      </c>
      <c r="AY1089" s="65"/>
      <c r="AZ1089" s="66">
        <v>100</v>
      </c>
    </row>
    <row r="1090" spans="1:52" s="54" customFormat="1" ht="54.75" customHeight="1" x14ac:dyDescent="0.25">
      <c r="A1090" s="53" t="str">
        <f t="shared" si="185"/>
        <v>TP5NT2+1</v>
      </c>
      <c r="B1090" s="53" t="str">
        <f t="shared" si="186"/>
        <v>TP5NT2+2</v>
      </c>
      <c r="C1090" s="53" t="str">
        <f t="shared" si="187"/>
        <v>TP5NT2+3</v>
      </c>
      <c r="D1090" s="53" t="str">
        <f t="shared" si="188"/>
        <v>TP5NT2+4</v>
      </c>
      <c r="F1090" s="126" t="s">
        <v>3453</v>
      </c>
      <c r="G1090" s="55">
        <v>5</v>
      </c>
      <c r="H1090" s="55" t="s">
        <v>3577</v>
      </c>
      <c r="I1090" s="56" t="s">
        <v>3578</v>
      </c>
      <c r="J1090" s="56" t="s">
        <v>3579</v>
      </c>
      <c r="K1090" s="56"/>
      <c r="L1090" s="56" t="s">
        <v>3571</v>
      </c>
      <c r="M1090" s="55"/>
      <c r="N1090" s="55"/>
      <c r="O1090" s="55"/>
      <c r="P1090" s="55"/>
      <c r="Q1090" s="57"/>
      <c r="R1090" s="57"/>
      <c r="S1090" s="57"/>
      <c r="T1090" s="57"/>
      <c r="U1090" s="58"/>
      <c r="V1090" s="59"/>
      <c r="W1090" s="59"/>
      <c r="X1090" s="59"/>
      <c r="Y1090" s="59"/>
      <c r="Z1090" s="60" t="e">
        <f t="shared" si="194"/>
        <v>#DIV/0!</v>
      </c>
      <c r="AA1090" s="60" t="e">
        <f t="shared" si="194"/>
        <v>#DIV/0!</v>
      </c>
      <c r="AB1090" s="60" t="e">
        <f t="shared" si="194"/>
        <v>#DIV/0!</v>
      </c>
      <c r="AC1090" s="60" t="e">
        <f t="shared" si="194"/>
        <v>#DIV/0!</v>
      </c>
      <c r="AD1090" s="59"/>
      <c r="AE1090" s="59"/>
      <c r="AF1090" s="59"/>
      <c r="AG1090" s="59"/>
      <c r="AH1090" s="61"/>
      <c r="AI1090" s="61"/>
      <c r="AJ1090" s="61"/>
      <c r="AK1090" s="61"/>
      <c r="AL1090" s="164"/>
      <c r="AM1090" s="62"/>
      <c r="AN1090" s="62"/>
      <c r="AO1090" s="59">
        <f t="shared" si="184"/>
        <v>0</v>
      </c>
      <c r="AP1090" s="59">
        <f t="shared" si="184"/>
        <v>0</v>
      </c>
      <c r="AQ1090" s="59">
        <f t="shared" si="184"/>
        <v>0</v>
      </c>
      <c r="AR1090" s="59">
        <f t="shared" si="184"/>
        <v>0</v>
      </c>
      <c r="AS1090" s="59"/>
      <c r="AT1090" s="59"/>
      <c r="AU1090" s="59"/>
      <c r="AV1090" s="59"/>
      <c r="AW1090" s="64"/>
      <c r="AX1090" s="126" t="s">
        <v>3453</v>
      </c>
      <c r="AY1090" s="65"/>
      <c r="AZ1090" s="66">
        <v>100</v>
      </c>
    </row>
    <row r="1091" spans="1:52" s="54" customFormat="1" x14ac:dyDescent="0.25">
      <c r="A1091" s="53" t="str">
        <f t="shared" si="185"/>
        <v>TP5NT2_D1+1</v>
      </c>
      <c r="B1091" s="53" t="str">
        <f t="shared" si="186"/>
        <v>TP5NT2_D1+2</v>
      </c>
      <c r="C1091" s="53" t="str">
        <f t="shared" si="187"/>
        <v>TP5NT2_D1+3</v>
      </c>
      <c r="D1091" s="53" t="str">
        <f t="shared" si="188"/>
        <v>TP5NT2_D1+4</v>
      </c>
      <c r="F1091" s="126" t="s">
        <v>3453</v>
      </c>
      <c r="G1091" s="55"/>
      <c r="H1091" s="55" t="s">
        <v>3580</v>
      </c>
      <c r="I1091" s="56" t="s">
        <v>3581</v>
      </c>
      <c r="J1091" s="56" t="s">
        <v>3582</v>
      </c>
      <c r="K1091" s="56"/>
      <c r="L1091" s="56" t="s">
        <v>3583</v>
      </c>
      <c r="M1091" s="55">
        <v>700</v>
      </c>
      <c r="N1091" s="55">
        <v>350</v>
      </c>
      <c r="O1091" s="55">
        <v>250</v>
      </c>
      <c r="P1091" s="55">
        <v>160</v>
      </c>
      <c r="Q1091" s="57"/>
      <c r="R1091" s="57"/>
      <c r="S1091" s="57"/>
      <c r="T1091" s="57"/>
      <c r="U1091" s="58" t="str">
        <f>H1091</f>
        <v>TP5NT2_D1</v>
      </c>
      <c r="V1091" s="59"/>
      <c r="W1091" s="59"/>
      <c r="X1091" s="59"/>
      <c r="Y1091" s="59"/>
      <c r="Z1091" s="60">
        <f t="shared" si="194"/>
        <v>0</v>
      </c>
      <c r="AA1091" s="60"/>
      <c r="AB1091" s="60"/>
      <c r="AC1091" s="60"/>
      <c r="AD1091" s="59"/>
      <c r="AE1091" s="59"/>
      <c r="AF1091" s="59"/>
      <c r="AG1091" s="59"/>
      <c r="AH1091" s="61"/>
      <c r="AI1091" s="61"/>
      <c r="AJ1091" s="61"/>
      <c r="AK1091" s="61"/>
      <c r="AL1091" s="164">
        <v>10.307142857142857</v>
      </c>
      <c r="AM1091" s="62"/>
      <c r="AN1091" s="63">
        <f>ROUNDDOWN(AL1091*$AN$10/$AL$10,1)</f>
        <v>5.9</v>
      </c>
      <c r="AO1091" s="59">
        <f t="shared" si="184"/>
        <v>4130</v>
      </c>
      <c r="AP1091" s="59">
        <f t="shared" si="184"/>
        <v>2065</v>
      </c>
      <c r="AQ1091" s="59">
        <f t="shared" si="184"/>
        <v>1475</v>
      </c>
      <c r="AR1091" s="59">
        <f t="shared" si="184"/>
        <v>944</v>
      </c>
      <c r="AS1091" s="59">
        <f t="shared" si="191"/>
        <v>4100</v>
      </c>
      <c r="AT1091" s="59">
        <f t="shared" si="191"/>
        <v>2100</v>
      </c>
      <c r="AU1091" s="59">
        <f t="shared" si="191"/>
        <v>1500</v>
      </c>
      <c r="AV1091" s="59">
        <f t="shared" si="191"/>
        <v>940</v>
      </c>
      <c r="AW1091" s="64"/>
      <c r="AX1091" s="126" t="s">
        <v>3453</v>
      </c>
      <c r="AY1091" s="65"/>
      <c r="AZ1091" s="66">
        <v>100</v>
      </c>
    </row>
    <row r="1092" spans="1:52" s="54" customFormat="1" x14ac:dyDescent="0.25">
      <c r="A1092" s="53" t="str">
        <f t="shared" si="185"/>
        <v>TP5NT2_D2+1</v>
      </c>
      <c r="B1092" s="53" t="str">
        <f t="shared" si="186"/>
        <v>TP5NT2_D2+2</v>
      </c>
      <c r="C1092" s="53" t="str">
        <f t="shared" si="187"/>
        <v>TP5NT2_D2+3</v>
      </c>
      <c r="D1092" s="53" t="str">
        <f t="shared" si="188"/>
        <v>TP5NT2_D2+4</v>
      </c>
      <c r="F1092" s="126" t="s">
        <v>3453</v>
      </c>
      <c r="G1092" s="55"/>
      <c r="H1092" s="55" t="s">
        <v>3584</v>
      </c>
      <c r="I1092" s="56" t="s">
        <v>3585</v>
      </c>
      <c r="J1092" s="56" t="s">
        <v>3582</v>
      </c>
      <c r="K1092" s="56"/>
      <c r="L1092" s="56" t="s">
        <v>3586</v>
      </c>
      <c r="M1092" s="55">
        <v>600</v>
      </c>
      <c r="N1092" s="55">
        <v>300</v>
      </c>
      <c r="O1092" s="55">
        <v>250</v>
      </c>
      <c r="P1092" s="55">
        <v>160</v>
      </c>
      <c r="Q1092" s="57"/>
      <c r="R1092" s="57"/>
      <c r="S1092" s="57"/>
      <c r="T1092" s="57"/>
      <c r="U1092" s="58" t="str">
        <f>H1092</f>
        <v>TP5NT2_D2</v>
      </c>
      <c r="V1092" s="59"/>
      <c r="W1092" s="59"/>
      <c r="X1092" s="59"/>
      <c r="Y1092" s="59"/>
      <c r="Z1092" s="60">
        <f t="shared" si="194"/>
        <v>0</v>
      </c>
      <c r="AA1092" s="60">
        <f>W1092/N1092</f>
        <v>0</v>
      </c>
      <c r="AB1092" s="60">
        <f>X1092/O1092</f>
        <v>0</v>
      </c>
      <c r="AC1092" s="60"/>
      <c r="AD1092" s="59"/>
      <c r="AE1092" s="59"/>
      <c r="AF1092" s="59"/>
      <c r="AG1092" s="59"/>
      <c r="AH1092" s="61"/>
      <c r="AI1092" s="61"/>
      <c r="AJ1092" s="61"/>
      <c r="AK1092" s="61"/>
      <c r="AL1092" s="164">
        <v>10.026666666666667</v>
      </c>
      <c r="AM1092" s="62"/>
      <c r="AN1092" s="63">
        <f>ROUNDDOWN(AL1092*$AN$10/$AL$10,1)</f>
        <v>5.8</v>
      </c>
      <c r="AO1092" s="59">
        <f t="shared" si="184"/>
        <v>3480</v>
      </c>
      <c r="AP1092" s="59">
        <f t="shared" si="184"/>
        <v>1740</v>
      </c>
      <c r="AQ1092" s="59">
        <f t="shared" si="184"/>
        <v>1450</v>
      </c>
      <c r="AR1092" s="59">
        <f t="shared" si="184"/>
        <v>928</v>
      </c>
      <c r="AS1092" s="59">
        <f t="shared" si="191"/>
        <v>3500</v>
      </c>
      <c r="AT1092" s="59">
        <f t="shared" si="191"/>
        <v>1700</v>
      </c>
      <c r="AU1092" s="59">
        <f t="shared" si="191"/>
        <v>1500</v>
      </c>
      <c r="AV1092" s="59">
        <f t="shared" si="191"/>
        <v>930</v>
      </c>
      <c r="AW1092" s="64"/>
      <c r="AX1092" s="126" t="s">
        <v>3453</v>
      </c>
      <c r="AY1092" s="65"/>
      <c r="AZ1092" s="66">
        <v>100</v>
      </c>
    </row>
    <row r="1093" spans="1:52" s="54" customFormat="1" ht="30.75" customHeight="1" x14ac:dyDescent="0.25">
      <c r="A1093" s="53" t="str">
        <f t="shared" si="185"/>
        <v>TP5NT2_D3+1</v>
      </c>
      <c r="B1093" s="53" t="str">
        <f t="shared" si="186"/>
        <v>TP5NT2_D3+2</v>
      </c>
      <c r="C1093" s="53" t="str">
        <f t="shared" si="187"/>
        <v>TP5NT2_D3+3</v>
      </c>
      <c r="D1093" s="53" t="str">
        <f t="shared" si="188"/>
        <v>TP5NT2_D3+4</v>
      </c>
      <c r="F1093" s="126" t="s">
        <v>3453</v>
      </c>
      <c r="G1093" s="55"/>
      <c r="H1093" s="55" t="s">
        <v>3587</v>
      </c>
      <c r="I1093" s="56" t="s">
        <v>3588</v>
      </c>
      <c r="J1093" s="56" t="s">
        <v>3586</v>
      </c>
      <c r="K1093" s="56"/>
      <c r="L1093" s="56" t="s">
        <v>3589</v>
      </c>
      <c r="M1093" s="55">
        <v>600</v>
      </c>
      <c r="N1093" s="55">
        <v>300</v>
      </c>
      <c r="O1093" s="55">
        <v>250</v>
      </c>
      <c r="P1093" s="55">
        <v>160</v>
      </c>
      <c r="Q1093" s="57"/>
      <c r="R1093" s="57"/>
      <c r="S1093" s="57"/>
      <c r="T1093" s="57"/>
      <c r="U1093" s="58" t="str">
        <f>H1093</f>
        <v>TP5NT2_D3</v>
      </c>
      <c r="V1093" s="59"/>
      <c r="W1093" s="59"/>
      <c r="X1093" s="59"/>
      <c r="Y1093" s="59"/>
      <c r="Z1093" s="60">
        <f t="shared" si="194"/>
        <v>0</v>
      </c>
      <c r="AA1093" s="60">
        <f>W1093/N1093</f>
        <v>0</v>
      </c>
      <c r="AB1093" s="60"/>
      <c r="AC1093" s="60">
        <f>Y1093/P1093</f>
        <v>0</v>
      </c>
      <c r="AD1093" s="59" t="e">
        <f>VLOOKUP($H1093,#REF!,5,0)</f>
        <v>#REF!</v>
      </c>
      <c r="AE1093" s="59"/>
      <c r="AF1093" s="59"/>
      <c r="AG1093" s="59"/>
      <c r="AH1093" s="61" t="e">
        <f>AD1093/M1093</f>
        <v>#REF!</v>
      </c>
      <c r="AI1093" s="61"/>
      <c r="AJ1093" s="61"/>
      <c r="AK1093" s="61"/>
      <c r="AL1093" s="164">
        <v>8.8066666666666666</v>
      </c>
      <c r="AM1093" s="62"/>
      <c r="AN1093" s="63">
        <f>ROUNDDOWN(AL1093*$AN$10/$AL$10,1)</f>
        <v>5.0999999999999996</v>
      </c>
      <c r="AO1093" s="59">
        <f t="shared" si="184"/>
        <v>3060</v>
      </c>
      <c r="AP1093" s="59">
        <f t="shared" si="184"/>
        <v>1530</v>
      </c>
      <c r="AQ1093" s="59">
        <f t="shared" si="184"/>
        <v>1275</v>
      </c>
      <c r="AR1093" s="59">
        <f t="shared" si="184"/>
        <v>816</v>
      </c>
      <c r="AS1093" s="59">
        <f t="shared" si="191"/>
        <v>3100</v>
      </c>
      <c r="AT1093" s="59">
        <f t="shared" si="191"/>
        <v>1500</v>
      </c>
      <c r="AU1093" s="59">
        <f t="shared" si="191"/>
        <v>1300</v>
      </c>
      <c r="AV1093" s="59">
        <f t="shared" si="191"/>
        <v>820</v>
      </c>
      <c r="AW1093" s="64" t="e">
        <f>VLOOKUP($H1093,#REF!,3,0)</f>
        <v>#REF!</v>
      </c>
      <c r="AX1093" s="172" t="s">
        <v>3453</v>
      </c>
      <c r="AY1093" s="166"/>
      <c r="AZ1093" s="66">
        <v>100</v>
      </c>
    </row>
    <row r="1094" spans="1:52" s="54" customFormat="1" ht="72" customHeight="1" x14ac:dyDescent="0.25">
      <c r="A1094" s="53" t="str">
        <f t="shared" si="185"/>
        <v>TP6NT2+1</v>
      </c>
      <c r="B1094" s="53" t="str">
        <f t="shared" si="186"/>
        <v>TP6NT2+2</v>
      </c>
      <c r="C1094" s="53" t="str">
        <f t="shared" si="187"/>
        <v>TP6NT2+3</v>
      </c>
      <c r="D1094" s="53" t="str">
        <f t="shared" si="188"/>
        <v>TP6NT2+4</v>
      </c>
      <c r="F1094" s="126" t="s">
        <v>3453</v>
      </c>
      <c r="G1094" s="55">
        <v>6</v>
      </c>
      <c r="H1094" s="55" t="s">
        <v>3590</v>
      </c>
      <c r="I1094" s="56" t="s">
        <v>3591</v>
      </c>
      <c r="J1094" s="56" t="s">
        <v>3592</v>
      </c>
      <c r="K1094" s="56"/>
      <c r="L1094" s="56" t="s">
        <v>3593</v>
      </c>
      <c r="M1094" s="55"/>
      <c r="N1094" s="55"/>
      <c r="O1094" s="55"/>
      <c r="P1094" s="55"/>
      <c r="Q1094" s="57"/>
      <c r="R1094" s="57"/>
      <c r="S1094" s="57"/>
      <c r="T1094" s="57"/>
      <c r="U1094" s="58"/>
      <c r="V1094" s="59"/>
      <c r="W1094" s="59"/>
      <c r="X1094" s="59"/>
      <c r="Y1094" s="59"/>
      <c r="Z1094" s="60"/>
      <c r="AA1094" s="60"/>
      <c r="AB1094" s="60"/>
      <c r="AC1094" s="60"/>
      <c r="AD1094" s="59"/>
      <c r="AE1094" s="59"/>
      <c r="AF1094" s="59"/>
      <c r="AG1094" s="59"/>
      <c r="AH1094" s="61"/>
      <c r="AI1094" s="61"/>
      <c r="AJ1094" s="61"/>
      <c r="AK1094" s="61"/>
      <c r="AL1094" s="164"/>
      <c r="AM1094" s="62"/>
      <c r="AN1094" s="62"/>
      <c r="AO1094" s="59">
        <f t="shared" si="184"/>
        <v>0</v>
      </c>
      <c r="AP1094" s="59">
        <f t="shared" si="184"/>
        <v>0</v>
      </c>
      <c r="AQ1094" s="59">
        <f t="shared" si="184"/>
        <v>0</v>
      </c>
      <c r="AR1094" s="59">
        <f t="shared" si="184"/>
        <v>0</v>
      </c>
      <c r="AS1094" s="59"/>
      <c r="AT1094" s="59"/>
      <c r="AU1094" s="59"/>
      <c r="AV1094" s="59"/>
      <c r="AW1094" s="64"/>
      <c r="AX1094" s="126" t="s">
        <v>3453</v>
      </c>
      <c r="AY1094" s="65"/>
      <c r="AZ1094" s="66"/>
    </row>
    <row r="1095" spans="1:52" s="54" customFormat="1" ht="31.5" x14ac:dyDescent="0.25">
      <c r="A1095" s="53" t="str">
        <f t="shared" si="185"/>
        <v>TP6NT2_D1+1</v>
      </c>
      <c r="B1095" s="53" t="str">
        <f t="shared" si="186"/>
        <v>TP6NT2_D1+2</v>
      </c>
      <c r="C1095" s="53" t="str">
        <f t="shared" si="187"/>
        <v>TP6NT2_D1+3</v>
      </c>
      <c r="D1095" s="53" t="str">
        <f t="shared" si="188"/>
        <v>TP6NT2_D1+4</v>
      </c>
      <c r="F1095" s="126" t="s">
        <v>3453</v>
      </c>
      <c r="G1095" s="55"/>
      <c r="H1095" s="55" t="s">
        <v>3594</v>
      </c>
      <c r="I1095" s="56" t="s">
        <v>3595</v>
      </c>
      <c r="J1095" s="56" t="s">
        <v>3596</v>
      </c>
      <c r="K1095" s="56"/>
      <c r="L1095" s="56" t="s">
        <v>3597</v>
      </c>
      <c r="M1095" s="55">
        <v>600</v>
      </c>
      <c r="N1095" s="55">
        <v>300</v>
      </c>
      <c r="O1095" s="55">
        <v>250</v>
      </c>
      <c r="P1095" s="55">
        <v>160</v>
      </c>
      <c r="Q1095" s="57"/>
      <c r="R1095" s="57"/>
      <c r="S1095" s="57"/>
      <c r="T1095" s="57"/>
      <c r="U1095" s="58" t="str">
        <f t="shared" ref="U1095:U1104" si="195">H1095</f>
        <v>TP6NT2_D1</v>
      </c>
      <c r="V1095" s="59"/>
      <c r="W1095" s="59"/>
      <c r="X1095" s="59"/>
      <c r="Y1095" s="59"/>
      <c r="Z1095" s="60"/>
      <c r="AA1095" s="60">
        <f>W1095/N1095</f>
        <v>0</v>
      </c>
      <c r="AB1095" s="60"/>
      <c r="AC1095" s="60">
        <f>Y1095/P1095</f>
        <v>0</v>
      </c>
      <c r="AD1095" s="59"/>
      <c r="AE1095" s="59"/>
      <c r="AF1095" s="59"/>
      <c r="AG1095" s="59"/>
      <c r="AH1095" s="61"/>
      <c r="AI1095" s="61"/>
      <c r="AJ1095" s="61"/>
      <c r="AK1095" s="61"/>
      <c r="AL1095" s="164">
        <v>10.627444444444444</v>
      </c>
      <c r="AM1095" s="62"/>
      <c r="AN1095" s="63">
        <f t="shared" ref="AN1095:AN1104" si="196">ROUNDDOWN(AL1095*$AN$10/$AL$10,1)</f>
        <v>6.1</v>
      </c>
      <c r="AO1095" s="59">
        <f t="shared" si="184"/>
        <v>3660</v>
      </c>
      <c r="AP1095" s="59">
        <f t="shared" si="184"/>
        <v>1830</v>
      </c>
      <c r="AQ1095" s="59">
        <f t="shared" si="184"/>
        <v>1525</v>
      </c>
      <c r="AR1095" s="59">
        <f t="shared" si="184"/>
        <v>976</v>
      </c>
      <c r="AS1095" s="59">
        <f t="shared" si="191"/>
        <v>3700</v>
      </c>
      <c r="AT1095" s="59">
        <f t="shared" si="191"/>
        <v>1800</v>
      </c>
      <c r="AU1095" s="59">
        <f t="shared" si="191"/>
        <v>1500</v>
      </c>
      <c r="AV1095" s="59">
        <f t="shared" si="191"/>
        <v>980</v>
      </c>
      <c r="AW1095" s="64"/>
      <c r="AX1095" s="126" t="s">
        <v>3453</v>
      </c>
      <c r="AY1095" s="65"/>
      <c r="AZ1095" s="66">
        <v>120</v>
      </c>
    </row>
    <row r="1096" spans="1:52" s="54" customFormat="1" ht="31.5" x14ac:dyDescent="0.25">
      <c r="A1096" s="53" t="str">
        <f t="shared" si="185"/>
        <v>TP6NT2_D2+1</v>
      </c>
      <c r="B1096" s="53" t="str">
        <f t="shared" si="186"/>
        <v>TP6NT2_D2+2</v>
      </c>
      <c r="C1096" s="53" t="str">
        <f t="shared" si="187"/>
        <v>TP6NT2_D2+3</v>
      </c>
      <c r="D1096" s="53" t="str">
        <f t="shared" si="188"/>
        <v>TP6NT2_D2+4</v>
      </c>
      <c r="F1096" s="126" t="s">
        <v>3453</v>
      </c>
      <c r="G1096" s="55"/>
      <c r="H1096" s="55" t="s">
        <v>3598</v>
      </c>
      <c r="I1096" s="56" t="s">
        <v>3599</v>
      </c>
      <c r="J1096" s="56" t="s">
        <v>3597</v>
      </c>
      <c r="K1096" s="56"/>
      <c r="L1096" s="56" t="s">
        <v>3600</v>
      </c>
      <c r="M1096" s="55">
        <v>650</v>
      </c>
      <c r="N1096" s="55">
        <v>300</v>
      </c>
      <c r="O1096" s="55">
        <v>250</v>
      </c>
      <c r="P1096" s="55">
        <v>160</v>
      </c>
      <c r="Q1096" s="57"/>
      <c r="R1096" s="57"/>
      <c r="S1096" s="57"/>
      <c r="T1096" s="57"/>
      <c r="U1096" s="58" t="str">
        <f t="shared" si="195"/>
        <v>TP6NT2_D2</v>
      </c>
      <c r="V1096" s="59"/>
      <c r="W1096" s="59"/>
      <c r="X1096" s="59"/>
      <c r="Y1096" s="59"/>
      <c r="Z1096" s="60">
        <f>V1096/M1096</f>
        <v>0</v>
      </c>
      <c r="AA1096" s="60">
        <f>W1096/N1096</f>
        <v>0</v>
      </c>
      <c r="AB1096" s="60">
        <f>X1096/O1096</f>
        <v>0</v>
      </c>
      <c r="AC1096" s="60">
        <f>Y1096/P1096</f>
        <v>0</v>
      </c>
      <c r="AD1096" s="59"/>
      <c r="AE1096" s="59"/>
      <c r="AF1096" s="59"/>
      <c r="AG1096" s="59"/>
      <c r="AH1096" s="61"/>
      <c r="AI1096" s="61"/>
      <c r="AJ1096" s="61"/>
      <c r="AK1096" s="61"/>
      <c r="AL1096" s="164">
        <v>14.104615384615384</v>
      </c>
      <c r="AM1096" s="62"/>
      <c r="AN1096" s="63">
        <f t="shared" si="196"/>
        <v>8.1</v>
      </c>
      <c r="AO1096" s="59">
        <f t="shared" si="184"/>
        <v>5265</v>
      </c>
      <c r="AP1096" s="59">
        <f t="shared" si="184"/>
        <v>2430</v>
      </c>
      <c r="AQ1096" s="59">
        <f t="shared" si="184"/>
        <v>2025</v>
      </c>
      <c r="AR1096" s="59">
        <f t="shared" si="184"/>
        <v>1296</v>
      </c>
      <c r="AS1096" s="59">
        <f t="shared" si="191"/>
        <v>5300</v>
      </c>
      <c r="AT1096" s="59">
        <f t="shared" si="191"/>
        <v>2400</v>
      </c>
      <c r="AU1096" s="59">
        <f t="shared" si="191"/>
        <v>2000</v>
      </c>
      <c r="AV1096" s="59">
        <f t="shared" si="191"/>
        <v>1300</v>
      </c>
      <c r="AW1096" s="64"/>
      <c r="AX1096" s="126" t="s">
        <v>3453</v>
      </c>
      <c r="AY1096" s="65"/>
      <c r="AZ1096" s="66">
        <v>100</v>
      </c>
    </row>
    <row r="1097" spans="1:52" s="54" customFormat="1" ht="31.5" x14ac:dyDescent="0.25">
      <c r="A1097" s="53" t="str">
        <f t="shared" si="185"/>
        <v>TP6NT2_D3+1</v>
      </c>
      <c r="B1097" s="53" t="str">
        <f t="shared" si="186"/>
        <v>TP6NT2_D3+2</v>
      </c>
      <c r="C1097" s="53" t="str">
        <f t="shared" si="187"/>
        <v>TP6NT2_D3+3</v>
      </c>
      <c r="D1097" s="53" t="str">
        <f t="shared" si="188"/>
        <v>TP6NT2_D3+4</v>
      </c>
      <c r="F1097" s="126" t="s">
        <v>3453</v>
      </c>
      <c r="G1097" s="55"/>
      <c r="H1097" s="55" t="s">
        <v>3601</v>
      </c>
      <c r="I1097" s="56" t="s">
        <v>3602</v>
      </c>
      <c r="J1097" s="56" t="s">
        <v>3600</v>
      </c>
      <c r="K1097" s="56"/>
      <c r="L1097" s="56" t="s">
        <v>3603</v>
      </c>
      <c r="M1097" s="55">
        <v>600</v>
      </c>
      <c r="N1097" s="55">
        <v>300</v>
      </c>
      <c r="O1097" s="55">
        <v>250</v>
      </c>
      <c r="P1097" s="55">
        <v>160</v>
      </c>
      <c r="Q1097" s="57"/>
      <c r="R1097" s="57"/>
      <c r="S1097" s="57"/>
      <c r="T1097" s="57"/>
      <c r="U1097" s="58" t="str">
        <f t="shared" si="195"/>
        <v>TP6NT2_D3</v>
      </c>
      <c r="V1097" s="59"/>
      <c r="W1097" s="59"/>
      <c r="X1097" s="59"/>
      <c r="Y1097" s="59"/>
      <c r="Z1097" s="60"/>
      <c r="AA1097" s="60"/>
      <c r="AB1097" s="60"/>
      <c r="AC1097" s="60"/>
      <c r="AD1097" s="59"/>
      <c r="AE1097" s="59"/>
      <c r="AF1097" s="59"/>
      <c r="AG1097" s="59"/>
      <c r="AH1097" s="61"/>
      <c r="AI1097" s="61"/>
      <c r="AJ1097" s="61"/>
      <c r="AK1097" s="61"/>
      <c r="AL1097" s="164">
        <v>10.836541666666665</v>
      </c>
      <c r="AM1097" s="62"/>
      <c r="AN1097" s="63">
        <f t="shared" si="196"/>
        <v>6.2</v>
      </c>
      <c r="AO1097" s="59">
        <f t="shared" si="184"/>
        <v>3720</v>
      </c>
      <c r="AP1097" s="59">
        <f t="shared" si="184"/>
        <v>1860</v>
      </c>
      <c r="AQ1097" s="59">
        <f t="shared" si="184"/>
        <v>1550</v>
      </c>
      <c r="AR1097" s="59">
        <f t="shared" si="184"/>
        <v>992</v>
      </c>
      <c r="AS1097" s="59">
        <f t="shared" si="191"/>
        <v>3700</v>
      </c>
      <c r="AT1097" s="59">
        <f t="shared" si="191"/>
        <v>1900</v>
      </c>
      <c r="AU1097" s="59">
        <f t="shared" si="191"/>
        <v>1600</v>
      </c>
      <c r="AV1097" s="59">
        <f t="shared" si="191"/>
        <v>990</v>
      </c>
      <c r="AW1097" s="64"/>
      <c r="AX1097" s="126" t="s">
        <v>3453</v>
      </c>
      <c r="AY1097" s="65"/>
      <c r="AZ1097" s="66">
        <v>95</v>
      </c>
    </row>
    <row r="1098" spans="1:52" s="54" customFormat="1" ht="47.25" x14ac:dyDescent="0.25">
      <c r="A1098" s="53" t="str">
        <f t="shared" si="185"/>
        <v>TP6NT2_D4+1</v>
      </c>
      <c r="B1098" s="53" t="str">
        <f t="shared" si="186"/>
        <v>TP6NT2_D4+2</v>
      </c>
      <c r="C1098" s="53" t="str">
        <f t="shared" si="187"/>
        <v>TP6NT2_D4+3</v>
      </c>
      <c r="D1098" s="53" t="str">
        <f t="shared" si="188"/>
        <v>TP6NT2_D4+4</v>
      </c>
      <c r="F1098" s="126" t="s">
        <v>3453</v>
      </c>
      <c r="G1098" s="55"/>
      <c r="H1098" s="55" t="s">
        <v>3604</v>
      </c>
      <c r="I1098" s="56" t="s">
        <v>3605</v>
      </c>
      <c r="J1098" s="56" t="s">
        <v>3606</v>
      </c>
      <c r="K1098" s="56"/>
      <c r="L1098" s="56" t="s">
        <v>3607</v>
      </c>
      <c r="M1098" s="55">
        <v>500</v>
      </c>
      <c r="N1098" s="55">
        <v>250</v>
      </c>
      <c r="O1098" s="55">
        <v>200</v>
      </c>
      <c r="P1098" s="55">
        <v>160</v>
      </c>
      <c r="Q1098" s="57"/>
      <c r="R1098" s="57"/>
      <c r="S1098" s="57"/>
      <c r="T1098" s="57"/>
      <c r="U1098" s="58" t="str">
        <f t="shared" si="195"/>
        <v>TP6NT2_D4</v>
      </c>
      <c r="V1098" s="59"/>
      <c r="W1098" s="59"/>
      <c r="X1098" s="59"/>
      <c r="Y1098" s="59"/>
      <c r="Z1098" s="60"/>
      <c r="AA1098" s="60"/>
      <c r="AB1098" s="60"/>
      <c r="AC1098" s="60"/>
      <c r="AD1098" s="59"/>
      <c r="AE1098" s="59"/>
      <c r="AF1098" s="59"/>
      <c r="AG1098" s="59"/>
      <c r="AH1098" s="61"/>
      <c r="AI1098" s="61"/>
      <c r="AJ1098" s="61"/>
      <c r="AK1098" s="61"/>
      <c r="AL1098" s="164">
        <v>11.733562500000001</v>
      </c>
      <c r="AM1098" s="62"/>
      <c r="AN1098" s="63">
        <f t="shared" si="196"/>
        <v>6.8</v>
      </c>
      <c r="AO1098" s="59">
        <f t="shared" si="184"/>
        <v>3400</v>
      </c>
      <c r="AP1098" s="59">
        <f t="shared" si="184"/>
        <v>1700</v>
      </c>
      <c r="AQ1098" s="59">
        <f t="shared" si="184"/>
        <v>1360</v>
      </c>
      <c r="AR1098" s="59">
        <f t="shared" ref="AR1098:AR1161" si="197">P1098*$AN1098</f>
        <v>1088</v>
      </c>
      <c r="AS1098" s="59">
        <f t="shared" si="191"/>
        <v>3400</v>
      </c>
      <c r="AT1098" s="59">
        <f t="shared" si="191"/>
        <v>1700</v>
      </c>
      <c r="AU1098" s="59">
        <f t="shared" si="191"/>
        <v>1400</v>
      </c>
      <c r="AV1098" s="59">
        <f t="shared" si="191"/>
        <v>1100</v>
      </c>
      <c r="AW1098" s="64"/>
      <c r="AX1098" s="126" t="s">
        <v>3453</v>
      </c>
      <c r="AY1098" s="65"/>
      <c r="AZ1098" s="66">
        <v>100</v>
      </c>
    </row>
    <row r="1099" spans="1:52" s="54" customFormat="1" ht="31.5" x14ac:dyDescent="0.25">
      <c r="A1099" s="53" t="str">
        <f t="shared" si="185"/>
        <v>TP6NT2_D5+1</v>
      </c>
      <c r="B1099" s="53" t="str">
        <f t="shared" si="186"/>
        <v>TP6NT2_D5+2</v>
      </c>
      <c r="C1099" s="53" t="str">
        <f t="shared" si="187"/>
        <v>TP6NT2_D5+3</v>
      </c>
      <c r="D1099" s="53" t="str">
        <f t="shared" si="188"/>
        <v>TP6NT2_D5+4</v>
      </c>
      <c r="F1099" s="126" t="s">
        <v>3453</v>
      </c>
      <c r="G1099" s="55"/>
      <c r="H1099" s="55" t="s">
        <v>3608</v>
      </c>
      <c r="I1099" s="56" t="s">
        <v>3609</v>
      </c>
      <c r="J1099" s="56" t="s">
        <v>3607</v>
      </c>
      <c r="K1099" s="56"/>
      <c r="L1099" s="56" t="s">
        <v>3610</v>
      </c>
      <c r="M1099" s="55">
        <v>600</v>
      </c>
      <c r="N1099" s="55">
        <v>300</v>
      </c>
      <c r="O1099" s="55">
        <v>250</v>
      </c>
      <c r="P1099" s="55">
        <v>160</v>
      </c>
      <c r="Q1099" s="57"/>
      <c r="R1099" s="57"/>
      <c r="S1099" s="57"/>
      <c r="T1099" s="57"/>
      <c r="U1099" s="58" t="str">
        <f t="shared" si="195"/>
        <v>TP6NT2_D5</v>
      </c>
      <c r="V1099" s="59"/>
      <c r="W1099" s="59"/>
      <c r="X1099" s="59"/>
      <c r="Y1099" s="59"/>
      <c r="Z1099" s="60">
        <f>V1099/M1099</f>
        <v>0</v>
      </c>
      <c r="AA1099" s="60">
        <f>W1099/N1099</f>
        <v>0</v>
      </c>
      <c r="AB1099" s="60"/>
      <c r="AC1099" s="60">
        <f>Y1099/P1099</f>
        <v>0</v>
      </c>
      <c r="AD1099" s="59"/>
      <c r="AE1099" s="59"/>
      <c r="AF1099" s="59"/>
      <c r="AG1099" s="59"/>
      <c r="AH1099" s="61"/>
      <c r="AI1099" s="61"/>
      <c r="AJ1099" s="61"/>
      <c r="AK1099" s="61"/>
      <c r="AL1099" s="164">
        <v>10.828333333333333</v>
      </c>
      <c r="AM1099" s="62"/>
      <c r="AN1099" s="63">
        <f t="shared" si="196"/>
        <v>6.2</v>
      </c>
      <c r="AO1099" s="59">
        <f t="shared" ref="AO1099:AR1162" si="198">M1099*$AN1099</f>
        <v>3720</v>
      </c>
      <c r="AP1099" s="59">
        <f t="shared" si="198"/>
        <v>1860</v>
      </c>
      <c r="AQ1099" s="59">
        <f t="shared" si="198"/>
        <v>1550</v>
      </c>
      <c r="AR1099" s="59">
        <f t="shared" si="197"/>
        <v>992</v>
      </c>
      <c r="AS1099" s="59">
        <f t="shared" si="191"/>
        <v>3700</v>
      </c>
      <c r="AT1099" s="59">
        <f t="shared" si="191"/>
        <v>1900</v>
      </c>
      <c r="AU1099" s="59">
        <f t="shared" si="191"/>
        <v>1600</v>
      </c>
      <c r="AV1099" s="59">
        <f t="shared" si="191"/>
        <v>990</v>
      </c>
      <c r="AW1099" s="64"/>
      <c r="AX1099" s="126" t="s">
        <v>3453</v>
      </c>
      <c r="AY1099" s="65"/>
      <c r="AZ1099" s="66">
        <v>100</v>
      </c>
    </row>
    <row r="1100" spans="1:52" s="54" customFormat="1" ht="31.5" x14ac:dyDescent="0.25">
      <c r="A1100" s="53" t="str">
        <f t="shared" ref="A1100:A1163" si="199">H1100&amp;"+1"</f>
        <v>TP6NT2_D6+1</v>
      </c>
      <c r="B1100" s="53" t="str">
        <f t="shared" ref="B1100:B1163" si="200">H1100&amp;"+2"</f>
        <v>TP6NT2_D6+2</v>
      </c>
      <c r="C1100" s="53" t="str">
        <f t="shared" ref="C1100:C1163" si="201">H1100&amp;"+3"</f>
        <v>TP6NT2_D6+3</v>
      </c>
      <c r="D1100" s="53" t="str">
        <f t="shared" ref="D1100:D1163" si="202">H1100&amp;"+4"</f>
        <v>TP6NT2_D6+4</v>
      </c>
      <c r="F1100" s="126" t="s">
        <v>3453</v>
      </c>
      <c r="G1100" s="55"/>
      <c r="H1100" s="55" t="s">
        <v>3611</v>
      </c>
      <c r="I1100" s="56" t="s">
        <v>3612</v>
      </c>
      <c r="J1100" s="56" t="s">
        <v>3610</v>
      </c>
      <c r="K1100" s="56"/>
      <c r="L1100" s="56" t="s">
        <v>3613</v>
      </c>
      <c r="M1100" s="55">
        <v>500</v>
      </c>
      <c r="N1100" s="55">
        <v>250</v>
      </c>
      <c r="O1100" s="55">
        <v>200</v>
      </c>
      <c r="P1100" s="55">
        <v>160</v>
      </c>
      <c r="Q1100" s="57"/>
      <c r="R1100" s="57"/>
      <c r="S1100" s="57"/>
      <c r="T1100" s="57"/>
      <c r="U1100" s="58" t="str">
        <f t="shared" si="195"/>
        <v>TP6NT2_D6</v>
      </c>
      <c r="V1100" s="59"/>
      <c r="W1100" s="59"/>
      <c r="X1100" s="59"/>
      <c r="Y1100" s="59"/>
      <c r="Z1100" s="60">
        <f>V1100/M1100</f>
        <v>0</v>
      </c>
      <c r="AA1100" s="60"/>
      <c r="AB1100" s="60"/>
      <c r="AC1100" s="60"/>
      <c r="AD1100" s="59"/>
      <c r="AE1100" s="59"/>
      <c r="AF1100" s="59"/>
      <c r="AG1100" s="59"/>
      <c r="AH1100" s="61"/>
      <c r="AI1100" s="61"/>
      <c r="AJ1100" s="61"/>
      <c r="AK1100" s="61"/>
      <c r="AL1100" s="164">
        <v>11.238333333333332</v>
      </c>
      <c r="AM1100" s="62"/>
      <c r="AN1100" s="63">
        <f t="shared" si="196"/>
        <v>6.5</v>
      </c>
      <c r="AO1100" s="59">
        <f t="shared" si="198"/>
        <v>3250</v>
      </c>
      <c r="AP1100" s="59">
        <f t="shared" si="198"/>
        <v>1625</v>
      </c>
      <c r="AQ1100" s="59">
        <f t="shared" si="198"/>
        <v>1300</v>
      </c>
      <c r="AR1100" s="59">
        <f t="shared" si="197"/>
        <v>1040</v>
      </c>
      <c r="AS1100" s="59">
        <f t="shared" ref="AS1100:AV1163" si="203">IF(AO1100&lt;1000,ROUND(AO1100,-1),ROUND(AO1100,-2))</f>
        <v>3300</v>
      </c>
      <c r="AT1100" s="59">
        <f t="shared" si="203"/>
        <v>1600</v>
      </c>
      <c r="AU1100" s="59">
        <f t="shared" si="203"/>
        <v>1300</v>
      </c>
      <c r="AV1100" s="59">
        <f t="shared" si="203"/>
        <v>1000</v>
      </c>
      <c r="AW1100" s="64"/>
      <c r="AX1100" s="126" t="s">
        <v>3453</v>
      </c>
      <c r="AY1100" s="65"/>
      <c r="AZ1100" s="66">
        <v>100</v>
      </c>
    </row>
    <row r="1101" spans="1:52" s="54" customFormat="1" ht="31.5" x14ac:dyDescent="0.25">
      <c r="A1101" s="53" t="str">
        <f t="shared" si="199"/>
        <v>TP6NT2_D7+1</v>
      </c>
      <c r="B1101" s="53" t="str">
        <f t="shared" si="200"/>
        <v>TP6NT2_D7+2</v>
      </c>
      <c r="C1101" s="53" t="str">
        <f t="shared" si="201"/>
        <v>TP6NT2_D7+3</v>
      </c>
      <c r="D1101" s="53" t="str">
        <f t="shared" si="202"/>
        <v>TP6NT2_D7+4</v>
      </c>
      <c r="F1101" s="126" t="s">
        <v>3453</v>
      </c>
      <c r="G1101" s="55"/>
      <c r="H1101" s="55" t="s">
        <v>3614</v>
      </c>
      <c r="I1101" s="56" t="s">
        <v>3615</v>
      </c>
      <c r="J1101" s="56" t="s">
        <v>3613</v>
      </c>
      <c r="K1101" s="56"/>
      <c r="L1101" s="56" t="s">
        <v>3583</v>
      </c>
      <c r="M1101" s="55">
        <v>750</v>
      </c>
      <c r="N1101" s="55">
        <v>350</v>
      </c>
      <c r="O1101" s="55">
        <v>260</v>
      </c>
      <c r="P1101" s="55">
        <v>170</v>
      </c>
      <c r="Q1101" s="57"/>
      <c r="R1101" s="57"/>
      <c r="S1101" s="57"/>
      <c r="T1101" s="57"/>
      <c r="U1101" s="58" t="str">
        <f t="shared" si="195"/>
        <v>TP6NT2_D7</v>
      </c>
      <c r="V1101" s="59"/>
      <c r="W1101" s="59"/>
      <c r="X1101" s="59"/>
      <c r="Y1101" s="59"/>
      <c r="Z1101" s="60">
        <f>V1101/M1101</f>
        <v>0</v>
      </c>
      <c r="AA1101" s="60"/>
      <c r="AB1101" s="60"/>
      <c r="AC1101" s="60"/>
      <c r="AD1101" s="59"/>
      <c r="AE1101" s="59"/>
      <c r="AF1101" s="59"/>
      <c r="AG1101" s="59"/>
      <c r="AH1101" s="61"/>
      <c r="AI1101" s="61"/>
      <c r="AJ1101" s="61"/>
      <c r="AK1101" s="61"/>
      <c r="AL1101" s="164">
        <v>10.173389355742296</v>
      </c>
      <c r="AM1101" s="62"/>
      <c r="AN1101" s="63">
        <f t="shared" si="196"/>
        <v>5.9</v>
      </c>
      <c r="AO1101" s="59">
        <f t="shared" si="198"/>
        <v>4425</v>
      </c>
      <c r="AP1101" s="59">
        <f t="shared" si="198"/>
        <v>2065</v>
      </c>
      <c r="AQ1101" s="59">
        <f t="shared" si="198"/>
        <v>1534</v>
      </c>
      <c r="AR1101" s="59">
        <f t="shared" si="197"/>
        <v>1003.0000000000001</v>
      </c>
      <c r="AS1101" s="59">
        <f t="shared" si="203"/>
        <v>4400</v>
      </c>
      <c r="AT1101" s="59">
        <f t="shared" si="203"/>
        <v>2100</v>
      </c>
      <c r="AU1101" s="59">
        <f t="shared" si="203"/>
        <v>1500</v>
      </c>
      <c r="AV1101" s="59">
        <f t="shared" si="203"/>
        <v>1000</v>
      </c>
      <c r="AW1101" s="64"/>
      <c r="AX1101" s="126" t="s">
        <v>3453</v>
      </c>
      <c r="AY1101" s="65"/>
      <c r="AZ1101" s="66">
        <v>100</v>
      </c>
    </row>
    <row r="1102" spans="1:52" s="54" customFormat="1" ht="54.75" customHeight="1" x14ac:dyDescent="0.25">
      <c r="A1102" s="53" t="str">
        <f t="shared" si="199"/>
        <v>TP6NT2_D8+1</v>
      </c>
      <c r="B1102" s="53" t="str">
        <f t="shared" si="200"/>
        <v>TP6NT2_D8+2</v>
      </c>
      <c r="C1102" s="53" t="str">
        <f t="shared" si="201"/>
        <v>TP6NT2_D8+3</v>
      </c>
      <c r="D1102" s="53" t="str">
        <f t="shared" si="202"/>
        <v>TP6NT2_D8+4</v>
      </c>
      <c r="F1102" s="126" t="s">
        <v>3453</v>
      </c>
      <c r="G1102" s="55"/>
      <c r="H1102" s="55" t="s">
        <v>3616</v>
      </c>
      <c r="I1102" s="56" t="s">
        <v>3617</v>
      </c>
      <c r="J1102" s="56" t="s">
        <v>3618</v>
      </c>
      <c r="K1102" s="56"/>
      <c r="L1102" s="56" t="s">
        <v>3619</v>
      </c>
      <c r="M1102" s="55">
        <v>900</v>
      </c>
      <c r="N1102" s="55">
        <v>350</v>
      </c>
      <c r="O1102" s="55">
        <v>260</v>
      </c>
      <c r="P1102" s="55">
        <v>170</v>
      </c>
      <c r="Q1102" s="57"/>
      <c r="R1102" s="57"/>
      <c r="S1102" s="57"/>
      <c r="T1102" s="57"/>
      <c r="U1102" s="58" t="str">
        <f t="shared" si="195"/>
        <v>TP6NT2_D8</v>
      </c>
      <c r="V1102" s="59"/>
      <c r="W1102" s="59"/>
      <c r="X1102" s="59"/>
      <c r="Y1102" s="59"/>
      <c r="Z1102" s="60">
        <f>V1102/M1102</f>
        <v>0</v>
      </c>
      <c r="AA1102" s="60">
        <f>W1102/N1102</f>
        <v>0</v>
      </c>
      <c r="AB1102" s="60"/>
      <c r="AC1102" s="60"/>
      <c r="AD1102" s="59"/>
      <c r="AE1102" s="59"/>
      <c r="AF1102" s="59"/>
      <c r="AG1102" s="59"/>
      <c r="AH1102" s="61"/>
      <c r="AI1102" s="61"/>
      <c r="AJ1102" s="61"/>
      <c r="AK1102" s="61"/>
      <c r="AL1102" s="164">
        <v>8.6917647058823526</v>
      </c>
      <c r="AM1102" s="62"/>
      <c r="AN1102" s="63">
        <f t="shared" si="196"/>
        <v>5</v>
      </c>
      <c r="AO1102" s="59">
        <f t="shared" si="198"/>
        <v>4500</v>
      </c>
      <c r="AP1102" s="59">
        <f t="shared" si="198"/>
        <v>1750</v>
      </c>
      <c r="AQ1102" s="59">
        <f t="shared" si="198"/>
        <v>1300</v>
      </c>
      <c r="AR1102" s="59">
        <f t="shared" si="197"/>
        <v>850</v>
      </c>
      <c r="AS1102" s="59">
        <f t="shared" si="203"/>
        <v>4500</v>
      </c>
      <c r="AT1102" s="59">
        <f t="shared" si="203"/>
        <v>1800</v>
      </c>
      <c r="AU1102" s="59">
        <f t="shared" si="203"/>
        <v>1300</v>
      </c>
      <c r="AV1102" s="59">
        <f t="shared" si="203"/>
        <v>850</v>
      </c>
      <c r="AW1102" s="64"/>
      <c r="AX1102" s="126" t="s">
        <v>3453</v>
      </c>
      <c r="AY1102" s="65"/>
      <c r="AZ1102" s="66"/>
    </row>
    <row r="1103" spans="1:52" s="54" customFormat="1" ht="54.75" customHeight="1" x14ac:dyDescent="0.25">
      <c r="A1103" s="53" t="str">
        <f t="shared" si="199"/>
        <v>TP6NT2_D9+1</v>
      </c>
      <c r="B1103" s="53" t="str">
        <f t="shared" si="200"/>
        <v>TP6NT2_D9+2</v>
      </c>
      <c r="C1103" s="53" t="str">
        <f t="shared" si="201"/>
        <v>TP6NT2_D9+3</v>
      </c>
      <c r="D1103" s="53" t="str">
        <f t="shared" si="202"/>
        <v>TP6NT2_D9+4</v>
      </c>
      <c r="F1103" s="126" t="s">
        <v>3453</v>
      </c>
      <c r="G1103" s="55"/>
      <c r="H1103" s="55" t="s">
        <v>3620</v>
      </c>
      <c r="I1103" s="56" t="s">
        <v>3621</v>
      </c>
      <c r="J1103" s="56" t="s">
        <v>3618</v>
      </c>
      <c r="K1103" s="56"/>
      <c r="L1103" s="56" t="s">
        <v>3622</v>
      </c>
      <c r="M1103" s="55">
        <v>700</v>
      </c>
      <c r="N1103" s="55">
        <v>350</v>
      </c>
      <c r="O1103" s="55">
        <v>260</v>
      </c>
      <c r="P1103" s="55">
        <v>170</v>
      </c>
      <c r="Q1103" s="57"/>
      <c r="R1103" s="57"/>
      <c r="S1103" s="57"/>
      <c r="T1103" s="57"/>
      <c r="U1103" s="58" t="str">
        <f t="shared" si="195"/>
        <v>TP6NT2_D9</v>
      </c>
      <c r="V1103" s="59"/>
      <c r="W1103" s="59"/>
      <c r="X1103" s="59"/>
      <c r="Y1103" s="59"/>
      <c r="Z1103" s="60"/>
      <c r="AA1103" s="60"/>
      <c r="AB1103" s="60"/>
      <c r="AC1103" s="60"/>
      <c r="AD1103" s="59"/>
      <c r="AE1103" s="59"/>
      <c r="AF1103" s="59"/>
      <c r="AG1103" s="59"/>
      <c r="AH1103" s="61"/>
      <c r="AI1103" s="61"/>
      <c r="AJ1103" s="61"/>
      <c r="AK1103" s="61"/>
      <c r="AL1103" s="164">
        <v>9.3547899159663856</v>
      </c>
      <c r="AM1103" s="62"/>
      <c r="AN1103" s="63">
        <f t="shared" si="196"/>
        <v>5.4</v>
      </c>
      <c r="AO1103" s="59">
        <f t="shared" si="198"/>
        <v>3780.0000000000005</v>
      </c>
      <c r="AP1103" s="59">
        <f t="shared" si="198"/>
        <v>1890.0000000000002</v>
      </c>
      <c r="AQ1103" s="59">
        <f t="shared" si="198"/>
        <v>1404</v>
      </c>
      <c r="AR1103" s="59">
        <f t="shared" si="197"/>
        <v>918.00000000000011</v>
      </c>
      <c r="AS1103" s="59">
        <f t="shared" si="203"/>
        <v>3800</v>
      </c>
      <c r="AT1103" s="59">
        <f t="shared" si="203"/>
        <v>1900</v>
      </c>
      <c r="AU1103" s="59">
        <f t="shared" si="203"/>
        <v>1400</v>
      </c>
      <c r="AV1103" s="59">
        <f t="shared" si="203"/>
        <v>920</v>
      </c>
      <c r="AW1103" s="64"/>
      <c r="AX1103" s="126" t="s">
        <v>3453</v>
      </c>
      <c r="AY1103" s="65"/>
      <c r="AZ1103" s="66">
        <v>100</v>
      </c>
    </row>
    <row r="1104" spans="1:52" s="54" customFormat="1" ht="47.25" x14ac:dyDescent="0.25">
      <c r="A1104" s="53" t="str">
        <f t="shared" si="199"/>
        <v>TP6NT2_D10+1</v>
      </c>
      <c r="B1104" s="53" t="str">
        <f t="shared" si="200"/>
        <v>TP6NT2_D10+2</v>
      </c>
      <c r="C1104" s="53" t="str">
        <f t="shared" si="201"/>
        <v>TP6NT2_D10+3</v>
      </c>
      <c r="D1104" s="53" t="str">
        <f t="shared" si="202"/>
        <v>TP6NT2_D10+4</v>
      </c>
      <c r="F1104" s="126" t="s">
        <v>3453</v>
      </c>
      <c r="G1104" s="55"/>
      <c r="H1104" s="55" t="s">
        <v>3623</v>
      </c>
      <c r="I1104" s="56" t="s">
        <v>3624</v>
      </c>
      <c r="J1104" s="56" t="s">
        <v>3622</v>
      </c>
      <c r="K1104" s="56"/>
      <c r="L1104" s="56" t="s">
        <v>3625</v>
      </c>
      <c r="M1104" s="55">
        <v>700</v>
      </c>
      <c r="N1104" s="55">
        <v>350</v>
      </c>
      <c r="O1104" s="55">
        <v>250</v>
      </c>
      <c r="P1104" s="55">
        <v>160</v>
      </c>
      <c r="Q1104" s="57"/>
      <c r="R1104" s="57"/>
      <c r="S1104" s="57"/>
      <c r="T1104" s="57"/>
      <c r="U1104" s="58" t="str">
        <f t="shared" si="195"/>
        <v>TP6NT2_D10</v>
      </c>
      <c r="V1104" s="59"/>
      <c r="W1104" s="59"/>
      <c r="X1104" s="59"/>
      <c r="Y1104" s="59"/>
      <c r="Z1104" s="60"/>
      <c r="AA1104" s="60"/>
      <c r="AB1104" s="60"/>
      <c r="AC1104" s="60"/>
      <c r="AD1104" s="59"/>
      <c r="AE1104" s="59"/>
      <c r="AF1104" s="59"/>
      <c r="AG1104" s="59"/>
      <c r="AH1104" s="61"/>
      <c r="AI1104" s="61"/>
      <c r="AJ1104" s="61"/>
      <c r="AK1104" s="61"/>
      <c r="AL1104" s="164">
        <v>9.7147857142857141</v>
      </c>
      <c r="AM1104" s="62"/>
      <c r="AN1104" s="63">
        <f t="shared" si="196"/>
        <v>5.6</v>
      </c>
      <c r="AO1104" s="59">
        <f t="shared" si="198"/>
        <v>3919.9999999999995</v>
      </c>
      <c r="AP1104" s="59">
        <f t="shared" si="198"/>
        <v>1959.9999999999998</v>
      </c>
      <c r="AQ1104" s="59">
        <f t="shared" si="198"/>
        <v>1400</v>
      </c>
      <c r="AR1104" s="59">
        <f t="shared" si="197"/>
        <v>896</v>
      </c>
      <c r="AS1104" s="59">
        <f t="shared" si="203"/>
        <v>3900</v>
      </c>
      <c r="AT1104" s="59">
        <f t="shared" si="203"/>
        <v>2000</v>
      </c>
      <c r="AU1104" s="59">
        <f t="shared" si="203"/>
        <v>1400</v>
      </c>
      <c r="AV1104" s="59">
        <f t="shared" si="203"/>
        <v>900</v>
      </c>
      <c r="AW1104" s="64"/>
      <c r="AX1104" s="126" t="s">
        <v>3453</v>
      </c>
      <c r="AY1104" s="65"/>
      <c r="AZ1104" s="66">
        <v>95</v>
      </c>
    </row>
    <row r="1105" spans="1:52" s="54" customFormat="1" x14ac:dyDescent="0.25">
      <c r="A1105" s="53" t="str">
        <f t="shared" si="199"/>
        <v>TP7NT2+1</v>
      </c>
      <c r="B1105" s="53" t="str">
        <f t="shared" si="200"/>
        <v>TP7NT2+2</v>
      </c>
      <c r="C1105" s="53" t="str">
        <f t="shared" si="201"/>
        <v>TP7NT2+3</v>
      </c>
      <c r="D1105" s="53" t="str">
        <f t="shared" si="202"/>
        <v>TP7NT2+4</v>
      </c>
      <c r="F1105" s="126" t="s">
        <v>3453</v>
      </c>
      <c r="G1105" s="55">
        <v>7</v>
      </c>
      <c r="H1105" s="55" t="s">
        <v>3626</v>
      </c>
      <c r="I1105" s="56" t="s">
        <v>3627</v>
      </c>
      <c r="J1105" s="56" t="s">
        <v>3603</v>
      </c>
      <c r="K1105" s="56"/>
      <c r="L1105" s="56" t="s">
        <v>3628</v>
      </c>
      <c r="M1105" s="55"/>
      <c r="N1105" s="55"/>
      <c r="O1105" s="55"/>
      <c r="P1105" s="55"/>
      <c r="Q1105" s="57"/>
      <c r="R1105" s="57"/>
      <c r="S1105" s="57"/>
      <c r="T1105" s="57"/>
      <c r="U1105" s="58"/>
      <c r="V1105" s="59"/>
      <c r="W1105" s="59"/>
      <c r="X1105" s="59"/>
      <c r="Y1105" s="59"/>
      <c r="Z1105" s="60"/>
      <c r="AA1105" s="60"/>
      <c r="AB1105" s="60"/>
      <c r="AC1105" s="60"/>
      <c r="AD1105" s="59"/>
      <c r="AE1105" s="59"/>
      <c r="AF1105" s="59"/>
      <c r="AG1105" s="59"/>
      <c r="AH1105" s="61"/>
      <c r="AI1105" s="61"/>
      <c r="AJ1105" s="61"/>
      <c r="AK1105" s="61"/>
      <c r="AL1105" s="164"/>
      <c r="AM1105" s="62"/>
      <c r="AN1105" s="62"/>
      <c r="AO1105" s="59">
        <f t="shared" si="198"/>
        <v>0</v>
      </c>
      <c r="AP1105" s="59">
        <f t="shared" si="198"/>
        <v>0</v>
      </c>
      <c r="AQ1105" s="59">
        <f t="shared" si="198"/>
        <v>0</v>
      </c>
      <c r="AR1105" s="59">
        <f t="shared" si="197"/>
        <v>0</v>
      </c>
      <c r="AS1105" s="59"/>
      <c r="AT1105" s="59"/>
      <c r="AU1105" s="59"/>
      <c r="AV1105" s="59"/>
      <c r="AW1105" s="64"/>
      <c r="AX1105" s="126" t="s">
        <v>3453</v>
      </c>
      <c r="AY1105" s="65"/>
      <c r="AZ1105" s="66">
        <v>100</v>
      </c>
    </row>
    <row r="1106" spans="1:52" s="54" customFormat="1" ht="31.5" x14ac:dyDescent="0.25">
      <c r="A1106" s="53" t="str">
        <f t="shared" si="199"/>
        <v>TP7NT2_D1+1</v>
      </c>
      <c r="B1106" s="53" t="str">
        <f t="shared" si="200"/>
        <v>TP7NT2_D1+2</v>
      </c>
      <c r="C1106" s="53" t="str">
        <f t="shared" si="201"/>
        <v>TP7NT2_D1+3</v>
      </c>
      <c r="D1106" s="53" t="str">
        <f t="shared" si="202"/>
        <v>TP7NT2_D1+4</v>
      </c>
      <c r="F1106" s="126" t="s">
        <v>3453</v>
      </c>
      <c r="G1106" s="55"/>
      <c r="H1106" s="55" t="s">
        <v>3629</v>
      </c>
      <c r="I1106" s="56" t="s">
        <v>3630</v>
      </c>
      <c r="J1106" s="56" t="s">
        <v>3631</v>
      </c>
      <c r="K1106" s="56"/>
      <c r="L1106" s="56" t="s">
        <v>3619</v>
      </c>
      <c r="M1106" s="55">
        <v>900</v>
      </c>
      <c r="N1106" s="55">
        <v>450</v>
      </c>
      <c r="O1106" s="55">
        <v>300</v>
      </c>
      <c r="P1106" s="55">
        <v>200</v>
      </c>
      <c r="Q1106" s="57"/>
      <c r="R1106" s="57"/>
      <c r="S1106" s="57"/>
      <c r="T1106" s="57"/>
      <c r="U1106" s="58" t="str">
        <f t="shared" ref="U1106:U1112" si="204">H1106</f>
        <v>TP7NT2_D1</v>
      </c>
      <c r="V1106" s="59"/>
      <c r="W1106" s="59"/>
      <c r="X1106" s="59"/>
      <c r="Y1106" s="59"/>
      <c r="Z1106" s="60">
        <f>V1106/M1106</f>
        <v>0</v>
      </c>
      <c r="AA1106" s="60"/>
      <c r="AB1106" s="60"/>
      <c r="AC1106" s="60"/>
      <c r="AD1106" s="59"/>
      <c r="AE1106" s="59"/>
      <c r="AF1106" s="59"/>
      <c r="AG1106" s="59"/>
      <c r="AH1106" s="61"/>
      <c r="AI1106" s="61"/>
      <c r="AJ1106" s="61"/>
      <c r="AK1106" s="61"/>
      <c r="AL1106" s="164">
        <v>8.6917647058823526</v>
      </c>
      <c r="AM1106" s="62"/>
      <c r="AN1106" s="63">
        <f t="shared" ref="AN1106:AN1112" si="205">ROUNDDOWN(AL1106*$AN$10/$AL$10,1)</f>
        <v>5</v>
      </c>
      <c r="AO1106" s="59">
        <f t="shared" si="198"/>
        <v>4500</v>
      </c>
      <c r="AP1106" s="59">
        <f t="shared" si="198"/>
        <v>2250</v>
      </c>
      <c r="AQ1106" s="59">
        <f t="shared" si="198"/>
        <v>1500</v>
      </c>
      <c r="AR1106" s="59">
        <f t="shared" si="197"/>
        <v>1000</v>
      </c>
      <c r="AS1106" s="59">
        <f t="shared" si="203"/>
        <v>4500</v>
      </c>
      <c r="AT1106" s="59">
        <f t="shared" si="203"/>
        <v>2300</v>
      </c>
      <c r="AU1106" s="59">
        <f t="shared" si="203"/>
        <v>1500</v>
      </c>
      <c r="AV1106" s="59">
        <f t="shared" si="203"/>
        <v>1000</v>
      </c>
      <c r="AW1106" s="64"/>
      <c r="AX1106" s="126" t="s">
        <v>3453</v>
      </c>
      <c r="AY1106" s="65"/>
      <c r="AZ1106" s="66">
        <v>100</v>
      </c>
    </row>
    <row r="1107" spans="1:52" s="54" customFormat="1" ht="63" x14ac:dyDescent="0.25">
      <c r="A1107" s="53" t="str">
        <f t="shared" si="199"/>
        <v>TP7NT2_D2+1</v>
      </c>
      <c r="B1107" s="53" t="str">
        <f t="shared" si="200"/>
        <v>TP7NT2_D2+2</v>
      </c>
      <c r="C1107" s="53" t="str">
        <f t="shared" si="201"/>
        <v>TP7NT2_D2+3</v>
      </c>
      <c r="D1107" s="53" t="str">
        <f t="shared" si="202"/>
        <v>TP7NT2_D2+4</v>
      </c>
      <c r="F1107" s="126" t="s">
        <v>3453</v>
      </c>
      <c r="G1107" s="55"/>
      <c r="H1107" s="55" t="s">
        <v>3632</v>
      </c>
      <c r="I1107" s="56" t="s">
        <v>3633</v>
      </c>
      <c r="J1107" s="56" t="s">
        <v>3634</v>
      </c>
      <c r="K1107" s="56"/>
      <c r="L1107" s="56" t="s">
        <v>3635</v>
      </c>
      <c r="M1107" s="55">
        <v>500</v>
      </c>
      <c r="N1107" s="55">
        <v>250</v>
      </c>
      <c r="O1107" s="55">
        <v>200</v>
      </c>
      <c r="P1107" s="55">
        <v>160</v>
      </c>
      <c r="Q1107" s="57"/>
      <c r="R1107" s="57"/>
      <c r="S1107" s="57"/>
      <c r="T1107" s="57"/>
      <c r="U1107" s="58" t="str">
        <f t="shared" si="204"/>
        <v>TP7NT2_D2</v>
      </c>
      <c r="V1107" s="59"/>
      <c r="W1107" s="59"/>
      <c r="X1107" s="59"/>
      <c r="Y1107" s="59"/>
      <c r="Z1107" s="60">
        <f>V1107/M1107</f>
        <v>0</v>
      </c>
      <c r="AA1107" s="60">
        <f>W1107/N1107</f>
        <v>0</v>
      </c>
      <c r="AB1107" s="60"/>
      <c r="AC1107" s="60"/>
      <c r="AD1107" s="59"/>
      <c r="AE1107" s="59"/>
      <c r="AF1107" s="59"/>
      <c r="AG1107" s="59"/>
      <c r="AH1107" s="61"/>
      <c r="AI1107" s="61"/>
      <c r="AJ1107" s="61"/>
      <c r="AK1107" s="61"/>
      <c r="AL1107" s="164">
        <v>10.585666666666667</v>
      </c>
      <c r="AM1107" s="62"/>
      <c r="AN1107" s="63">
        <f t="shared" si="205"/>
        <v>6.1</v>
      </c>
      <c r="AO1107" s="59">
        <f t="shared" si="198"/>
        <v>3050</v>
      </c>
      <c r="AP1107" s="59">
        <f t="shared" si="198"/>
        <v>1525</v>
      </c>
      <c r="AQ1107" s="59">
        <f t="shared" si="198"/>
        <v>1220</v>
      </c>
      <c r="AR1107" s="59">
        <f t="shared" si="197"/>
        <v>976</v>
      </c>
      <c r="AS1107" s="59">
        <f t="shared" si="203"/>
        <v>3100</v>
      </c>
      <c r="AT1107" s="59">
        <f t="shared" si="203"/>
        <v>1500</v>
      </c>
      <c r="AU1107" s="59">
        <f t="shared" si="203"/>
        <v>1200</v>
      </c>
      <c r="AV1107" s="59">
        <f t="shared" si="203"/>
        <v>980</v>
      </c>
      <c r="AW1107" s="64"/>
      <c r="AX1107" s="126" t="s">
        <v>3453</v>
      </c>
      <c r="AY1107" s="65"/>
      <c r="AZ1107" s="66">
        <v>100</v>
      </c>
    </row>
    <row r="1108" spans="1:52" s="54" customFormat="1" ht="47.25" x14ac:dyDescent="0.25">
      <c r="A1108" s="53" t="str">
        <f t="shared" si="199"/>
        <v>TP7NT2_D3+1</v>
      </c>
      <c r="B1108" s="53" t="str">
        <f t="shared" si="200"/>
        <v>TP7NT2_D3+2</v>
      </c>
      <c r="C1108" s="53" t="str">
        <f t="shared" si="201"/>
        <v>TP7NT2_D3+3</v>
      </c>
      <c r="D1108" s="53" t="str">
        <f t="shared" si="202"/>
        <v>TP7NT2_D3+4</v>
      </c>
      <c r="F1108" s="126" t="s">
        <v>3453</v>
      </c>
      <c r="G1108" s="55"/>
      <c r="H1108" s="55" t="s">
        <v>3636</v>
      </c>
      <c r="I1108" s="56" t="s">
        <v>3637</v>
      </c>
      <c r="J1108" s="56" t="s">
        <v>3635</v>
      </c>
      <c r="K1108" s="56"/>
      <c r="L1108" s="56" t="s">
        <v>3638</v>
      </c>
      <c r="M1108" s="55">
        <v>700</v>
      </c>
      <c r="N1108" s="55">
        <v>350</v>
      </c>
      <c r="O1108" s="55">
        <v>250</v>
      </c>
      <c r="P1108" s="55">
        <v>160</v>
      </c>
      <c r="Q1108" s="57"/>
      <c r="R1108" s="57"/>
      <c r="S1108" s="57"/>
      <c r="T1108" s="57"/>
      <c r="U1108" s="58" t="str">
        <f t="shared" si="204"/>
        <v>TP7NT2_D3</v>
      </c>
      <c r="V1108" s="59"/>
      <c r="W1108" s="59"/>
      <c r="X1108" s="59"/>
      <c r="Y1108" s="59"/>
      <c r="Z1108" s="60">
        <f>V1108/M1108</f>
        <v>0</v>
      </c>
      <c r="AA1108" s="60"/>
      <c r="AB1108" s="60"/>
      <c r="AC1108" s="60"/>
      <c r="AD1108" s="59"/>
      <c r="AE1108" s="59"/>
      <c r="AF1108" s="59"/>
      <c r="AG1108" s="59"/>
      <c r="AH1108" s="61"/>
      <c r="AI1108" s="61"/>
      <c r="AJ1108" s="61"/>
      <c r="AK1108" s="61"/>
      <c r="AL1108" s="164">
        <v>8.8828571428571426</v>
      </c>
      <c r="AM1108" s="62"/>
      <c r="AN1108" s="63">
        <f t="shared" si="205"/>
        <v>5.0999999999999996</v>
      </c>
      <c r="AO1108" s="59">
        <f t="shared" si="198"/>
        <v>3569.9999999999995</v>
      </c>
      <c r="AP1108" s="59">
        <f t="shared" si="198"/>
        <v>1784.9999999999998</v>
      </c>
      <c r="AQ1108" s="59">
        <f t="shared" si="198"/>
        <v>1275</v>
      </c>
      <c r="AR1108" s="59">
        <f t="shared" si="197"/>
        <v>816</v>
      </c>
      <c r="AS1108" s="59">
        <f t="shared" si="203"/>
        <v>3600</v>
      </c>
      <c r="AT1108" s="59">
        <f t="shared" si="203"/>
        <v>1800</v>
      </c>
      <c r="AU1108" s="59">
        <f t="shared" si="203"/>
        <v>1300</v>
      </c>
      <c r="AV1108" s="59">
        <f t="shared" si="203"/>
        <v>820</v>
      </c>
      <c r="AW1108" s="64"/>
      <c r="AX1108" s="126" t="s">
        <v>3453</v>
      </c>
      <c r="AY1108" s="65"/>
      <c r="AZ1108" s="66"/>
    </row>
    <row r="1109" spans="1:52" s="54" customFormat="1" ht="31.5" x14ac:dyDescent="0.25">
      <c r="A1109" s="53" t="str">
        <f t="shared" si="199"/>
        <v>TP7NT2_D4+1</v>
      </c>
      <c r="B1109" s="53" t="str">
        <f t="shared" si="200"/>
        <v>TP7NT2_D4+2</v>
      </c>
      <c r="C1109" s="53" t="str">
        <f t="shared" si="201"/>
        <v>TP7NT2_D4+3</v>
      </c>
      <c r="D1109" s="53" t="str">
        <f t="shared" si="202"/>
        <v>TP7NT2_D4+4</v>
      </c>
      <c r="F1109" s="126" t="s">
        <v>3453</v>
      </c>
      <c r="G1109" s="55"/>
      <c r="H1109" s="55" t="s">
        <v>3639</v>
      </c>
      <c r="I1109" s="56" t="s">
        <v>3640</v>
      </c>
      <c r="J1109" s="56" t="s">
        <v>3634</v>
      </c>
      <c r="K1109" s="56"/>
      <c r="L1109" s="56" t="s">
        <v>3619</v>
      </c>
      <c r="M1109" s="55">
        <v>500</v>
      </c>
      <c r="N1109" s="55">
        <v>250</v>
      </c>
      <c r="O1109" s="55">
        <v>200</v>
      </c>
      <c r="P1109" s="55">
        <v>160</v>
      </c>
      <c r="Q1109" s="57"/>
      <c r="R1109" s="57"/>
      <c r="S1109" s="57"/>
      <c r="T1109" s="57"/>
      <c r="U1109" s="58" t="str">
        <f t="shared" si="204"/>
        <v>TP7NT2_D4</v>
      </c>
      <c r="V1109" s="59"/>
      <c r="W1109" s="59"/>
      <c r="X1109" s="59"/>
      <c r="Y1109" s="59"/>
      <c r="Z1109" s="60">
        <f>V1109/M1109</f>
        <v>0</v>
      </c>
      <c r="AA1109" s="60">
        <f>W1109/N1109</f>
        <v>0</v>
      </c>
      <c r="AB1109" s="60">
        <f>X1109/O1109</f>
        <v>0</v>
      </c>
      <c r="AC1109" s="60">
        <f>Y1109/P1109</f>
        <v>0</v>
      </c>
      <c r="AD1109" s="59"/>
      <c r="AE1109" s="59"/>
      <c r="AF1109" s="59"/>
      <c r="AG1109" s="59"/>
      <c r="AH1109" s="61"/>
      <c r="AI1109" s="61"/>
      <c r="AJ1109" s="61"/>
      <c r="AK1109" s="61"/>
      <c r="AL1109" s="164">
        <v>11.52</v>
      </c>
      <c r="AM1109" s="62"/>
      <c r="AN1109" s="63">
        <f t="shared" si="205"/>
        <v>6.6</v>
      </c>
      <c r="AO1109" s="59">
        <f t="shared" si="198"/>
        <v>3300</v>
      </c>
      <c r="AP1109" s="59">
        <f t="shared" si="198"/>
        <v>1650</v>
      </c>
      <c r="AQ1109" s="59">
        <f t="shared" si="198"/>
        <v>1320</v>
      </c>
      <c r="AR1109" s="59">
        <f t="shared" si="197"/>
        <v>1056</v>
      </c>
      <c r="AS1109" s="59">
        <f t="shared" si="203"/>
        <v>3300</v>
      </c>
      <c r="AT1109" s="59">
        <f t="shared" si="203"/>
        <v>1700</v>
      </c>
      <c r="AU1109" s="59">
        <f t="shared" si="203"/>
        <v>1300</v>
      </c>
      <c r="AV1109" s="59">
        <f t="shared" si="203"/>
        <v>1100</v>
      </c>
      <c r="AW1109" s="64"/>
      <c r="AX1109" s="126" t="s">
        <v>3453</v>
      </c>
      <c r="AY1109" s="65"/>
      <c r="AZ1109" s="66">
        <v>100</v>
      </c>
    </row>
    <row r="1110" spans="1:52" s="54" customFormat="1" ht="63" x14ac:dyDescent="0.25">
      <c r="A1110" s="53" t="str">
        <f t="shared" si="199"/>
        <v>TP7NT2_D5+1</v>
      </c>
      <c r="B1110" s="53" t="str">
        <f t="shared" si="200"/>
        <v>TP7NT2_D5+2</v>
      </c>
      <c r="C1110" s="53" t="str">
        <f t="shared" si="201"/>
        <v>TP7NT2_D5+3</v>
      </c>
      <c r="D1110" s="53" t="str">
        <f t="shared" si="202"/>
        <v>TP7NT2_D5+4</v>
      </c>
      <c r="F1110" s="126" t="s">
        <v>3453</v>
      </c>
      <c r="G1110" s="55"/>
      <c r="H1110" s="55" t="s">
        <v>3641</v>
      </c>
      <c r="I1110" s="56" t="s">
        <v>3642</v>
      </c>
      <c r="J1110" s="56" t="s">
        <v>2775</v>
      </c>
      <c r="K1110" s="56"/>
      <c r="L1110" s="56" t="s">
        <v>3583</v>
      </c>
      <c r="M1110" s="55">
        <v>500</v>
      </c>
      <c r="N1110" s="55">
        <v>250</v>
      </c>
      <c r="O1110" s="55">
        <v>200</v>
      </c>
      <c r="P1110" s="55">
        <v>160</v>
      </c>
      <c r="Q1110" s="57"/>
      <c r="R1110" s="57"/>
      <c r="S1110" s="57"/>
      <c r="T1110" s="57"/>
      <c r="U1110" s="58" t="str">
        <f t="shared" si="204"/>
        <v>TP7NT2_D5</v>
      </c>
      <c r="V1110" s="59"/>
      <c r="W1110" s="59"/>
      <c r="X1110" s="59"/>
      <c r="Y1110" s="59"/>
      <c r="Z1110" s="60">
        <f>V1110/M1110</f>
        <v>0</v>
      </c>
      <c r="AA1110" s="60">
        <f>W1110/N1110</f>
        <v>0</v>
      </c>
      <c r="AB1110" s="60"/>
      <c r="AC1110" s="60"/>
      <c r="AD1110" s="59"/>
      <c r="AE1110" s="59"/>
      <c r="AF1110" s="59"/>
      <c r="AG1110" s="59"/>
      <c r="AH1110" s="61"/>
      <c r="AI1110" s="61"/>
      <c r="AJ1110" s="61"/>
      <c r="AK1110" s="61"/>
      <c r="AL1110" s="164">
        <v>12.114000000000001</v>
      </c>
      <c r="AM1110" s="62"/>
      <c r="AN1110" s="63">
        <f t="shared" si="205"/>
        <v>7</v>
      </c>
      <c r="AO1110" s="59">
        <f t="shared" si="198"/>
        <v>3500</v>
      </c>
      <c r="AP1110" s="59">
        <f t="shared" si="198"/>
        <v>1750</v>
      </c>
      <c r="AQ1110" s="59">
        <f t="shared" si="198"/>
        <v>1400</v>
      </c>
      <c r="AR1110" s="59">
        <f t="shared" si="197"/>
        <v>1120</v>
      </c>
      <c r="AS1110" s="59">
        <f t="shared" si="203"/>
        <v>3500</v>
      </c>
      <c r="AT1110" s="59">
        <f t="shared" si="203"/>
        <v>1800</v>
      </c>
      <c r="AU1110" s="59">
        <f t="shared" si="203"/>
        <v>1400</v>
      </c>
      <c r="AV1110" s="59">
        <f t="shared" si="203"/>
        <v>1100</v>
      </c>
      <c r="AW1110" s="64"/>
      <c r="AX1110" s="126" t="s">
        <v>3453</v>
      </c>
      <c r="AY1110" s="65"/>
      <c r="AZ1110" s="66">
        <v>100</v>
      </c>
    </row>
    <row r="1111" spans="1:52" s="54" customFormat="1" ht="47.25" x14ac:dyDescent="0.25">
      <c r="A1111" s="53" t="str">
        <f t="shared" si="199"/>
        <v>TP7NT2_D6+1</v>
      </c>
      <c r="B1111" s="53" t="str">
        <f t="shared" si="200"/>
        <v>TP7NT2_D6+2</v>
      </c>
      <c r="C1111" s="53" t="str">
        <f t="shared" si="201"/>
        <v>TP7NT2_D6+3</v>
      </c>
      <c r="D1111" s="53" t="str">
        <f t="shared" si="202"/>
        <v>TP7NT2_D6+4</v>
      </c>
      <c r="F1111" s="126" t="s">
        <v>3453</v>
      </c>
      <c r="G1111" s="55"/>
      <c r="H1111" s="55" t="s">
        <v>3643</v>
      </c>
      <c r="I1111" s="56" t="s">
        <v>3644</v>
      </c>
      <c r="J1111" s="56" t="s">
        <v>2775</v>
      </c>
      <c r="K1111" s="56"/>
      <c r="L1111" s="56" t="s">
        <v>3645</v>
      </c>
      <c r="M1111" s="55">
        <v>600</v>
      </c>
      <c r="N1111" s="55">
        <v>300</v>
      </c>
      <c r="O1111" s="55">
        <v>250</v>
      </c>
      <c r="P1111" s="55">
        <v>160</v>
      </c>
      <c r="Q1111" s="57"/>
      <c r="R1111" s="57"/>
      <c r="S1111" s="57"/>
      <c r="T1111" s="57"/>
      <c r="U1111" s="58" t="str">
        <f t="shared" si="204"/>
        <v>TP7NT2_D6</v>
      </c>
      <c r="V1111" s="59"/>
      <c r="W1111" s="59"/>
      <c r="X1111" s="59"/>
      <c r="Y1111" s="59"/>
      <c r="Z1111" s="60"/>
      <c r="AA1111" s="60"/>
      <c r="AB1111" s="60"/>
      <c r="AC1111" s="60"/>
      <c r="AD1111" s="59"/>
      <c r="AE1111" s="59"/>
      <c r="AF1111" s="59"/>
      <c r="AG1111" s="59"/>
      <c r="AH1111" s="61"/>
      <c r="AI1111" s="61"/>
      <c r="AJ1111" s="61"/>
      <c r="AK1111" s="61"/>
      <c r="AL1111" s="164">
        <v>10.66</v>
      </c>
      <c r="AM1111" s="62"/>
      <c r="AN1111" s="63">
        <f t="shared" si="205"/>
        <v>6.1</v>
      </c>
      <c r="AO1111" s="59">
        <f t="shared" si="198"/>
        <v>3660</v>
      </c>
      <c r="AP1111" s="59">
        <f t="shared" si="198"/>
        <v>1830</v>
      </c>
      <c r="AQ1111" s="59">
        <f t="shared" si="198"/>
        <v>1525</v>
      </c>
      <c r="AR1111" s="59">
        <f t="shared" si="197"/>
        <v>976</v>
      </c>
      <c r="AS1111" s="59">
        <f t="shared" si="203"/>
        <v>3700</v>
      </c>
      <c r="AT1111" s="59">
        <f t="shared" si="203"/>
        <v>1800</v>
      </c>
      <c r="AU1111" s="59">
        <f t="shared" si="203"/>
        <v>1500</v>
      </c>
      <c r="AV1111" s="59">
        <f t="shared" si="203"/>
        <v>980</v>
      </c>
      <c r="AW1111" s="64"/>
      <c r="AX1111" s="126" t="s">
        <v>3453</v>
      </c>
      <c r="AY1111" s="65"/>
      <c r="AZ1111" s="66">
        <v>70</v>
      </c>
    </row>
    <row r="1112" spans="1:52" s="54" customFormat="1" ht="31.5" x14ac:dyDescent="0.25">
      <c r="A1112" s="53" t="str">
        <f t="shared" si="199"/>
        <v>TP7NT2_D7+1</v>
      </c>
      <c r="B1112" s="53" t="str">
        <f t="shared" si="200"/>
        <v>TP7NT2_D7+2</v>
      </c>
      <c r="C1112" s="53" t="str">
        <f t="shared" si="201"/>
        <v>TP7NT2_D7+3</v>
      </c>
      <c r="D1112" s="53" t="str">
        <f t="shared" si="202"/>
        <v>TP7NT2_D7+4</v>
      </c>
      <c r="F1112" s="126" t="s">
        <v>3453</v>
      </c>
      <c r="G1112" s="55"/>
      <c r="H1112" s="55" t="s">
        <v>3646</v>
      </c>
      <c r="I1112" s="56" t="s">
        <v>3647</v>
      </c>
      <c r="J1112" s="56" t="s">
        <v>3648</v>
      </c>
      <c r="K1112" s="56"/>
      <c r="L1112" s="56" t="s">
        <v>3649</v>
      </c>
      <c r="M1112" s="55">
        <v>600</v>
      </c>
      <c r="N1112" s="55">
        <v>300</v>
      </c>
      <c r="O1112" s="55">
        <v>250</v>
      </c>
      <c r="P1112" s="55">
        <v>160</v>
      </c>
      <c r="Q1112" s="57"/>
      <c r="R1112" s="57"/>
      <c r="S1112" s="57"/>
      <c r="T1112" s="57"/>
      <c r="U1112" s="58" t="str">
        <f t="shared" si="204"/>
        <v>TP7NT2_D7</v>
      </c>
      <c r="V1112" s="59"/>
      <c r="W1112" s="59"/>
      <c r="X1112" s="59"/>
      <c r="Y1112" s="59"/>
      <c r="Z1112" s="60">
        <f>V1112/M1112</f>
        <v>0</v>
      </c>
      <c r="AA1112" s="60"/>
      <c r="AB1112" s="60">
        <f>X1112/O1112</f>
        <v>0</v>
      </c>
      <c r="AC1112" s="60">
        <f>Y1112/P1112</f>
        <v>0</v>
      </c>
      <c r="AD1112" s="59"/>
      <c r="AE1112" s="59"/>
      <c r="AF1112" s="59"/>
      <c r="AG1112" s="59"/>
      <c r="AH1112" s="61"/>
      <c r="AI1112" s="61"/>
      <c r="AJ1112" s="61"/>
      <c r="AK1112" s="61"/>
      <c r="AL1112" s="164">
        <v>10.66</v>
      </c>
      <c r="AM1112" s="62"/>
      <c r="AN1112" s="63">
        <f t="shared" si="205"/>
        <v>6.1</v>
      </c>
      <c r="AO1112" s="59">
        <f t="shared" si="198"/>
        <v>3660</v>
      </c>
      <c r="AP1112" s="59">
        <f t="shared" si="198"/>
        <v>1830</v>
      </c>
      <c r="AQ1112" s="59">
        <f t="shared" si="198"/>
        <v>1525</v>
      </c>
      <c r="AR1112" s="59">
        <f t="shared" si="197"/>
        <v>976</v>
      </c>
      <c r="AS1112" s="59">
        <f t="shared" si="203"/>
        <v>3700</v>
      </c>
      <c r="AT1112" s="59">
        <f t="shared" si="203"/>
        <v>1800</v>
      </c>
      <c r="AU1112" s="59">
        <f t="shared" si="203"/>
        <v>1500</v>
      </c>
      <c r="AV1112" s="59">
        <f t="shared" si="203"/>
        <v>980</v>
      </c>
      <c r="AW1112" s="64"/>
      <c r="AX1112" s="126" t="s">
        <v>3453</v>
      </c>
      <c r="AY1112" s="65"/>
      <c r="AZ1112" s="66">
        <v>70</v>
      </c>
    </row>
    <row r="1113" spans="1:52" s="54" customFormat="1" ht="31.5" x14ac:dyDescent="0.25">
      <c r="A1113" s="53" t="str">
        <f t="shared" si="199"/>
        <v>TP8NT2+1</v>
      </c>
      <c r="B1113" s="53" t="str">
        <f t="shared" si="200"/>
        <v>TP8NT2+2</v>
      </c>
      <c r="C1113" s="53" t="str">
        <f t="shared" si="201"/>
        <v>TP8NT2+3</v>
      </c>
      <c r="D1113" s="53" t="str">
        <f t="shared" si="202"/>
        <v>TP8NT2+4</v>
      </c>
      <c r="F1113" s="126" t="s">
        <v>3453</v>
      </c>
      <c r="G1113" s="55">
        <v>8</v>
      </c>
      <c r="H1113" s="55" t="s">
        <v>3650</v>
      </c>
      <c r="I1113" s="56" t="s">
        <v>3638</v>
      </c>
      <c r="J1113" s="56" t="s">
        <v>3651</v>
      </c>
      <c r="K1113" s="56"/>
      <c r="L1113" s="56" t="s">
        <v>3652</v>
      </c>
      <c r="M1113" s="55"/>
      <c r="N1113" s="55"/>
      <c r="O1113" s="55"/>
      <c r="P1113" s="55"/>
      <c r="Q1113" s="57"/>
      <c r="R1113" s="57"/>
      <c r="S1113" s="57"/>
      <c r="T1113" s="57"/>
      <c r="U1113" s="58"/>
      <c r="V1113" s="59"/>
      <c r="W1113" s="59"/>
      <c r="X1113" s="59"/>
      <c r="Y1113" s="59"/>
      <c r="Z1113" s="60" t="e">
        <f>V1113/M1113</f>
        <v>#DIV/0!</v>
      </c>
      <c r="AA1113" s="60"/>
      <c r="AB1113" s="60" t="e">
        <f>X1113/O1113</f>
        <v>#DIV/0!</v>
      </c>
      <c r="AC1113" s="60" t="e">
        <f>Y1113/P1113</f>
        <v>#DIV/0!</v>
      </c>
      <c r="AD1113" s="59"/>
      <c r="AE1113" s="59"/>
      <c r="AF1113" s="59"/>
      <c r="AG1113" s="59"/>
      <c r="AH1113" s="61"/>
      <c r="AI1113" s="61"/>
      <c r="AJ1113" s="61"/>
      <c r="AK1113" s="61"/>
      <c r="AL1113" s="164"/>
      <c r="AM1113" s="62"/>
      <c r="AN1113" s="62"/>
      <c r="AO1113" s="59">
        <f t="shared" si="198"/>
        <v>0</v>
      </c>
      <c r="AP1113" s="59">
        <f t="shared" si="198"/>
        <v>0</v>
      </c>
      <c r="AQ1113" s="59">
        <f t="shared" si="198"/>
        <v>0</v>
      </c>
      <c r="AR1113" s="59">
        <f t="shared" si="197"/>
        <v>0</v>
      </c>
      <c r="AS1113" s="59"/>
      <c r="AT1113" s="59"/>
      <c r="AU1113" s="59"/>
      <c r="AV1113" s="59"/>
      <c r="AW1113" s="64"/>
      <c r="AX1113" s="126" t="s">
        <v>3453</v>
      </c>
      <c r="AY1113" s="65"/>
      <c r="AZ1113" s="66">
        <v>70</v>
      </c>
    </row>
    <row r="1114" spans="1:52" s="54" customFormat="1" ht="54.75" customHeight="1" x14ac:dyDescent="0.25">
      <c r="A1114" s="53" t="str">
        <f t="shared" si="199"/>
        <v>TP8NT2_D1+1</v>
      </c>
      <c r="B1114" s="53" t="str">
        <f t="shared" si="200"/>
        <v>TP8NT2_D1+2</v>
      </c>
      <c r="C1114" s="53" t="str">
        <f t="shared" si="201"/>
        <v>TP8NT2_D1+3</v>
      </c>
      <c r="D1114" s="53" t="str">
        <f t="shared" si="202"/>
        <v>TP8NT2_D1+4</v>
      </c>
      <c r="F1114" s="126" t="s">
        <v>3453</v>
      </c>
      <c r="G1114" s="55"/>
      <c r="H1114" s="55" t="s">
        <v>3653</v>
      </c>
      <c r="I1114" s="56" t="s">
        <v>3654</v>
      </c>
      <c r="J1114" s="56" t="s">
        <v>3652</v>
      </c>
      <c r="K1114" s="56"/>
      <c r="L1114" s="56" t="s">
        <v>3655</v>
      </c>
      <c r="M1114" s="55">
        <v>500</v>
      </c>
      <c r="N1114" s="55">
        <v>180</v>
      </c>
      <c r="O1114" s="55">
        <v>170</v>
      </c>
      <c r="P1114" s="55">
        <v>160</v>
      </c>
      <c r="Q1114" s="57"/>
      <c r="R1114" s="57"/>
      <c r="S1114" s="57"/>
      <c r="T1114" s="57"/>
      <c r="U1114" s="58" t="str">
        <f>H1114</f>
        <v>TP8NT2_D1</v>
      </c>
      <c r="V1114" s="59"/>
      <c r="W1114" s="59"/>
      <c r="X1114" s="59"/>
      <c r="Y1114" s="59"/>
      <c r="Z1114" s="60">
        <f>V1114/M1114</f>
        <v>0</v>
      </c>
      <c r="AA1114" s="60"/>
      <c r="AB1114" s="60"/>
      <c r="AC1114" s="60"/>
      <c r="AD1114" s="59"/>
      <c r="AE1114" s="59"/>
      <c r="AF1114" s="59"/>
      <c r="AG1114" s="59"/>
      <c r="AH1114" s="61"/>
      <c r="AI1114" s="61"/>
      <c r="AJ1114" s="61"/>
      <c r="AK1114" s="61"/>
      <c r="AL1114" s="164">
        <v>14.788</v>
      </c>
      <c r="AM1114" s="62"/>
      <c r="AN1114" s="63">
        <f>ROUNDDOWN(AL1114*$AN$10/$AL$10,1)</f>
        <v>8.5</v>
      </c>
      <c r="AO1114" s="59">
        <f t="shared" si="198"/>
        <v>4250</v>
      </c>
      <c r="AP1114" s="59">
        <f t="shared" si="198"/>
        <v>1530</v>
      </c>
      <c r="AQ1114" s="59">
        <f t="shared" si="198"/>
        <v>1445</v>
      </c>
      <c r="AR1114" s="59">
        <f t="shared" si="197"/>
        <v>1360</v>
      </c>
      <c r="AS1114" s="59">
        <f t="shared" si="203"/>
        <v>4300</v>
      </c>
      <c r="AT1114" s="59">
        <f t="shared" si="203"/>
        <v>1500</v>
      </c>
      <c r="AU1114" s="59">
        <f t="shared" si="203"/>
        <v>1400</v>
      </c>
      <c r="AV1114" s="59">
        <f t="shared" si="203"/>
        <v>1400</v>
      </c>
      <c r="AW1114" s="64"/>
      <c r="AX1114" s="126" t="s">
        <v>3453</v>
      </c>
      <c r="AY1114" s="65"/>
      <c r="AZ1114" s="66">
        <v>100</v>
      </c>
    </row>
    <row r="1115" spans="1:52" s="54" customFormat="1" ht="54.75" customHeight="1" x14ac:dyDescent="0.25">
      <c r="A1115" s="53" t="str">
        <f t="shared" si="199"/>
        <v>TP8NT2_D2+1</v>
      </c>
      <c r="B1115" s="53" t="str">
        <f t="shared" si="200"/>
        <v>TP8NT2_D2+2</v>
      </c>
      <c r="C1115" s="53" t="str">
        <f t="shared" si="201"/>
        <v>TP8NT2_D2+3</v>
      </c>
      <c r="D1115" s="53" t="str">
        <f t="shared" si="202"/>
        <v>TP8NT2_D2+4</v>
      </c>
      <c r="F1115" s="126" t="s">
        <v>3453</v>
      </c>
      <c r="G1115" s="55"/>
      <c r="H1115" s="55" t="s">
        <v>3656</v>
      </c>
      <c r="I1115" s="56" t="s">
        <v>3657</v>
      </c>
      <c r="J1115" s="56" t="s">
        <v>3655</v>
      </c>
      <c r="K1115" s="56"/>
      <c r="L1115" s="56" t="s">
        <v>3583</v>
      </c>
      <c r="M1115" s="55">
        <v>500</v>
      </c>
      <c r="N1115" s="55">
        <v>180</v>
      </c>
      <c r="O1115" s="55">
        <v>170</v>
      </c>
      <c r="P1115" s="55">
        <v>160</v>
      </c>
      <c r="Q1115" s="57"/>
      <c r="R1115" s="57"/>
      <c r="S1115" s="57"/>
      <c r="T1115" s="57"/>
      <c r="U1115" s="58" t="str">
        <f>H1115</f>
        <v>TP8NT2_D2</v>
      </c>
      <c r="V1115" s="59"/>
      <c r="W1115" s="59"/>
      <c r="X1115" s="59"/>
      <c r="Y1115" s="59"/>
      <c r="Z1115" s="60">
        <f>V1115/M1115</f>
        <v>0</v>
      </c>
      <c r="AA1115" s="60"/>
      <c r="AB1115" s="60"/>
      <c r="AC1115" s="60"/>
      <c r="AD1115" s="59"/>
      <c r="AE1115" s="59"/>
      <c r="AF1115" s="59"/>
      <c r="AG1115" s="59"/>
      <c r="AH1115" s="61"/>
      <c r="AI1115" s="61"/>
      <c r="AJ1115" s="61"/>
      <c r="AK1115" s="61"/>
      <c r="AL1115" s="164">
        <v>10.053666666666667</v>
      </c>
      <c r="AM1115" s="62"/>
      <c r="AN1115" s="63">
        <f>ROUNDDOWN(AL1115*$AN$10/$AL$10,1)</f>
        <v>5.8</v>
      </c>
      <c r="AO1115" s="59">
        <f t="shared" si="198"/>
        <v>2900</v>
      </c>
      <c r="AP1115" s="59">
        <f t="shared" si="198"/>
        <v>1044</v>
      </c>
      <c r="AQ1115" s="59">
        <f t="shared" si="198"/>
        <v>986</v>
      </c>
      <c r="AR1115" s="59">
        <f t="shared" si="197"/>
        <v>928</v>
      </c>
      <c r="AS1115" s="59">
        <f t="shared" si="203"/>
        <v>2900</v>
      </c>
      <c r="AT1115" s="59">
        <f t="shared" si="203"/>
        <v>1000</v>
      </c>
      <c r="AU1115" s="59">
        <f t="shared" si="203"/>
        <v>990</v>
      </c>
      <c r="AV1115" s="59">
        <f t="shared" si="203"/>
        <v>930</v>
      </c>
      <c r="AW1115" s="64"/>
      <c r="AX1115" s="126" t="s">
        <v>3453</v>
      </c>
      <c r="AY1115" s="65"/>
      <c r="AZ1115" s="66">
        <v>100</v>
      </c>
    </row>
    <row r="1116" spans="1:52" s="54" customFormat="1" ht="54.75" customHeight="1" x14ac:dyDescent="0.25">
      <c r="A1116" s="53" t="str">
        <f t="shared" si="199"/>
        <v>TP8NT2_D3+1</v>
      </c>
      <c r="B1116" s="53" t="str">
        <f t="shared" si="200"/>
        <v>TP8NT2_D3+2</v>
      </c>
      <c r="C1116" s="53" t="str">
        <f t="shared" si="201"/>
        <v>TP8NT2_D3+3</v>
      </c>
      <c r="D1116" s="53" t="str">
        <f t="shared" si="202"/>
        <v>TP8NT2_D3+4</v>
      </c>
      <c r="F1116" s="126" t="s">
        <v>3453</v>
      </c>
      <c r="G1116" s="55"/>
      <c r="H1116" s="55" t="s">
        <v>3658</v>
      </c>
      <c r="I1116" s="56" t="s">
        <v>3659</v>
      </c>
      <c r="J1116" s="56" t="s">
        <v>3660</v>
      </c>
      <c r="K1116" s="56"/>
      <c r="L1116" s="56" t="s">
        <v>3661</v>
      </c>
      <c r="M1116" s="55">
        <v>450</v>
      </c>
      <c r="N1116" s="55">
        <v>180</v>
      </c>
      <c r="O1116" s="55">
        <v>170</v>
      </c>
      <c r="P1116" s="55">
        <v>160</v>
      </c>
      <c r="Q1116" s="57"/>
      <c r="R1116" s="57"/>
      <c r="S1116" s="57"/>
      <c r="T1116" s="57"/>
      <c r="U1116" s="58" t="str">
        <f>H1116</f>
        <v>TP8NT2_D3</v>
      </c>
      <c r="V1116" s="59"/>
      <c r="W1116" s="59"/>
      <c r="X1116" s="59"/>
      <c r="Y1116" s="59"/>
      <c r="Z1116" s="60"/>
      <c r="AA1116" s="60">
        <f t="shared" ref="AA1116:AB1118" si="206">W1116/N1116</f>
        <v>0</v>
      </c>
      <c r="AB1116" s="60">
        <f t="shared" si="206"/>
        <v>0</v>
      </c>
      <c r="AC1116" s="60"/>
      <c r="AD1116" s="59"/>
      <c r="AE1116" s="59"/>
      <c r="AF1116" s="59"/>
      <c r="AG1116" s="59"/>
      <c r="AH1116" s="61"/>
      <c r="AI1116" s="61"/>
      <c r="AJ1116" s="61"/>
      <c r="AK1116" s="61"/>
      <c r="AL1116" s="164">
        <v>9.6199999999999992</v>
      </c>
      <c r="AM1116" s="62"/>
      <c r="AN1116" s="63">
        <f>ROUNDDOWN(AL1116*$AN$10/$AL$10,1)</f>
        <v>5.5</v>
      </c>
      <c r="AO1116" s="59">
        <f t="shared" si="198"/>
        <v>2475</v>
      </c>
      <c r="AP1116" s="59">
        <f t="shared" si="198"/>
        <v>990</v>
      </c>
      <c r="AQ1116" s="59">
        <f t="shared" si="198"/>
        <v>935</v>
      </c>
      <c r="AR1116" s="59">
        <f t="shared" si="197"/>
        <v>880</v>
      </c>
      <c r="AS1116" s="59">
        <f t="shared" si="203"/>
        <v>2500</v>
      </c>
      <c r="AT1116" s="59">
        <f t="shared" si="203"/>
        <v>990</v>
      </c>
      <c r="AU1116" s="59">
        <f t="shared" si="203"/>
        <v>940</v>
      </c>
      <c r="AV1116" s="59">
        <f t="shared" si="203"/>
        <v>880</v>
      </c>
      <c r="AW1116" s="64"/>
      <c r="AX1116" s="126" t="s">
        <v>3453</v>
      </c>
      <c r="AY1116" s="65"/>
      <c r="AZ1116" s="66"/>
    </row>
    <row r="1117" spans="1:52" s="54" customFormat="1" ht="31.5" x14ac:dyDescent="0.25">
      <c r="A1117" s="53" t="str">
        <f t="shared" si="199"/>
        <v>TP8NT2_D4+1</v>
      </c>
      <c r="B1117" s="53" t="str">
        <f t="shared" si="200"/>
        <v>TP8NT2_D4+2</v>
      </c>
      <c r="C1117" s="53" t="str">
        <f t="shared" si="201"/>
        <v>TP8NT2_D4+3</v>
      </c>
      <c r="D1117" s="53" t="str">
        <f t="shared" si="202"/>
        <v>TP8NT2_D4+4</v>
      </c>
      <c r="F1117" s="126" t="s">
        <v>3453</v>
      </c>
      <c r="G1117" s="55"/>
      <c r="H1117" s="55" t="s">
        <v>3662</v>
      </c>
      <c r="I1117" s="56" t="s">
        <v>3663</v>
      </c>
      <c r="J1117" s="56" t="s">
        <v>3660</v>
      </c>
      <c r="K1117" s="56"/>
      <c r="L1117" s="56" t="s">
        <v>3664</v>
      </c>
      <c r="M1117" s="55">
        <v>450</v>
      </c>
      <c r="N1117" s="55">
        <v>180</v>
      </c>
      <c r="O1117" s="55">
        <v>170</v>
      </c>
      <c r="P1117" s="55">
        <v>160</v>
      </c>
      <c r="Q1117" s="57"/>
      <c r="R1117" s="57"/>
      <c r="S1117" s="57"/>
      <c r="T1117" s="57"/>
      <c r="U1117" s="58" t="str">
        <f>H1117</f>
        <v>TP8NT2_D4</v>
      </c>
      <c r="V1117" s="59"/>
      <c r="W1117" s="59"/>
      <c r="X1117" s="59"/>
      <c r="Y1117" s="59"/>
      <c r="Z1117" s="60">
        <f>V1117/M1117</f>
        <v>0</v>
      </c>
      <c r="AA1117" s="60">
        <f t="shared" si="206"/>
        <v>0</v>
      </c>
      <c r="AB1117" s="60">
        <f t="shared" si="206"/>
        <v>0</v>
      </c>
      <c r="AC1117" s="60">
        <f>Y1117/P1117</f>
        <v>0</v>
      </c>
      <c r="AD1117" s="59"/>
      <c r="AE1117" s="59"/>
      <c r="AF1117" s="59"/>
      <c r="AG1117" s="59"/>
      <c r="AH1117" s="61"/>
      <c r="AI1117" s="61"/>
      <c r="AJ1117" s="61"/>
      <c r="AK1117" s="61"/>
      <c r="AL1117" s="164">
        <v>10.825833333333332</v>
      </c>
      <c r="AM1117" s="62"/>
      <c r="AN1117" s="63">
        <f>ROUNDDOWN(AL1117*$AN$10/$AL$10,1)</f>
        <v>6.2</v>
      </c>
      <c r="AO1117" s="59">
        <f t="shared" si="198"/>
        <v>2790</v>
      </c>
      <c r="AP1117" s="59">
        <f t="shared" si="198"/>
        <v>1116</v>
      </c>
      <c r="AQ1117" s="59">
        <f t="shared" si="198"/>
        <v>1054</v>
      </c>
      <c r="AR1117" s="59">
        <f t="shared" si="197"/>
        <v>992</v>
      </c>
      <c r="AS1117" s="59">
        <f t="shared" si="203"/>
        <v>2800</v>
      </c>
      <c r="AT1117" s="59">
        <f t="shared" si="203"/>
        <v>1100</v>
      </c>
      <c r="AU1117" s="59">
        <f t="shared" si="203"/>
        <v>1100</v>
      </c>
      <c r="AV1117" s="59">
        <f t="shared" si="203"/>
        <v>990</v>
      </c>
      <c r="AW1117" s="64"/>
      <c r="AX1117" s="126" t="s">
        <v>3453</v>
      </c>
      <c r="AY1117" s="65"/>
      <c r="AZ1117" s="66">
        <v>40</v>
      </c>
    </row>
    <row r="1118" spans="1:52" s="54" customFormat="1" ht="31.5" x14ac:dyDescent="0.25">
      <c r="A1118" s="53" t="str">
        <f t="shared" si="199"/>
        <v>TP8NT2_D5+1</v>
      </c>
      <c r="B1118" s="53" t="str">
        <f t="shared" si="200"/>
        <v>TP8NT2_D5+2</v>
      </c>
      <c r="C1118" s="53" t="str">
        <f t="shared" si="201"/>
        <v>TP8NT2_D5+3</v>
      </c>
      <c r="D1118" s="53" t="str">
        <f t="shared" si="202"/>
        <v>TP8NT2_D5+4</v>
      </c>
      <c r="F1118" s="126" t="s">
        <v>3453</v>
      </c>
      <c r="G1118" s="55"/>
      <c r="H1118" s="55" t="s">
        <v>3665</v>
      </c>
      <c r="I1118" s="56" t="s">
        <v>3666</v>
      </c>
      <c r="J1118" s="56" t="s">
        <v>3664</v>
      </c>
      <c r="K1118" s="56"/>
      <c r="L1118" s="56" t="s">
        <v>3667</v>
      </c>
      <c r="M1118" s="55">
        <v>500</v>
      </c>
      <c r="N1118" s="55">
        <v>180</v>
      </c>
      <c r="O1118" s="55">
        <v>170</v>
      </c>
      <c r="P1118" s="55">
        <v>160</v>
      </c>
      <c r="Q1118" s="57"/>
      <c r="R1118" s="57"/>
      <c r="S1118" s="57"/>
      <c r="T1118" s="57"/>
      <c r="U1118" s="58" t="str">
        <f>H1118</f>
        <v>TP8NT2_D5</v>
      </c>
      <c r="V1118" s="59"/>
      <c r="W1118" s="59"/>
      <c r="X1118" s="59"/>
      <c r="Y1118" s="59"/>
      <c r="Z1118" s="60">
        <f>V1118/M1118</f>
        <v>0</v>
      </c>
      <c r="AA1118" s="60">
        <f t="shared" si="206"/>
        <v>0</v>
      </c>
      <c r="AB1118" s="60">
        <f t="shared" si="206"/>
        <v>0</v>
      </c>
      <c r="AC1118" s="60">
        <f>Y1118/P1118</f>
        <v>0</v>
      </c>
      <c r="AD1118" s="59"/>
      <c r="AE1118" s="59"/>
      <c r="AF1118" s="59"/>
      <c r="AG1118" s="59"/>
      <c r="AH1118" s="61"/>
      <c r="AI1118" s="61"/>
      <c r="AJ1118" s="61"/>
      <c r="AK1118" s="61"/>
      <c r="AL1118" s="164">
        <v>12.807666666666666</v>
      </c>
      <c r="AM1118" s="62"/>
      <c r="AN1118" s="63">
        <f>ROUNDDOWN(AL1118*$AN$10/$AL$10,1)</f>
        <v>7.4</v>
      </c>
      <c r="AO1118" s="59">
        <f t="shared" si="198"/>
        <v>3700</v>
      </c>
      <c r="AP1118" s="59">
        <f t="shared" si="198"/>
        <v>1332</v>
      </c>
      <c r="AQ1118" s="59">
        <f t="shared" si="198"/>
        <v>1258</v>
      </c>
      <c r="AR1118" s="59">
        <f t="shared" si="197"/>
        <v>1184</v>
      </c>
      <c r="AS1118" s="59">
        <f t="shared" si="203"/>
        <v>3700</v>
      </c>
      <c r="AT1118" s="59">
        <f t="shared" si="203"/>
        <v>1300</v>
      </c>
      <c r="AU1118" s="59">
        <f t="shared" si="203"/>
        <v>1300</v>
      </c>
      <c r="AV1118" s="59">
        <f t="shared" si="203"/>
        <v>1200</v>
      </c>
      <c r="AW1118" s="64"/>
      <c r="AX1118" s="126" t="s">
        <v>3453</v>
      </c>
      <c r="AY1118" s="65"/>
      <c r="AZ1118" s="66">
        <v>40</v>
      </c>
    </row>
    <row r="1119" spans="1:52" s="54" customFormat="1" ht="31.5" x14ac:dyDescent="0.25">
      <c r="A1119" s="53" t="str">
        <f t="shared" si="199"/>
        <v>TP9NT2+1</v>
      </c>
      <c r="B1119" s="53" t="str">
        <f t="shared" si="200"/>
        <v>TP9NT2+2</v>
      </c>
      <c r="C1119" s="53" t="str">
        <f t="shared" si="201"/>
        <v>TP9NT2+3</v>
      </c>
      <c r="D1119" s="53" t="str">
        <f t="shared" si="202"/>
        <v>TP9NT2+4</v>
      </c>
      <c r="F1119" s="126" t="s">
        <v>3453</v>
      </c>
      <c r="G1119" s="55">
        <v>9</v>
      </c>
      <c r="H1119" s="55" t="s">
        <v>3668</v>
      </c>
      <c r="I1119" s="56" t="s">
        <v>3669</v>
      </c>
      <c r="J1119" s="56" t="s">
        <v>3667</v>
      </c>
      <c r="K1119" s="56"/>
      <c r="L1119" s="56" t="s">
        <v>3670</v>
      </c>
      <c r="M1119" s="55"/>
      <c r="N1119" s="55"/>
      <c r="O1119" s="55"/>
      <c r="P1119" s="55"/>
      <c r="Q1119" s="57"/>
      <c r="R1119" s="57"/>
      <c r="S1119" s="57"/>
      <c r="T1119" s="57"/>
      <c r="U1119" s="58"/>
      <c r="V1119" s="59"/>
      <c r="W1119" s="59"/>
      <c r="X1119" s="59"/>
      <c r="Y1119" s="59"/>
      <c r="Z1119" s="60"/>
      <c r="AA1119" s="60"/>
      <c r="AB1119" s="60"/>
      <c r="AC1119" s="60"/>
      <c r="AD1119" s="59"/>
      <c r="AE1119" s="59"/>
      <c r="AF1119" s="59"/>
      <c r="AG1119" s="59"/>
      <c r="AH1119" s="61"/>
      <c r="AI1119" s="61"/>
      <c r="AJ1119" s="61"/>
      <c r="AK1119" s="61"/>
      <c r="AL1119" s="164"/>
      <c r="AM1119" s="62"/>
      <c r="AN1119" s="62"/>
      <c r="AO1119" s="59">
        <f t="shared" si="198"/>
        <v>0</v>
      </c>
      <c r="AP1119" s="59">
        <f t="shared" si="198"/>
        <v>0</v>
      </c>
      <c r="AQ1119" s="59">
        <f t="shared" si="198"/>
        <v>0</v>
      </c>
      <c r="AR1119" s="59">
        <f t="shared" si="197"/>
        <v>0</v>
      </c>
      <c r="AS1119" s="59"/>
      <c r="AT1119" s="59"/>
      <c r="AU1119" s="59"/>
      <c r="AV1119" s="59"/>
      <c r="AW1119" s="64"/>
      <c r="AX1119" s="126" t="s">
        <v>3453</v>
      </c>
      <c r="AY1119" s="65"/>
      <c r="AZ1119" s="66">
        <v>70</v>
      </c>
    </row>
    <row r="1120" spans="1:52" s="54" customFormat="1" ht="35.25" customHeight="1" x14ac:dyDescent="0.25">
      <c r="A1120" s="53" t="str">
        <f t="shared" si="199"/>
        <v>TP9NT2_D1+1</v>
      </c>
      <c r="B1120" s="53" t="str">
        <f t="shared" si="200"/>
        <v>TP9NT2_D1+2</v>
      </c>
      <c r="C1120" s="53" t="str">
        <f t="shared" si="201"/>
        <v>TP9NT2_D1+3</v>
      </c>
      <c r="D1120" s="53" t="str">
        <f t="shared" si="202"/>
        <v>TP9NT2_D1+4</v>
      </c>
      <c r="F1120" s="126" t="s">
        <v>3453</v>
      </c>
      <c r="G1120" s="55"/>
      <c r="H1120" s="55" t="s">
        <v>3671</v>
      </c>
      <c r="I1120" s="56" t="s">
        <v>3672</v>
      </c>
      <c r="J1120" s="56" t="s">
        <v>3673</v>
      </c>
      <c r="K1120" s="56"/>
      <c r="L1120" s="56" t="s">
        <v>3674</v>
      </c>
      <c r="M1120" s="55">
        <v>500</v>
      </c>
      <c r="N1120" s="55">
        <v>250</v>
      </c>
      <c r="O1120" s="55">
        <v>200</v>
      </c>
      <c r="P1120" s="55">
        <v>160</v>
      </c>
      <c r="Q1120" s="57"/>
      <c r="R1120" s="57"/>
      <c r="S1120" s="57"/>
      <c r="T1120" s="57"/>
      <c r="U1120" s="58" t="str">
        <f t="shared" ref="U1120:U1126" si="207">H1120</f>
        <v>TP9NT2_D1</v>
      </c>
      <c r="V1120" s="59"/>
      <c r="W1120" s="59"/>
      <c r="X1120" s="59"/>
      <c r="Y1120" s="59"/>
      <c r="Z1120" s="60">
        <f>V1120/M1120</f>
        <v>0</v>
      </c>
      <c r="AA1120" s="60"/>
      <c r="AB1120" s="60"/>
      <c r="AC1120" s="60"/>
      <c r="AD1120" s="59" t="e">
        <f>VLOOKUP($H1120,#REF!,5,0)</f>
        <v>#REF!</v>
      </c>
      <c r="AE1120" s="59" t="e">
        <f>VLOOKUP($H1120,#REF!,6,0)</f>
        <v>#REF!</v>
      </c>
      <c r="AF1120" s="59" t="e">
        <f>VLOOKUP($H1120,#REF!,7,0)</f>
        <v>#REF!</v>
      </c>
      <c r="AG1120" s="59" t="e">
        <f>VLOOKUP($H1120,#REF!,8,0)</f>
        <v>#REF!</v>
      </c>
      <c r="AH1120" s="61" t="e">
        <f t="shared" ref="AH1120:AK1123" si="208">AD1120/M1120</f>
        <v>#REF!</v>
      </c>
      <c r="AI1120" s="61" t="e">
        <f t="shared" si="208"/>
        <v>#REF!</v>
      </c>
      <c r="AJ1120" s="61" t="e">
        <f t="shared" si="208"/>
        <v>#REF!</v>
      </c>
      <c r="AK1120" s="61" t="e">
        <f t="shared" si="208"/>
        <v>#REF!</v>
      </c>
      <c r="AL1120" s="164">
        <v>11.578166666666666</v>
      </c>
      <c r="AM1120" s="62"/>
      <c r="AN1120" s="63">
        <f t="shared" ref="AN1120:AN1126" si="209">ROUNDDOWN(AL1120*$AN$10/$AL$10,1)</f>
        <v>6.7</v>
      </c>
      <c r="AO1120" s="59">
        <f t="shared" si="198"/>
        <v>3350</v>
      </c>
      <c r="AP1120" s="59">
        <f t="shared" si="198"/>
        <v>1675</v>
      </c>
      <c r="AQ1120" s="59">
        <f t="shared" si="198"/>
        <v>1340</v>
      </c>
      <c r="AR1120" s="59">
        <f t="shared" si="197"/>
        <v>1072</v>
      </c>
      <c r="AS1120" s="59">
        <f t="shared" si="203"/>
        <v>3400</v>
      </c>
      <c r="AT1120" s="59">
        <f t="shared" si="203"/>
        <v>1700</v>
      </c>
      <c r="AU1120" s="59">
        <f t="shared" si="203"/>
        <v>1300</v>
      </c>
      <c r="AV1120" s="59">
        <f t="shared" si="203"/>
        <v>1100</v>
      </c>
      <c r="AW1120" s="64" t="e">
        <f>VLOOKUP($H1120,#REF!,3,0)</f>
        <v>#REF!</v>
      </c>
      <c r="AX1120" s="178" t="s">
        <v>3453</v>
      </c>
      <c r="AY1120" s="166"/>
      <c r="AZ1120" s="66">
        <v>40</v>
      </c>
    </row>
    <row r="1121" spans="1:52" s="54" customFormat="1" ht="49.5" customHeight="1" x14ac:dyDescent="0.25">
      <c r="A1121" s="53" t="str">
        <f t="shared" si="199"/>
        <v>TP9NT2_D2+1</v>
      </c>
      <c r="B1121" s="53" t="str">
        <f t="shared" si="200"/>
        <v>TP9NT2_D2+2</v>
      </c>
      <c r="C1121" s="53" t="str">
        <f t="shared" si="201"/>
        <v>TP9NT2_D2+3</v>
      </c>
      <c r="D1121" s="53" t="str">
        <f t="shared" si="202"/>
        <v>TP9NT2_D2+4</v>
      </c>
      <c r="F1121" s="126" t="s">
        <v>3453</v>
      </c>
      <c r="G1121" s="55"/>
      <c r="H1121" s="55" t="s">
        <v>3675</v>
      </c>
      <c r="I1121" s="56" t="s">
        <v>3676</v>
      </c>
      <c r="J1121" s="56" t="s">
        <v>3674</v>
      </c>
      <c r="K1121" s="56"/>
      <c r="L1121" s="56" t="s">
        <v>3677</v>
      </c>
      <c r="M1121" s="55">
        <v>600</v>
      </c>
      <c r="N1121" s="55">
        <v>300</v>
      </c>
      <c r="O1121" s="55">
        <v>250</v>
      </c>
      <c r="P1121" s="55">
        <v>160</v>
      </c>
      <c r="Q1121" s="57"/>
      <c r="R1121" s="57"/>
      <c r="S1121" s="57"/>
      <c r="T1121" s="57"/>
      <c r="U1121" s="58" t="str">
        <f t="shared" si="207"/>
        <v>TP9NT2_D2</v>
      </c>
      <c r="V1121" s="59"/>
      <c r="W1121" s="59"/>
      <c r="X1121" s="59"/>
      <c r="Y1121" s="59"/>
      <c r="Z1121" s="60">
        <f>V1121/M1121</f>
        <v>0</v>
      </c>
      <c r="AA1121" s="60">
        <f>W1121/N1121</f>
        <v>0</v>
      </c>
      <c r="AB1121" s="60">
        <f>X1121/O1121</f>
        <v>0</v>
      </c>
      <c r="AC1121" s="60"/>
      <c r="AD1121" s="59" t="e">
        <f>VLOOKUP($H1121,#REF!,5,0)</f>
        <v>#REF!</v>
      </c>
      <c r="AE1121" s="59" t="e">
        <f>VLOOKUP($H1121,#REF!,6,0)</f>
        <v>#REF!</v>
      </c>
      <c r="AF1121" s="59" t="e">
        <f>VLOOKUP($H1121,#REF!,7,0)</f>
        <v>#REF!</v>
      </c>
      <c r="AG1121" s="59" t="e">
        <f>VLOOKUP($H1121,#REF!,8,0)</f>
        <v>#REF!</v>
      </c>
      <c r="AH1121" s="61" t="e">
        <f t="shared" si="208"/>
        <v>#REF!</v>
      </c>
      <c r="AI1121" s="61" t="e">
        <f t="shared" si="208"/>
        <v>#REF!</v>
      </c>
      <c r="AJ1121" s="61" t="e">
        <f t="shared" si="208"/>
        <v>#REF!</v>
      </c>
      <c r="AK1121" s="61" t="e">
        <f t="shared" si="208"/>
        <v>#REF!</v>
      </c>
      <c r="AL1121" s="164">
        <v>10.73936111111111</v>
      </c>
      <c r="AM1121" s="62"/>
      <c r="AN1121" s="63">
        <f t="shared" si="209"/>
        <v>6.2</v>
      </c>
      <c r="AO1121" s="59">
        <f t="shared" si="198"/>
        <v>3720</v>
      </c>
      <c r="AP1121" s="59">
        <f t="shared" si="198"/>
        <v>1860</v>
      </c>
      <c r="AQ1121" s="59">
        <f t="shared" si="198"/>
        <v>1550</v>
      </c>
      <c r="AR1121" s="59">
        <f t="shared" si="197"/>
        <v>992</v>
      </c>
      <c r="AS1121" s="59">
        <f t="shared" si="203"/>
        <v>3700</v>
      </c>
      <c r="AT1121" s="59">
        <f t="shared" si="203"/>
        <v>1900</v>
      </c>
      <c r="AU1121" s="59">
        <f t="shared" si="203"/>
        <v>1600</v>
      </c>
      <c r="AV1121" s="59">
        <f t="shared" si="203"/>
        <v>990</v>
      </c>
      <c r="AW1121" s="64" t="e">
        <f>VLOOKUP($H1121,#REF!,3,0)</f>
        <v>#REF!</v>
      </c>
      <c r="AX1121" s="181" t="s">
        <v>3453</v>
      </c>
      <c r="AY1121" s="166"/>
      <c r="AZ1121" s="66">
        <v>90</v>
      </c>
    </row>
    <row r="1122" spans="1:52" s="54" customFormat="1" ht="41.25" customHeight="1" x14ac:dyDescent="0.25">
      <c r="A1122" s="53" t="str">
        <f t="shared" si="199"/>
        <v>TP9NT2_D3+1</v>
      </c>
      <c r="B1122" s="53" t="str">
        <f t="shared" si="200"/>
        <v>TP9NT2_D3+2</v>
      </c>
      <c r="C1122" s="53" t="str">
        <f t="shared" si="201"/>
        <v>TP9NT2_D3+3</v>
      </c>
      <c r="D1122" s="53" t="str">
        <f t="shared" si="202"/>
        <v>TP9NT2_D3+4</v>
      </c>
      <c r="F1122" s="126" t="s">
        <v>3453</v>
      </c>
      <c r="G1122" s="55"/>
      <c r="H1122" s="55" t="s">
        <v>3678</v>
      </c>
      <c r="I1122" s="56" t="s">
        <v>3679</v>
      </c>
      <c r="J1122" s="56" t="s">
        <v>3677</v>
      </c>
      <c r="K1122" s="56"/>
      <c r="L1122" s="56" t="s">
        <v>3680</v>
      </c>
      <c r="M1122" s="55">
        <v>400</v>
      </c>
      <c r="N1122" s="55">
        <v>200</v>
      </c>
      <c r="O1122" s="55">
        <v>150</v>
      </c>
      <c r="P1122" s="55">
        <v>120</v>
      </c>
      <c r="Q1122" s="57"/>
      <c r="R1122" s="57"/>
      <c r="S1122" s="57"/>
      <c r="T1122" s="57"/>
      <c r="U1122" s="58" t="str">
        <f t="shared" si="207"/>
        <v>TP9NT2_D3</v>
      </c>
      <c r="V1122" s="59"/>
      <c r="W1122" s="59"/>
      <c r="X1122" s="59"/>
      <c r="Y1122" s="59"/>
      <c r="Z1122" s="60"/>
      <c r="AA1122" s="60"/>
      <c r="AB1122" s="60"/>
      <c r="AC1122" s="60"/>
      <c r="AD1122" s="59" t="e">
        <f>VLOOKUP($H1122,#REF!,5,0)</f>
        <v>#REF!</v>
      </c>
      <c r="AE1122" s="59" t="e">
        <f>VLOOKUP($H1122,#REF!,6,0)</f>
        <v>#REF!</v>
      </c>
      <c r="AF1122" s="59" t="e">
        <f>VLOOKUP($H1122,#REF!,7,0)</f>
        <v>#REF!</v>
      </c>
      <c r="AG1122" s="59" t="e">
        <f>VLOOKUP($H1122,#REF!,8,0)</f>
        <v>#REF!</v>
      </c>
      <c r="AH1122" s="61" t="e">
        <f t="shared" si="208"/>
        <v>#REF!</v>
      </c>
      <c r="AI1122" s="61" t="e">
        <f t="shared" si="208"/>
        <v>#REF!</v>
      </c>
      <c r="AJ1122" s="61" t="e">
        <f t="shared" si="208"/>
        <v>#REF!</v>
      </c>
      <c r="AK1122" s="61" t="e">
        <f t="shared" si="208"/>
        <v>#REF!</v>
      </c>
      <c r="AL1122" s="164">
        <v>11.59</v>
      </c>
      <c r="AM1122" s="62"/>
      <c r="AN1122" s="63">
        <f t="shared" si="209"/>
        <v>6.7</v>
      </c>
      <c r="AO1122" s="59">
        <f t="shared" si="198"/>
        <v>2680</v>
      </c>
      <c r="AP1122" s="59">
        <f t="shared" si="198"/>
        <v>1340</v>
      </c>
      <c r="AQ1122" s="59">
        <f t="shared" si="198"/>
        <v>1005</v>
      </c>
      <c r="AR1122" s="59">
        <f t="shared" si="197"/>
        <v>804</v>
      </c>
      <c r="AS1122" s="59">
        <f t="shared" si="203"/>
        <v>2700</v>
      </c>
      <c r="AT1122" s="59">
        <f t="shared" si="203"/>
        <v>1300</v>
      </c>
      <c r="AU1122" s="59">
        <f t="shared" si="203"/>
        <v>1000</v>
      </c>
      <c r="AV1122" s="59">
        <f t="shared" si="203"/>
        <v>800</v>
      </c>
      <c r="AW1122" s="64" t="e">
        <f>VLOOKUP($H1122,#REF!,3,0)</f>
        <v>#REF!</v>
      </c>
      <c r="AX1122" s="181" t="s">
        <v>3453</v>
      </c>
      <c r="AY1122" s="166"/>
      <c r="AZ1122" s="66">
        <v>90</v>
      </c>
    </row>
    <row r="1123" spans="1:52" s="54" customFormat="1" ht="56.25" customHeight="1" x14ac:dyDescent="0.25">
      <c r="A1123" s="53" t="str">
        <f t="shared" si="199"/>
        <v>TP9NT2_D4+1</v>
      </c>
      <c r="B1123" s="53" t="str">
        <f t="shared" si="200"/>
        <v>TP9NT2_D4+2</v>
      </c>
      <c r="C1123" s="53" t="str">
        <f t="shared" si="201"/>
        <v>TP9NT2_D4+3</v>
      </c>
      <c r="D1123" s="53" t="str">
        <f t="shared" si="202"/>
        <v>TP9NT2_D4+4</v>
      </c>
      <c r="F1123" s="126" t="s">
        <v>3453</v>
      </c>
      <c r="G1123" s="55"/>
      <c r="H1123" s="55" t="s">
        <v>3681</v>
      </c>
      <c r="I1123" s="56" t="s">
        <v>3682</v>
      </c>
      <c r="J1123" s="56" t="s">
        <v>3683</v>
      </c>
      <c r="K1123" s="56"/>
      <c r="L1123" s="56" t="s">
        <v>3661</v>
      </c>
      <c r="M1123" s="55">
        <v>400</v>
      </c>
      <c r="N1123" s="55">
        <v>200</v>
      </c>
      <c r="O1123" s="55">
        <v>150</v>
      </c>
      <c r="P1123" s="55">
        <v>110</v>
      </c>
      <c r="Q1123" s="57"/>
      <c r="R1123" s="57"/>
      <c r="S1123" s="57"/>
      <c r="T1123" s="57"/>
      <c r="U1123" s="58" t="str">
        <f t="shared" si="207"/>
        <v>TP9NT2_D4</v>
      </c>
      <c r="V1123" s="59"/>
      <c r="W1123" s="59"/>
      <c r="X1123" s="59"/>
      <c r="Y1123" s="59"/>
      <c r="Z1123" s="60">
        <f>V1123/M1123</f>
        <v>0</v>
      </c>
      <c r="AA1123" s="60"/>
      <c r="AB1123" s="60"/>
      <c r="AC1123" s="60"/>
      <c r="AD1123" s="59" t="e">
        <f>VLOOKUP($H1123,#REF!,5,0)</f>
        <v>#REF!</v>
      </c>
      <c r="AE1123" s="59" t="e">
        <f>VLOOKUP($H1123,#REF!,6,0)</f>
        <v>#REF!</v>
      </c>
      <c r="AF1123" s="59" t="e">
        <f>VLOOKUP($H1123,#REF!,7,0)</f>
        <v>#REF!</v>
      </c>
      <c r="AG1123" s="59" t="e">
        <f>VLOOKUP($H1123,#REF!,8,0)</f>
        <v>#REF!</v>
      </c>
      <c r="AH1123" s="61" t="e">
        <f t="shared" si="208"/>
        <v>#REF!</v>
      </c>
      <c r="AI1123" s="61" t="e">
        <f t="shared" si="208"/>
        <v>#REF!</v>
      </c>
      <c r="AJ1123" s="61" t="e">
        <f t="shared" si="208"/>
        <v>#REF!</v>
      </c>
      <c r="AK1123" s="61" t="e">
        <f t="shared" si="208"/>
        <v>#REF!</v>
      </c>
      <c r="AL1123" s="164">
        <v>13.0825</v>
      </c>
      <c r="AM1123" s="62"/>
      <c r="AN1123" s="63">
        <f t="shared" si="209"/>
        <v>7.5</v>
      </c>
      <c r="AO1123" s="59">
        <f t="shared" si="198"/>
        <v>3000</v>
      </c>
      <c r="AP1123" s="59">
        <f t="shared" si="198"/>
        <v>1500</v>
      </c>
      <c r="AQ1123" s="59">
        <f t="shared" si="198"/>
        <v>1125</v>
      </c>
      <c r="AR1123" s="59">
        <f t="shared" si="197"/>
        <v>825</v>
      </c>
      <c r="AS1123" s="59">
        <f t="shared" si="203"/>
        <v>3000</v>
      </c>
      <c r="AT1123" s="59">
        <f t="shared" si="203"/>
        <v>1500</v>
      </c>
      <c r="AU1123" s="59">
        <f t="shared" si="203"/>
        <v>1100</v>
      </c>
      <c r="AV1123" s="59">
        <f t="shared" si="203"/>
        <v>830</v>
      </c>
      <c r="AW1123" s="64" t="e">
        <f>VLOOKUP($H1123,#REF!,3,0)</f>
        <v>#REF!</v>
      </c>
      <c r="AX1123" s="180" t="s">
        <v>3453</v>
      </c>
      <c r="AY1123" s="166"/>
      <c r="AZ1123" s="66">
        <v>90</v>
      </c>
    </row>
    <row r="1124" spans="1:52" s="54" customFormat="1" ht="54.75" customHeight="1" x14ac:dyDescent="0.25">
      <c r="A1124" s="53" t="str">
        <f t="shared" si="199"/>
        <v>TP9NT2_D5+1</v>
      </c>
      <c r="B1124" s="53" t="str">
        <f t="shared" si="200"/>
        <v>TP9NT2_D5+2</v>
      </c>
      <c r="C1124" s="53" t="str">
        <f t="shared" si="201"/>
        <v>TP9NT2_D5+3</v>
      </c>
      <c r="D1124" s="53" t="str">
        <f t="shared" si="202"/>
        <v>TP9NT2_D5+4</v>
      </c>
      <c r="F1124" s="126" t="s">
        <v>3453</v>
      </c>
      <c r="G1124" s="55"/>
      <c r="H1124" s="55" t="s">
        <v>3684</v>
      </c>
      <c r="I1124" s="56" t="s">
        <v>3685</v>
      </c>
      <c r="J1124" s="56" t="s">
        <v>3686</v>
      </c>
      <c r="K1124" s="56"/>
      <c r="L1124" s="56"/>
      <c r="M1124" s="55">
        <v>400</v>
      </c>
      <c r="N1124" s="55">
        <v>200</v>
      </c>
      <c r="O1124" s="55">
        <v>150</v>
      </c>
      <c r="P1124" s="55">
        <v>110</v>
      </c>
      <c r="Q1124" s="57"/>
      <c r="R1124" s="57"/>
      <c r="S1124" s="57"/>
      <c r="T1124" s="57"/>
      <c r="U1124" s="58" t="str">
        <f t="shared" si="207"/>
        <v>TP9NT2_D5</v>
      </c>
      <c r="V1124" s="59"/>
      <c r="W1124" s="59"/>
      <c r="X1124" s="59"/>
      <c r="Y1124" s="59"/>
      <c r="Z1124" s="60">
        <f>V1124/M1124</f>
        <v>0</v>
      </c>
      <c r="AA1124" s="60">
        <f>W1124/N1124</f>
        <v>0</v>
      </c>
      <c r="AB1124" s="60"/>
      <c r="AC1124" s="60">
        <f>Y1124/P1124</f>
        <v>0</v>
      </c>
      <c r="AD1124" s="59"/>
      <c r="AE1124" s="59"/>
      <c r="AF1124" s="59"/>
      <c r="AG1124" s="59"/>
      <c r="AH1124" s="61"/>
      <c r="AI1124" s="61"/>
      <c r="AJ1124" s="61"/>
      <c r="AK1124" s="61"/>
      <c r="AL1124" s="164">
        <v>12.930833333333332</v>
      </c>
      <c r="AM1124" s="62"/>
      <c r="AN1124" s="63">
        <f t="shared" si="209"/>
        <v>7.5</v>
      </c>
      <c r="AO1124" s="59">
        <f t="shared" si="198"/>
        <v>3000</v>
      </c>
      <c r="AP1124" s="59">
        <f t="shared" si="198"/>
        <v>1500</v>
      </c>
      <c r="AQ1124" s="59">
        <f t="shared" si="198"/>
        <v>1125</v>
      </c>
      <c r="AR1124" s="59">
        <f t="shared" si="197"/>
        <v>825</v>
      </c>
      <c r="AS1124" s="59">
        <f t="shared" si="203"/>
        <v>3000</v>
      </c>
      <c r="AT1124" s="59">
        <f t="shared" si="203"/>
        <v>1500</v>
      </c>
      <c r="AU1124" s="59">
        <f t="shared" si="203"/>
        <v>1100</v>
      </c>
      <c r="AV1124" s="59">
        <f t="shared" si="203"/>
        <v>830</v>
      </c>
      <c r="AW1124" s="64"/>
      <c r="AX1124" s="126" t="s">
        <v>3453</v>
      </c>
      <c r="AY1124" s="65"/>
      <c r="AZ1124" s="66">
        <v>90</v>
      </c>
    </row>
    <row r="1125" spans="1:52" s="54" customFormat="1" ht="54.75" customHeight="1" x14ac:dyDescent="0.25">
      <c r="A1125" s="53" t="str">
        <f t="shared" si="199"/>
        <v>TP9NT2_D6+1</v>
      </c>
      <c r="B1125" s="53" t="str">
        <f t="shared" si="200"/>
        <v>TP9NT2_D6+2</v>
      </c>
      <c r="C1125" s="53" t="str">
        <f t="shared" si="201"/>
        <v>TP9NT2_D6+3</v>
      </c>
      <c r="D1125" s="53" t="str">
        <f t="shared" si="202"/>
        <v>TP9NT2_D6+4</v>
      </c>
      <c r="F1125" s="126" t="s">
        <v>3453</v>
      </c>
      <c r="G1125" s="55"/>
      <c r="H1125" s="55" t="s">
        <v>3687</v>
      </c>
      <c r="I1125" s="56" t="s">
        <v>3688</v>
      </c>
      <c r="J1125" s="56" t="s">
        <v>3686</v>
      </c>
      <c r="K1125" s="56"/>
      <c r="L1125" s="56" t="s">
        <v>3689</v>
      </c>
      <c r="M1125" s="55">
        <v>650</v>
      </c>
      <c r="N1125" s="55">
        <v>300</v>
      </c>
      <c r="O1125" s="55">
        <v>250</v>
      </c>
      <c r="P1125" s="55">
        <v>160</v>
      </c>
      <c r="Q1125" s="57"/>
      <c r="R1125" s="57"/>
      <c r="S1125" s="57"/>
      <c r="T1125" s="57"/>
      <c r="U1125" s="58" t="str">
        <f t="shared" si="207"/>
        <v>TP9NT2_D6</v>
      </c>
      <c r="V1125" s="59"/>
      <c r="W1125" s="59"/>
      <c r="X1125" s="59"/>
      <c r="Y1125" s="59"/>
      <c r="Z1125" s="60">
        <f>V1125/M1125</f>
        <v>0</v>
      </c>
      <c r="AA1125" s="60"/>
      <c r="AB1125" s="60"/>
      <c r="AC1125" s="60"/>
      <c r="AD1125" s="59"/>
      <c r="AE1125" s="59"/>
      <c r="AF1125" s="59"/>
      <c r="AG1125" s="59"/>
      <c r="AH1125" s="61"/>
      <c r="AI1125" s="61"/>
      <c r="AJ1125" s="61"/>
      <c r="AK1125" s="61"/>
      <c r="AL1125" s="164">
        <v>10.877379807692307</v>
      </c>
      <c r="AM1125" s="62"/>
      <c r="AN1125" s="63">
        <f t="shared" si="209"/>
        <v>6.3</v>
      </c>
      <c r="AO1125" s="59">
        <f t="shared" si="198"/>
        <v>4095</v>
      </c>
      <c r="AP1125" s="59">
        <f t="shared" si="198"/>
        <v>1890</v>
      </c>
      <c r="AQ1125" s="59">
        <f t="shared" si="198"/>
        <v>1575</v>
      </c>
      <c r="AR1125" s="59">
        <f t="shared" si="197"/>
        <v>1008</v>
      </c>
      <c r="AS1125" s="59">
        <f t="shared" si="203"/>
        <v>4100</v>
      </c>
      <c r="AT1125" s="59">
        <f t="shared" si="203"/>
        <v>1900</v>
      </c>
      <c r="AU1125" s="59">
        <f t="shared" si="203"/>
        <v>1600</v>
      </c>
      <c r="AV1125" s="59">
        <f t="shared" si="203"/>
        <v>1000</v>
      </c>
      <c r="AW1125" s="64"/>
      <c r="AX1125" s="126" t="s">
        <v>3453</v>
      </c>
      <c r="AY1125" s="65"/>
      <c r="AZ1125" s="66">
        <v>90</v>
      </c>
    </row>
    <row r="1126" spans="1:52" s="54" customFormat="1" ht="54.75" customHeight="1" x14ac:dyDescent="0.25">
      <c r="A1126" s="53" t="str">
        <f t="shared" si="199"/>
        <v>TP9NT2_D7+1</v>
      </c>
      <c r="B1126" s="53" t="str">
        <f t="shared" si="200"/>
        <v>TP9NT2_D7+2</v>
      </c>
      <c r="C1126" s="53" t="str">
        <f t="shared" si="201"/>
        <v>TP9NT2_D7+3</v>
      </c>
      <c r="D1126" s="53" t="str">
        <f t="shared" si="202"/>
        <v>TP9NT2_D7+4</v>
      </c>
      <c r="F1126" s="126" t="s">
        <v>3453</v>
      </c>
      <c r="G1126" s="55"/>
      <c r="H1126" s="55" t="s">
        <v>3690</v>
      </c>
      <c r="I1126" s="56" t="s">
        <v>3691</v>
      </c>
      <c r="J1126" s="56" t="s">
        <v>3692</v>
      </c>
      <c r="K1126" s="56"/>
      <c r="L1126" s="56" t="s">
        <v>3693</v>
      </c>
      <c r="M1126" s="55">
        <v>600</v>
      </c>
      <c r="N1126" s="55">
        <v>300</v>
      </c>
      <c r="O1126" s="55">
        <v>250</v>
      </c>
      <c r="P1126" s="55">
        <v>160</v>
      </c>
      <c r="Q1126" s="57"/>
      <c r="R1126" s="57"/>
      <c r="S1126" s="57"/>
      <c r="T1126" s="57"/>
      <c r="U1126" s="58" t="str">
        <f t="shared" si="207"/>
        <v>TP9NT2_D7</v>
      </c>
      <c r="V1126" s="59"/>
      <c r="W1126" s="59"/>
      <c r="X1126" s="59"/>
      <c r="Y1126" s="59"/>
      <c r="Z1126" s="60">
        <f>V1126/M1126</f>
        <v>0</v>
      </c>
      <c r="AA1126" s="60">
        <f>W1126/N1126</f>
        <v>0</v>
      </c>
      <c r="AB1126" s="60"/>
      <c r="AC1126" s="60">
        <f>Y1126/P1126</f>
        <v>0</v>
      </c>
      <c r="AD1126" s="59"/>
      <c r="AE1126" s="59"/>
      <c r="AF1126" s="59"/>
      <c r="AG1126" s="59"/>
      <c r="AH1126" s="61"/>
      <c r="AI1126" s="61"/>
      <c r="AJ1126" s="61"/>
      <c r="AK1126" s="61"/>
      <c r="AL1126" s="164">
        <v>11.7835</v>
      </c>
      <c r="AM1126" s="62"/>
      <c r="AN1126" s="63">
        <f t="shared" si="209"/>
        <v>6.8</v>
      </c>
      <c r="AO1126" s="59">
        <f t="shared" si="198"/>
        <v>4080</v>
      </c>
      <c r="AP1126" s="59">
        <f t="shared" si="198"/>
        <v>2040</v>
      </c>
      <c r="AQ1126" s="59">
        <f t="shared" si="198"/>
        <v>1700</v>
      </c>
      <c r="AR1126" s="59">
        <f t="shared" si="197"/>
        <v>1088</v>
      </c>
      <c r="AS1126" s="59">
        <f t="shared" si="203"/>
        <v>4100</v>
      </c>
      <c r="AT1126" s="59">
        <f t="shared" si="203"/>
        <v>2000</v>
      </c>
      <c r="AU1126" s="59">
        <f t="shared" si="203"/>
        <v>1700</v>
      </c>
      <c r="AV1126" s="59">
        <f t="shared" si="203"/>
        <v>1100</v>
      </c>
      <c r="AW1126" s="64"/>
      <c r="AX1126" s="126" t="s">
        <v>3453</v>
      </c>
      <c r="AY1126" s="65"/>
      <c r="AZ1126" s="66">
        <v>90</v>
      </c>
    </row>
    <row r="1127" spans="1:52" s="54" customFormat="1" ht="19.5" customHeight="1" x14ac:dyDescent="0.25">
      <c r="A1127" s="53" t="str">
        <f t="shared" si="199"/>
        <v>TP10NT2+1</v>
      </c>
      <c r="B1127" s="53" t="str">
        <f t="shared" si="200"/>
        <v>TP10NT2+2</v>
      </c>
      <c r="C1127" s="53" t="str">
        <f t="shared" si="201"/>
        <v>TP10NT2+3</v>
      </c>
      <c r="D1127" s="53" t="str">
        <f t="shared" si="202"/>
        <v>TP10NT2+4</v>
      </c>
      <c r="F1127" s="126" t="s">
        <v>3453</v>
      </c>
      <c r="G1127" s="55">
        <v>10</v>
      </c>
      <c r="H1127" s="55" t="s">
        <v>3694</v>
      </c>
      <c r="I1127" s="56" t="s">
        <v>3695</v>
      </c>
      <c r="J1127" s="56" t="s">
        <v>3693</v>
      </c>
      <c r="K1127" s="56"/>
      <c r="L1127" s="56" t="s">
        <v>3696</v>
      </c>
      <c r="M1127" s="55"/>
      <c r="N1127" s="55"/>
      <c r="O1127" s="55"/>
      <c r="P1127" s="55"/>
      <c r="Q1127" s="57"/>
      <c r="R1127" s="57"/>
      <c r="S1127" s="57"/>
      <c r="T1127" s="57"/>
      <c r="U1127" s="58"/>
      <c r="V1127" s="59"/>
      <c r="W1127" s="59"/>
      <c r="X1127" s="59"/>
      <c r="Y1127" s="59"/>
      <c r="Z1127" s="60" t="e">
        <f>V1127/M1127</f>
        <v>#DIV/0!</v>
      </c>
      <c r="AA1127" s="60"/>
      <c r="AB1127" s="60"/>
      <c r="AC1127" s="60"/>
      <c r="AD1127" s="59"/>
      <c r="AE1127" s="59"/>
      <c r="AF1127" s="59"/>
      <c r="AG1127" s="59"/>
      <c r="AH1127" s="61"/>
      <c r="AI1127" s="61"/>
      <c r="AJ1127" s="61"/>
      <c r="AK1127" s="61"/>
      <c r="AL1127" s="164"/>
      <c r="AM1127" s="62"/>
      <c r="AN1127" s="62"/>
      <c r="AO1127" s="59">
        <f t="shared" si="198"/>
        <v>0</v>
      </c>
      <c r="AP1127" s="59">
        <f t="shared" si="198"/>
        <v>0</v>
      </c>
      <c r="AQ1127" s="59">
        <f t="shared" si="198"/>
        <v>0</v>
      </c>
      <c r="AR1127" s="59">
        <f t="shared" si="197"/>
        <v>0</v>
      </c>
      <c r="AS1127" s="59"/>
      <c r="AT1127" s="59"/>
      <c r="AU1127" s="59"/>
      <c r="AV1127" s="59"/>
      <c r="AW1127" s="64"/>
      <c r="AX1127" s="126" t="s">
        <v>3453</v>
      </c>
      <c r="AY1127" s="65"/>
      <c r="AZ1127" s="66">
        <v>90</v>
      </c>
    </row>
    <row r="1128" spans="1:52" s="54" customFormat="1" ht="54.75" customHeight="1" x14ac:dyDescent="0.25">
      <c r="A1128" s="53" t="str">
        <f t="shared" si="199"/>
        <v>TP10NT2_D1+1</v>
      </c>
      <c r="B1128" s="53" t="str">
        <f t="shared" si="200"/>
        <v>TP10NT2_D1+2</v>
      </c>
      <c r="C1128" s="53" t="str">
        <f t="shared" si="201"/>
        <v>TP10NT2_D1+3</v>
      </c>
      <c r="D1128" s="53" t="str">
        <f t="shared" si="202"/>
        <v>TP10NT2_D1+4</v>
      </c>
      <c r="F1128" s="126" t="s">
        <v>3453</v>
      </c>
      <c r="G1128" s="55"/>
      <c r="H1128" s="55" t="s">
        <v>3697</v>
      </c>
      <c r="I1128" s="56" t="s">
        <v>3698</v>
      </c>
      <c r="J1128" s="56" t="s">
        <v>3699</v>
      </c>
      <c r="K1128" s="56"/>
      <c r="L1128" s="56" t="s">
        <v>3700</v>
      </c>
      <c r="M1128" s="55">
        <v>360</v>
      </c>
      <c r="N1128" s="55">
        <v>180</v>
      </c>
      <c r="O1128" s="55">
        <v>90</v>
      </c>
      <c r="P1128" s="55">
        <v>70</v>
      </c>
      <c r="Q1128" s="57"/>
      <c r="R1128" s="57"/>
      <c r="S1128" s="57"/>
      <c r="T1128" s="57"/>
      <c r="U1128" s="58" t="str">
        <f t="shared" ref="U1128:U1142" si="210">H1128</f>
        <v>TP10NT2_D1</v>
      </c>
      <c r="V1128" s="59"/>
      <c r="W1128" s="59"/>
      <c r="X1128" s="59"/>
      <c r="Y1128" s="59"/>
      <c r="Z1128" s="60"/>
      <c r="AA1128" s="60"/>
      <c r="AB1128" s="60"/>
      <c r="AC1128" s="60"/>
      <c r="AD1128" s="59"/>
      <c r="AE1128" s="59"/>
      <c r="AF1128" s="59"/>
      <c r="AG1128" s="59"/>
      <c r="AH1128" s="61"/>
      <c r="AI1128" s="61"/>
      <c r="AJ1128" s="61"/>
      <c r="AK1128" s="61"/>
      <c r="AL1128" s="164">
        <v>11.283333333333333</v>
      </c>
      <c r="AM1128" s="62"/>
      <c r="AN1128" s="63">
        <f t="shared" ref="AN1128:AN1142" si="211">ROUNDDOWN(AL1128*$AN$10/$AL$10,1)</f>
        <v>6.5</v>
      </c>
      <c r="AO1128" s="59">
        <f t="shared" si="198"/>
        <v>2340</v>
      </c>
      <c r="AP1128" s="59">
        <f t="shared" si="198"/>
        <v>1170</v>
      </c>
      <c r="AQ1128" s="59">
        <f t="shared" si="198"/>
        <v>585</v>
      </c>
      <c r="AR1128" s="59">
        <f t="shared" si="197"/>
        <v>455</v>
      </c>
      <c r="AS1128" s="59">
        <f t="shared" si="203"/>
        <v>2300</v>
      </c>
      <c r="AT1128" s="59">
        <f t="shared" si="203"/>
        <v>1200</v>
      </c>
      <c r="AU1128" s="59">
        <f t="shared" si="203"/>
        <v>590</v>
      </c>
      <c r="AV1128" s="59">
        <f t="shared" si="203"/>
        <v>460</v>
      </c>
      <c r="AW1128" s="64"/>
      <c r="AX1128" s="126" t="s">
        <v>3453</v>
      </c>
      <c r="AY1128" s="65"/>
      <c r="AZ1128" s="66">
        <v>90</v>
      </c>
    </row>
    <row r="1129" spans="1:52" s="54" customFormat="1" ht="64.5" customHeight="1" x14ac:dyDescent="0.25">
      <c r="A1129" s="53" t="str">
        <f t="shared" si="199"/>
        <v>TP10NT2_D2+1</v>
      </c>
      <c r="B1129" s="53" t="str">
        <f t="shared" si="200"/>
        <v>TP10NT2_D2+2</v>
      </c>
      <c r="C1129" s="53" t="str">
        <f t="shared" si="201"/>
        <v>TP10NT2_D2+3</v>
      </c>
      <c r="D1129" s="53" t="str">
        <f t="shared" si="202"/>
        <v>TP10NT2_D2+4</v>
      </c>
      <c r="F1129" s="126" t="s">
        <v>3453</v>
      </c>
      <c r="G1129" s="55"/>
      <c r="H1129" s="55" t="s">
        <v>3701</v>
      </c>
      <c r="I1129" s="56" t="s">
        <v>3702</v>
      </c>
      <c r="J1129" s="56" t="s">
        <v>3591</v>
      </c>
      <c r="K1129" s="56"/>
      <c r="L1129" s="56" t="s">
        <v>3703</v>
      </c>
      <c r="M1129" s="55">
        <v>360</v>
      </c>
      <c r="N1129" s="55">
        <v>180</v>
      </c>
      <c r="O1129" s="55">
        <v>90</v>
      </c>
      <c r="P1129" s="55">
        <v>70</v>
      </c>
      <c r="Q1129" s="57"/>
      <c r="R1129" s="57"/>
      <c r="S1129" s="57"/>
      <c r="T1129" s="57"/>
      <c r="U1129" s="58" t="str">
        <f t="shared" si="210"/>
        <v>TP10NT2_D2</v>
      </c>
      <c r="V1129" s="59"/>
      <c r="W1129" s="59"/>
      <c r="X1129" s="59"/>
      <c r="Y1129" s="59"/>
      <c r="Z1129" s="60"/>
      <c r="AA1129" s="60">
        <f>W1129/N1129</f>
        <v>0</v>
      </c>
      <c r="AB1129" s="60"/>
      <c r="AC1129" s="60"/>
      <c r="AD1129" s="59"/>
      <c r="AE1129" s="59"/>
      <c r="AF1129" s="59"/>
      <c r="AG1129" s="59"/>
      <c r="AH1129" s="61"/>
      <c r="AI1129" s="61"/>
      <c r="AJ1129" s="61"/>
      <c r="AK1129" s="61"/>
      <c r="AL1129" s="164">
        <v>10.805555555555555</v>
      </c>
      <c r="AM1129" s="62"/>
      <c r="AN1129" s="63">
        <f t="shared" si="211"/>
        <v>6.2</v>
      </c>
      <c r="AO1129" s="59">
        <f t="shared" si="198"/>
        <v>2232</v>
      </c>
      <c r="AP1129" s="59">
        <f t="shared" si="198"/>
        <v>1116</v>
      </c>
      <c r="AQ1129" s="59">
        <f t="shared" si="198"/>
        <v>558</v>
      </c>
      <c r="AR1129" s="59">
        <f t="shared" si="197"/>
        <v>434</v>
      </c>
      <c r="AS1129" s="59">
        <f t="shared" si="203"/>
        <v>2200</v>
      </c>
      <c r="AT1129" s="59">
        <f t="shared" si="203"/>
        <v>1100</v>
      </c>
      <c r="AU1129" s="59">
        <f t="shared" si="203"/>
        <v>560</v>
      </c>
      <c r="AV1129" s="59">
        <f t="shared" si="203"/>
        <v>430</v>
      </c>
      <c r="AW1129" s="64"/>
      <c r="AX1129" s="126" t="s">
        <v>3453</v>
      </c>
      <c r="AY1129" s="65"/>
      <c r="AZ1129" s="66">
        <v>90</v>
      </c>
    </row>
    <row r="1130" spans="1:52" s="54" customFormat="1" ht="54.75" customHeight="1" x14ac:dyDescent="0.25">
      <c r="A1130" s="53" t="str">
        <f t="shared" si="199"/>
        <v>TP10NT2_D3+1</v>
      </c>
      <c r="B1130" s="53" t="str">
        <f t="shared" si="200"/>
        <v>TP10NT2_D3+2</v>
      </c>
      <c r="C1130" s="53" t="str">
        <f t="shared" si="201"/>
        <v>TP10NT2_D3+3</v>
      </c>
      <c r="D1130" s="53" t="str">
        <f t="shared" si="202"/>
        <v>TP10NT2_D3+4</v>
      </c>
      <c r="F1130" s="126" t="s">
        <v>3453</v>
      </c>
      <c r="G1130" s="55"/>
      <c r="H1130" s="55" t="s">
        <v>3704</v>
      </c>
      <c r="I1130" s="56" t="s">
        <v>3705</v>
      </c>
      <c r="J1130" s="56" t="s">
        <v>3706</v>
      </c>
      <c r="K1130" s="56"/>
      <c r="L1130" s="56" t="s">
        <v>3707</v>
      </c>
      <c r="M1130" s="55">
        <v>500</v>
      </c>
      <c r="N1130" s="55">
        <v>250</v>
      </c>
      <c r="O1130" s="55">
        <v>180</v>
      </c>
      <c r="P1130" s="55">
        <v>120</v>
      </c>
      <c r="Q1130" s="57"/>
      <c r="R1130" s="57"/>
      <c r="S1130" s="57"/>
      <c r="T1130" s="57"/>
      <c r="U1130" s="58" t="str">
        <f t="shared" si="210"/>
        <v>TP10NT2_D3</v>
      </c>
      <c r="V1130" s="59"/>
      <c r="W1130" s="59"/>
      <c r="X1130" s="59"/>
      <c r="Y1130" s="59"/>
      <c r="Z1130" s="60"/>
      <c r="AA1130" s="60"/>
      <c r="AB1130" s="60"/>
      <c r="AC1130" s="60"/>
      <c r="AD1130" s="59"/>
      <c r="AE1130" s="59"/>
      <c r="AF1130" s="59"/>
      <c r="AG1130" s="59"/>
      <c r="AH1130" s="61"/>
      <c r="AI1130" s="61"/>
      <c r="AJ1130" s="61"/>
      <c r="AK1130" s="61"/>
      <c r="AL1130" s="164">
        <v>10.050000000000001</v>
      </c>
      <c r="AM1130" s="62"/>
      <c r="AN1130" s="63">
        <f t="shared" si="211"/>
        <v>5.8</v>
      </c>
      <c r="AO1130" s="59">
        <f t="shared" si="198"/>
        <v>2900</v>
      </c>
      <c r="AP1130" s="59">
        <f t="shared" si="198"/>
        <v>1450</v>
      </c>
      <c r="AQ1130" s="59">
        <f t="shared" si="198"/>
        <v>1044</v>
      </c>
      <c r="AR1130" s="59">
        <f t="shared" si="197"/>
        <v>696</v>
      </c>
      <c r="AS1130" s="59">
        <f t="shared" si="203"/>
        <v>2900</v>
      </c>
      <c r="AT1130" s="59">
        <f t="shared" si="203"/>
        <v>1500</v>
      </c>
      <c r="AU1130" s="59">
        <f t="shared" si="203"/>
        <v>1000</v>
      </c>
      <c r="AV1130" s="59">
        <f t="shared" si="203"/>
        <v>700</v>
      </c>
      <c r="AW1130" s="64"/>
      <c r="AX1130" s="126" t="s">
        <v>3453</v>
      </c>
      <c r="AY1130" s="65"/>
      <c r="AZ1130" s="66">
        <v>90</v>
      </c>
    </row>
    <row r="1131" spans="1:52" s="54" customFormat="1" ht="47.25" x14ac:dyDescent="0.25">
      <c r="A1131" s="53" t="str">
        <f t="shared" si="199"/>
        <v>TP10NT2_D4+1</v>
      </c>
      <c r="B1131" s="53" t="str">
        <f t="shared" si="200"/>
        <v>TP10NT2_D4+2</v>
      </c>
      <c r="C1131" s="53" t="str">
        <f t="shared" si="201"/>
        <v>TP10NT2_D4+3</v>
      </c>
      <c r="D1131" s="53" t="str">
        <f t="shared" si="202"/>
        <v>TP10NT2_D4+4</v>
      </c>
      <c r="F1131" s="126" t="s">
        <v>3453</v>
      </c>
      <c r="G1131" s="55"/>
      <c r="H1131" s="55" t="s">
        <v>3708</v>
      </c>
      <c r="I1131" s="56" t="s">
        <v>3709</v>
      </c>
      <c r="J1131" s="56" t="s">
        <v>3706</v>
      </c>
      <c r="K1131" s="56"/>
      <c r="L1131" s="56" t="s">
        <v>2770</v>
      </c>
      <c r="M1131" s="55">
        <v>360</v>
      </c>
      <c r="N1131" s="55">
        <v>180</v>
      </c>
      <c r="O1131" s="55">
        <v>90</v>
      </c>
      <c r="P1131" s="55">
        <v>70</v>
      </c>
      <c r="Q1131" s="57"/>
      <c r="R1131" s="57"/>
      <c r="S1131" s="57"/>
      <c r="T1131" s="57"/>
      <c r="U1131" s="58" t="str">
        <f t="shared" si="210"/>
        <v>TP10NT2_D4</v>
      </c>
      <c r="V1131" s="59"/>
      <c r="W1131" s="59"/>
      <c r="X1131" s="59"/>
      <c r="Y1131" s="59"/>
      <c r="Z1131" s="60"/>
      <c r="AA1131" s="60"/>
      <c r="AB1131" s="60"/>
      <c r="AC1131" s="60"/>
      <c r="AD1131" s="59"/>
      <c r="AE1131" s="59"/>
      <c r="AF1131" s="59"/>
      <c r="AG1131" s="59"/>
      <c r="AH1131" s="61"/>
      <c r="AI1131" s="61"/>
      <c r="AJ1131" s="61"/>
      <c r="AK1131" s="61"/>
      <c r="AL1131" s="164">
        <v>11.25</v>
      </c>
      <c r="AM1131" s="62"/>
      <c r="AN1131" s="63">
        <f t="shared" si="211"/>
        <v>6.5</v>
      </c>
      <c r="AO1131" s="59">
        <f t="shared" si="198"/>
        <v>2340</v>
      </c>
      <c r="AP1131" s="59">
        <f t="shared" si="198"/>
        <v>1170</v>
      </c>
      <c r="AQ1131" s="59">
        <f t="shared" si="198"/>
        <v>585</v>
      </c>
      <c r="AR1131" s="59">
        <f t="shared" si="197"/>
        <v>455</v>
      </c>
      <c r="AS1131" s="59">
        <f t="shared" si="203"/>
        <v>2300</v>
      </c>
      <c r="AT1131" s="59">
        <f t="shared" si="203"/>
        <v>1200</v>
      </c>
      <c r="AU1131" s="59">
        <f t="shared" si="203"/>
        <v>590</v>
      </c>
      <c r="AV1131" s="59">
        <f t="shared" si="203"/>
        <v>460</v>
      </c>
      <c r="AW1131" s="64"/>
      <c r="AX1131" s="126" t="s">
        <v>3453</v>
      </c>
      <c r="AY1131" s="65"/>
      <c r="AZ1131" s="66">
        <v>90</v>
      </c>
    </row>
    <row r="1132" spans="1:52" s="54" customFormat="1" ht="54.75" customHeight="1" x14ac:dyDescent="0.25">
      <c r="A1132" s="53" t="str">
        <f t="shared" si="199"/>
        <v>TP11NT2+1</v>
      </c>
      <c r="B1132" s="53" t="str">
        <f t="shared" si="200"/>
        <v>TP11NT2+2</v>
      </c>
      <c r="C1132" s="53" t="str">
        <f t="shared" si="201"/>
        <v>TP11NT2+3</v>
      </c>
      <c r="D1132" s="53" t="str">
        <f t="shared" si="202"/>
        <v>TP11NT2+4</v>
      </c>
      <c r="F1132" s="126" t="s">
        <v>3453</v>
      </c>
      <c r="G1132" s="55">
        <v>11</v>
      </c>
      <c r="H1132" s="55" t="s">
        <v>3710</v>
      </c>
      <c r="I1132" s="56" t="s">
        <v>3711</v>
      </c>
      <c r="J1132" s="56" t="s">
        <v>2775</v>
      </c>
      <c r="K1132" s="56"/>
      <c r="L1132" s="56" t="s">
        <v>3712</v>
      </c>
      <c r="M1132" s="55">
        <v>400</v>
      </c>
      <c r="N1132" s="55">
        <v>200</v>
      </c>
      <c r="O1132" s="55">
        <v>170</v>
      </c>
      <c r="P1132" s="55">
        <v>150</v>
      </c>
      <c r="Q1132" s="57"/>
      <c r="R1132" s="57"/>
      <c r="S1132" s="57"/>
      <c r="T1132" s="57"/>
      <c r="U1132" s="58" t="str">
        <f t="shared" si="210"/>
        <v>TP11NT2</v>
      </c>
      <c r="V1132" s="59"/>
      <c r="W1132" s="59"/>
      <c r="X1132" s="59"/>
      <c r="Y1132" s="59"/>
      <c r="Z1132" s="60">
        <f>V1132/M1132</f>
        <v>0</v>
      </c>
      <c r="AA1132" s="60"/>
      <c r="AB1132" s="60"/>
      <c r="AC1132" s="60"/>
      <c r="AD1132" s="59"/>
      <c r="AE1132" s="59"/>
      <c r="AF1132" s="59"/>
      <c r="AG1132" s="59"/>
      <c r="AH1132" s="61"/>
      <c r="AI1132" s="61"/>
      <c r="AJ1132" s="61"/>
      <c r="AK1132" s="61"/>
      <c r="AL1132" s="164">
        <v>7.6436111111111105</v>
      </c>
      <c r="AM1132" s="62"/>
      <c r="AN1132" s="63">
        <f t="shared" si="211"/>
        <v>4.4000000000000004</v>
      </c>
      <c r="AO1132" s="59">
        <f t="shared" si="198"/>
        <v>1760.0000000000002</v>
      </c>
      <c r="AP1132" s="59">
        <f t="shared" si="198"/>
        <v>880.00000000000011</v>
      </c>
      <c r="AQ1132" s="59">
        <f t="shared" si="198"/>
        <v>748.00000000000011</v>
      </c>
      <c r="AR1132" s="59">
        <f t="shared" si="197"/>
        <v>660</v>
      </c>
      <c r="AS1132" s="59">
        <f t="shared" si="203"/>
        <v>1800</v>
      </c>
      <c r="AT1132" s="59">
        <f t="shared" si="203"/>
        <v>880</v>
      </c>
      <c r="AU1132" s="59">
        <f t="shared" si="203"/>
        <v>750</v>
      </c>
      <c r="AV1132" s="59">
        <f t="shared" si="203"/>
        <v>660</v>
      </c>
      <c r="AW1132" s="64"/>
      <c r="AX1132" s="126" t="s">
        <v>3453</v>
      </c>
      <c r="AY1132" s="65"/>
      <c r="AZ1132" s="66"/>
    </row>
    <row r="1133" spans="1:52" s="54" customFormat="1" ht="54.75" customHeight="1" x14ac:dyDescent="0.25">
      <c r="A1133" s="53" t="str">
        <f t="shared" si="199"/>
        <v>TP12NT2+1</v>
      </c>
      <c r="B1133" s="53" t="str">
        <f t="shared" si="200"/>
        <v>TP12NT2+2</v>
      </c>
      <c r="C1133" s="53" t="str">
        <f t="shared" si="201"/>
        <v>TP12NT2+3</v>
      </c>
      <c r="D1133" s="53" t="str">
        <f t="shared" si="202"/>
        <v>TP12NT2+4</v>
      </c>
      <c r="F1133" s="126" t="s">
        <v>3453</v>
      </c>
      <c r="G1133" s="55">
        <v>12</v>
      </c>
      <c r="H1133" s="55" t="s">
        <v>3713</v>
      </c>
      <c r="I1133" s="56" t="s">
        <v>3714</v>
      </c>
      <c r="J1133" s="56" t="s">
        <v>2775</v>
      </c>
      <c r="K1133" s="56"/>
      <c r="L1133" s="56" t="s">
        <v>3715</v>
      </c>
      <c r="M1133" s="55">
        <v>400</v>
      </c>
      <c r="N1133" s="55">
        <v>200</v>
      </c>
      <c r="O1133" s="55">
        <v>170</v>
      </c>
      <c r="P1133" s="55">
        <v>150</v>
      </c>
      <c r="Q1133" s="57"/>
      <c r="R1133" s="57"/>
      <c r="S1133" s="57"/>
      <c r="T1133" s="57"/>
      <c r="U1133" s="58" t="str">
        <f t="shared" si="210"/>
        <v>TP12NT2</v>
      </c>
      <c r="V1133" s="59"/>
      <c r="W1133" s="59"/>
      <c r="X1133" s="59"/>
      <c r="Y1133" s="59"/>
      <c r="Z1133" s="60">
        <f>V1133/M1133</f>
        <v>0</v>
      </c>
      <c r="AA1133" s="60"/>
      <c r="AB1133" s="60"/>
      <c r="AC1133" s="60"/>
      <c r="AD1133" s="59"/>
      <c r="AE1133" s="59"/>
      <c r="AF1133" s="59"/>
      <c r="AG1133" s="59"/>
      <c r="AH1133" s="61"/>
      <c r="AI1133" s="61"/>
      <c r="AJ1133" s="61"/>
      <c r="AK1133" s="61"/>
      <c r="AL1133" s="164">
        <v>7.87</v>
      </c>
      <c r="AM1133" s="62"/>
      <c r="AN1133" s="63">
        <f t="shared" si="211"/>
        <v>4.5</v>
      </c>
      <c r="AO1133" s="59">
        <f t="shared" si="198"/>
        <v>1800</v>
      </c>
      <c r="AP1133" s="59">
        <f t="shared" si="198"/>
        <v>900</v>
      </c>
      <c r="AQ1133" s="59">
        <f t="shared" si="198"/>
        <v>765</v>
      </c>
      <c r="AR1133" s="59">
        <f t="shared" si="197"/>
        <v>675</v>
      </c>
      <c r="AS1133" s="59">
        <f t="shared" si="203"/>
        <v>1800</v>
      </c>
      <c r="AT1133" s="59">
        <f t="shared" si="203"/>
        <v>900</v>
      </c>
      <c r="AU1133" s="59">
        <f t="shared" si="203"/>
        <v>770</v>
      </c>
      <c r="AV1133" s="59">
        <f t="shared" si="203"/>
        <v>680</v>
      </c>
      <c r="AW1133" s="64"/>
      <c r="AX1133" s="126" t="s">
        <v>3453</v>
      </c>
      <c r="AY1133" s="65"/>
      <c r="AZ1133" s="66">
        <v>90</v>
      </c>
    </row>
    <row r="1134" spans="1:52" s="54" customFormat="1" ht="54.75" customHeight="1" x14ac:dyDescent="0.25">
      <c r="A1134" s="53" t="str">
        <f t="shared" si="199"/>
        <v>TP13NT2+1</v>
      </c>
      <c r="B1134" s="53" t="str">
        <f t="shared" si="200"/>
        <v>TP13NT2+2</v>
      </c>
      <c r="C1134" s="53" t="str">
        <f t="shared" si="201"/>
        <v>TP13NT2+3</v>
      </c>
      <c r="D1134" s="53" t="str">
        <f t="shared" si="202"/>
        <v>TP13NT2+4</v>
      </c>
      <c r="F1134" s="126" t="s">
        <v>3453</v>
      </c>
      <c r="G1134" s="55">
        <v>13</v>
      </c>
      <c r="H1134" s="55" t="s">
        <v>3716</v>
      </c>
      <c r="I1134" s="56" t="s">
        <v>3717</v>
      </c>
      <c r="J1134" s="56" t="s">
        <v>2775</v>
      </c>
      <c r="K1134" s="56"/>
      <c r="L1134" s="56" t="s">
        <v>3718</v>
      </c>
      <c r="M1134" s="55">
        <v>400</v>
      </c>
      <c r="N1134" s="55">
        <v>200</v>
      </c>
      <c r="O1134" s="55">
        <v>170</v>
      </c>
      <c r="P1134" s="55">
        <v>150</v>
      </c>
      <c r="Q1134" s="57"/>
      <c r="R1134" s="57"/>
      <c r="S1134" s="57"/>
      <c r="T1134" s="57"/>
      <c r="U1134" s="58" t="str">
        <f t="shared" si="210"/>
        <v>TP13NT2</v>
      </c>
      <c r="V1134" s="59"/>
      <c r="W1134" s="59"/>
      <c r="X1134" s="59"/>
      <c r="Y1134" s="59"/>
      <c r="Z1134" s="60">
        <f>V1134/M1134</f>
        <v>0</v>
      </c>
      <c r="AA1134" s="60"/>
      <c r="AB1134" s="60"/>
      <c r="AC1134" s="60"/>
      <c r="AD1134" s="59"/>
      <c r="AE1134" s="59"/>
      <c r="AF1134" s="59"/>
      <c r="AG1134" s="59"/>
      <c r="AH1134" s="61"/>
      <c r="AI1134" s="61"/>
      <c r="AJ1134" s="61"/>
      <c r="AK1134" s="61"/>
      <c r="AL1134" s="164">
        <v>7.8783333333333339</v>
      </c>
      <c r="AM1134" s="62"/>
      <c r="AN1134" s="63">
        <f t="shared" si="211"/>
        <v>4.5</v>
      </c>
      <c r="AO1134" s="59">
        <f t="shared" si="198"/>
        <v>1800</v>
      </c>
      <c r="AP1134" s="59">
        <f t="shared" si="198"/>
        <v>900</v>
      </c>
      <c r="AQ1134" s="59">
        <f t="shared" si="198"/>
        <v>765</v>
      </c>
      <c r="AR1134" s="59">
        <f t="shared" si="197"/>
        <v>675</v>
      </c>
      <c r="AS1134" s="59">
        <f t="shared" si="203"/>
        <v>1800</v>
      </c>
      <c r="AT1134" s="59">
        <f t="shared" si="203"/>
        <v>900</v>
      </c>
      <c r="AU1134" s="59">
        <f t="shared" si="203"/>
        <v>770</v>
      </c>
      <c r="AV1134" s="59">
        <f t="shared" si="203"/>
        <v>680</v>
      </c>
      <c r="AW1134" s="64"/>
      <c r="AX1134" s="126" t="s">
        <v>3453</v>
      </c>
      <c r="AY1134" s="65"/>
      <c r="AZ1134" s="66">
        <v>90</v>
      </c>
    </row>
    <row r="1135" spans="1:52" s="54" customFormat="1" ht="54.75" customHeight="1" x14ac:dyDescent="0.25">
      <c r="A1135" s="53" t="str">
        <f t="shared" si="199"/>
        <v>TP14NT+1</v>
      </c>
      <c r="B1135" s="53" t="str">
        <f t="shared" si="200"/>
        <v>TP14NT+2</v>
      </c>
      <c r="C1135" s="53" t="str">
        <f t="shared" si="201"/>
        <v>TP14NT+3</v>
      </c>
      <c r="D1135" s="53" t="str">
        <f t="shared" si="202"/>
        <v>TP14NT+4</v>
      </c>
      <c r="F1135" s="126" t="s">
        <v>3453</v>
      </c>
      <c r="G1135" s="55">
        <v>14</v>
      </c>
      <c r="H1135" s="55" t="s">
        <v>3719</v>
      </c>
      <c r="I1135" s="56" t="s">
        <v>3720</v>
      </c>
      <c r="J1135" s="56" t="s">
        <v>2775</v>
      </c>
      <c r="K1135" s="56"/>
      <c r="L1135" s="56" t="s">
        <v>3571</v>
      </c>
      <c r="M1135" s="55">
        <v>500</v>
      </c>
      <c r="N1135" s="55">
        <v>250</v>
      </c>
      <c r="O1135" s="55">
        <v>200</v>
      </c>
      <c r="P1135" s="55">
        <v>150</v>
      </c>
      <c r="Q1135" s="57"/>
      <c r="R1135" s="57"/>
      <c r="S1135" s="57"/>
      <c r="T1135" s="57"/>
      <c r="U1135" s="58" t="str">
        <f t="shared" si="210"/>
        <v>TP14NT</v>
      </c>
      <c r="V1135" s="59"/>
      <c r="W1135" s="59"/>
      <c r="X1135" s="59"/>
      <c r="Y1135" s="59"/>
      <c r="Z1135" s="60"/>
      <c r="AA1135" s="60"/>
      <c r="AB1135" s="60"/>
      <c r="AC1135" s="60"/>
      <c r="AD1135" s="59"/>
      <c r="AE1135" s="59"/>
      <c r="AF1135" s="59"/>
      <c r="AG1135" s="59"/>
      <c r="AH1135" s="61"/>
      <c r="AI1135" s="61"/>
      <c r="AJ1135" s="61"/>
      <c r="AK1135" s="61"/>
      <c r="AL1135" s="164">
        <v>11.122</v>
      </c>
      <c r="AM1135" s="62"/>
      <c r="AN1135" s="63">
        <f t="shared" si="211"/>
        <v>6.4</v>
      </c>
      <c r="AO1135" s="59">
        <f t="shared" si="198"/>
        <v>3200</v>
      </c>
      <c r="AP1135" s="59">
        <f t="shared" si="198"/>
        <v>1600</v>
      </c>
      <c r="AQ1135" s="59">
        <f t="shared" si="198"/>
        <v>1280</v>
      </c>
      <c r="AR1135" s="59">
        <f t="shared" si="197"/>
        <v>960</v>
      </c>
      <c r="AS1135" s="59">
        <f t="shared" si="203"/>
        <v>3200</v>
      </c>
      <c r="AT1135" s="59">
        <f t="shared" si="203"/>
        <v>1600</v>
      </c>
      <c r="AU1135" s="59">
        <f t="shared" si="203"/>
        <v>1300</v>
      </c>
      <c r="AV1135" s="59">
        <f t="shared" si="203"/>
        <v>960</v>
      </c>
      <c r="AW1135" s="64"/>
      <c r="AX1135" s="126" t="s">
        <v>3453</v>
      </c>
      <c r="AY1135" s="65"/>
      <c r="AZ1135" s="66">
        <v>80</v>
      </c>
    </row>
    <row r="1136" spans="1:52" s="54" customFormat="1" ht="20.100000000000001" customHeight="1" x14ac:dyDescent="0.25">
      <c r="A1136" s="53" t="str">
        <f t="shared" si="199"/>
        <v>TP15NT+1</v>
      </c>
      <c r="B1136" s="53" t="str">
        <f t="shared" si="200"/>
        <v>TP15NT+2</v>
      </c>
      <c r="C1136" s="53" t="str">
        <f t="shared" si="201"/>
        <v>TP15NT+3</v>
      </c>
      <c r="D1136" s="53" t="str">
        <f t="shared" si="202"/>
        <v>TP15NT+4</v>
      </c>
      <c r="F1136" s="126" t="s">
        <v>3453</v>
      </c>
      <c r="G1136" s="55">
        <v>15</v>
      </c>
      <c r="H1136" s="55" t="s">
        <v>3721</v>
      </c>
      <c r="I1136" s="56" t="s">
        <v>3722</v>
      </c>
      <c r="J1136" s="56" t="s">
        <v>2775</v>
      </c>
      <c r="K1136" s="56"/>
      <c r="L1136" s="56" t="s">
        <v>3723</v>
      </c>
      <c r="M1136" s="55">
        <v>500</v>
      </c>
      <c r="N1136" s="55">
        <v>250</v>
      </c>
      <c r="O1136" s="55">
        <v>200</v>
      </c>
      <c r="P1136" s="55">
        <v>150</v>
      </c>
      <c r="Q1136" s="57"/>
      <c r="R1136" s="57"/>
      <c r="S1136" s="57"/>
      <c r="T1136" s="57"/>
      <c r="U1136" s="58" t="str">
        <f t="shared" si="210"/>
        <v>TP15NT</v>
      </c>
      <c r="V1136" s="59"/>
      <c r="W1136" s="59"/>
      <c r="X1136" s="59"/>
      <c r="Y1136" s="59"/>
      <c r="Z1136" s="60">
        <f>V1136/M1136</f>
        <v>0</v>
      </c>
      <c r="AA1136" s="60"/>
      <c r="AB1136" s="60"/>
      <c r="AC1136" s="60"/>
      <c r="AD1136" s="59" t="e">
        <f>VLOOKUP($H1136,#REF!,5,0)</f>
        <v>#REF!</v>
      </c>
      <c r="AE1136" s="59"/>
      <c r="AF1136" s="59"/>
      <c r="AG1136" s="59"/>
      <c r="AH1136" s="61" t="e">
        <f>AD1136/M1136</f>
        <v>#REF!</v>
      </c>
      <c r="AI1136" s="61"/>
      <c r="AJ1136" s="61"/>
      <c r="AK1136" s="61"/>
      <c r="AL1136" s="164">
        <v>10.050000000000001</v>
      </c>
      <c r="AM1136" s="62"/>
      <c r="AN1136" s="63">
        <f t="shared" si="211"/>
        <v>5.8</v>
      </c>
      <c r="AO1136" s="59">
        <f t="shared" si="198"/>
        <v>2900</v>
      </c>
      <c r="AP1136" s="59">
        <f t="shared" si="198"/>
        <v>1450</v>
      </c>
      <c r="AQ1136" s="59">
        <f t="shared" si="198"/>
        <v>1160</v>
      </c>
      <c r="AR1136" s="59">
        <f t="shared" si="197"/>
        <v>870</v>
      </c>
      <c r="AS1136" s="59">
        <f t="shared" si="203"/>
        <v>2900</v>
      </c>
      <c r="AT1136" s="59">
        <f t="shared" si="203"/>
        <v>1500</v>
      </c>
      <c r="AU1136" s="59">
        <f t="shared" si="203"/>
        <v>1200</v>
      </c>
      <c r="AV1136" s="59">
        <f t="shared" si="203"/>
        <v>870</v>
      </c>
      <c r="AW1136" s="64" t="e">
        <f>VLOOKUP($H1136,#REF!,3,0)</f>
        <v>#REF!</v>
      </c>
      <c r="AX1136" s="178" t="s">
        <v>3453</v>
      </c>
      <c r="AY1136" s="166"/>
      <c r="AZ1136" s="66"/>
    </row>
    <row r="1137" spans="1:52" s="54" customFormat="1" ht="20.100000000000001" customHeight="1" x14ac:dyDescent="0.25">
      <c r="A1137" s="53" t="str">
        <f t="shared" si="199"/>
        <v>TP16NT+1</v>
      </c>
      <c r="B1137" s="53" t="str">
        <f t="shared" si="200"/>
        <v>TP16NT+2</v>
      </c>
      <c r="C1137" s="53" t="str">
        <f t="shared" si="201"/>
        <v>TP16NT+3</v>
      </c>
      <c r="D1137" s="53" t="str">
        <f t="shared" si="202"/>
        <v>TP16NT+4</v>
      </c>
      <c r="F1137" s="126" t="s">
        <v>3453</v>
      </c>
      <c r="G1137" s="55">
        <v>16</v>
      </c>
      <c r="H1137" s="55" t="s">
        <v>3724</v>
      </c>
      <c r="I1137" s="56" t="s">
        <v>3725</v>
      </c>
      <c r="J1137" s="56" t="s">
        <v>2775</v>
      </c>
      <c r="K1137" s="56"/>
      <c r="L1137" s="56" t="s">
        <v>3726</v>
      </c>
      <c r="M1137" s="55">
        <v>400</v>
      </c>
      <c r="N1137" s="55">
        <v>200</v>
      </c>
      <c r="O1137" s="55">
        <v>170</v>
      </c>
      <c r="P1137" s="55">
        <v>150</v>
      </c>
      <c r="Q1137" s="57"/>
      <c r="R1137" s="57"/>
      <c r="S1137" s="57"/>
      <c r="T1137" s="57"/>
      <c r="U1137" s="58" t="str">
        <f t="shared" si="210"/>
        <v>TP16NT</v>
      </c>
      <c r="V1137" s="59"/>
      <c r="W1137" s="59"/>
      <c r="X1137" s="59"/>
      <c r="Y1137" s="59"/>
      <c r="Z1137" s="60">
        <f>V1137/M1137</f>
        <v>0</v>
      </c>
      <c r="AA1137" s="60">
        <f>W1137/N1137</f>
        <v>0</v>
      </c>
      <c r="AB1137" s="60">
        <f>X1137/O1137</f>
        <v>0</v>
      </c>
      <c r="AC1137" s="60"/>
      <c r="AD1137" s="59" t="e">
        <f>VLOOKUP($H1137,#REF!,5,0)</f>
        <v>#REF!</v>
      </c>
      <c r="AE1137" s="59"/>
      <c r="AF1137" s="59"/>
      <c r="AG1137" s="59"/>
      <c r="AH1137" s="61" t="e">
        <f>AD1137/M1137</f>
        <v>#REF!</v>
      </c>
      <c r="AI1137" s="61"/>
      <c r="AJ1137" s="61"/>
      <c r="AK1137" s="61"/>
      <c r="AL1137" s="164">
        <v>10.78</v>
      </c>
      <c r="AM1137" s="62"/>
      <c r="AN1137" s="63">
        <f t="shared" si="211"/>
        <v>6.2</v>
      </c>
      <c r="AO1137" s="59">
        <f t="shared" si="198"/>
        <v>2480</v>
      </c>
      <c r="AP1137" s="59">
        <f t="shared" si="198"/>
        <v>1240</v>
      </c>
      <c r="AQ1137" s="59">
        <f t="shared" si="198"/>
        <v>1054</v>
      </c>
      <c r="AR1137" s="59">
        <f t="shared" si="197"/>
        <v>930</v>
      </c>
      <c r="AS1137" s="59">
        <f t="shared" si="203"/>
        <v>2500</v>
      </c>
      <c r="AT1137" s="59">
        <f t="shared" si="203"/>
        <v>1200</v>
      </c>
      <c r="AU1137" s="59">
        <f t="shared" si="203"/>
        <v>1100</v>
      </c>
      <c r="AV1137" s="59">
        <f t="shared" si="203"/>
        <v>930</v>
      </c>
      <c r="AW1137" s="64" t="e">
        <f>VLOOKUP($H1137,#REF!,3,0)</f>
        <v>#REF!</v>
      </c>
      <c r="AX1137" s="180" t="s">
        <v>3453</v>
      </c>
      <c r="AY1137" s="166"/>
      <c r="AZ1137" s="66">
        <v>120</v>
      </c>
    </row>
    <row r="1138" spans="1:52" s="54" customFormat="1" ht="31.5" x14ac:dyDescent="0.25">
      <c r="A1138" s="53" t="str">
        <f t="shared" si="199"/>
        <v>TP17NT+1</v>
      </c>
      <c r="B1138" s="53" t="str">
        <f t="shared" si="200"/>
        <v>TP17NT+2</v>
      </c>
      <c r="C1138" s="53" t="str">
        <f t="shared" si="201"/>
        <v>TP17NT+3</v>
      </c>
      <c r="D1138" s="53" t="str">
        <f t="shared" si="202"/>
        <v>TP17NT+4</v>
      </c>
      <c r="F1138" s="126" t="s">
        <v>3453</v>
      </c>
      <c r="G1138" s="55">
        <v>17</v>
      </c>
      <c r="H1138" s="55" t="s">
        <v>3727</v>
      </c>
      <c r="I1138" s="56" t="s">
        <v>3728</v>
      </c>
      <c r="J1138" s="56" t="s">
        <v>2775</v>
      </c>
      <c r="K1138" s="56"/>
      <c r="L1138" s="56" t="s">
        <v>3571</v>
      </c>
      <c r="M1138" s="55">
        <v>400</v>
      </c>
      <c r="N1138" s="55">
        <v>200</v>
      </c>
      <c r="O1138" s="55">
        <v>170</v>
      </c>
      <c r="P1138" s="55">
        <v>150</v>
      </c>
      <c r="Q1138" s="57"/>
      <c r="R1138" s="57"/>
      <c r="S1138" s="57"/>
      <c r="T1138" s="57"/>
      <c r="U1138" s="58" t="str">
        <f t="shared" si="210"/>
        <v>TP17NT</v>
      </c>
      <c r="V1138" s="59"/>
      <c r="W1138" s="59"/>
      <c r="X1138" s="59"/>
      <c r="Y1138" s="59"/>
      <c r="Z1138" s="60"/>
      <c r="AA1138" s="60"/>
      <c r="AB1138" s="60"/>
      <c r="AC1138" s="60"/>
      <c r="AD1138" s="59"/>
      <c r="AE1138" s="59"/>
      <c r="AF1138" s="59"/>
      <c r="AG1138" s="59"/>
      <c r="AH1138" s="61"/>
      <c r="AI1138" s="61"/>
      <c r="AJ1138" s="61"/>
      <c r="AK1138" s="61"/>
      <c r="AL1138" s="164">
        <v>10.78</v>
      </c>
      <c r="AM1138" s="62"/>
      <c r="AN1138" s="63">
        <f t="shared" si="211"/>
        <v>6.2</v>
      </c>
      <c r="AO1138" s="59">
        <f t="shared" si="198"/>
        <v>2480</v>
      </c>
      <c r="AP1138" s="59">
        <f t="shared" si="198"/>
        <v>1240</v>
      </c>
      <c r="AQ1138" s="59">
        <f t="shared" si="198"/>
        <v>1054</v>
      </c>
      <c r="AR1138" s="59">
        <f t="shared" si="197"/>
        <v>930</v>
      </c>
      <c r="AS1138" s="59">
        <f t="shared" si="203"/>
        <v>2500</v>
      </c>
      <c r="AT1138" s="59">
        <f t="shared" si="203"/>
        <v>1200</v>
      </c>
      <c r="AU1138" s="59">
        <f t="shared" si="203"/>
        <v>1100</v>
      </c>
      <c r="AV1138" s="59">
        <f t="shared" si="203"/>
        <v>930</v>
      </c>
      <c r="AW1138" s="64"/>
      <c r="AX1138" s="126" t="s">
        <v>3453</v>
      </c>
      <c r="AY1138" s="65"/>
      <c r="AZ1138" s="66">
        <v>120</v>
      </c>
    </row>
    <row r="1139" spans="1:52" s="54" customFormat="1" ht="63" x14ac:dyDescent="0.25">
      <c r="A1139" s="53" t="str">
        <f t="shared" si="199"/>
        <v>TP18NT+1</v>
      </c>
      <c r="B1139" s="53" t="str">
        <f t="shared" si="200"/>
        <v>TP18NT+2</v>
      </c>
      <c r="C1139" s="53" t="str">
        <f t="shared" si="201"/>
        <v>TP18NT+3</v>
      </c>
      <c r="D1139" s="53" t="str">
        <f t="shared" si="202"/>
        <v>TP18NT+4</v>
      </c>
      <c r="F1139" s="126" t="s">
        <v>3453</v>
      </c>
      <c r="G1139" s="55">
        <v>18</v>
      </c>
      <c r="H1139" s="55" t="s">
        <v>3729</v>
      </c>
      <c r="I1139" s="56" t="s">
        <v>3730</v>
      </c>
      <c r="J1139" s="56" t="s">
        <v>2775</v>
      </c>
      <c r="K1139" s="56"/>
      <c r="L1139" s="56" t="s">
        <v>3731</v>
      </c>
      <c r="M1139" s="55">
        <v>400</v>
      </c>
      <c r="N1139" s="55">
        <v>200</v>
      </c>
      <c r="O1139" s="55">
        <v>170</v>
      </c>
      <c r="P1139" s="55">
        <v>150</v>
      </c>
      <c r="Q1139" s="57"/>
      <c r="R1139" s="57"/>
      <c r="S1139" s="57"/>
      <c r="T1139" s="57"/>
      <c r="U1139" s="58" t="str">
        <f t="shared" si="210"/>
        <v>TP18NT</v>
      </c>
      <c r="V1139" s="59"/>
      <c r="W1139" s="59"/>
      <c r="X1139" s="59"/>
      <c r="Y1139" s="59"/>
      <c r="Z1139" s="60"/>
      <c r="AA1139" s="60"/>
      <c r="AB1139" s="60"/>
      <c r="AC1139" s="60"/>
      <c r="AD1139" s="59"/>
      <c r="AE1139" s="59"/>
      <c r="AF1139" s="59"/>
      <c r="AG1139" s="59"/>
      <c r="AH1139" s="61"/>
      <c r="AI1139" s="61"/>
      <c r="AJ1139" s="61"/>
      <c r="AK1139" s="61"/>
      <c r="AL1139" s="164">
        <v>10.78</v>
      </c>
      <c r="AM1139" s="62"/>
      <c r="AN1139" s="63">
        <f t="shared" si="211"/>
        <v>6.2</v>
      </c>
      <c r="AO1139" s="59">
        <f t="shared" si="198"/>
        <v>2480</v>
      </c>
      <c r="AP1139" s="59">
        <f t="shared" si="198"/>
        <v>1240</v>
      </c>
      <c r="AQ1139" s="59">
        <f t="shared" si="198"/>
        <v>1054</v>
      </c>
      <c r="AR1139" s="59">
        <f t="shared" si="197"/>
        <v>930</v>
      </c>
      <c r="AS1139" s="59">
        <f t="shared" si="203"/>
        <v>2500</v>
      </c>
      <c r="AT1139" s="59">
        <f t="shared" si="203"/>
        <v>1200</v>
      </c>
      <c r="AU1139" s="59">
        <f t="shared" si="203"/>
        <v>1100</v>
      </c>
      <c r="AV1139" s="59">
        <f t="shared" si="203"/>
        <v>930</v>
      </c>
      <c r="AW1139" s="64"/>
      <c r="AX1139" s="126" t="s">
        <v>3453</v>
      </c>
      <c r="AY1139" s="65"/>
      <c r="AZ1139" s="66">
        <v>100</v>
      </c>
    </row>
    <row r="1140" spans="1:52" s="54" customFormat="1" ht="63" x14ac:dyDescent="0.25">
      <c r="A1140" s="53" t="str">
        <f t="shared" si="199"/>
        <v>TP19NT+1</v>
      </c>
      <c r="B1140" s="53" t="str">
        <f t="shared" si="200"/>
        <v>TP19NT+2</v>
      </c>
      <c r="C1140" s="53" t="str">
        <f t="shared" si="201"/>
        <v>TP19NT+3</v>
      </c>
      <c r="D1140" s="53" t="str">
        <f t="shared" si="202"/>
        <v>TP19NT+4</v>
      </c>
      <c r="F1140" s="126" t="s">
        <v>3453</v>
      </c>
      <c r="G1140" s="55">
        <v>19</v>
      </c>
      <c r="H1140" s="55" t="s">
        <v>3732</v>
      </c>
      <c r="I1140" s="56" t="s">
        <v>3733</v>
      </c>
      <c r="J1140" s="56" t="s">
        <v>2775</v>
      </c>
      <c r="K1140" s="56"/>
      <c r="L1140" s="56" t="s">
        <v>3734</v>
      </c>
      <c r="M1140" s="55">
        <v>400</v>
      </c>
      <c r="N1140" s="55">
        <v>200</v>
      </c>
      <c r="O1140" s="55">
        <v>170</v>
      </c>
      <c r="P1140" s="55">
        <v>150</v>
      </c>
      <c r="Q1140" s="57"/>
      <c r="R1140" s="57"/>
      <c r="S1140" s="57"/>
      <c r="T1140" s="57"/>
      <c r="U1140" s="58" t="str">
        <f t="shared" si="210"/>
        <v>TP19NT</v>
      </c>
      <c r="V1140" s="59"/>
      <c r="W1140" s="59"/>
      <c r="X1140" s="59"/>
      <c r="Y1140" s="59"/>
      <c r="Z1140" s="60">
        <f>V1140/M1140</f>
        <v>0</v>
      </c>
      <c r="AA1140" s="60">
        <f>W1140/N1140</f>
        <v>0</v>
      </c>
      <c r="AB1140" s="60"/>
      <c r="AC1140" s="60"/>
      <c r="AD1140" s="59"/>
      <c r="AE1140" s="59"/>
      <c r="AF1140" s="59"/>
      <c r="AG1140" s="59"/>
      <c r="AH1140" s="61"/>
      <c r="AI1140" s="61"/>
      <c r="AJ1140" s="61"/>
      <c r="AK1140" s="61"/>
      <c r="AL1140" s="164">
        <v>11.25</v>
      </c>
      <c r="AM1140" s="62"/>
      <c r="AN1140" s="63">
        <f t="shared" si="211"/>
        <v>6.5</v>
      </c>
      <c r="AO1140" s="59">
        <f t="shared" si="198"/>
        <v>2600</v>
      </c>
      <c r="AP1140" s="59">
        <f t="shared" si="198"/>
        <v>1300</v>
      </c>
      <c r="AQ1140" s="59">
        <f t="shared" si="198"/>
        <v>1105</v>
      </c>
      <c r="AR1140" s="59">
        <f t="shared" si="197"/>
        <v>975</v>
      </c>
      <c r="AS1140" s="59">
        <f t="shared" si="203"/>
        <v>2600</v>
      </c>
      <c r="AT1140" s="59">
        <f t="shared" si="203"/>
        <v>1300</v>
      </c>
      <c r="AU1140" s="59">
        <f t="shared" si="203"/>
        <v>1100</v>
      </c>
      <c r="AV1140" s="59">
        <f t="shared" si="203"/>
        <v>980</v>
      </c>
      <c r="AW1140" s="64"/>
      <c r="AX1140" s="126" t="s">
        <v>3453</v>
      </c>
      <c r="AY1140" s="65"/>
      <c r="AZ1140" s="66"/>
    </row>
    <row r="1141" spans="1:52" s="54" customFormat="1" ht="54.75" customHeight="1" x14ac:dyDescent="0.25">
      <c r="A1141" s="53" t="str">
        <f t="shared" si="199"/>
        <v>TP20NT+1</v>
      </c>
      <c r="B1141" s="53" t="str">
        <f t="shared" si="200"/>
        <v>TP20NT+2</v>
      </c>
      <c r="C1141" s="53" t="str">
        <f t="shared" si="201"/>
        <v>TP20NT+3</v>
      </c>
      <c r="D1141" s="53" t="str">
        <f t="shared" si="202"/>
        <v>TP20NT+4</v>
      </c>
      <c r="F1141" s="126" t="s">
        <v>3453</v>
      </c>
      <c r="G1141" s="55">
        <v>20</v>
      </c>
      <c r="H1141" s="55" t="s">
        <v>3735</v>
      </c>
      <c r="I1141" s="56" t="s">
        <v>3736</v>
      </c>
      <c r="J1141" s="56" t="s">
        <v>2775</v>
      </c>
      <c r="K1141" s="56"/>
      <c r="L1141" s="56" t="s">
        <v>3737</v>
      </c>
      <c r="M1141" s="55">
        <v>400</v>
      </c>
      <c r="N1141" s="55">
        <v>200</v>
      </c>
      <c r="O1141" s="55">
        <v>170</v>
      </c>
      <c r="P1141" s="55">
        <v>150</v>
      </c>
      <c r="Q1141" s="57"/>
      <c r="R1141" s="57"/>
      <c r="S1141" s="57"/>
      <c r="T1141" s="57"/>
      <c r="U1141" s="58" t="str">
        <f t="shared" si="210"/>
        <v>TP20NT</v>
      </c>
      <c r="V1141" s="59"/>
      <c r="W1141" s="59"/>
      <c r="X1141" s="59"/>
      <c r="Y1141" s="59"/>
      <c r="Z1141" s="60">
        <f>V1141/M1141</f>
        <v>0</v>
      </c>
      <c r="AA1141" s="60"/>
      <c r="AB1141" s="60"/>
      <c r="AC1141" s="60"/>
      <c r="AD1141" s="59"/>
      <c r="AE1141" s="59"/>
      <c r="AF1141" s="59"/>
      <c r="AG1141" s="59"/>
      <c r="AH1141" s="61"/>
      <c r="AI1141" s="61"/>
      <c r="AJ1141" s="61"/>
      <c r="AK1141" s="61"/>
      <c r="AL1141" s="164">
        <v>12.744999999999999</v>
      </c>
      <c r="AM1141" s="62"/>
      <c r="AN1141" s="63">
        <f t="shared" si="211"/>
        <v>7.3</v>
      </c>
      <c r="AO1141" s="59">
        <f t="shared" si="198"/>
        <v>2920</v>
      </c>
      <c r="AP1141" s="59">
        <f t="shared" si="198"/>
        <v>1460</v>
      </c>
      <c r="AQ1141" s="59">
        <f t="shared" si="198"/>
        <v>1241</v>
      </c>
      <c r="AR1141" s="59">
        <f t="shared" si="197"/>
        <v>1095</v>
      </c>
      <c r="AS1141" s="59">
        <f t="shared" si="203"/>
        <v>2900</v>
      </c>
      <c r="AT1141" s="59">
        <f t="shared" si="203"/>
        <v>1500</v>
      </c>
      <c r="AU1141" s="59">
        <f t="shared" si="203"/>
        <v>1200</v>
      </c>
      <c r="AV1141" s="59">
        <f t="shared" si="203"/>
        <v>1100</v>
      </c>
      <c r="AW1141" s="64"/>
      <c r="AX1141" s="126" t="s">
        <v>3453</v>
      </c>
      <c r="AY1141" s="65"/>
      <c r="AZ1141" s="66">
        <v>120</v>
      </c>
    </row>
    <row r="1142" spans="1:52" s="54" customFormat="1" ht="47.25" x14ac:dyDescent="0.25">
      <c r="A1142" s="53" t="str">
        <f t="shared" si="199"/>
        <v>TP21NT+1</v>
      </c>
      <c r="B1142" s="53" t="str">
        <f t="shared" si="200"/>
        <v>TP21NT+2</v>
      </c>
      <c r="C1142" s="53" t="str">
        <f t="shared" si="201"/>
        <v>TP21NT+3</v>
      </c>
      <c r="D1142" s="53" t="str">
        <f t="shared" si="202"/>
        <v>TP21NT+4</v>
      </c>
      <c r="F1142" s="126" t="s">
        <v>3453</v>
      </c>
      <c r="G1142" s="55">
        <v>21</v>
      </c>
      <c r="H1142" s="55" t="s">
        <v>3738</v>
      </c>
      <c r="I1142" s="56" t="s">
        <v>3739</v>
      </c>
      <c r="J1142" s="56" t="s">
        <v>3737</v>
      </c>
      <c r="K1142" s="56"/>
      <c r="L1142" s="56" t="s">
        <v>3734</v>
      </c>
      <c r="M1142" s="55">
        <v>400</v>
      </c>
      <c r="N1142" s="55">
        <v>200</v>
      </c>
      <c r="O1142" s="55">
        <v>170</v>
      </c>
      <c r="P1142" s="55">
        <v>150</v>
      </c>
      <c r="Q1142" s="57"/>
      <c r="R1142" s="57"/>
      <c r="S1142" s="57"/>
      <c r="T1142" s="57"/>
      <c r="U1142" s="58" t="str">
        <f t="shared" si="210"/>
        <v>TP21NT</v>
      </c>
      <c r="V1142" s="59"/>
      <c r="W1142" s="59"/>
      <c r="X1142" s="59"/>
      <c r="Y1142" s="59"/>
      <c r="Z1142" s="60">
        <f>V1142/M1142</f>
        <v>0</v>
      </c>
      <c r="AA1142" s="60">
        <f>W1142/N1142</f>
        <v>0</v>
      </c>
      <c r="AB1142" s="60"/>
      <c r="AC1142" s="60"/>
      <c r="AD1142" s="59"/>
      <c r="AE1142" s="59"/>
      <c r="AF1142" s="59"/>
      <c r="AG1142" s="59"/>
      <c r="AH1142" s="61"/>
      <c r="AI1142" s="61"/>
      <c r="AJ1142" s="61"/>
      <c r="AK1142" s="61"/>
      <c r="AL1142" s="164">
        <v>12.195</v>
      </c>
      <c r="AM1142" s="62"/>
      <c r="AN1142" s="63">
        <f t="shared" si="211"/>
        <v>7</v>
      </c>
      <c r="AO1142" s="59">
        <f t="shared" si="198"/>
        <v>2800</v>
      </c>
      <c r="AP1142" s="59">
        <f t="shared" si="198"/>
        <v>1400</v>
      </c>
      <c r="AQ1142" s="59">
        <f t="shared" si="198"/>
        <v>1190</v>
      </c>
      <c r="AR1142" s="59">
        <f t="shared" si="197"/>
        <v>1050</v>
      </c>
      <c r="AS1142" s="59">
        <f t="shared" si="203"/>
        <v>2800</v>
      </c>
      <c r="AT1142" s="59">
        <f t="shared" si="203"/>
        <v>1400</v>
      </c>
      <c r="AU1142" s="59">
        <f t="shared" si="203"/>
        <v>1200</v>
      </c>
      <c r="AV1142" s="59">
        <f t="shared" si="203"/>
        <v>1100</v>
      </c>
      <c r="AW1142" s="64"/>
      <c r="AX1142" s="126" t="s">
        <v>3453</v>
      </c>
      <c r="AY1142" s="65"/>
      <c r="AZ1142" s="66">
        <v>110</v>
      </c>
    </row>
    <row r="1143" spans="1:52" s="54" customFormat="1" ht="63" x14ac:dyDescent="0.25">
      <c r="A1143" s="53" t="str">
        <f t="shared" si="199"/>
        <v>TP22NT2+1</v>
      </c>
      <c r="B1143" s="53" t="str">
        <f t="shared" si="200"/>
        <v>TP22NT2+2</v>
      </c>
      <c r="C1143" s="53" t="str">
        <f t="shared" si="201"/>
        <v>TP22NT2+3</v>
      </c>
      <c r="D1143" s="53" t="str">
        <f t="shared" si="202"/>
        <v>TP22NT2+4</v>
      </c>
      <c r="F1143" s="126" t="s">
        <v>3453</v>
      </c>
      <c r="G1143" s="55">
        <v>22</v>
      </c>
      <c r="H1143" s="55" t="s">
        <v>3740</v>
      </c>
      <c r="I1143" s="56" t="s">
        <v>3741</v>
      </c>
      <c r="J1143" s="56" t="s">
        <v>3742</v>
      </c>
      <c r="K1143" s="56"/>
      <c r="L1143" s="56" t="s">
        <v>3743</v>
      </c>
      <c r="M1143" s="55"/>
      <c r="N1143" s="55"/>
      <c r="O1143" s="55"/>
      <c r="P1143" s="55"/>
      <c r="Q1143" s="57"/>
      <c r="R1143" s="57"/>
      <c r="S1143" s="57"/>
      <c r="T1143" s="57"/>
      <c r="U1143" s="58"/>
      <c r="V1143" s="59"/>
      <c r="W1143" s="59"/>
      <c r="X1143" s="59"/>
      <c r="Y1143" s="59"/>
      <c r="Z1143" s="60"/>
      <c r="AA1143" s="60"/>
      <c r="AB1143" s="60"/>
      <c r="AC1143" s="60"/>
      <c r="AD1143" s="59"/>
      <c r="AE1143" s="59"/>
      <c r="AF1143" s="59"/>
      <c r="AG1143" s="59"/>
      <c r="AH1143" s="61"/>
      <c r="AI1143" s="61"/>
      <c r="AJ1143" s="61"/>
      <c r="AK1143" s="61"/>
      <c r="AL1143" s="164"/>
      <c r="AM1143" s="62"/>
      <c r="AN1143" s="62"/>
      <c r="AO1143" s="59">
        <f t="shared" si="198"/>
        <v>0</v>
      </c>
      <c r="AP1143" s="59">
        <f t="shared" si="198"/>
        <v>0</v>
      </c>
      <c r="AQ1143" s="59">
        <f t="shared" si="198"/>
        <v>0</v>
      </c>
      <c r="AR1143" s="59">
        <f t="shared" si="197"/>
        <v>0</v>
      </c>
      <c r="AS1143" s="59"/>
      <c r="AT1143" s="59"/>
      <c r="AU1143" s="59"/>
      <c r="AV1143" s="59"/>
      <c r="AW1143" s="64"/>
      <c r="AX1143" s="126" t="s">
        <v>3453</v>
      </c>
      <c r="AY1143" s="65"/>
      <c r="AZ1143" s="66">
        <v>110</v>
      </c>
    </row>
    <row r="1144" spans="1:52" s="54" customFormat="1" ht="54.75" customHeight="1" x14ac:dyDescent="0.25">
      <c r="A1144" s="53" t="str">
        <f t="shared" si="199"/>
        <v>TP22NT2_D1+1</v>
      </c>
      <c r="B1144" s="53" t="str">
        <f t="shared" si="200"/>
        <v>TP22NT2_D1+2</v>
      </c>
      <c r="C1144" s="53" t="str">
        <f t="shared" si="201"/>
        <v>TP22NT2_D1+3</v>
      </c>
      <c r="D1144" s="53" t="str">
        <f t="shared" si="202"/>
        <v>TP22NT2_D1+4</v>
      </c>
      <c r="F1144" s="126" t="s">
        <v>3453</v>
      </c>
      <c r="G1144" s="55"/>
      <c r="H1144" s="55" t="s">
        <v>3744</v>
      </c>
      <c r="I1144" s="56" t="s">
        <v>3745</v>
      </c>
      <c r="J1144" s="56" t="s">
        <v>2775</v>
      </c>
      <c r="K1144" s="56"/>
      <c r="L1144" s="56" t="s">
        <v>3746</v>
      </c>
      <c r="M1144" s="55">
        <v>600</v>
      </c>
      <c r="N1144" s="55">
        <v>300</v>
      </c>
      <c r="O1144" s="55">
        <v>250</v>
      </c>
      <c r="P1144" s="55">
        <v>150</v>
      </c>
      <c r="Q1144" s="57"/>
      <c r="R1144" s="57"/>
      <c r="S1144" s="57"/>
      <c r="T1144" s="57"/>
      <c r="U1144" s="58" t="str">
        <f>H1144</f>
        <v>TP22NT2_D1</v>
      </c>
      <c r="V1144" s="59"/>
      <c r="W1144" s="59"/>
      <c r="X1144" s="59"/>
      <c r="Y1144" s="59"/>
      <c r="Z1144" s="60"/>
      <c r="AA1144" s="60"/>
      <c r="AB1144" s="60"/>
      <c r="AC1144" s="60"/>
      <c r="AD1144" s="59"/>
      <c r="AE1144" s="59"/>
      <c r="AF1144" s="59"/>
      <c r="AG1144" s="59"/>
      <c r="AH1144" s="61"/>
      <c r="AI1144" s="61"/>
      <c r="AJ1144" s="61"/>
      <c r="AK1144" s="61"/>
      <c r="AL1144" s="164">
        <v>12.806666666666667</v>
      </c>
      <c r="AM1144" s="62"/>
      <c r="AN1144" s="63">
        <f>ROUNDDOWN(AL1144*$AN$10/$AL$10,1)</f>
        <v>7.4</v>
      </c>
      <c r="AO1144" s="59">
        <f t="shared" si="198"/>
        <v>4440</v>
      </c>
      <c r="AP1144" s="59">
        <f t="shared" si="198"/>
        <v>2220</v>
      </c>
      <c r="AQ1144" s="59">
        <f t="shared" si="198"/>
        <v>1850</v>
      </c>
      <c r="AR1144" s="59">
        <f t="shared" si="197"/>
        <v>1110</v>
      </c>
      <c r="AS1144" s="59">
        <f t="shared" si="203"/>
        <v>4400</v>
      </c>
      <c r="AT1144" s="59">
        <f t="shared" si="203"/>
        <v>2200</v>
      </c>
      <c r="AU1144" s="59">
        <f t="shared" si="203"/>
        <v>1900</v>
      </c>
      <c r="AV1144" s="59">
        <f t="shared" si="203"/>
        <v>1100</v>
      </c>
      <c r="AW1144" s="64"/>
      <c r="AX1144" s="126" t="s">
        <v>3453</v>
      </c>
      <c r="AY1144" s="65"/>
      <c r="AZ1144" s="66">
        <v>100</v>
      </c>
    </row>
    <row r="1145" spans="1:52" s="54" customFormat="1" ht="54.75" customHeight="1" x14ac:dyDescent="0.25">
      <c r="A1145" s="53" t="str">
        <f t="shared" si="199"/>
        <v>TP22NT2_D2+1</v>
      </c>
      <c r="B1145" s="53" t="str">
        <f t="shared" si="200"/>
        <v>TP22NT2_D2+2</v>
      </c>
      <c r="C1145" s="53" t="str">
        <f t="shared" si="201"/>
        <v>TP22NT2_D2+3</v>
      </c>
      <c r="D1145" s="53" t="str">
        <f t="shared" si="202"/>
        <v>TP22NT2_D2+4</v>
      </c>
      <c r="F1145" s="126" t="s">
        <v>3453</v>
      </c>
      <c r="G1145" s="55"/>
      <c r="H1145" s="55" t="s">
        <v>3747</v>
      </c>
      <c r="I1145" s="56" t="s">
        <v>3748</v>
      </c>
      <c r="J1145" s="56" t="s">
        <v>2775</v>
      </c>
      <c r="K1145" s="56"/>
      <c r="L1145" s="56" t="s">
        <v>3749</v>
      </c>
      <c r="M1145" s="55">
        <v>400</v>
      </c>
      <c r="N1145" s="55">
        <v>170</v>
      </c>
      <c r="O1145" s="55">
        <v>160</v>
      </c>
      <c r="P1145" s="55">
        <v>150</v>
      </c>
      <c r="Q1145" s="57"/>
      <c r="R1145" s="57"/>
      <c r="S1145" s="57"/>
      <c r="T1145" s="57"/>
      <c r="U1145" s="58" t="str">
        <f>H1145</f>
        <v>TP22NT2_D2</v>
      </c>
      <c r="V1145" s="59"/>
      <c r="W1145" s="59"/>
      <c r="X1145" s="59"/>
      <c r="Y1145" s="59"/>
      <c r="Z1145" s="60"/>
      <c r="AA1145" s="60"/>
      <c r="AB1145" s="60"/>
      <c r="AC1145" s="60"/>
      <c r="AD1145" s="59"/>
      <c r="AE1145" s="59"/>
      <c r="AF1145" s="59"/>
      <c r="AG1145" s="59"/>
      <c r="AH1145" s="61"/>
      <c r="AI1145" s="61"/>
      <c r="AJ1145" s="61"/>
      <c r="AK1145" s="61"/>
      <c r="AL1145" s="164">
        <v>12.086838235294117</v>
      </c>
      <c r="AM1145" s="62"/>
      <c r="AN1145" s="63">
        <f>ROUNDDOWN(AL1145*$AN$10/$AL$10,1)</f>
        <v>7</v>
      </c>
      <c r="AO1145" s="59">
        <f t="shared" si="198"/>
        <v>2800</v>
      </c>
      <c r="AP1145" s="59">
        <f t="shared" si="198"/>
        <v>1190</v>
      </c>
      <c r="AQ1145" s="59">
        <f t="shared" si="198"/>
        <v>1120</v>
      </c>
      <c r="AR1145" s="59">
        <f t="shared" si="197"/>
        <v>1050</v>
      </c>
      <c r="AS1145" s="59">
        <f t="shared" si="203"/>
        <v>2800</v>
      </c>
      <c r="AT1145" s="59">
        <f t="shared" si="203"/>
        <v>1200</v>
      </c>
      <c r="AU1145" s="59">
        <f t="shared" si="203"/>
        <v>1100</v>
      </c>
      <c r="AV1145" s="59">
        <f t="shared" si="203"/>
        <v>1100</v>
      </c>
      <c r="AW1145" s="64"/>
      <c r="AX1145" s="126" t="s">
        <v>3453</v>
      </c>
      <c r="AY1145" s="65"/>
      <c r="AZ1145" s="66">
        <v>100</v>
      </c>
    </row>
    <row r="1146" spans="1:52" s="54" customFormat="1" ht="54.75" customHeight="1" x14ac:dyDescent="0.25">
      <c r="A1146" s="53" t="str">
        <f t="shared" si="199"/>
        <v>TP23NT+1</v>
      </c>
      <c r="B1146" s="53" t="str">
        <f t="shared" si="200"/>
        <v>TP23NT+2</v>
      </c>
      <c r="C1146" s="53" t="str">
        <f t="shared" si="201"/>
        <v>TP23NT+3</v>
      </c>
      <c r="D1146" s="53" t="str">
        <f t="shared" si="202"/>
        <v>TP23NT+4</v>
      </c>
      <c r="F1146" s="126" t="s">
        <v>3453</v>
      </c>
      <c r="G1146" s="55">
        <v>23</v>
      </c>
      <c r="H1146" s="55" t="s">
        <v>3750</v>
      </c>
      <c r="I1146" s="56" t="s">
        <v>3751</v>
      </c>
      <c r="J1146" s="56" t="s">
        <v>3752</v>
      </c>
      <c r="K1146" s="56"/>
      <c r="L1146" s="56" t="s">
        <v>3753</v>
      </c>
      <c r="M1146" s="55">
        <v>400</v>
      </c>
      <c r="N1146" s="55">
        <v>160</v>
      </c>
      <c r="O1146" s="55">
        <v>150</v>
      </c>
      <c r="P1146" s="55">
        <v>140</v>
      </c>
      <c r="Q1146" s="57"/>
      <c r="R1146" s="57"/>
      <c r="S1146" s="57"/>
      <c r="T1146" s="57"/>
      <c r="U1146" s="58" t="str">
        <f>H1146</f>
        <v>TP23NT</v>
      </c>
      <c r="V1146" s="59"/>
      <c r="W1146" s="59"/>
      <c r="X1146" s="59"/>
      <c r="Y1146" s="59"/>
      <c r="Z1146" s="60"/>
      <c r="AA1146" s="60"/>
      <c r="AB1146" s="60"/>
      <c r="AC1146" s="60"/>
      <c r="AD1146" s="59"/>
      <c r="AE1146" s="59"/>
      <c r="AF1146" s="59"/>
      <c r="AG1146" s="59"/>
      <c r="AH1146" s="61"/>
      <c r="AI1146" s="61"/>
      <c r="AJ1146" s="61"/>
      <c r="AK1146" s="61"/>
      <c r="AL1146" s="164">
        <v>10.78</v>
      </c>
      <c r="AM1146" s="62"/>
      <c r="AN1146" s="63">
        <f>ROUNDDOWN(AL1146*$AN$10/$AL$10,1)</f>
        <v>6.2</v>
      </c>
      <c r="AO1146" s="59">
        <f t="shared" si="198"/>
        <v>2480</v>
      </c>
      <c r="AP1146" s="59">
        <f t="shared" si="198"/>
        <v>992</v>
      </c>
      <c r="AQ1146" s="59">
        <f t="shared" si="198"/>
        <v>930</v>
      </c>
      <c r="AR1146" s="59">
        <f t="shared" si="197"/>
        <v>868</v>
      </c>
      <c r="AS1146" s="59">
        <f t="shared" si="203"/>
        <v>2500</v>
      </c>
      <c r="AT1146" s="59">
        <f t="shared" si="203"/>
        <v>990</v>
      </c>
      <c r="AU1146" s="59">
        <f t="shared" si="203"/>
        <v>930</v>
      </c>
      <c r="AV1146" s="59">
        <f t="shared" si="203"/>
        <v>870</v>
      </c>
      <c r="AW1146" s="64"/>
      <c r="AX1146" s="126" t="s">
        <v>3453</v>
      </c>
      <c r="AY1146" s="65"/>
      <c r="AZ1146" s="66">
        <v>100</v>
      </c>
    </row>
    <row r="1147" spans="1:52" s="54" customFormat="1" ht="54.75" customHeight="1" x14ac:dyDescent="0.25">
      <c r="A1147" s="53" t="str">
        <f t="shared" si="199"/>
        <v>TP24NT+1</v>
      </c>
      <c r="B1147" s="53" t="str">
        <f t="shared" si="200"/>
        <v>TP24NT+2</v>
      </c>
      <c r="C1147" s="53" t="str">
        <f t="shared" si="201"/>
        <v>TP24NT+3</v>
      </c>
      <c r="D1147" s="53" t="str">
        <f t="shared" si="202"/>
        <v>TP24NT+4</v>
      </c>
      <c r="F1147" s="126" t="s">
        <v>3453</v>
      </c>
      <c r="G1147" s="55">
        <v>24</v>
      </c>
      <c r="H1147" s="55" t="s">
        <v>3754</v>
      </c>
      <c r="I1147" s="56" t="s">
        <v>3755</v>
      </c>
      <c r="J1147" s="56" t="s">
        <v>2775</v>
      </c>
      <c r="K1147" s="56"/>
      <c r="L1147" s="56" t="s">
        <v>3756</v>
      </c>
      <c r="M1147" s="55"/>
      <c r="N1147" s="55"/>
      <c r="O1147" s="55"/>
      <c r="P1147" s="55"/>
      <c r="Q1147" s="57"/>
      <c r="R1147" s="57"/>
      <c r="S1147" s="57"/>
      <c r="T1147" s="57"/>
      <c r="U1147" s="58"/>
      <c r="V1147" s="59"/>
      <c r="W1147" s="59"/>
      <c r="X1147" s="59"/>
      <c r="Y1147" s="59"/>
      <c r="Z1147" s="60"/>
      <c r="AA1147" s="60"/>
      <c r="AB1147" s="60"/>
      <c r="AC1147" s="60"/>
      <c r="AD1147" s="59"/>
      <c r="AE1147" s="59"/>
      <c r="AF1147" s="59"/>
      <c r="AG1147" s="59"/>
      <c r="AH1147" s="61"/>
      <c r="AI1147" s="61"/>
      <c r="AJ1147" s="61"/>
      <c r="AK1147" s="61"/>
      <c r="AL1147" s="164"/>
      <c r="AM1147" s="62"/>
      <c r="AN1147" s="62"/>
      <c r="AO1147" s="59">
        <f t="shared" si="198"/>
        <v>0</v>
      </c>
      <c r="AP1147" s="59">
        <f t="shared" si="198"/>
        <v>0</v>
      </c>
      <c r="AQ1147" s="59">
        <f t="shared" si="198"/>
        <v>0</v>
      </c>
      <c r="AR1147" s="59">
        <f t="shared" si="197"/>
        <v>0</v>
      </c>
      <c r="AS1147" s="59"/>
      <c r="AT1147" s="59"/>
      <c r="AU1147" s="59"/>
      <c r="AV1147" s="59"/>
      <c r="AW1147" s="64"/>
      <c r="AX1147" s="126" t="s">
        <v>3453</v>
      </c>
      <c r="AY1147" s="65"/>
      <c r="AZ1147" s="66">
        <v>100</v>
      </c>
    </row>
    <row r="1148" spans="1:52" s="54" customFormat="1" ht="54.75" customHeight="1" x14ac:dyDescent="0.25">
      <c r="A1148" s="53" t="str">
        <f t="shared" si="199"/>
        <v>TP24NT_D1+1</v>
      </c>
      <c r="B1148" s="53" t="str">
        <f t="shared" si="200"/>
        <v>TP24NT_D1+2</v>
      </c>
      <c r="C1148" s="53" t="str">
        <f t="shared" si="201"/>
        <v>TP24NT_D1+3</v>
      </c>
      <c r="D1148" s="53" t="str">
        <f t="shared" si="202"/>
        <v>TP24NT_D1+4</v>
      </c>
      <c r="F1148" s="126" t="s">
        <v>3453</v>
      </c>
      <c r="G1148" s="55"/>
      <c r="H1148" s="55" t="s">
        <v>3757</v>
      </c>
      <c r="I1148" s="56" t="s">
        <v>3758</v>
      </c>
      <c r="J1148" s="56" t="s">
        <v>2775</v>
      </c>
      <c r="K1148" s="56"/>
      <c r="L1148" s="56" t="s">
        <v>3759</v>
      </c>
      <c r="M1148" s="55">
        <v>520</v>
      </c>
      <c r="N1148" s="55">
        <v>260</v>
      </c>
      <c r="O1148" s="55">
        <v>240</v>
      </c>
      <c r="P1148" s="55">
        <v>200</v>
      </c>
      <c r="Q1148" s="57"/>
      <c r="R1148" s="57"/>
      <c r="S1148" s="57"/>
      <c r="T1148" s="57"/>
      <c r="U1148" s="58" t="str">
        <f>H1148</f>
        <v>TP24NT_D1</v>
      </c>
      <c r="V1148" s="59"/>
      <c r="W1148" s="59"/>
      <c r="X1148" s="59"/>
      <c r="Y1148" s="59"/>
      <c r="Z1148" s="60"/>
      <c r="AA1148" s="60"/>
      <c r="AB1148" s="60"/>
      <c r="AC1148" s="60"/>
      <c r="AD1148" s="59"/>
      <c r="AE1148" s="59"/>
      <c r="AF1148" s="59"/>
      <c r="AG1148" s="59"/>
      <c r="AH1148" s="61"/>
      <c r="AI1148" s="61"/>
      <c r="AJ1148" s="61"/>
      <c r="AK1148" s="61"/>
      <c r="AL1148" s="164">
        <v>12.589423076923076</v>
      </c>
      <c r="AM1148" s="62"/>
      <c r="AN1148" s="63">
        <f>ROUNDDOWN(AL1148*$AN$10/$AL$10,1)</f>
        <v>7.3</v>
      </c>
      <c r="AO1148" s="59">
        <f t="shared" si="198"/>
        <v>3796</v>
      </c>
      <c r="AP1148" s="59">
        <f t="shared" si="198"/>
        <v>1898</v>
      </c>
      <c r="AQ1148" s="59">
        <f t="shared" si="198"/>
        <v>1752</v>
      </c>
      <c r="AR1148" s="59">
        <f t="shared" si="197"/>
        <v>1460</v>
      </c>
      <c r="AS1148" s="59">
        <f t="shared" si="203"/>
        <v>3800</v>
      </c>
      <c r="AT1148" s="59">
        <f t="shared" si="203"/>
        <v>1900</v>
      </c>
      <c r="AU1148" s="59">
        <f t="shared" si="203"/>
        <v>1800</v>
      </c>
      <c r="AV1148" s="59">
        <f t="shared" si="203"/>
        <v>1500</v>
      </c>
      <c r="AW1148" s="64"/>
      <c r="AX1148" s="126" t="s">
        <v>3453</v>
      </c>
      <c r="AY1148" s="65"/>
      <c r="AZ1148" s="66">
        <v>90</v>
      </c>
    </row>
    <row r="1149" spans="1:52" s="54" customFormat="1" ht="54.75" customHeight="1" x14ac:dyDescent="0.25">
      <c r="A1149" s="53" t="str">
        <f t="shared" si="199"/>
        <v>TP24NT_D2+1</v>
      </c>
      <c r="B1149" s="53" t="str">
        <f t="shared" si="200"/>
        <v>TP24NT_D2+2</v>
      </c>
      <c r="C1149" s="53" t="str">
        <f t="shared" si="201"/>
        <v>TP24NT_D2+3</v>
      </c>
      <c r="D1149" s="53" t="str">
        <f t="shared" si="202"/>
        <v>TP24NT_D2+4</v>
      </c>
      <c r="F1149" s="126" t="s">
        <v>3453</v>
      </c>
      <c r="G1149" s="55"/>
      <c r="H1149" s="55" t="s">
        <v>3760</v>
      </c>
      <c r="I1149" s="56" t="s">
        <v>3761</v>
      </c>
      <c r="J1149" s="56" t="s">
        <v>2775</v>
      </c>
      <c r="K1149" s="56"/>
      <c r="L1149" s="56" t="s">
        <v>3582</v>
      </c>
      <c r="M1149" s="55">
        <v>600</v>
      </c>
      <c r="N1149" s="55">
        <v>250</v>
      </c>
      <c r="O1149" s="55">
        <v>230</v>
      </c>
      <c r="P1149" s="55">
        <v>200</v>
      </c>
      <c r="Q1149" s="57"/>
      <c r="R1149" s="57"/>
      <c r="S1149" s="57"/>
      <c r="T1149" s="57"/>
      <c r="U1149" s="58" t="str">
        <f>H1149</f>
        <v>TP24NT_D2</v>
      </c>
      <c r="V1149" s="59"/>
      <c r="W1149" s="59"/>
      <c r="X1149" s="59"/>
      <c r="Y1149" s="59"/>
      <c r="Z1149" s="60">
        <f>V1149/M1149</f>
        <v>0</v>
      </c>
      <c r="AA1149" s="60"/>
      <c r="AB1149" s="60"/>
      <c r="AC1149" s="60"/>
      <c r="AD1149" s="59"/>
      <c r="AE1149" s="59"/>
      <c r="AF1149" s="59"/>
      <c r="AG1149" s="59"/>
      <c r="AH1149" s="61"/>
      <c r="AI1149" s="61"/>
      <c r="AJ1149" s="61"/>
      <c r="AK1149" s="61"/>
      <c r="AL1149" s="164">
        <v>7.2050000000000001</v>
      </c>
      <c r="AM1149" s="62"/>
      <c r="AN1149" s="63">
        <f>ROUNDDOWN(AL1149*$AN$10/$AL$10,1)</f>
        <v>4.0999999999999996</v>
      </c>
      <c r="AO1149" s="59">
        <f t="shared" si="198"/>
        <v>2460</v>
      </c>
      <c r="AP1149" s="59">
        <f t="shared" si="198"/>
        <v>1025</v>
      </c>
      <c r="AQ1149" s="59">
        <f t="shared" si="198"/>
        <v>942.99999999999989</v>
      </c>
      <c r="AR1149" s="59">
        <f t="shared" si="197"/>
        <v>819.99999999999989</v>
      </c>
      <c r="AS1149" s="59">
        <f t="shared" si="203"/>
        <v>2500</v>
      </c>
      <c r="AT1149" s="59">
        <f t="shared" si="203"/>
        <v>1000</v>
      </c>
      <c r="AU1149" s="59">
        <f t="shared" si="203"/>
        <v>940</v>
      </c>
      <c r="AV1149" s="59">
        <f t="shared" si="203"/>
        <v>820</v>
      </c>
      <c r="AW1149" s="64"/>
      <c r="AX1149" s="126" t="s">
        <v>3453</v>
      </c>
      <c r="AY1149" s="65"/>
      <c r="AZ1149" s="66">
        <v>90</v>
      </c>
    </row>
    <row r="1150" spans="1:52" s="54" customFormat="1" ht="54.75" customHeight="1" x14ac:dyDescent="0.25">
      <c r="A1150" s="53" t="str">
        <f t="shared" si="199"/>
        <v>TP25NT+1</v>
      </c>
      <c r="B1150" s="53" t="str">
        <f t="shared" si="200"/>
        <v>TP25NT+2</v>
      </c>
      <c r="C1150" s="53" t="str">
        <f t="shared" si="201"/>
        <v>TP25NT+3</v>
      </c>
      <c r="D1150" s="53" t="str">
        <f t="shared" si="202"/>
        <v>TP25NT+4</v>
      </c>
      <c r="F1150" s="126" t="s">
        <v>3453</v>
      </c>
      <c r="G1150" s="55">
        <v>25</v>
      </c>
      <c r="H1150" s="55" t="s">
        <v>3762</v>
      </c>
      <c r="I1150" s="56" t="s">
        <v>3763</v>
      </c>
      <c r="J1150" s="56" t="s">
        <v>3582</v>
      </c>
      <c r="K1150" s="56"/>
      <c r="L1150" s="56" t="s">
        <v>3759</v>
      </c>
      <c r="M1150" s="55">
        <v>520</v>
      </c>
      <c r="N1150" s="55">
        <v>260</v>
      </c>
      <c r="O1150" s="55">
        <v>200</v>
      </c>
      <c r="P1150" s="55">
        <v>160</v>
      </c>
      <c r="Q1150" s="57"/>
      <c r="R1150" s="57"/>
      <c r="S1150" s="57"/>
      <c r="T1150" s="57"/>
      <c r="U1150" s="58" t="str">
        <f>H1150</f>
        <v>TP25NT</v>
      </c>
      <c r="V1150" s="59"/>
      <c r="W1150" s="59"/>
      <c r="X1150" s="59"/>
      <c r="Y1150" s="59"/>
      <c r="Z1150" s="60"/>
      <c r="AA1150" s="60"/>
      <c r="AB1150" s="60"/>
      <c r="AC1150" s="60"/>
      <c r="AD1150" s="59"/>
      <c r="AE1150" s="59"/>
      <c r="AF1150" s="59"/>
      <c r="AG1150" s="59"/>
      <c r="AH1150" s="61"/>
      <c r="AI1150" s="61"/>
      <c r="AJ1150" s="61"/>
      <c r="AK1150" s="61"/>
      <c r="AL1150" s="164">
        <v>9.6326923076923077</v>
      </c>
      <c r="AM1150" s="62"/>
      <c r="AN1150" s="63">
        <f>ROUNDDOWN(AL1150*$AN$10/$AL$10,1)</f>
        <v>5.5</v>
      </c>
      <c r="AO1150" s="59">
        <f t="shared" si="198"/>
        <v>2860</v>
      </c>
      <c r="AP1150" s="59">
        <f t="shared" si="198"/>
        <v>1430</v>
      </c>
      <c r="AQ1150" s="59">
        <f t="shared" si="198"/>
        <v>1100</v>
      </c>
      <c r="AR1150" s="59">
        <f t="shared" si="197"/>
        <v>880</v>
      </c>
      <c r="AS1150" s="59">
        <f t="shared" si="203"/>
        <v>2900</v>
      </c>
      <c r="AT1150" s="59">
        <f t="shared" si="203"/>
        <v>1400</v>
      </c>
      <c r="AU1150" s="59">
        <f t="shared" si="203"/>
        <v>1100</v>
      </c>
      <c r="AV1150" s="59">
        <f t="shared" si="203"/>
        <v>880</v>
      </c>
      <c r="AW1150" s="64"/>
      <c r="AX1150" s="126" t="s">
        <v>3453</v>
      </c>
      <c r="AY1150" s="65"/>
      <c r="AZ1150" s="66">
        <v>80</v>
      </c>
    </row>
    <row r="1151" spans="1:52" s="54" customFormat="1" ht="54.75" customHeight="1" x14ac:dyDescent="0.25">
      <c r="A1151" s="53" t="str">
        <f t="shared" si="199"/>
        <v>TP26NT+1</v>
      </c>
      <c r="B1151" s="53" t="str">
        <f t="shared" si="200"/>
        <v>TP26NT+2</v>
      </c>
      <c r="C1151" s="53" t="str">
        <f t="shared" si="201"/>
        <v>TP26NT+3</v>
      </c>
      <c r="D1151" s="53" t="str">
        <f t="shared" si="202"/>
        <v>TP26NT+4</v>
      </c>
      <c r="F1151" s="126" t="s">
        <v>3453</v>
      </c>
      <c r="G1151" s="55">
        <v>26</v>
      </c>
      <c r="H1151" s="55" t="s">
        <v>3764</v>
      </c>
      <c r="I1151" s="56" t="s">
        <v>3765</v>
      </c>
      <c r="J1151" s="56" t="s">
        <v>2775</v>
      </c>
      <c r="K1151" s="56"/>
      <c r="L1151" s="56" t="s">
        <v>3743</v>
      </c>
      <c r="M1151" s="55"/>
      <c r="N1151" s="55"/>
      <c r="O1151" s="55"/>
      <c r="P1151" s="55"/>
      <c r="Q1151" s="57"/>
      <c r="R1151" s="57"/>
      <c r="S1151" s="57"/>
      <c r="T1151" s="57"/>
      <c r="U1151" s="58"/>
      <c r="V1151" s="59"/>
      <c r="W1151" s="59"/>
      <c r="X1151" s="59"/>
      <c r="Y1151" s="59"/>
      <c r="Z1151" s="60"/>
      <c r="AA1151" s="60"/>
      <c r="AB1151" s="60"/>
      <c r="AC1151" s="60"/>
      <c r="AD1151" s="59"/>
      <c r="AE1151" s="59"/>
      <c r="AF1151" s="59"/>
      <c r="AG1151" s="59"/>
      <c r="AH1151" s="61"/>
      <c r="AI1151" s="61"/>
      <c r="AJ1151" s="61"/>
      <c r="AK1151" s="61"/>
      <c r="AL1151" s="164"/>
      <c r="AM1151" s="62"/>
      <c r="AN1151" s="62"/>
      <c r="AO1151" s="59">
        <f t="shared" si="198"/>
        <v>0</v>
      </c>
      <c r="AP1151" s="59">
        <f t="shared" si="198"/>
        <v>0</v>
      </c>
      <c r="AQ1151" s="59">
        <f t="shared" si="198"/>
        <v>0</v>
      </c>
      <c r="AR1151" s="59">
        <f t="shared" si="197"/>
        <v>0</v>
      </c>
      <c r="AS1151" s="59"/>
      <c r="AT1151" s="59"/>
      <c r="AU1151" s="59"/>
      <c r="AV1151" s="59"/>
      <c r="AW1151" s="64"/>
      <c r="AX1151" s="126" t="s">
        <v>3453</v>
      </c>
      <c r="AY1151" s="65"/>
      <c r="AZ1151" s="66">
        <v>80</v>
      </c>
    </row>
    <row r="1152" spans="1:52" s="54" customFormat="1" x14ac:dyDescent="0.25">
      <c r="A1152" s="53" t="str">
        <f t="shared" si="199"/>
        <v>TP26NT_D1+1</v>
      </c>
      <c r="B1152" s="53" t="str">
        <f t="shared" si="200"/>
        <v>TP26NT_D1+2</v>
      </c>
      <c r="C1152" s="53" t="str">
        <f t="shared" si="201"/>
        <v>TP26NT_D1+3</v>
      </c>
      <c r="D1152" s="53" t="str">
        <f t="shared" si="202"/>
        <v>TP26NT_D1+4</v>
      </c>
      <c r="F1152" s="126" t="s">
        <v>3453</v>
      </c>
      <c r="G1152" s="55"/>
      <c r="H1152" s="55" t="s">
        <v>3766</v>
      </c>
      <c r="I1152" s="56" t="s">
        <v>3767</v>
      </c>
      <c r="J1152" s="56" t="s">
        <v>2775</v>
      </c>
      <c r="K1152" s="56"/>
      <c r="L1152" s="56" t="s">
        <v>3768</v>
      </c>
      <c r="M1152" s="55">
        <v>600</v>
      </c>
      <c r="N1152" s="55">
        <v>250</v>
      </c>
      <c r="O1152" s="55">
        <v>230</v>
      </c>
      <c r="P1152" s="55">
        <v>200</v>
      </c>
      <c r="Q1152" s="57"/>
      <c r="R1152" s="57"/>
      <c r="S1152" s="57"/>
      <c r="T1152" s="57"/>
      <c r="U1152" s="58" t="str">
        <f t="shared" ref="U1152:U1167" si="212">H1152</f>
        <v>TP26NT_D1</v>
      </c>
      <c r="V1152" s="59"/>
      <c r="W1152" s="59"/>
      <c r="X1152" s="59"/>
      <c r="Y1152" s="59"/>
      <c r="Z1152" s="60">
        <f>V1152/M1152</f>
        <v>0</v>
      </c>
      <c r="AA1152" s="60"/>
      <c r="AB1152" s="60">
        <f>X1152/O1152</f>
        <v>0</v>
      </c>
      <c r="AC1152" s="60"/>
      <c r="AD1152" s="59"/>
      <c r="AE1152" s="59"/>
      <c r="AF1152" s="59"/>
      <c r="AG1152" s="59"/>
      <c r="AH1152" s="61"/>
      <c r="AI1152" s="61"/>
      <c r="AJ1152" s="61"/>
      <c r="AK1152" s="61"/>
      <c r="AL1152" s="164">
        <v>10.66</v>
      </c>
      <c r="AM1152" s="62"/>
      <c r="AN1152" s="63">
        <f t="shared" ref="AN1152:AN1167" si="213">ROUNDDOWN(AL1152*$AN$10/$AL$10,1)</f>
        <v>6.1</v>
      </c>
      <c r="AO1152" s="59">
        <f t="shared" si="198"/>
        <v>3660</v>
      </c>
      <c r="AP1152" s="59">
        <f t="shared" si="198"/>
        <v>1525</v>
      </c>
      <c r="AQ1152" s="59">
        <f t="shared" si="198"/>
        <v>1403</v>
      </c>
      <c r="AR1152" s="59">
        <f t="shared" si="197"/>
        <v>1220</v>
      </c>
      <c r="AS1152" s="59">
        <f t="shared" si="203"/>
        <v>3700</v>
      </c>
      <c r="AT1152" s="59">
        <f t="shared" si="203"/>
        <v>1500</v>
      </c>
      <c r="AU1152" s="59">
        <f t="shared" si="203"/>
        <v>1400</v>
      </c>
      <c r="AV1152" s="59">
        <f t="shared" si="203"/>
        <v>1200</v>
      </c>
      <c r="AW1152" s="64"/>
      <c r="AX1152" s="126" t="s">
        <v>3453</v>
      </c>
      <c r="AY1152" s="65"/>
      <c r="AZ1152" s="66">
        <v>90</v>
      </c>
    </row>
    <row r="1153" spans="1:52" s="54" customFormat="1" ht="54.75" customHeight="1" x14ac:dyDescent="0.25">
      <c r="A1153" s="53" t="str">
        <f t="shared" si="199"/>
        <v>TP26NT_D2+1</v>
      </c>
      <c r="B1153" s="53" t="str">
        <f t="shared" si="200"/>
        <v>TP26NT_D2+2</v>
      </c>
      <c r="C1153" s="53" t="str">
        <f t="shared" si="201"/>
        <v>TP26NT_D2+3</v>
      </c>
      <c r="D1153" s="53" t="str">
        <f t="shared" si="202"/>
        <v>TP26NT_D2+4</v>
      </c>
      <c r="F1153" s="126" t="s">
        <v>3453</v>
      </c>
      <c r="G1153" s="55"/>
      <c r="H1153" s="55" t="s">
        <v>3769</v>
      </c>
      <c r="I1153" s="56" t="s">
        <v>3770</v>
      </c>
      <c r="J1153" s="56" t="s">
        <v>2775</v>
      </c>
      <c r="K1153" s="56"/>
      <c r="L1153" s="56" t="s">
        <v>3771</v>
      </c>
      <c r="M1153" s="55">
        <v>500</v>
      </c>
      <c r="N1153" s="55">
        <v>220</v>
      </c>
      <c r="O1153" s="55">
        <v>200</v>
      </c>
      <c r="P1153" s="55">
        <v>180</v>
      </c>
      <c r="Q1153" s="57"/>
      <c r="R1153" s="57"/>
      <c r="S1153" s="57"/>
      <c r="T1153" s="57"/>
      <c r="U1153" s="58" t="str">
        <f t="shared" si="212"/>
        <v>TP26NT_D2</v>
      </c>
      <c r="V1153" s="59"/>
      <c r="W1153" s="59"/>
      <c r="X1153" s="59"/>
      <c r="Y1153" s="59"/>
      <c r="Z1153" s="60"/>
      <c r="AA1153" s="60"/>
      <c r="AB1153" s="60"/>
      <c r="AC1153" s="60"/>
      <c r="AD1153" s="59"/>
      <c r="AE1153" s="59"/>
      <c r="AF1153" s="59"/>
      <c r="AG1153" s="59"/>
      <c r="AH1153" s="61"/>
      <c r="AI1153" s="61"/>
      <c r="AJ1153" s="61"/>
      <c r="AK1153" s="61"/>
      <c r="AL1153" s="164">
        <v>10.050000000000001</v>
      </c>
      <c r="AM1153" s="62"/>
      <c r="AN1153" s="63">
        <f t="shared" si="213"/>
        <v>5.8</v>
      </c>
      <c r="AO1153" s="59">
        <f t="shared" si="198"/>
        <v>2900</v>
      </c>
      <c r="AP1153" s="59">
        <f t="shared" si="198"/>
        <v>1276</v>
      </c>
      <c r="AQ1153" s="59">
        <f t="shared" si="198"/>
        <v>1160</v>
      </c>
      <c r="AR1153" s="59">
        <f t="shared" si="197"/>
        <v>1044</v>
      </c>
      <c r="AS1153" s="59">
        <f t="shared" si="203"/>
        <v>2900</v>
      </c>
      <c r="AT1153" s="59">
        <f t="shared" si="203"/>
        <v>1300</v>
      </c>
      <c r="AU1153" s="59">
        <f t="shared" si="203"/>
        <v>1200</v>
      </c>
      <c r="AV1153" s="59">
        <f t="shared" si="203"/>
        <v>1000</v>
      </c>
      <c r="AW1153" s="64"/>
      <c r="AX1153" s="126" t="s">
        <v>3453</v>
      </c>
      <c r="AY1153" s="65"/>
      <c r="AZ1153" s="66">
        <v>90</v>
      </c>
    </row>
    <row r="1154" spans="1:52" s="54" customFormat="1" ht="54.75" customHeight="1" x14ac:dyDescent="0.25">
      <c r="A1154" s="53" t="str">
        <f t="shared" si="199"/>
        <v>TP27NT+1</v>
      </c>
      <c r="B1154" s="53" t="str">
        <f t="shared" si="200"/>
        <v>TP27NT+2</v>
      </c>
      <c r="C1154" s="53" t="str">
        <f t="shared" si="201"/>
        <v>TP27NT+3</v>
      </c>
      <c r="D1154" s="53" t="str">
        <f t="shared" si="202"/>
        <v>TP27NT+4</v>
      </c>
      <c r="F1154" s="126" t="s">
        <v>3453</v>
      </c>
      <c r="G1154" s="55">
        <v>27</v>
      </c>
      <c r="H1154" s="55" t="s">
        <v>3772</v>
      </c>
      <c r="I1154" s="56" t="s">
        <v>3773</v>
      </c>
      <c r="J1154" s="56" t="s">
        <v>2775</v>
      </c>
      <c r="K1154" s="56"/>
      <c r="L1154" s="56" t="s">
        <v>3774</v>
      </c>
      <c r="M1154" s="55">
        <v>500</v>
      </c>
      <c r="N1154" s="55">
        <v>220</v>
      </c>
      <c r="O1154" s="55">
        <v>200</v>
      </c>
      <c r="P1154" s="55">
        <v>180</v>
      </c>
      <c r="Q1154" s="57"/>
      <c r="R1154" s="57"/>
      <c r="S1154" s="57"/>
      <c r="T1154" s="57"/>
      <c r="U1154" s="58" t="str">
        <f t="shared" si="212"/>
        <v>TP27NT</v>
      </c>
      <c r="V1154" s="59"/>
      <c r="W1154" s="59"/>
      <c r="X1154" s="59"/>
      <c r="Y1154" s="59"/>
      <c r="Z1154" s="60">
        <f>V1154/M1154</f>
        <v>0</v>
      </c>
      <c r="AA1154" s="60">
        <f>W1154/N1154</f>
        <v>0</v>
      </c>
      <c r="AB1154" s="60"/>
      <c r="AC1154" s="60"/>
      <c r="AD1154" s="59"/>
      <c r="AE1154" s="59"/>
      <c r="AF1154" s="59"/>
      <c r="AG1154" s="59"/>
      <c r="AH1154" s="61"/>
      <c r="AI1154" s="61"/>
      <c r="AJ1154" s="61"/>
      <c r="AK1154" s="61"/>
      <c r="AL1154" s="164">
        <v>10.050000000000001</v>
      </c>
      <c r="AM1154" s="62"/>
      <c r="AN1154" s="63">
        <f t="shared" si="213"/>
        <v>5.8</v>
      </c>
      <c r="AO1154" s="59">
        <f t="shared" si="198"/>
        <v>2900</v>
      </c>
      <c r="AP1154" s="59">
        <f t="shared" si="198"/>
        <v>1276</v>
      </c>
      <c r="AQ1154" s="59">
        <f t="shared" si="198"/>
        <v>1160</v>
      </c>
      <c r="AR1154" s="59">
        <f t="shared" si="197"/>
        <v>1044</v>
      </c>
      <c r="AS1154" s="59">
        <f t="shared" si="203"/>
        <v>2900</v>
      </c>
      <c r="AT1154" s="59">
        <f t="shared" si="203"/>
        <v>1300</v>
      </c>
      <c r="AU1154" s="59">
        <f t="shared" si="203"/>
        <v>1200</v>
      </c>
      <c r="AV1154" s="59">
        <f t="shared" si="203"/>
        <v>1000</v>
      </c>
      <c r="AW1154" s="64"/>
      <c r="AX1154" s="126" t="s">
        <v>3453</v>
      </c>
      <c r="AY1154" s="65"/>
      <c r="AZ1154" s="66">
        <v>110</v>
      </c>
    </row>
    <row r="1155" spans="1:52" s="54" customFormat="1" ht="54.75" customHeight="1" x14ac:dyDescent="0.25">
      <c r="A1155" s="53" t="str">
        <f t="shared" si="199"/>
        <v>TP28NT+1</v>
      </c>
      <c r="B1155" s="53" t="str">
        <f t="shared" si="200"/>
        <v>TP28NT+2</v>
      </c>
      <c r="C1155" s="53" t="str">
        <f t="shared" si="201"/>
        <v>TP28NT+3</v>
      </c>
      <c r="D1155" s="53" t="str">
        <f t="shared" si="202"/>
        <v>TP28NT+4</v>
      </c>
      <c r="F1155" s="126" t="s">
        <v>3453</v>
      </c>
      <c r="G1155" s="55">
        <v>28</v>
      </c>
      <c r="H1155" s="55" t="s">
        <v>3775</v>
      </c>
      <c r="I1155" s="56" t="s">
        <v>3776</v>
      </c>
      <c r="J1155" s="56" t="s">
        <v>3777</v>
      </c>
      <c r="K1155" s="56"/>
      <c r="L1155" s="56" t="s">
        <v>3778</v>
      </c>
      <c r="M1155" s="55">
        <v>500</v>
      </c>
      <c r="N1155" s="55">
        <v>210</v>
      </c>
      <c r="O1155" s="55">
        <v>190</v>
      </c>
      <c r="P1155" s="55">
        <v>170</v>
      </c>
      <c r="Q1155" s="57"/>
      <c r="R1155" s="57"/>
      <c r="S1155" s="57"/>
      <c r="T1155" s="57"/>
      <c r="U1155" s="58" t="str">
        <f t="shared" si="212"/>
        <v>TP28NT</v>
      </c>
      <c r="V1155" s="59"/>
      <c r="W1155" s="59"/>
      <c r="X1155" s="59"/>
      <c r="Y1155" s="59"/>
      <c r="Z1155" s="60"/>
      <c r="AA1155" s="60"/>
      <c r="AB1155" s="60"/>
      <c r="AC1155" s="60"/>
      <c r="AD1155" s="59"/>
      <c r="AE1155" s="59"/>
      <c r="AF1155" s="59"/>
      <c r="AG1155" s="59"/>
      <c r="AH1155" s="61"/>
      <c r="AI1155" s="61"/>
      <c r="AJ1155" s="61"/>
      <c r="AK1155" s="61"/>
      <c r="AL1155" s="164">
        <v>10.050000000000001</v>
      </c>
      <c r="AM1155" s="62"/>
      <c r="AN1155" s="63">
        <f t="shared" si="213"/>
        <v>5.8</v>
      </c>
      <c r="AO1155" s="59">
        <f t="shared" si="198"/>
        <v>2900</v>
      </c>
      <c r="AP1155" s="59">
        <f t="shared" si="198"/>
        <v>1218</v>
      </c>
      <c r="AQ1155" s="59">
        <f t="shared" si="198"/>
        <v>1102</v>
      </c>
      <c r="AR1155" s="59">
        <f t="shared" si="197"/>
        <v>986</v>
      </c>
      <c r="AS1155" s="59">
        <f t="shared" si="203"/>
        <v>2900</v>
      </c>
      <c r="AT1155" s="59">
        <f t="shared" si="203"/>
        <v>1200</v>
      </c>
      <c r="AU1155" s="59">
        <f t="shared" si="203"/>
        <v>1100</v>
      </c>
      <c r="AV1155" s="59">
        <f t="shared" si="203"/>
        <v>990</v>
      </c>
      <c r="AW1155" s="64"/>
      <c r="AX1155" s="126" t="s">
        <v>3453</v>
      </c>
      <c r="AY1155" s="65"/>
      <c r="AZ1155" s="66">
        <v>90</v>
      </c>
    </row>
    <row r="1156" spans="1:52" s="54" customFormat="1" ht="63" x14ac:dyDescent="0.25">
      <c r="A1156" s="53" t="str">
        <f t="shared" si="199"/>
        <v>TP29NT+1</v>
      </c>
      <c r="B1156" s="53" t="str">
        <f t="shared" si="200"/>
        <v>TP29NT+2</v>
      </c>
      <c r="C1156" s="53" t="str">
        <f t="shared" si="201"/>
        <v>TP29NT+3</v>
      </c>
      <c r="D1156" s="53" t="str">
        <f t="shared" si="202"/>
        <v>TP29NT+4</v>
      </c>
      <c r="F1156" s="126" t="s">
        <v>3453</v>
      </c>
      <c r="G1156" s="55">
        <v>29</v>
      </c>
      <c r="H1156" s="55" t="s">
        <v>3779</v>
      </c>
      <c r="I1156" s="56" t="s">
        <v>3780</v>
      </c>
      <c r="J1156" s="56" t="s">
        <v>2775</v>
      </c>
      <c r="K1156" s="56"/>
      <c r="L1156" s="56" t="s">
        <v>3781</v>
      </c>
      <c r="M1156" s="55">
        <v>500</v>
      </c>
      <c r="N1156" s="55">
        <v>210</v>
      </c>
      <c r="O1156" s="55">
        <v>190</v>
      </c>
      <c r="P1156" s="55">
        <v>170</v>
      </c>
      <c r="Q1156" s="57"/>
      <c r="R1156" s="57"/>
      <c r="S1156" s="57"/>
      <c r="T1156" s="57"/>
      <c r="U1156" s="58" t="str">
        <f t="shared" si="212"/>
        <v>TP29NT</v>
      </c>
      <c r="V1156" s="59"/>
      <c r="W1156" s="59"/>
      <c r="X1156" s="59"/>
      <c r="Y1156" s="59"/>
      <c r="Z1156" s="60">
        <f>V1156/M1156</f>
        <v>0</v>
      </c>
      <c r="AA1156" s="60"/>
      <c r="AB1156" s="60"/>
      <c r="AC1156" s="60"/>
      <c r="AD1156" s="59"/>
      <c r="AE1156" s="59"/>
      <c r="AF1156" s="59"/>
      <c r="AG1156" s="59"/>
      <c r="AH1156" s="61"/>
      <c r="AI1156" s="61"/>
      <c r="AJ1156" s="61"/>
      <c r="AK1156" s="61"/>
      <c r="AL1156" s="164">
        <v>10.050000000000001</v>
      </c>
      <c r="AM1156" s="62"/>
      <c r="AN1156" s="63">
        <f t="shared" si="213"/>
        <v>5.8</v>
      </c>
      <c r="AO1156" s="59">
        <f t="shared" si="198"/>
        <v>2900</v>
      </c>
      <c r="AP1156" s="59">
        <f t="shared" si="198"/>
        <v>1218</v>
      </c>
      <c r="AQ1156" s="59">
        <f t="shared" si="198"/>
        <v>1102</v>
      </c>
      <c r="AR1156" s="59">
        <f t="shared" si="197"/>
        <v>986</v>
      </c>
      <c r="AS1156" s="59">
        <f t="shared" si="203"/>
        <v>2900</v>
      </c>
      <c r="AT1156" s="59">
        <f t="shared" si="203"/>
        <v>1200</v>
      </c>
      <c r="AU1156" s="59">
        <f t="shared" si="203"/>
        <v>1100</v>
      </c>
      <c r="AV1156" s="59">
        <f t="shared" si="203"/>
        <v>990</v>
      </c>
      <c r="AW1156" s="64"/>
      <c r="AX1156" s="126" t="s">
        <v>3453</v>
      </c>
      <c r="AY1156" s="65"/>
      <c r="AZ1156" s="66">
        <v>110</v>
      </c>
    </row>
    <row r="1157" spans="1:52" s="54" customFormat="1" ht="54.75" customHeight="1" x14ac:dyDescent="0.25">
      <c r="A1157" s="53" t="str">
        <f t="shared" si="199"/>
        <v>TP30NT+1</v>
      </c>
      <c r="B1157" s="53" t="str">
        <f t="shared" si="200"/>
        <v>TP30NT+2</v>
      </c>
      <c r="C1157" s="53" t="str">
        <f t="shared" si="201"/>
        <v>TP30NT+3</v>
      </c>
      <c r="D1157" s="53" t="str">
        <f t="shared" si="202"/>
        <v>TP30NT+4</v>
      </c>
      <c r="F1157" s="126" t="s">
        <v>3453</v>
      </c>
      <c r="G1157" s="55">
        <v>30</v>
      </c>
      <c r="H1157" s="55" t="s">
        <v>3782</v>
      </c>
      <c r="I1157" s="56" t="s">
        <v>3783</v>
      </c>
      <c r="J1157" s="56" t="s">
        <v>2775</v>
      </c>
      <c r="K1157" s="56"/>
      <c r="L1157" s="56" t="s">
        <v>3784</v>
      </c>
      <c r="M1157" s="55">
        <v>500</v>
      </c>
      <c r="N1157" s="55">
        <v>210</v>
      </c>
      <c r="O1157" s="55">
        <v>190</v>
      </c>
      <c r="P1157" s="55">
        <v>170</v>
      </c>
      <c r="Q1157" s="57"/>
      <c r="R1157" s="57"/>
      <c r="S1157" s="57"/>
      <c r="T1157" s="57"/>
      <c r="U1157" s="58" t="str">
        <f t="shared" si="212"/>
        <v>TP30NT</v>
      </c>
      <c r="V1157" s="59"/>
      <c r="W1157" s="59"/>
      <c r="X1157" s="59"/>
      <c r="Y1157" s="59"/>
      <c r="Z1157" s="60"/>
      <c r="AA1157" s="60"/>
      <c r="AB1157" s="60"/>
      <c r="AC1157" s="60"/>
      <c r="AD1157" s="59"/>
      <c r="AE1157" s="59"/>
      <c r="AF1157" s="59"/>
      <c r="AG1157" s="59"/>
      <c r="AH1157" s="61"/>
      <c r="AI1157" s="61"/>
      <c r="AJ1157" s="61"/>
      <c r="AK1157" s="61"/>
      <c r="AL1157" s="164">
        <v>12.632</v>
      </c>
      <c r="AM1157" s="62"/>
      <c r="AN1157" s="63">
        <f t="shared" si="213"/>
        <v>7.3</v>
      </c>
      <c r="AO1157" s="59">
        <f t="shared" si="198"/>
        <v>3650</v>
      </c>
      <c r="AP1157" s="59">
        <f t="shared" si="198"/>
        <v>1533</v>
      </c>
      <c r="AQ1157" s="59">
        <f t="shared" si="198"/>
        <v>1387</v>
      </c>
      <c r="AR1157" s="59">
        <f t="shared" si="197"/>
        <v>1241</v>
      </c>
      <c r="AS1157" s="59">
        <f t="shared" si="203"/>
        <v>3700</v>
      </c>
      <c r="AT1157" s="59">
        <f t="shared" si="203"/>
        <v>1500</v>
      </c>
      <c r="AU1157" s="59">
        <f t="shared" si="203"/>
        <v>1400</v>
      </c>
      <c r="AV1157" s="59">
        <f t="shared" si="203"/>
        <v>1200</v>
      </c>
      <c r="AW1157" s="64"/>
      <c r="AX1157" s="126" t="s">
        <v>3453</v>
      </c>
      <c r="AY1157" s="65"/>
      <c r="AZ1157" s="66"/>
    </row>
    <row r="1158" spans="1:52" s="54" customFormat="1" ht="54.75" customHeight="1" x14ac:dyDescent="0.25">
      <c r="A1158" s="53" t="str">
        <f t="shared" si="199"/>
        <v>TP31NT+1</v>
      </c>
      <c r="B1158" s="53" t="str">
        <f t="shared" si="200"/>
        <v>TP31NT+2</v>
      </c>
      <c r="C1158" s="53" t="str">
        <f t="shared" si="201"/>
        <v>TP31NT+3</v>
      </c>
      <c r="D1158" s="53" t="str">
        <f t="shared" si="202"/>
        <v>TP31NT+4</v>
      </c>
      <c r="F1158" s="126" t="s">
        <v>3453</v>
      </c>
      <c r="G1158" s="55">
        <v>31</v>
      </c>
      <c r="H1158" s="55" t="s">
        <v>3785</v>
      </c>
      <c r="I1158" s="56" t="s">
        <v>3786</v>
      </c>
      <c r="J1158" s="56" t="s">
        <v>3742</v>
      </c>
      <c r="K1158" s="56"/>
      <c r="L1158" s="56" t="s">
        <v>3787</v>
      </c>
      <c r="M1158" s="55">
        <v>600</v>
      </c>
      <c r="N1158" s="55">
        <v>300</v>
      </c>
      <c r="O1158" s="55">
        <v>250</v>
      </c>
      <c r="P1158" s="55">
        <v>170</v>
      </c>
      <c r="Q1158" s="57"/>
      <c r="R1158" s="57"/>
      <c r="S1158" s="57"/>
      <c r="T1158" s="57"/>
      <c r="U1158" s="58" t="str">
        <f t="shared" si="212"/>
        <v>TP31NT</v>
      </c>
      <c r="V1158" s="59"/>
      <c r="W1158" s="59"/>
      <c r="X1158" s="59"/>
      <c r="Y1158" s="59"/>
      <c r="Z1158" s="60">
        <f>V1158/M1158</f>
        <v>0</v>
      </c>
      <c r="AA1158" s="60">
        <f>W1158/N1158</f>
        <v>0</v>
      </c>
      <c r="AB1158" s="60"/>
      <c r="AC1158" s="60">
        <f>Y1158/P1158</f>
        <v>0</v>
      </c>
      <c r="AD1158" s="59"/>
      <c r="AE1158" s="59"/>
      <c r="AF1158" s="59"/>
      <c r="AG1158" s="59"/>
      <c r="AH1158" s="61"/>
      <c r="AI1158" s="61"/>
      <c r="AJ1158" s="61"/>
      <c r="AK1158" s="61"/>
      <c r="AL1158" s="164">
        <v>10.66</v>
      </c>
      <c r="AM1158" s="62"/>
      <c r="AN1158" s="63">
        <f t="shared" si="213"/>
        <v>6.1</v>
      </c>
      <c r="AO1158" s="59">
        <f t="shared" si="198"/>
        <v>3660</v>
      </c>
      <c r="AP1158" s="59">
        <f t="shared" si="198"/>
        <v>1830</v>
      </c>
      <c r="AQ1158" s="59">
        <f t="shared" si="198"/>
        <v>1525</v>
      </c>
      <c r="AR1158" s="59">
        <f t="shared" si="197"/>
        <v>1037</v>
      </c>
      <c r="AS1158" s="59">
        <f t="shared" si="203"/>
        <v>3700</v>
      </c>
      <c r="AT1158" s="59">
        <f t="shared" si="203"/>
        <v>1800</v>
      </c>
      <c r="AU1158" s="59">
        <f t="shared" si="203"/>
        <v>1500</v>
      </c>
      <c r="AV1158" s="59">
        <f t="shared" si="203"/>
        <v>1000</v>
      </c>
      <c r="AW1158" s="64"/>
      <c r="AX1158" s="126" t="s">
        <v>3453</v>
      </c>
      <c r="AY1158" s="65"/>
      <c r="AZ1158" s="66">
        <v>110</v>
      </c>
    </row>
    <row r="1159" spans="1:52" s="54" customFormat="1" ht="63" x14ac:dyDescent="0.25">
      <c r="A1159" s="53" t="str">
        <f t="shared" si="199"/>
        <v>TP32NT+1</v>
      </c>
      <c r="B1159" s="53" t="str">
        <f t="shared" si="200"/>
        <v>TP32NT+2</v>
      </c>
      <c r="C1159" s="53" t="str">
        <f t="shared" si="201"/>
        <v>TP32NT+3</v>
      </c>
      <c r="D1159" s="53" t="str">
        <f t="shared" si="202"/>
        <v>TP32NT+4</v>
      </c>
      <c r="F1159" s="126" t="s">
        <v>3453</v>
      </c>
      <c r="G1159" s="55">
        <v>32</v>
      </c>
      <c r="H1159" s="55" t="s">
        <v>3788</v>
      </c>
      <c r="I1159" s="56" t="s">
        <v>3789</v>
      </c>
      <c r="J1159" s="56" t="s">
        <v>3742</v>
      </c>
      <c r="K1159" s="56"/>
      <c r="L1159" s="56" t="s">
        <v>3790</v>
      </c>
      <c r="M1159" s="55">
        <v>620</v>
      </c>
      <c r="N1159" s="55">
        <v>300</v>
      </c>
      <c r="O1159" s="55">
        <v>250</v>
      </c>
      <c r="P1159" s="55">
        <v>150</v>
      </c>
      <c r="Q1159" s="57"/>
      <c r="R1159" s="57"/>
      <c r="S1159" s="57"/>
      <c r="T1159" s="57"/>
      <c r="U1159" s="58" t="str">
        <f t="shared" si="212"/>
        <v>TP32NT</v>
      </c>
      <c r="V1159" s="59"/>
      <c r="W1159" s="59"/>
      <c r="X1159" s="59"/>
      <c r="Y1159" s="59"/>
      <c r="Z1159" s="60">
        <f>V1159/M1159</f>
        <v>0</v>
      </c>
      <c r="AA1159" s="60">
        <f>W1159/N1159</f>
        <v>0</v>
      </c>
      <c r="AB1159" s="60"/>
      <c r="AC1159" s="60"/>
      <c r="AD1159" s="59"/>
      <c r="AE1159" s="59"/>
      <c r="AF1159" s="59"/>
      <c r="AG1159" s="59"/>
      <c r="AH1159" s="61"/>
      <c r="AI1159" s="61"/>
      <c r="AJ1159" s="61"/>
      <c r="AK1159" s="61"/>
      <c r="AL1159" s="164">
        <v>10.66</v>
      </c>
      <c r="AM1159" s="62"/>
      <c r="AN1159" s="63">
        <f t="shared" si="213"/>
        <v>6.1</v>
      </c>
      <c r="AO1159" s="59">
        <f t="shared" si="198"/>
        <v>3782</v>
      </c>
      <c r="AP1159" s="59">
        <f t="shared" si="198"/>
        <v>1830</v>
      </c>
      <c r="AQ1159" s="59">
        <f t="shared" si="198"/>
        <v>1525</v>
      </c>
      <c r="AR1159" s="59">
        <f t="shared" si="197"/>
        <v>915</v>
      </c>
      <c r="AS1159" s="59">
        <f t="shared" si="203"/>
        <v>3800</v>
      </c>
      <c r="AT1159" s="59">
        <f t="shared" si="203"/>
        <v>1800</v>
      </c>
      <c r="AU1159" s="59">
        <f t="shared" si="203"/>
        <v>1500</v>
      </c>
      <c r="AV1159" s="59">
        <f t="shared" si="203"/>
        <v>920</v>
      </c>
      <c r="AW1159" s="64"/>
      <c r="AX1159" s="126" t="s">
        <v>3453</v>
      </c>
      <c r="AY1159" s="65"/>
      <c r="AZ1159" s="66">
        <v>110</v>
      </c>
    </row>
    <row r="1160" spans="1:52" s="54" customFormat="1" ht="31.5" x14ac:dyDescent="0.25">
      <c r="A1160" s="53" t="str">
        <f t="shared" si="199"/>
        <v>TP33NT+1</v>
      </c>
      <c r="B1160" s="53" t="str">
        <f t="shared" si="200"/>
        <v>TP33NT+2</v>
      </c>
      <c r="C1160" s="53" t="str">
        <f t="shared" si="201"/>
        <v>TP33NT+3</v>
      </c>
      <c r="D1160" s="53" t="str">
        <f t="shared" si="202"/>
        <v>TP33NT+4</v>
      </c>
      <c r="F1160" s="126" t="s">
        <v>3453</v>
      </c>
      <c r="G1160" s="55">
        <v>33</v>
      </c>
      <c r="H1160" s="55" t="s">
        <v>3791</v>
      </c>
      <c r="I1160" s="56" t="s">
        <v>3792</v>
      </c>
      <c r="J1160" s="56" t="s">
        <v>2775</v>
      </c>
      <c r="K1160" s="56"/>
      <c r="L1160" s="56" t="s">
        <v>3793</v>
      </c>
      <c r="M1160" s="55">
        <v>520</v>
      </c>
      <c r="N1160" s="55">
        <v>260</v>
      </c>
      <c r="O1160" s="55">
        <v>200</v>
      </c>
      <c r="P1160" s="55">
        <v>150</v>
      </c>
      <c r="Q1160" s="57"/>
      <c r="R1160" s="57"/>
      <c r="S1160" s="57"/>
      <c r="T1160" s="57"/>
      <c r="U1160" s="58" t="str">
        <f t="shared" si="212"/>
        <v>TP33NT</v>
      </c>
      <c r="V1160" s="59"/>
      <c r="W1160" s="59"/>
      <c r="X1160" s="59"/>
      <c r="Y1160" s="59"/>
      <c r="Z1160" s="60"/>
      <c r="AA1160" s="60"/>
      <c r="AB1160" s="60"/>
      <c r="AC1160" s="60"/>
      <c r="AD1160" s="59"/>
      <c r="AE1160" s="59"/>
      <c r="AF1160" s="59"/>
      <c r="AG1160" s="59"/>
      <c r="AH1160" s="61"/>
      <c r="AI1160" s="61"/>
      <c r="AJ1160" s="61"/>
      <c r="AK1160" s="61"/>
      <c r="AL1160" s="164">
        <v>9.4136538461538457</v>
      </c>
      <c r="AM1160" s="62"/>
      <c r="AN1160" s="63">
        <f t="shared" si="213"/>
        <v>5.4</v>
      </c>
      <c r="AO1160" s="59">
        <f t="shared" si="198"/>
        <v>2808</v>
      </c>
      <c r="AP1160" s="59">
        <f t="shared" si="198"/>
        <v>1404</v>
      </c>
      <c r="AQ1160" s="59">
        <f t="shared" si="198"/>
        <v>1080</v>
      </c>
      <c r="AR1160" s="59">
        <f t="shared" si="197"/>
        <v>810</v>
      </c>
      <c r="AS1160" s="59">
        <f t="shared" si="203"/>
        <v>2800</v>
      </c>
      <c r="AT1160" s="59">
        <f t="shared" si="203"/>
        <v>1400</v>
      </c>
      <c r="AU1160" s="59">
        <f t="shared" si="203"/>
        <v>1100</v>
      </c>
      <c r="AV1160" s="59">
        <f t="shared" si="203"/>
        <v>810</v>
      </c>
      <c r="AW1160" s="64"/>
      <c r="AX1160" s="126" t="s">
        <v>3453</v>
      </c>
      <c r="AY1160" s="65"/>
      <c r="AZ1160" s="66">
        <v>120</v>
      </c>
    </row>
    <row r="1161" spans="1:52" s="54" customFormat="1" ht="63" x14ac:dyDescent="0.25">
      <c r="A1161" s="53" t="str">
        <f t="shared" si="199"/>
        <v>TP34NT+1</v>
      </c>
      <c r="B1161" s="53" t="str">
        <f t="shared" si="200"/>
        <v>TP34NT+2</v>
      </c>
      <c r="C1161" s="53" t="str">
        <f t="shared" si="201"/>
        <v>TP34NT+3</v>
      </c>
      <c r="D1161" s="53" t="str">
        <f t="shared" si="202"/>
        <v>TP34NT+4</v>
      </c>
      <c r="F1161" s="126" t="s">
        <v>3453</v>
      </c>
      <c r="G1161" s="55">
        <v>34</v>
      </c>
      <c r="H1161" s="55" t="s">
        <v>3794</v>
      </c>
      <c r="I1161" s="56" t="s">
        <v>3795</v>
      </c>
      <c r="J1161" s="56" t="s">
        <v>2775</v>
      </c>
      <c r="K1161" s="56"/>
      <c r="L1161" s="56" t="s">
        <v>3796</v>
      </c>
      <c r="M1161" s="55">
        <v>400</v>
      </c>
      <c r="N1161" s="55">
        <v>160</v>
      </c>
      <c r="O1161" s="55">
        <v>150</v>
      </c>
      <c r="P1161" s="55">
        <v>140</v>
      </c>
      <c r="Q1161" s="57"/>
      <c r="R1161" s="57"/>
      <c r="S1161" s="57"/>
      <c r="T1161" s="57"/>
      <c r="U1161" s="58" t="str">
        <f t="shared" si="212"/>
        <v>TP34NT</v>
      </c>
      <c r="V1161" s="59"/>
      <c r="W1161" s="59"/>
      <c r="X1161" s="59"/>
      <c r="Y1161" s="59"/>
      <c r="Z1161" s="60">
        <f>V1161/M1161</f>
        <v>0</v>
      </c>
      <c r="AA1161" s="60"/>
      <c r="AB1161" s="60"/>
      <c r="AC1161" s="60"/>
      <c r="AD1161" s="59"/>
      <c r="AE1161" s="59"/>
      <c r="AF1161" s="59"/>
      <c r="AG1161" s="59"/>
      <c r="AH1161" s="61"/>
      <c r="AI1161" s="61"/>
      <c r="AJ1161" s="61"/>
      <c r="AK1161" s="61"/>
      <c r="AL1161" s="164">
        <v>10.78</v>
      </c>
      <c r="AM1161" s="62"/>
      <c r="AN1161" s="63">
        <f t="shared" si="213"/>
        <v>6.2</v>
      </c>
      <c r="AO1161" s="59">
        <f t="shared" si="198"/>
        <v>2480</v>
      </c>
      <c r="AP1161" s="59">
        <f t="shared" si="198"/>
        <v>992</v>
      </c>
      <c r="AQ1161" s="59">
        <f t="shared" si="198"/>
        <v>930</v>
      </c>
      <c r="AR1161" s="59">
        <f t="shared" si="197"/>
        <v>868</v>
      </c>
      <c r="AS1161" s="59">
        <f t="shared" si="203"/>
        <v>2500</v>
      </c>
      <c r="AT1161" s="59">
        <f t="shared" si="203"/>
        <v>990</v>
      </c>
      <c r="AU1161" s="59">
        <f t="shared" si="203"/>
        <v>930</v>
      </c>
      <c r="AV1161" s="59">
        <f t="shared" si="203"/>
        <v>870</v>
      </c>
      <c r="AW1161" s="64"/>
      <c r="AX1161" s="126" t="s">
        <v>3453</v>
      </c>
      <c r="AY1161" s="65"/>
      <c r="AZ1161" s="66">
        <v>110</v>
      </c>
    </row>
    <row r="1162" spans="1:52" s="54" customFormat="1" ht="16.5" customHeight="1" x14ac:dyDescent="0.25">
      <c r="A1162" s="53" t="str">
        <f t="shared" si="199"/>
        <v>TP35NT+1</v>
      </c>
      <c r="B1162" s="53" t="str">
        <f t="shared" si="200"/>
        <v>TP35NT+2</v>
      </c>
      <c r="C1162" s="53" t="str">
        <f t="shared" si="201"/>
        <v>TP35NT+3</v>
      </c>
      <c r="D1162" s="53" t="str">
        <f t="shared" si="202"/>
        <v>TP35NT+4</v>
      </c>
      <c r="F1162" s="126" t="s">
        <v>3453</v>
      </c>
      <c r="G1162" s="55">
        <v>35</v>
      </c>
      <c r="H1162" s="55" t="s">
        <v>3797</v>
      </c>
      <c r="I1162" s="56" t="s">
        <v>3798</v>
      </c>
      <c r="J1162" s="56" t="s">
        <v>2775</v>
      </c>
      <c r="K1162" s="56"/>
      <c r="L1162" s="56" t="s">
        <v>3799</v>
      </c>
      <c r="M1162" s="55">
        <v>400</v>
      </c>
      <c r="N1162" s="55">
        <v>160</v>
      </c>
      <c r="O1162" s="55">
        <v>150</v>
      </c>
      <c r="P1162" s="55">
        <v>140</v>
      </c>
      <c r="Q1162" s="57"/>
      <c r="R1162" s="57"/>
      <c r="S1162" s="57"/>
      <c r="T1162" s="57"/>
      <c r="U1162" s="58" t="str">
        <f t="shared" si="212"/>
        <v>TP35NT</v>
      </c>
      <c r="V1162" s="59"/>
      <c r="W1162" s="59"/>
      <c r="X1162" s="59"/>
      <c r="Y1162" s="59"/>
      <c r="Z1162" s="60">
        <f>V1162/M1162</f>
        <v>0</v>
      </c>
      <c r="AA1162" s="60"/>
      <c r="AB1162" s="60"/>
      <c r="AC1162" s="60"/>
      <c r="AD1162" s="59"/>
      <c r="AE1162" s="59"/>
      <c r="AF1162" s="59"/>
      <c r="AG1162" s="59"/>
      <c r="AH1162" s="61"/>
      <c r="AI1162" s="61"/>
      <c r="AJ1162" s="61"/>
      <c r="AK1162" s="61"/>
      <c r="AL1162" s="164">
        <v>12.888125</v>
      </c>
      <c r="AM1162" s="62"/>
      <c r="AN1162" s="63">
        <f t="shared" si="213"/>
        <v>7.4</v>
      </c>
      <c r="AO1162" s="59">
        <f t="shared" si="198"/>
        <v>2960</v>
      </c>
      <c r="AP1162" s="59">
        <f t="shared" si="198"/>
        <v>1184</v>
      </c>
      <c r="AQ1162" s="59">
        <f t="shared" si="198"/>
        <v>1110</v>
      </c>
      <c r="AR1162" s="59">
        <f t="shared" si="198"/>
        <v>1036</v>
      </c>
      <c r="AS1162" s="59">
        <f t="shared" si="203"/>
        <v>3000</v>
      </c>
      <c r="AT1162" s="59">
        <f t="shared" si="203"/>
        <v>1200</v>
      </c>
      <c r="AU1162" s="59">
        <f t="shared" si="203"/>
        <v>1100</v>
      </c>
      <c r="AV1162" s="59">
        <f t="shared" si="203"/>
        <v>1000</v>
      </c>
      <c r="AW1162" s="64"/>
      <c r="AX1162" s="126" t="s">
        <v>3453</v>
      </c>
      <c r="AY1162" s="65"/>
      <c r="AZ1162" s="66"/>
    </row>
    <row r="1163" spans="1:52" s="54" customFormat="1" ht="54.75" customHeight="1" x14ac:dyDescent="0.25">
      <c r="A1163" s="53" t="str">
        <f t="shared" si="199"/>
        <v>TP36NT+1</v>
      </c>
      <c r="B1163" s="53" t="str">
        <f t="shared" si="200"/>
        <v>TP36NT+2</v>
      </c>
      <c r="C1163" s="53" t="str">
        <f t="shared" si="201"/>
        <v>TP36NT+3</v>
      </c>
      <c r="D1163" s="53" t="str">
        <f t="shared" si="202"/>
        <v>TP36NT+4</v>
      </c>
      <c r="F1163" s="126" t="s">
        <v>3453</v>
      </c>
      <c r="G1163" s="55">
        <v>36</v>
      </c>
      <c r="H1163" s="55" t="s">
        <v>3800</v>
      </c>
      <c r="I1163" s="56" t="s">
        <v>3801</v>
      </c>
      <c r="J1163" s="56" t="s">
        <v>2775</v>
      </c>
      <c r="K1163" s="56"/>
      <c r="L1163" s="56" t="s">
        <v>3802</v>
      </c>
      <c r="M1163" s="55">
        <v>400</v>
      </c>
      <c r="N1163" s="55">
        <v>200</v>
      </c>
      <c r="O1163" s="55">
        <v>170</v>
      </c>
      <c r="P1163" s="55">
        <v>150</v>
      </c>
      <c r="Q1163" s="57"/>
      <c r="R1163" s="57"/>
      <c r="S1163" s="57"/>
      <c r="T1163" s="57"/>
      <c r="U1163" s="58" t="str">
        <f t="shared" si="212"/>
        <v>TP36NT</v>
      </c>
      <c r="V1163" s="59"/>
      <c r="W1163" s="59"/>
      <c r="X1163" s="59"/>
      <c r="Y1163" s="59"/>
      <c r="Z1163" s="60">
        <f>V1163/M1163</f>
        <v>0</v>
      </c>
      <c r="AA1163" s="60">
        <f>W1163/N1163</f>
        <v>0</v>
      </c>
      <c r="AB1163" s="60"/>
      <c r="AC1163" s="60">
        <f>Y1163/P1163</f>
        <v>0</v>
      </c>
      <c r="AD1163" s="59"/>
      <c r="AE1163" s="59"/>
      <c r="AF1163" s="59"/>
      <c r="AG1163" s="59"/>
      <c r="AH1163" s="61"/>
      <c r="AI1163" s="61"/>
      <c r="AJ1163" s="61"/>
      <c r="AK1163" s="61"/>
      <c r="AL1163" s="164">
        <v>10.78</v>
      </c>
      <c r="AM1163" s="62"/>
      <c r="AN1163" s="63">
        <f t="shared" si="213"/>
        <v>6.2</v>
      </c>
      <c r="AO1163" s="59">
        <f t="shared" ref="AO1163:AR1226" si="214">M1163*$AN1163</f>
        <v>2480</v>
      </c>
      <c r="AP1163" s="59">
        <f t="shared" si="214"/>
        <v>1240</v>
      </c>
      <c r="AQ1163" s="59">
        <f t="shared" si="214"/>
        <v>1054</v>
      </c>
      <c r="AR1163" s="59">
        <f t="shared" si="214"/>
        <v>930</v>
      </c>
      <c r="AS1163" s="59">
        <f t="shared" si="203"/>
        <v>2500</v>
      </c>
      <c r="AT1163" s="59">
        <f t="shared" si="203"/>
        <v>1200</v>
      </c>
      <c r="AU1163" s="59">
        <f t="shared" si="203"/>
        <v>1100</v>
      </c>
      <c r="AV1163" s="59">
        <f t="shared" si="203"/>
        <v>930</v>
      </c>
      <c r="AW1163" s="64"/>
      <c r="AX1163" s="126" t="s">
        <v>3453</v>
      </c>
      <c r="AY1163" s="65"/>
      <c r="AZ1163" s="66">
        <v>120</v>
      </c>
    </row>
    <row r="1164" spans="1:52" s="54" customFormat="1" ht="54.75" customHeight="1" x14ac:dyDescent="0.25">
      <c r="A1164" s="53" t="str">
        <f t="shared" ref="A1164:A1227" si="215">H1164&amp;"+1"</f>
        <v>TP37NT+1</v>
      </c>
      <c r="B1164" s="53" t="str">
        <f t="shared" ref="B1164:B1227" si="216">H1164&amp;"+2"</f>
        <v>TP37NT+2</v>
      </c>
      <c r="C1164" s="53" t="str">
        <f t="shared" ref="C1164:C1227" si="217">H1164&amp;"+3"</f>
        <v>TP37NT+3</v>
      </c>
      <c r="D1164" s="53" t="str">
        <f t="shared" ref="D1164:D1227" si="218">H1164&amp;"+4"</f>
        <v>TP37NT+4</v>
      </c>
      <c r="F1164" s="126" t="s">
        <v>3453</v>
      </c>
      <c r="G1164" s="55">
        <v>37</v>
      </c>
      <c r="H1164" s="55" t="s">
        <v>3803</v>
      </c>
      <c r="I1164" s="56" t="s">
        <v>3804</v>
      </c>
      <c r="J1164" s="56" t="s">
        <v>2775</v>
      </c>
      <c r="K1164" s="56"/>
      <c r="L1164" s="56" t="s">
        <v>3568</v>
      </c>
      <c r="M1164" s="55">
        <v>400</v>
      </c>
      <c r="N1164" s="55">
        <v>200</v>
      </c>
      <c r="O1164" s="55">
        <v>170</v>
      </c>
      <c r="P1164" s="55">
        <v>150</v>
      </c>
      <c r="Q1164" s="57"/>
      <c r="R1164" s="57"/>
      <c r="S1164" s="57"/>
      <c r="T1164" s="57"/>
      <c r="U1164" s="58" t="str">
        <f t="shared" si="212"/>
        <v>TP37NT</v>
      </c>
      <c r="V1164" s="59"/>
      <c r="W1164" s="59"/>
      <c r="X1164" s="59"/>
      <c r="Y1164" s="59"/>
      <c r="Z1164" s="60">
        <f>V1164/M1164</f>
        <v>0</v>
      </c>
      <c r="AA1164" s="60"/>
      <c r="AB1164" s="60"/>
      <c r="AC1164" s="60"/>
      <c r="AD1164" s="59"/>
      <c r="AE1164" s="59"/>
      <c r="AF1164" s="59"/>
      <c r="AG1164" s="59"/>
      <c r="AH1164" s="61"/>
      <c r="AI1164" s="61"/>
      <c r="AJ1164" s="61"/>
      <c r="AK1164" s="61"/>
      <c r="AL1164" s="164">
        <v>18.285</v>
      </c>
      <c r="AM1164" s="62"/>
      <c r="AN1164" s="63">
        <f t="shared" si="213"/>
        <v>10.6</v>
      </c>
      <c r="AO1164" s="59">
        <f t="shared" si="214"/>
        <v>4240</v>
      </c>
      <c r="AP1164" s="59">
        <f t="shared" si="214"/>
        <v>2120</v>
      </c>
      <c r="AQ1164" s="59">
        <f t="shared" si="214"/>
        <v>1802</v>
      </c>
      <c r="AR1164" s="59">
        <f t="shared" si="214"/>
        <v>1590</v>
      </c>
      <c r="AS1164" s="59">
        <f t="shared" ref="AS1164:AV1227" si="219">IF(AO1164&lt;1000,ROUND(AO1164,-1),ROUND(AO1164,-2))</f>
        <v>4200</v>
      </c>
      <c r="AT1164" s="59">
        <f t="shared" si="219"/>
        <v>2100</v>
      </c>
      <c r="AU1164" s="59">
        <f t="shared" si="219"/>
        <v>1800</v>
      </c>
      <c r="AV1164" s="59">
        <f t="shared" si="219"/>
        <v>1600</v>
      </c>
      <c r="AW1164" s="64"/>
      <c r="AX1164" s="126" t="s">
        <v>3453</v>
      </c>
      <c r="AY1164" s="65"/>
      <c r="AZ1164" s="66">
        <v>110</v>
      </c>
    </row>
    <row r="1165" spans="1:52" s="54" customFormat="1" ht="63" x14ac:dyDescent="0.25">
      <c r="A1165" s="53" t="str">
        <f t="shared" si="215"/>
        <v>TP38NT+1</v>
      </c>
      <c r="B1165" s="53" t="str">
        <f t="shared" si="216"/>
        <v>TP38NT+2</v>
      </c>
      <c r="C1165" s="53" t="str">
        <f t="shared" si="217"/>
        <v>TP38NT+3</v>
      </c>
      <c r="D1165" s="53" t="str">
        <f t="shared" si="218"/>
        <v>TP38NT+4</v>
      </c>
      <c r="F1165" s="126" t="s">
        <v>3453</v>
      </c>
      <c r="G1165" s="55">
        <v>38</v>
      </c>
      <c r="H1165" s="55" t="s">
        <v>3805</v>
      </c>
      <c r="I1165" s="56" t="s">
        <v>3806</v>
      </c>
      <c r="J1165" s="56" t="s">
        <v>3807</v>
      </c>
      <c r="K1165" s="56"/>
      <c r="L1165" s="56" t="s">
        <v>3625</v>
      </c>
      <c r="M1165" s="55">
        <v>700</v>
      </c>
      <c r="N1165" s="55">
        <v>350</v>
      </c>
      <c r="O1165" s="55">
        <v>300</v>
      </c>
      <c r="P1165" s="55">
        <v>190</v>
      </c>
      <c r="Q1165" s="57"/>
      <c r="R1165" s="57"/>
      <c r="S1165" s="57"/>
      <c r="T1165" s="57"/>
      <c r="U1165" s="58" t="str">
        <f t="shared" si="212"/>
        <v>TP38NT</v>
      </c>
      <c r="V1165" s="59"/>
      <c r="W1165" s="59"/>
      <c r="X1165" s="59"/>
      <c r="Y1165" s="59"/>
      <c r="Z1165" s="60"/>
      <c r="AA1165" s="60"/>
      <c r="AB1165" s="60"/>
      <c r="AC1165" s="60"/>
      <c r="AD1165" s="59"/>
      <c r="AE1165" s="59"/>
      <c r="AF1165" s="59"/>
      <c r="AG1165" s="59"/>
      <c r="AH1165" s="61"/>
      <c r="AI1165" s="61"/>
      <c r="AJ1165" s="61"/>
      <c r="AK1165" s="61"/>
      <c r="AL1165" s="164">
        <v>11.5</v>
      </c>
      <c r="AM1165" s="62"/>
      <c r="AN1165" s="63">
        <f t="shared" si="213"/>
        <v>6.6</v>
      </c>
      <c r="AO1165" s="59">
        <f t="shared" si="214"/>
        <v>4620</v>
      </c>
      <c r="AP1165" s="59">
        <f t="shared" si="214"/>
        <v>2310</v>
      </c>
      <c r="AQ1165" s="59">
        <f t="shared" si="214"/>
        <v>1980</v>
      </c>
      <c r="AR1165" s="59">
        <f t="shared" si="214"/>
        <v>1254</v>
      </c>
      <c r="AS1165" s="59">
        <f t="shared" si="219"/>
        <v>4600</v>
      </c>
      <c r="AT1165" s="59">
        <f t="shared" si="219"/>
        <v>2300</v>
      </c>
      <c r="AU1165" s="59">
        <f t="shared" si="219"/>
        <v>2000</v>
      </c>
      <c r="AV1165" s="59">
        <f t="shared" si="219"/>
        <v>1300</v>
      </c>
      <c r="AW1165" s="64"/>
      <c r="AX1165" s="126" t="s">
        <v>3453</v>
      </c>
      <c r="AY1165" s="65"/>
      <c r="AZ1165" s="66">
        <v>110</v>
      </c>
    </row>
    <row r="1166" spans="1:52" s="54" customFormat="1" ht="63" x14ac:dyDescent="0.25">
      <c r="A1166" s="53" t="str">
        <f t="shared" si="215"/>
        <v>TP39NT+1</v>
      </c>
      <c r="B1166" s="53" t="str">
        <f t="shared" si="216"/>
        <v>TP39NT+2</v>
      </c>
      <c r="C1166" s="53" t="str">
        <f t="shared" si="217"/>
        <v>TP39NT+3</v>
      </c>
      <c r="D1166" s="53" t="str">
        <f t="shared" si="218"/>
        <v>TP39NT+4</v>
      </c>
      <c r="F1166" s="126" t="s">
        <v>3453</v>
      </c>
      <c r="G1166" s="55">
        <v>39</v>
      </c>
      <c r="H1166" s="55" t="s">
        <v>3808</v>
      </c>
      <c r="I1166" s="56" t="s">
        <v>3809</v>
      </c>
      <c r="J1166" s="56" t="s">
        <v>3807</v>
      </c>
      <c r="K1166" s="56"/>
      <c r="L1166" s="56" t="s">
        <v>3810</v>
      </c>
      <c r="M1166" s="57">
        <v>400</v>
      </c>
      <c r="N1166" s="55">
        <v>200</v>
      </c>
      <c r="O1166" s="55">
        <v>170</v>
      </c>
      <c r="P1166" s="55">
        <v>150</v>
      </c>
      <c r="Q1166" s="57"/>
      <c r="R1166" s="57"/>
      <c r="S1166" s="57"/>
      <c r="T1166" s="57"/>
      <c r="U1166" s="58" t="str">
        <f t="shared" si="212"/>
        <v>TP39NT</v>
      </c>
      <c r="V1166" s="59"/>
      <c r="W1166" s="59"/>
      <c r="X1166" s="59"/>
      <c r="Y1166" s="59"/>
      <c r="Z1166" s="60">
        <f>V1166/M1166</f>
        <v>0</v>
      </c>
      <c r="AA1166" s="60"/>
      <c r="AB1166" s="60"/>
      <c r="AC1166" s="60"/>
      <c r="AD1166" s="59"/>
      <c r="AE1166" s="59"/>
      <c r="AF1166" s="59"/>
      <c r="AG1166" s="59"/>
      <c r="AH1166" s="61"/>
      <c r="AI1166" s="61"/>
      <c r="AJ1166" s="61"/>
      <c r="AK1166" s="61"/>
      <c r="AL1166" s="164">
        <v>13.181944444444445</v>
      </c>
      <c r="AM1166" s="62"/>
      <c r="AN1166" s="63">
        <f t="shared" si="213"/>
        <v>7.6</v>
      </c>
      <c r="AO1166" s="59">
        <f t="shared" si="214"/>
        <v>3040</v>
      </c>
      <c r="AP1166" s="59">
        <f t="shared" si="214"/>
        <v>1520</v>
      </c>
      <c r="AQ1166" s="59">
        <f t="shared" si="214"/>
        <v>1292</v>
      </c>
      <c r="AR1166" s="59">
        <f t="shared" si="214"/>
        <v>1140</v>
      </c>
      <c r="AS1166" s="59">
        <f t="shared" si="219"/>
        <v>3000</v>
      </c>
      <c r="AT1166" s="59">
        <f t="shared" si="219"/>
        <v>1500</v>
      </c>
      <c r="AU1166" s="59">
        <f t="shared" si="219"/>
        <v>1300</v>
      </c>
      <c r="AV1166" s="59">
        <f t="shared" si="219"/>
        <v>1100</v>
      </c>
      <c r="AW1166" s="64"/>
      <c r="AX1166" s="126" t="s">
        <v>3453</v>
      </c>
      <c r="AY1166" s="65"/>
      <c r="AZ1166" s="66">
        <v>90</v>
      </c>
    </row>
    <row r="1167" spans="1:52" s="54" customFormat="1" ht="31.5" x14ac:dyDescent="0.25">
      <c r="A1167" s="53" t="str">
        <f t="shared" si="215"/>
        <v>TP40NT+1</v>
      </c>
      <c r="B1167" s="53" t="str">
        <f t="shared" si="216"/>
        <v>TP40NT+2</v>
      </c>
      <c r="C1167" s="53" t="str">
        <f t="shared" si="217"/>
        <v>TP40NT+3</v>
      </c>
      <c r="D1167" s="53" t="str">
        <f t="shared" si="218"/>
        <v>TP40NT+4</v>
      </c>
      <c r="F1167" s="126" t="s">
        <v>3453</v>
      </c>
      <c r="G1167" s="55">
        <v>40</v>
      </c>
      <c r="H1167" s="55" t="s">
        <v>3811</v>
      </c>
      <c r="I1167" s="56" t="s">
        <v>3812</v>
      </c>
      <c r="J1167" s="56" t="s">
        <v>3810</v>
      </c>
      <c r="K1167" s="56"/>
      <c r="L1167" s="56" t="s">
        <v>3625</v>
      </c>
      <c r="M1167" s="55">
        <v>1100</v>
      </c>
      <c r="N1167" s="55">
        <v>300</v>
      </c>
      <c r="O1167" s="55">
        <v>250</v>
      </c>
      <c r="P1167" s="55">
        <v>190</v>
      </c>
      <c r="Q1167" s="57"/>
      <c r="R1167" s="57"/>
      <c r="S1167" s="57"/>
      <c r="T1167" s="57"/>
      <c r="U1167" s="58" t="str">
        <f t="shared" si="212"/>
        <v>TP40NT</v>
      </c>
      <c r="V1167" s="59"/>
      <c r="W1167" s="59"/>
      <c r="X1167" s="59"/>
      <c r="Y1167" s="59"/>
      <c r="Z1167" s="60"/>
      <c r="AA1167" s="60"/>
      <c r="AB1167" s="60"/>
      <c r="AC1167" s="60"/>
      <c r="AD1167" s="59"/>
      <c r="AE1167" s="59"/>
      <c r="AF1167" s="59"/>
      <c r="AG1167" s="59"/>
      <c r="AH1167" s="61"/>
      <c r="AI1167" s="61"/>
      <c r="AJ1167" s="61"/>
      <c r="AK1167" s="61"/>
      <c r="AL1167" s="164">
        <v>14.112727272727273</v>
      </c>
      <c r="AM1167" s="62"/>
      <c r="AN1167" s="63">
        <f t="shared" si="213"/>
        <v>8.1</v>
      </c>
      <c r="AO1167" s="59">
        <f t="shared" si="214"/>
        <v>8910</v>
      </c>
      <c r="AP1167" s="59">
        <f t="shared" si="214"/>
        <v>2430</v>
      </c>
      <c r="AQ1167" s="59">
        <f t="shared" si="214"/>
        <v>2025</v>
      </c>
      <c r="AR1167" s="59">
        <f t="shared" si="214"/>
        <v>1539</v>
      </c>
      <c r="AS1167" s="59">
        <f t="shared" si="219"/>
        <v>8900</v>
      </c>
      <c r="AT1167" s="59">
        <f t="shared" si="219"/>
        <v>2400</v>
      </c>
      <c r="AU1167" s="59">
        <f t="shared" si="219"/>
        <v>2000</v>
      </c>
      <c r="AV1167" s="59">
        <f t="shared" si="219"/>
        <v>1500</v>
      </c>
      <c r="AW1167" s="64"/>
      <c r="AX1167" s="126" t="s">
        <v>3453</v>
      </c>
      <c r="AY1167" s="65"/>
      <c r="AZ1167" s="66">
        <v>90</v>
      </c>
    </row>
    <row r="1168" spans="1:52" s="54" customFormat="1" ht="54.75" customHeight="1" x14ac:dyDescent="0.25">
      <c r="A1168" s="53" t="str">
        <f t="shared" si="215"/>
        <v>TP41NT2+1</v>
      </c>
      <c r="B1168" s="53" t="str">
        <f t="shared" si="216"/>
        <v>TP41NT2+2</v>
      </c>
      <c r="C1168" s="53" t="str">
        <f t="shared" si="217"/>
        <v>TP41NT2+3</v>
      </c>
      <c r="D1168" s="53" t="str">
        <f t="shared" si="218"/>
        <v>TP41NT2+4</v>
      </c>
      <c r="F1168" s="126" t="s">
        <v>3453</v>
      </c>
      <c r="G1168" s="55">
        <v>41</v>
      </c>
      <c r="H1168" s="55" t="s">
        <v>3813</v>
      </c>
      <c r="I1168" s="56" t="s">
        <v>3814</v>
      </c>
      <c r="J1168" s="56" t="s">
        <v>3815</v>
      </c>
      <c r="K1168" s="56"/>
      <c r="L1168" s="56" t="s">
        <v>3816</v>
      </c>
      <c r="M1168" s="55"/>
      <c r="N1168" s="55"/>
      <c r="O1168" s="55"/>
      <c r="P1168" s="55"/>
      <c r="Q1168" s="57"/>
      <c r="R1168" s="57"/>
      <c r="S1168" s="57"/>
      <c r="T1168" s="57"/>
      <c r="U1168" s="58"/>
      <c r="V1168" s="59"/>
      <c r="W1168" s="59"/>
      <c r="X1168" s="59"/>
      <c r="Y1168" s="59"/>
      <c r="Z1168" s="60"/>
      <c r="AA1168" s="60"/>
      <c r="AB1168" s="60"/>
      <c r="AC1168" s="60"/>
      <c r="AD1168" s="59"/>
      <c r="AE1168" s="59"/>
      <c r="AF1168" s="59"/>
      <c r="AG1168" s="59"/>
      <c r="AH1168" s="61"/>
      <c r="AI1168" s="61"/>
      <c r="AJ1168" s="61"/>
      <c r="AK1168" s="61"/>
      <c r="AL1168" s="164"/>
      <c r="AM1168" s="62"/>
      <c r="AN1168" s="62"/>
      <c r="AO1168" s="59">
        <f t="shared" si="214"/>
        <v>0</v>
      </c>
      <c r="AP1168" s="59">
        <f t="shared" si="214"/>
        <v>0</v>
      </c>
      <c r="AQ1168" s="59">
        <f t="shared" si="214"/>
        <v>0</v>
      </c>
      <c r="AR1168" s="59">
        <f t="shared" si="214"/>
        <v>0</v>
      </c>
      <c r="AS1168" s="59"/>
      <c r="AT1168" s="59"/>
      <c r="AU1168" s="59"/>
      <c r="AV1168" s="59"/>
      <c r="AW1168" s="64"/>
      <c r="AX1168" s="126" t="s">
        <v>3453</v>
      </c>
      <c r="AY1168" s="65"/>
      <c r="AZ1168" s="66">
        <v>100</v>
      </c>
    </row>
    <row r="1169" spans="1:52" s="54" customFormat="1" ht="32.25" customHeight="1" x14ac:dyDescent="0.25">
      <c r="A1169" s="53" t="str">
        <f t="shared" si="215"/>
        <v>TP41NT2_D1+1</v>
      </c>
      <c r="B1169" s="53" t="str">
        <f t="shared" si="216"/>
        <v>TP41NT2_D1+2</v>
      </c>
      <c r="C1169" s="53" t="str">
        <f t="shared" si="217"/>
        <v>TP41NT2_D1+3</v>
      </c>
      <c r="D1169" s="53" t="str">
        <f t="shared" si="218"/>
        <v>TP41NT2_D1+4</v>
      </c>
      <c r="F1169" s="126" t="s">
        <v>3453</v>
      </c>
      <c r="G1169" s="55"/>
      <c r="H1169" s="55" t="s">
        <v>3817</v>
      </c>
      <c r="I1169" s="56" t="s">
        <v>3818</v>
      </c>
      <c r="J1169" s="56" t="s">
        <v>3796</v>
      </c>
      <c r="K1169" s="56"/>
      <c r="L1169" s="56" t="s">
        <v>3568</v>
      </c>
      <c r="M1169" s="55">
        <v>850</v>
      </c>
      <c r="N1169" s="55">
        <v>350</v>
      </c>
      <c r="O1169" s="55">
        <v>250</v>
      </c>
      <c r="P1169" s="55">
        <v>190</v>
      </c>
      <c r="Q1169" s="57"/>
      <c r="R1169" s="57"/>
      <c r="S1169" s="57"/>
      <c r="T1169" s="57"/>
      <c r="U1169" s="58" t="str">
        <f>H1169</f>
        <v>TP41NT2_D1</v>
      </c>
      <c r="V1169" s="59"/>
      <c r="W1169" s="59"/>
      <c r="X1169" s="59"/>
      <c r="Y1169" s="59"/>
      <c r="Z1169" s="60">
        <f>V1169/M1169</f>
        <v>0</v>
      </c>
      <c r="AA1169" s="60"/>
      <c r="AB1169" s="60"/>
      <c r="AC1169" s="60"/>
      <c r="AD1169" s="59"/>
      <c r="AE1169" s="59"/>
      <c r="AF1169" s="59"/>
      <c r="AG1169" s="59"/>
      <c r="AH1169" s="61"/>
      <c r="AI1169" s="61"/>
      <c r="AJ1169" s="61"/>
      <c r="AK1169" s="61"/>
      <c r="AL1169" s="164">
        <v>8.6917647058823526</v>
      </c>
      <c r="AM1169" s="62"/>
      <c r="AN1169" s="63">
        <f>ROUNDDOWN(AL1169*$AN$10/$AL$10,1)</f>
        <v>5</v>
      </c>
      <c r="AO1169" s="59">
        <f t="shared" si="214"/>
        <v>4250</v>
      </c>
      <c r="AP1169" s="59">
        <f t="shared" si="214"/>
        <v>1750</v>
      </c>
      <c r="AQ1169" s="59">
        <f t="shared" si="214"/>
        <v>1250</v>
      </c>
      <c r="AR1169" s="59">
        <f t="shared" si="214"/>
        <v>950</v>
      </c>
      <c r="AS1169" s="59">
        <f t="shared" si="219"/>
        <v>4300</v>
      </c>
      <c r="AT1169" s="59">
        <f t="shared" si="219"/>
        <v>1800</v>
      </c>
      <c r="AU1169" s="59">
        <f t="shared" si="219"/>
        <v>1300</v>
      </c>
      <c r="AV1169" s="59">
        <f t="shared" si="219"/>
        <v>950</v>
      </c>
      <c r="AW1169" s="64"/>
      <c r="AX1169" s="126" t="s">
        <v>3453</v>
      </c>
      <c r="AY1169" s="65"/>
      <c r="AZ1169" s="66">
        <v>90</v>
      </c>
    </row>
    <row r="1170" spans="1:52" s="54" customFormat="1" ht="32.25" customHeight="1" x14ac:dyDescent="0.25">
      <c r="A1170" s="53" t="str">
        <f t="shared" si="215"/>
        <v>TP41NT2_D2+1</v>
      </c>
      <c r="B1170" s="53" t="str">
        <f t="shared" si="216"/>
        <v>TP41NT2_D2+2</v>
      </c>
      <c r="C1170" s="53" t="str">
        <f t="shared" si="217"/>
        <v>TP41NT2_D2+3</v>
      </c>
      <c r="D1170" s="53" t="str">
        <f t="shared" si="218"/>
        <v>TP41NT2_D2+4</v>
      </c>
      <c r="F1170" s="126" t="s">
        <v>3453</v>
      </c>
      <c r="G1170" s="55"/>
      <c r="H1170" s="55" t="s">
        <v>3819</v>
      </c>
      <c r="I1170" s="56" t="s">
        <v>3820</v>
      </c>
      <c r="J1170" s="56"/>
      <c r="K1170" s="56"/>
      <c r="L1170" s="56"/>
      <c r="M1170" s="55">
        <v>800</v>
      </c>
      <c r="N1170" s="55">
        <v>300</v>
      </c>
      <c r="O1170" s="55">
        <v>250</v>
      </c>
      <c r="P1170" s="55">
        <v>190</v>
      </c>
      <c r="Q1170" s="57"/>
      <c r="R1170" s="57"/>
      <c r="S1170" s="57"/>
      <c r="T1170" s="57"/>
      <c r="U1170" s="58" t="str">
        <f>H1170</f>
        <v>TP41NT2_D2</v>
      </c>
      <c r="V1170" s="59"/>
      <c r="W1170" s="59"/>
      <c r="X1170" s="59"/>
      <c r="Y1170" s="59"/>
      <c r="Z1170" s="60">
        <f>V1170/M1170</f>
        <v>0</v>
      </c>
      <c r="AA1170" s="60"/>
      <c r="AB1170" s="60"/>
      <c r="AC1170" s="60"/>
      <c r="AD1170" s="59"/>
      <c r="AE1170" s="59"/>
      <c r="AF1170" s="59"/>
      <c r="AG1170" s="59"/>
      <c r="AH1170" s="61"/>
      <c r="AI1170" s="61"/>
      <c r="AJ1170" s="61"/>
      <c r="AK1170" s="61"/>
      <c r="AL1170" s="164">
        <v>8.6917647058823526</v>
      </c>
      <c r="AM1170" s="62"/>
      <c r="AN1170" s="63">
        <f>ROUNDDOWN(AL1170*$AN$10/$AL$10,1)</f>
        <v>5</v>
      </c>
      <c r="AO1170" s="59">
        <f t="shared" si="214"/>
        <v>4000</v>
      </c>
      <c r="AP1170" s="59">
        <f t="shared" si="214"/>
        <v>1500</v>
      </c>
      <c r="AQ1170" s="59">
        <f t="shared" si="214"/>
        <v>1250</v>
      </c>
      <c r="AR1170" s="59">
        <f t="shared" si="214"/>
        <v>950</v>
      </c>
      <c r="AS1170" s="59">
        <f t="shared" si="219"/>
        <v>4000</v>
      </c>
      <c r="AT1170" s="59">
        <f t="shared" si="219"/>
        <v>1500</v>
      </c>
      <c r="AU1170" s="59">
        <f t="shared" si="219"/>
        <v>1300</v>
      </c>
      <c r="AV1170" s="59">
        <f t="shared" si="219"/>
        <v>950</v>
      </c>
      <c r="AW1170" s="64"/>
      <c r="AX1170" s="126" t="s">
        <v>3453</v>
      </c>
      <c r="AY1170" s="65"/>
      <c r="AZ1170" s="66"/>
    </row>
    <row r="1171" spans="1:52" s="54" customFormat="1" ht="54.75" customHeight="1" x14ac:dyDescent="0.25">
      <c r="A1171" s="53" t="str">
        <f t="shared" si="215"/>
        <v>TP41NT2_D3+1</v>
      </c>
      <c r="B1171" s="53" t="str">
        <f t="shared" si="216"/>
        <v>TP41NT2_D3+2</v>
      </c>
      <c r="C1171" s="53" t="str">
        <f t="shared" si="217"/>
        <v>TP41NT2_D3+3</v>
      </c>
      <c r="D1171" s="53" t="str">
        <f t="shared" si="218"/>
        <v>TP41NT2_D3+4</v>
      </c>
      <c r="F1171" s="126" t="s">
        <v>3453</v>
      </c>
      <c r="G1171" s="55"/>
      <c r="H1171" s="55" t="s">
        <v>3821</v>
      </c>
      <c r="I1171" s="56" t="s">
        <v>3822</v>
      </c>
      <c r="J1171" s="56" t="s">
        <v>2775</v>
      </c>
      <c r="K1171" s="56"/>
      <c r="L1171" s="56" t="s">
        <v>3823</v>
      </c>
      <c r="M1171" s="55">
        <v>600</v>
      </c>
      <c r="N1171" s="55">
        <v>300</v>
      </c>
      <c r="O1171" s="55">
        <v>250</v>
      </c>
      <c r="P1171" s="55">
        <v>190</v>
      </c>
      <c r="Q1171" s="57"/>
      <c r="R1171" s="57"/>
      <c r="S1171" s="57"/>
      <c r="T1171" s="57"/>
      <c r="U1171" s="58" t="str">
        <f>H1171</f>
        <v>TP41NT2_D3</v>
      </c>
      <c r="V1171" s="59"/>
      <c r="W1171" s="59"/>
      <c r="X1171" s="59"/>
      <c r="Y1171" s="59"/>
      <c r="Z1171" s="60"/>
      <c r="AA1171" s="60"/>
      <c r="AB1171" s="60"/>
      <c r="AC1171" s="60"/>
      <c r="AD1171" s="59"/>
      <c r="AE1171" s="59"/>
      <c r="AF1171" s="59"/>
      <c r="AG1171" s="59"/>
      <c r="AH1171" s="61"/>
      <c r="AI1171" s="61"/>
      <c r="AJ1171" s="61"/>
      <c r="AK1171" s="61"/>
      <c r="AL1171" s="164">
        <v>10.66</v>
      </c>
      <c r="AM1171" s="62"/>
      <c r="AN1171" s="63">
        <f>ROUNDDOWN(AL1171*$AN$10/$AL$10,1)</f>
        <v>6.1</v>
      </c>
      <c r="AO1171" s="59">
        <f t="shared" si="214"/>
        <v>3660</v>
      </c>
      <c r="AP1171" s="59">
        <f t="shared" si="214"/>
        <v>1830</v>
      </c>
      <c r="AQ1171" s="59">
        <f t="shared" si="214"/>
        <v>1525</v>
      </c>
      <c r="AR1171" s="59">
        <f t="shared" si="214"/>
        <v>1159</v>
      </c>
      <c r="AS1171" s="59">
        <f t="shared" si="219"/>
        <v>3700</v>
      </c>
      <c r="AT1171" s="59">
        <f t="shared" si="219"/>
        <v>1800</v>
      </c>
      <c r="AU1171" s="59">
        <f t="shared" si="219"/>
        <v>1500</v>
      </c>
      <c r="AV1171" s="59">
        <f t="shared" si="219"/>
        <v>1200</v>
      </c>
      <c r="AW1171" s="64"/>
      <c r="AX1171" s="126" t="s">
        <v>3453</v>
      </c>
      <c r="AY1171" s="65"/>
      <c r="AZ1171" s="66">
        <v>90</v>
      </c>
    </row>
    <row r="1172" spans="1:52" s="54" customFormat="1" ht="20.25" customHeight="1" x14ac:dyDescent="0.25">
      <c r="A1172" s="53" t="str">
        <f t="shared" si="215"/>
        <v>TP42NT+1</v>
      </c>
      <c r="B1172" s="53" t="str">
        <f t="shared" si="216"/>
        <v>TP42NT+2</v>
      </c>
      <c r="C1172" s="53" t="str">
        <f t="shared" si="217"/>
        <v>TP42NT+3</v>
      </c>
      <c r="D1172" s="53" t="str">
        <f t="shared" si="218"/>
        <v>TP42NT+4</v>
      </c>
      <c r="F1172" s="126" t="s">
        <v>3453</v>
      </c>
      <c r="G1172" s="55">
        <v>42</v>
      </c>
      <c r="H1172" s="55" t="s">
        <v>3824</v>
      </c>
      <c r="I1172" s="56" t="s">
        <v>3825</v>
      </c>
      <c r="J1172" s="56" t="s">
        <v>2775</v>
      </c>
      <c r="K1172" s="56"/>
      <c r="L1172" s="56" t="s">
        <v>3826</v>
      </c>
      <c r="M1172" s="55"/>
      <c r="N1172" s="55"/>
      <c r="O1172" s="55"/>
      <c r="P1172" s="55"/>
      <c r="Q1172" s="57"/>
      <c r="R1172" s="57"/>
      <c r="S1172" s="57"/>
      <c r="T1172" s="57"/>
      <c r="U1172" s="58"/>
      <c r="V1172" s="59"/>
      <c r="W1172" s="59"/>
      <c r="X1172" s="59"/>
      <c r="Y1172" s="59"/>
      <c r="Z1172" s="60"/>
      <c r="AA1172" s="60"/>
      <c r="AB1172" s="60"/>
      <c r="AC1172" s="60"/>
      <c r="AD1172" s="59"/>
      <c r="AE1172" s="59"/>
      <c r="AF1172" s="59"/>
      <c r="AG1172" s="59"/>
      <c r="AH1172" s="61"/>
      <c r="AI1172" s="61"/>
      <c r="AJ1172" s="61"/>
      <c r="AK1172" s="61"/>
      <c r="AL1172" s="164"/>
      <c r="AM1172" s="62"/>
      <c r="AN1172" s="62"/>
      <c r="AO1172" s="59">
        <f t="shared" si="214"/>
        <v>0</v>
      </c>
      <c r="AP1172" s="59">
        <f t="shared" si="214"/>
        <v>0</v>
      </c>
      <c r="AQ1172" s="59">
        <f t="shared" si="214"/>
        <v>0</v>
      </c>
      <c r="AR1172" s="59">
        <f t="shared" si="214"/>
        <v>0</v>
      </c>
      <c r="AS1172" s="59"/>
      <c r="AT1172" s="59"/>
      <c r="AU1172" s="59"/>
      <c r="AV1172" s="59"/>
      <c r="AW1172" s="64"/>
      <c r="AX1172" s="126" t="s">
        <v>3453</v>
      </c>
      <c r="AY1172" s="65"/>
      <c r="AZ1172" s="66">
        <v>90</v>
      </c>
    </row>
    <row r="1173" spans="1:52" s="54" customFormat="1" ht="47.25" x14ac:dyDescent="0.25">
      <c r="A1173" s="53" t="str">
        <f t="shared" si="215"/>
        <v>TP42NT_D1+1</v>
      </c>
      <c r="B1173" s="53" t="str">
        <f t="shared" si="216"/>
        <v>TP42NT_D1+2</v>
      </c>
      <c r="C1173" s="53" t="str">
        <f t="shared" si="217"/>
        <v>TP42NT_D1+3</v>
      </c>
      <c r="D1173" s="53" t="str">
        <f t="shared" si="218"/>
        <v>TP42NT_D1+4</v>
      </c>
      <c r="F1173" s="126" t="s">
        <v>3453</v>
      </c>
      <c r="G1173" s="55"/>
      <c r="H1173" s="55" t="s">
        <v>3827</v>
      </c>
      <c r="I1173" s="56" t="s">
        <v>3828</v>
      </c>
      <c r="J1173" s="56"/>
      <c r="K1173" s="56"/>
      <c r="L1173" s="56"/>
      <c r="M1173" s="55">
        <v>900</v>
      </c>
      <c r="N1173" s="55">
        <v>500</v>
      </c>
      <c r="O1173" s="55">
        <v>300</v>
      </c>
      <c r="P1173" s="55">
        <v>200</v>
      </c>
      <c r="Q1173" s="57"/>
      <c r="R1173" s="57"/>
      <c r="S1173" s="57"/>
      <c r="T1173" s="57"/>
      <c r="U1173" s="58" t="str">
        <f>H1173</f>
        <v>TP42NT_D1</v>
      </c>
      <c r="V1173" s="59"/>
      <c r="W1173" s="59"/>
      <c r="X1173" s="59"/>
      <c r="Y1173" s="59"/>
      <c r="Z1173" s="60"/>
      <c r="AA1173" s="60"/>
      <c r="AB1173" s="60"/>
      <c r="AC1173" s="60"/>
      <c r="AD1173" s="59"/>
      <c r="AE1173" s="59"/>
      <c r="AF1173" s="59"/>
      <c r="AG1173" s="59"/>
      <c r="AH1173" s="61"/>
      <c r="AI1173" s="61"/>
      <c r="AJ1173" s="61"/>
      <c r="AK1173" s="61"/>
      <c r="AL1173" s="164">
        <v>8.6917647058823526</v>
      </c>
      <c r="AM1173" s="62"/>
      <c r="AN1173" s="63">
        <f>ROUNDDOWN(AL1173*$AN$10/$AL$10,1)</f>
        <v>5</v>
      </c>
      <c r="AO1173" s="59">
        <f t="shared" si="214"/>
        <v>4500</v>
      </c>
      <c r="AP1173" s="59">
        <f t="shared" si="214"/>
        <v>2500</v>
      </c>
      <c r="AQ1173" s="59">
        <f t="shared" si="214"/>
        <v>1500</v>
      </c>
      <c r="AR1173" s="59">
        <f t="shared" si="214"/>
        <v>1000</v>
      </c>
      <c r="AS1173" s="59">
        <f t="shared" si="219"/>
        <v>4500</v>
      </c>
      <c r="AT1173" s="59">
        <f t="shared" si="219"/>
        <v>2500</v>
      </c>
      <c r="AU1173" s="59">
        <f t="shared" si="219"/>
        <v>1500</v>
      </c>
      <c r="AV1173" s="59">
        <f t="shared" si="219"/>
        <v>1000</v>
      </c>
      <c r="AW1173" s="64"/>
      <c r="AX1173" s="126" t="s">
        <v>3453</v>
      </c>
      <c r="AY1173" s="65"/>
      <c r="AZ1173" s="66">
        <v>90</v>
      </c>
    </row>
    <row r="1174" spans="1:52" s="54" customFormat="1" ht="47.25" x14ac:dyDescent="0.25">
      <c r="A1174" s="53" t="str">
        <f t="shared" si="215"/>
        <v>TP42NT_D2+1</v>
      </c>
      <c r="B1174" s="53" t="str">
        <f t="shared" si="216"/>
        <v>TP42NT_D2+2</v>
      </c>
      <c r="C1174" s="53" t="str">
        <f t="shared" si="217"/>
        <v>TP42NT_D2+3</v>
      </c>
      <c r="D1174" s="53" t="str">
        <f t="shared" si="218"/>
        <v>TP42NT_D2+4</v>
      </c>
      <c r="F1174" s="126" t="s">
        <v>3453</v>
      </c>
      <c r="G1174" s="55"/>
      <c r="H1174" s="55" t="s">
        <v>3829</v>
      </c>
      <c r="I1174" s="56" t="s">
        <v>3830</v>
      </c>
      <c r="J1174" s="56"/>
      <c r="K1174" s="56"/>
      <c r="L1174" s="56"/>
      <c r="M1174" s="55">
        <v>750</v>
      </c>
      <c r="N1174" s="55">
        <v>400</v>
      </c>
      <c r="O1174" s="55">
        <v>300</v>
      </c>
      <c r="P1174" s="55">
        <v>200</v>
      </c>
      <c r="Q1174" s="57"/>
      <c r="R1174" s="57"/>
      <c r="S1174" s="57"/>
      <c r="T1174" s="57"/>
      <c r="U1174" s="58" t="str">
        <f>H1174</f>
        <v>TP42NT_D2</v>
      </c>
      <c r="V1174" s="59"/>
      <c r="W1174" s="59"/>
      <c r="X1174" s="59"/>
      <c r="Y1174" s="59"/>
      <c r="Z1174" s="60"/>
      <c r="AA1174" s="60"/>
      <c r="AB1174" s="60"/>
      <c r="AC1174" s="60"/>
      <c r="AD1174" s="59"/>
      <c r="AE1174" s="59"/>
      <c r="AF1174" s="59"/>
      <c r="AG1174" s="59"/>
      <c r="AH1174" s="61"/>
      <c r="AI1174" s="61"/>
      <c r="AJ1174" s="61"/>
      <c r="AK1174" s="61"/>
      <c r="AL1174" s="164">
        <v>8.6917647058823526</v>
      </c>
      <c r="AM1174" s="62"/>
      <c r="AN1174" s="63">
        <f>ROUNDDOWN(AL1174*$AN$10/$AL$10,1)</f>
        <v>5</v>
      </c>
      <c r="AO1174" s="59">
        <f t="shared" si="214"/>
        <v>3750</v>
      </c>
      <c r="AP1174" s="59">
        <f t="shared" si="214"/>
        <v>2000</v>
      </c>
      <c r="AQ1174" s="59">
        <f t="shared" si="214"/>
        <v>1500</v>
      </c>
      <c r="AR1174" s="59">
        <f t="shared" si="214"/>
        <v>1000</v>
      </c>
      <c r="AS1174" s="59">
        <f t="shared" si="219"/>
        <v>3800</v>
      </c>
      <c r="AT1174" s="59">
        <f t="shared" si="219"/>
        <v>2000</v>
      </c>
      <c r="AU1174" s="59">
        <f t="shared" si="219"/>
        <v>1500</v>
      </c>
      <c r="AV1174" s="59">
        <f t="shared" si="219"/>
        <v>1000</v>
      </c>
      <c r="AW1174" s="64"/>
      <c r="AX1174" s="126" t="s">
        <v>3453</v>
      </c>
      <c r="AY1174" s="65"/>
      <c r="AZ1174" s="66">
        <v>90</v>
      </c>
    </row>
    <row r="1175" spans="1:52" s="54" customFormat="1" ht="31.5" x14ac:dyDescent="0.25">
      <c r="A1175" s="53" t="str">
        <f t="shared" si="215"/>
        <v>TP43NT+1</v>
      </c>
      <c r="B1175" s="53" t="str">
        <f t="shared" si="216"/>
        <v>TP43NT+2</v>
      </c>
      <c r="C1175" s="53" t="str">
        <f t="shared" si="217"/>
        <v>TP43NT+3</v>
      </c>
      <c r="D1175" s="53" t="str">
        <f t="shared" si="218"/>
        <v>TP43NT+4</v>
      </c>
      <c r="F1175" s="126" t="s">
        <v>3453</v>
      </c>
      <c r="G1175" s="55">
        <v>43</v>
      </c>
      <c r="H1175" s="55" t="s">
        <v>3831</v>
      </c>
      <c r="I1175" s="56" t="s">
        <v>3832</v>
      </c>
      <c r="J1175" s="56" t="s">
        <v>3826</v>
      </c>
      <c r="K1175" s="56"/>
      <c r="L1175" s="56" t="s">
        <v>3833</v>
      </c>
      <c r="M1175" s="55">
        <v>500</v>
      </c>
      <c r="N1175" s="55">
        <v>250</v>
      </c>
      <c r="O1175" s="55">
        <v>200</v>
      </c>
      <c r="P1175" s="55">
        <v>190</v>
      </c>
      <c r="Q1175" s="57"/>
      <c r="R1175" s="57"/>
      <c r="S1175" s="57"/>
      <c r="T1175" s="57"/>
      <c r="U1175" s="58" t="str">
        <f>H1175</f>
        <v>TP43NT</v>
      </c>
      <c r="V1175" s="59"/>
      <c r="W1175" s="59"/>
      <c r="X1175" s="59"/>
      <c r="Y1175" s="59"/>
      <c r="Z1175" s="60"/>
      <c r="AA1175" s="60"/>
      <c r="AB1175" s="60"/>
      <c r="AC1175" s="60"/>
      <c r="AD1175" s="59"/>
      <c r="AE1175" s="59"/>
      <c r="AF1175" s="59"/>
      <c r="AG1175" s="59"/>
      <c r="AH1175" s="61"/>
      <c r="AI1175" s="61"/>
      <c r="AJ1175" s="61"/>
      <c r="AK1175" s="61"/>
      <c r="AL1175" s="164">
        <v>12.896000000000001</v>
      </c>
      <c r="AM1175" s="62"/>
      <c r="AN1175" s="63">
        <f>ROUNDDOWN(AL1175*$AN$10/$AL$10,1)</f>
        <v>7.4</v>
      </c>
      <c r="AO1175" s="59">
        <f t="shared" si="214"/>
        <v>3700</v>
      </c>
      <c r="AP1175" s="59">
        <f t="shared" si="214"/>
        <v>1850</v>
      </c>
      <c r="AQ1175" s="59">
        <f t="shared" si="214"/>
        <v>1480</v>
      </c>
      <c r="AR1175" s="59">
        <f t="shared" si="214"/>
        <v>1406</v>
      </c>
      <c r="AS1175" s="59">
        <f t="shared" si="219"/>
        <v>3700</v>
      </c>
      <c r="AT1175" s="59">
        <f t="shared" si="219"/>
        <v>1900</v>
      </c>
      <c r="AU1175" s="59">
        <f t="shared" si="219"/>
        <v>1500</v>
      </c>
      <c r="AV1175" s="59">
        <f t="shared" si="219"/>
        <v>1400</v>
      </c>
      <c r="AW1175" s="64"/>
      <c r="AX1175" s="126" t="s">
        <v>3453</v>
      </c>
      <c r="AY1175" s="65"/>
      <c r="AZ1175" s="66">
        <v>90</v>
      </c>
    </row>
    <row r="1176" spans="1:52" s="54" customFormat="1" x14ac:dyDescent="0.25">
      <c r="A1176" s="53" t="str">
        <f t="shared" si="215"/>
        <v>TP44NT+1</v>
      </c>
      <c r="B1176" s="53" t="str">
        <f t="shared" si="216"/>
        <v>TP44NT+2</v>
      </c>
      <c r="C1176" s="53" t="str">
        <f t="shared" si="217"/>
        <v>TP44NT+3</v>
      </c>
      <c r="D1176" s="53" t="str">
        <f t="shared" si="218"/>
        <v>TP44NT+4</v>
      </c>
      <c r="F1176" s="126" t="s">
        <v>3453</v>
      </c>
      <c r="G1176" s="55">
        <v>44</v>
      </c>
      <c r="H1176" s="55" t="s">
        <v>3834</v>
      </c>
      <c r="I1176" s="56" t="s">
        <v>3500</v>
      </c>
      <c r="J1176" s="56" t="s">
        <v>3833</v>
      </c>
      <c r="K1176" s="56"/>
      <c r="L1176" s="56" t="s">
        <v>3823</v>
      </c>
      <c r="M1176" s="55"/>
      <c r="N1176" s="55"/>
      <c r="O1176" s="55"/>
      <c r="P1176" s="55"/>
      <c r="Q1176" s="57"/>
      <c r="R1176" s="57"/>
      <c r="S1176" s="57"/>
      <c r="T1176" s="57"/>
      <c r="U1176" s="58"/>
      <c r="V1176" s="59"/>
      <c r="W1176" s="59"/>
      <c r="X1176" s="59"/>
      <c r="Y1176" s="59"/>
      <c r="Z1176" s="60"/>
      <c r="AA1176" s="60"/>
      <c r="AB1176" s="60"/>
      <c r="AC1176" s="60"/>
      <c r="AD1176" s="59"/>
      <c r="AE1176" s="59"/>
      <c r="AF1176" s="59"/>
      <c r="AG1176" s="59"/>
      <c r="AH1176" s="61"/>
      <c r="AI1176" s="61"/>
      <c r="AJ1176" s="61"/>
      <c r="AK1176" s="61"/>
      <c r="AL1176" s="164"/>
      <c r="AM1176" s="62"/>
      <c r="AN1176" s="62"/>
      <c r="AO1176" s="59">
        <f t="shared" si="214"/>
        <v>0</v>
      </c>
      <c r="AP1176" s="59">
        <f t="shared" si="214"/>
        <v>0</v>
      </c>
      <c r="AQ1176" s="59">
        <f t="shared" si="214"/>
        <v>0</v>
      </c>
      <c r="AR1176" s="59">
        <f t="shared" si="214"/>
        <v>0</v>
      </c>
      <c r="AS1176" s="59"/>
      <c r="AT1176" s="59"/>
      <c r="AU1176" s="59"/>
      <c r="AV1176" s="59"/>
      <c r="AW1176" s="64"/>
      <c r="AX1176" s="126" t="s">
        <v>3453</v>
      </c>
      <c r="AY1176" s="65"/>
      <c r="AZ1176" s="66">
        <v>50</v>
      </c>
    </row>
    <row r="1177" spans="1:52" s="54" customFormat="1" ht="31.5" x14ac:dyDescent="0.25">
      <c r="A1177" s="53" t="str">
        <f t="shared" si="215"/>
        <v>TP44NT_D1+1</v>
      </c>
      <c r="B1177" s="53" t="str">
        <f t="shared" si="216"/>
        <v>TP44NT_D1+2</v>
      </c>
      <c r="C1177" s="53" t="str">
        <f t="shared" si="217"/>
        <v>TP44NT_D1+3</v>
      </c>
      <c r="D1177" s="53" t="str">
        <f t="shared" si="218"/>
        <v>TP44NT_D1+4</v>
      </c>
      <c r="F1177" s="126" t="s">
        <v>3453</v>
      </c>
      <c r="G1177" s="55"/>
      <c r="H1177" s="55" t="s">
        <v>3835</v>
      </c>
      <c r="I1177" s="56" t="s">
        <v>3836</v>
      </c>
      <c r="J1177" s="56" t="s">
        <v>3638</v>
      </c>
      <c r="K1177" s="56"/>
      <c r="L1177" s="56" t="s">
        <v>3837</v>
      </c>
      <c r="M1177" s="55">
        <v>600</v>
      </c>
      <c r="N1177" s="55">
        <v>250</v>
      </c>
      <c r="O1177" s="55">
        <v>230</v>
      </c>
      <c r="P1177" s="55">
        <v>200</v>
      </c>
      <c r="Q1177" s="57"/>
      <c r="R1177" s="57"/>
      <c r="S1177" s="57"/>
      <c r="T1177" s="57"/>
      <c r="U1177" s="58" t="str">
        <f t="shared" ref="U1177:U1183" si="220">H1177</f>
        <v>TP44NT_D1</v>
      </c>
      <c r="V1177" s="59"/>
      <c r="W1177" s="59"/>
      <c r="X1177" s="59"/>
      <c r="Y1177" s="59"/>
      <c r="Z1177" s="60"/>
      <c r="AA1177" s="60"/>
      <c r="AB1177" s="60"/>
      <c r="AC1177" s="60"/>
      <c r="AD1177" s="59"/>
      <c r="AE1177" s="59"/>
      <c r="AF1177" s="59"/>
      <c r="AG1177" s="59"/>
      <c r="AH1177" s="61"/>
      <c r="AI1177" s="61"/>
      <c r="AJ1177" s="61"/>
      <c r="AK1177" s="61"/>
      <c r="AL1177" s="164">
        <v>12.443333333333333</v>
      </c>
      <c r="AM1177" s="62"/>
      <c r="AN1177" s="63">
        <f t="shared" ref="AN1177:AN1183" si="221">ROUNDDOWN(AL1177*$AN$10/$AL$10,1)</f>
        <v>7.2</v>
      </c>
      <c r="AO1177" s="59">
        <f t="shared" si="214"/>
        <v>4320</v>
      </c>
      <c r="AP1177" s="59">
        <f t="shared" si="214"/>
        <v>1800</v>
      </c>
      <c r="AQ1177" s="59">
        <f t="shared" si="214"/>
        <v>1656</v>
      </c>
      <c r="AR1177" s="59">
        <f t="shared" si="214"/>
        <v>1440</v>
      </c>
      <c r="AS1177" s="59">
        <f t="shared" si="219"/>
        <v>4300</v>
      </c>
      <c r="AT1177" s="59">
        <f t="shared" si="219"/>
        <v>1800</v>
      </c>
      <c r="AU1177" s="59">
        <f t="shared" si="219"/>
        <v>1700</v>
      </c>
      <c r="AV1177" s="59">
        <f t="shared" si="219"/>
        <v>1400</v>
      </c>
      <c r="AW1177" s="64"/>
      <c r="AX1177" s="54" t="s">
        <v>32</v>
      </c>
      <c r="AY1177" s="65"/>
      <c r="AZ1177" s="66"/>
    </row>
    <row r="1178" spans="1:52" s="54" customFormat="1" ht="31.5" x14ac:dyDescent="0.25">
      <c r="A1178" s="53" t="str">
        <f t="shared" si="215"/>
        <v>TP44NT_D2+1</v>
      </c>
      <c r="B1178" s="53" t="str">
        <f t="shared" si="216"/>
        <v>TP44NT_D2+2</v>
      </c>
      <c r="C1178" s="53" t="str">
        <f t="shared" si="217"/>
        <v>TP44NT_D2+3</v>
      </c>
      <c r="D1178" s="53" t="str">
        <f t="shared" si="218"/>
        <v>TP44NT_D2+4</v>
      </c>
      <c r="F1178" s="126" t="s">
        <v>3453</v>
      </c>
      <c r="G1178" s="55"/>
      <c r="H1178" s="55" t="s">
        <v>3838</v>
      </c>
      <c r="I1178" s="56" t="s">
        <v>3839</v>
      </c>
      <c r="J1178" s="56" t="s">
        <v>2775</v>
      </c>
      <c r="K1178" s="56"/>
      <c r="L1178" s="56" t="s">
        <v>3638</v>
      </c>
      <c r="M1178" s="55">
        <v>500</v>
      </c>
      <c r="N1178" s="55">
        <v>250</v>
      </c>
      <c r="O1178" s="55">
        <v>220</v>
      </c>
      <c r="P1178" s="55">
        <v>190</v>
      </c>
      <c r="Q1178" s="57"/>
      <c r="R1178" s="57"/>
      <c r="S1178" s="57"/>
      <c r="T1178" s="57"/>
      <c r="U1178" s="58" t="str">
        <f t="shared" si="220"/>
        <v>TP44NT_D2</v>
      </c>
      <c r="V1178" s="59"/>
      <c r="W1178" s="59"/>
      <c r="X1178" s="59"/>
      <c r="Y1178" s="59"/>
      <c r="Z1178" s="60"/>
      <c r="AA1178" s="60">
        <f>W1178/N1178</f>
        <v>0</v>
      </c>
      <c r="AB1178" s="60"/>
      <c r="AC1178" s="60"/>
      <c r="AD1178" s="59"/>
      <c r="AE1178" s="59"/>
      <c r="AF1178" s="59"/>
      <c r="AG1178" s="59"/>
      <c r="AH1178" s="61"/>
      <c r="AI1178" s="61"/>
      <c r="AJ1178" s="61"/>
      <c r="AK1178" s="61"/>
      <c r="AL1178" s="164">
        <v>10.050000000000001</v>
      </c>
      <c r="AM1178" s="62"/>
      <c r="AN1178" s="63">
        <f t="shared" si="221"/>
        <v>5.8</v>
      </c>
      <c r="AO1178" s="59">
        <f t="shared" si="214"/>
        <v>2900</v>
      </c>
      <c r="AP1178" s="59">
        <f t="shared" si="214"/>
        <v>1450</v>
      </c>
      <c r="AQ1178" s="59">
        <f t="shared" si="214"/>
        <v>1276</v>
      </c>
      <c r="AR1178" s="59">
        <f t="shared" si="214"/>
        <v>1102</v>
      </c>
      <c r="AS1178" s="59">
        <f t="shared" si="219"/>
        <v>2900</v>
      </c>
      <c r="AT1178" s="59">
        <f t="shared" si="219"/>
        <v>1500</v>
      </c>
      <c r="AU1178" s="59">
        <f t="shared" si="219"/>
        <v>1300</v>
      </c>
      <c r="AV1178" s="59">
        <f t="shared" si="219"/>
        <v>1100</v>
      </c>
      <c r="AW1178" s="64"/>
      <c r="AX1178" s="54" t="s">
        <v>32</v>
      </c>
      <c r="AY1178" s="65"/>
      <c r="AZ1178" s="66"/>
    </row>
    <row r="1179" spans="1:52" s="54" customFormat="1" ht="90.75" customHeight="1" x14ac:dyDescent="0.25">
      <c r="A1179" s="53" t="str">
        <f t="shared" si="215"/>
        <v>TP44NT_D3+1</v>
      </c>
      <c r="B1179" s="53" t="str">
        <f t="shared" si="216"/>
        <v>TP44NT_D3+2</v>
      </c>
      <c r="C1179" s="53" t="str">
        <f t="shared" si="217"/>
        <v>TP44NT_D3+3</v>
      </c>
      <c r="D1179" s="53" t="str">
        <f t="shared" si="218"/>
        <v>TP44NT_D3+4</v>
      </c>
      <c r="F1179" s="126" t="s">
        <v>3453</v>
      </c>
      <c r="G1179" s="55"/>
      <c r="H1179" s="55" t="s">
        <v>3840</v>
      </c>
      <c r="I1179" s="56" t="s">
        <v>3841</v>
      </c>
      <c r="J1179" s="56" t="s">
        <v>3591</v>
      </c>
      <c r="K1179" s="56"/>
      <c r="L1179" s="56" t="s">
        <v>3842</v>
      </c>
      <c r="M1179" s="55">
        <v>500</v>
      </c>
      <c r="N1179" s="55">
        <v>250</v>
      </c>
      <c r="O1179" s="55">
        <v>220</v>
      </c>
      <c r="P1179" s="55">
        <v>190</v>
      </c>
      <c r="Q1179" s="57"/>
      <c r="R1179" s="57"/>
      <c r="S1179" s="57"/>
      <c r="T1179" s="57"/>
      <c r="U1179" s="58" t="str">
        <f t="shared" si="220"/>
        <v>TP44NT_D3</v>
      </c>
      <c r="V1179" s="59"/>
      <c r="W1179" s="59"/>
      <c r="X1179" s="59"/>
      <c r="Y1179" s="59"/>
      <c r="Z1179" s="60"/>
      <c r="AA1179" s="60"/>
      <c r="AB1179" s="60"/>
      <c r="AC1179" s="60">
        <f>Y1179/P1179</f>
        <v>0</v>
      </c>
      <c r="AD1179" s="59"/>
      <c r="AE1179" s="59"/>
      <c r="AF1179" s="59"/>
      <c r="AG1179" s="59"/>
      <c r="AH1179" s="61"/>
      <c r="AI1179" s="61"/>
      <c r="AJ1179" s="61"/>
      <c r="AK1179" s="61"/>
      <c r="AL1179" s="164">
        <v>10.050000000000001</v>
      </c>
      <c r="AM1179" s="62"/>
      <c r="AN1179" s="63">
        <f t="shared" si="221"/>
        <v>5.8</v>
      </c>
      <c r="AO1179" s="59">
        <f t="shared" si="214"/>
        <v>2900</v>
      </c>
      <c r="AP1179" s="59">
        <f t="shared" si="214"/>
        <v>1450</v>
      </c>
      <c r="AQ1179" s="59">
        <f t="shared" si="214"/>
        <v>1276</v>
      </c>
      <c r="AR1179" s="59">
        <f t="shared" si="214"/>
        <v>1102</v>
      </c>
      <c r="AS1179" s="59">
        <f t="shared" si="219"/>
        <v>2900</v>
      </c>
      <c r="AT1179" s="59">
        <f t="shared" si="219"/>
        <v>1500</v>
      </c>
      <c r="AU1179" s="59">
        <f t="shared" si="219"/>
        <v>1300</v>
      </c>
      <c r="AV1179" s="59">
        <f t="shared" si="219"/>
        <v>1100</v>
      </c>
      <c r="AW1179" s="64"/>
      <c r="AX1179" s="54" t="s">
        <v>32</v>
      </c>
      <c r="AY1179" s="65"/>
      <c r="AZ1179" s="66">
        <v>780</v>
      </c>
    </row>
    <row r="1180" spans="1:52" s="54" customFormat="1" ht="63" x14ac:dyDescent="0.25">
      <c r="A1180" s="53" t="str">
        <f t="shared" si="215"/>
        <v>TP45NT+1</v>
      </c>
      <c r="B1180" s="53" t="str">
        <f t="shared" si="216"/>
        <v>TP45NT+2</v>
      </c>
      <c r="C1180" s="53" t="str">
        <f t="shared" si="217"/>
        <v>TP45NT+3</v>
      </c>
      <c r="D1180" s="53" t="str">
        <f t="shared" si="218"/>
        <v>TP45NT+4</v>
      </c>
      <c r="F1180" s="126" t="s">
        <v>3453</v>
      </c>
      <c r="G1180" s="55">
        <v>45</v>
      </c>
      <c r="H1180" s="55" t="s">
        <v>3843</v>
      </c>
      <c r="I1180" s="56" t="s">
        <v>3844</v>
      </c>
      <c r="J1180" s="56" t="s">
        <v>3845</v>
      </c>
      <c r="K1180" s="56"/>
      <c r="L1180" s="56" t="s">
        <v>3846</v>
      </c>
      <c r="M1180" s="55">
        <v>500</v>
      </c>
      <c r="N1180" s="55">
        <v>250</v>
      </c>
      <c r="O1180" s="55">
        <v>200</v>
      </c>
      <c r="P1180" s="55">
        <v>150</v>
      </c>
      <c r="Q1180" s="57"/>
      <c r="R1180" s="57"/>
      <c r="S1180" s="57"/>
      <c r="T1180" s="57"/>
      <c r="U1180" s="58" t="str">
        <f t="shared" si="220"/>
        <v>TP45NT</v>
      </c>
      <c r="V1180" s="59"/>
      <c r="W1180" s="59"/>
      <c r="X1180" s="59"/>
      <c r="Y1180" s="59"/>
      <c r="Z1180" s="60"/>
      <c r="AA1180" s="60"/>
      <c r="AB1180" s="60"/>
      <c r="AC1180" s="60"/>
      <c r="AD1180" s="59"/>
      <c r="AE1180" s="59"/>
      <c r="AF1180" s="59"/>
      <c r="AG1180" s="59"/>
      <c r="AH1180" s="61"/>
      <c r="AI1180" s="61"/>
      <c r="AJ1180" s="61"/>
      <c r="AK1180" s="61"/>
      <c r="AL1180" s="164">
        <v>6.28</v>
      </c>
      <c r="AM1180" s="62"/>
      <c r="AN1180" s="63">
        <f t="shared" si="221"/>
        <v>3.6</v>
      </c>
      <c r="AO1180" s="59">
        <f t="shared" si="214"/>
        <v>1800</v>
      </c>
      <c r="AP1180" s="59">
        <f t="shared" si="214"/>
        <v>900</v>
      </c>
      <c r="AQ1180" s="59">
        <f t="shared" si="214"/>
        <v>720</v>
      </c>
      <c r="AR1180" s="59">
        <f t="shared" si="214"/>
        <v>540</v>
      </c>
      <c r="AS1180" s="59">
        <f t="shared" si="219"/>
        <v>1800</v>
      </c>
      <c r="AT1180" s="59">
        <f t="shared" si="219"/>
        <v>900</v>
      </c>
      <c r="AU1180" s="59">
        <f t="shared" si="219"/>
        <v>720</v>
      </c>
      <c r="AV1180" s="59">
        <f t="shared" si="219"/>
        <v>540</v>
      </c>
      <c r="AW1180" s="64"/>
      <c r="AX1180" s="54" t="s">
        <v>32</v>
      </c>
      <c r="AY1180" s="65"/>
      <c r="AZ1180" s="66">
        <v>780</v>
      </c>
    </row>
    <row r="1181" spans="1:52" s="54" customFormat="1" ht="31.5" x14ac:dyDescent="0.25">
      <c r="A1181" s="53" t="str">
        <f t="shared" si="215"/>
        <v>TP46NT+1</v>
      </c>
      <c r="B1181" s="53" t="str">
        <f t="shared" si="216"/>
        <v>TP46NT+2</v>
      </c>
      <c r="C1181" s="53" t="str">
        <f t="shared" si="217"/>
        <v>TP46NT+3</v>
      </c>
      <c r="D1181" s="53" t="str">
        <f t="shared" si="218"/>
        <v>TP46NT+4</v>
      </c>
      <c r="F1181" s="126" t="s">
        <v>3453</v>
      </c>
      <c r="G1181" s="55">
        <v>46</v>
      </c>
      <c r="H1181" s="55" t="s">
        <v>3847</v>
      </c>
      <c r="I1181" s="56" t="s">
        <v>3848</v>
      </c>
      <c r="J1181" s="56" t="s">
        <v>3849</v>
      </c>
      <c r="K1181" s="56"/>
      <c r="L1181" s="56" t="s">
        <v>3500</v>
      </c>
      <c r="M1181" s="55">
        <v>400</v>
      </c>
      <c r="N1181" s="55">
        <v>200</v>
      </c>
      <c r="O1181" s="55">
        <v>170</v>
      </c>
      <c r="P1181" s="55">
        <v>150</v>
      </c>
      <c r="Q1181" s="57"/>
      <c r="R1181" s="57"/>
      <c r="S1181" s="57"/>
      <c r="T1181" s="57"/>
      <c r="U1181" s="58" t="str">
        <f t="shared" si="220"/>
        <v>TP46NT</v>
      </c>
      <c r="V1181" s="59"/>
      <c r="W1181" s="59"/>
      <c r="X1181" s="59"/>
      <c r="Y1181" s="59"/>
      <c r="Z1181" s="60"/>
      <c r="AA1181" s="60"/>
      <c r="AB1181" s="60"/>
      <c r="AC1181" s="60"/>
      <c r="AD1181" s="59"/>
      <c r="AE1181" s="59"/>
      <c r="AF1181" s="59"/>
      <c r="AG1181" s="59"/>
      <c r="AH1181" s="61"/>
      <c r="AI1181" s="61"/>
      <c r="AJ1181" s="61"/>
      <c r="AK1181" s="61"/>
      <c r="AL1181" s="164">
        <v>12.2475</v>
      </c>
      <c r="AM1181" s="62"/>
      <c r="AN1181" s="63">
        <f t="shared" si="221"/>
        <v>7.1</v>
      </c>
      <c r="AO1181" s="59">
        <f t="shared" si="214"/>
        <v>2840</v>
      </c>
      <c r="AP1181" s="59">
        <f t="shared" si="214"/>
        <v>1420</v>
      </c>
      <c r="AQ1181" s="59">
        <f t="shared" si="214"/>
        <v>1207</v>
      </c>
      <c r="AR1181" s="59">
        <f t="shared" si="214"/>
        <v>1065</v>
      </c>
      <c r="AS1181" s="59">
        <f t="shared" si="219"/>
        <v>2800</v>
      </c>
      <c r="AT1181" s="59">
        <f t="shared" si="219"/>
        <v>1400</v>
      </c>
      <c r="AU1181" s="59">
        <f t="shared" si="219"/>
        <v>1200</v>
      </c>
      <c r="AV1181" s="59">
        <f t="shared" si="219"/>
        <v>1100</v>
      </c>
      <c r="AW1181" s="64"/>
      <c r="AX1181" s="54" t="s">
        <v>32</v>
      </c>
      <c r="AY1181" s="65"/>
      <c r="AZ1181" s="66">
        <v>780</v>
      </c>
    </row>
    <row r="1182" spans="1:52" s="54" customFormat="1" ht="31.5" x14ac:dyDescent="0.25">
      <c r="A1182" s="53" t="str">
        <f t="shared" si="215"/>
        <v>TP47NT+1</v>
      </c>
      <c r="B1182" s="53" t="str">
        <f t="shared" si="216"/>
        <v>TP47NT+2</v>
      </c>
      <c r="C1182" s="53" t="str">
        <f t="shared" si="217"/>
        <v>TP47NT+3</v>
      </c>
      <c r="D1182" s="53" t="str">
        <f t="shared" si="218"/>
        <v>TP47NT+4</v>
      </c>
      <c r="F1182" s="126" t="s">
        <v>3453</v>
      </c>
      <c r="G1182" s="55">
        <v>47</v>
      </c>
      <c r="H1182" s="55" t="s">
        <v>3850</v>
      </c>
      <c r="I1182" s="56" t="s">
        <v>3851</v>
      </c>
      <c r="J1182" s="56" t="s">
        <v>3849</v>
      </c>
      <c r="K1182" s="56"/>
      <c r="L1182" s="56" t="s">
        <v>3833</v>
      </c>
      <c r="M1182" s="55">
        <v>550</v>
      </c>
      <c r="N1182" s="55">
        <v>270</v>
      </c>
      <c r="O1182" s="55">
        <v>200</v>
      </c>
      <c r="P1182" s="55">
        <v>160</v>
      </c>
      <c r="Q1182" s="57"/>
      <c r="R1182" s="57"/>
      <c r="S1182" s="57"/>
      <c r="T1182" s="57"/>
      <c r="U1182" s="58" t="str">
        <f t="shared" si="220"/>
        <v>TP47NT</v>
      </c>
      <c r="V1182" s="59"/>
      <c r="W1182" s="59"/>
      <c r="X1182" s="59"/>
      <c r="Y1182" s="59"/>
      <c r="Z1182" s="60">
        <f>V1182/M1182</f>
        <v>0</v>
      </c>
      <c r="AA1182" s="60">
        <f>W1182/N1182</f>
        <v>0</v>
      </c>
      <c r="AB1182" s="60"/>
      <c r="AC1182" s="60">
        <f>Y1182/P1182</f>
        <v>0</v>
      </c>
      <c r="AD1182" s="59" t="e">
        <f>VLOOKUP($H1182,#REF!,5,0)</f>
        <v>#REF!</v>
      </c>
      <c r="AE1182" s="59" t="e">
        <f>VLOOKUP($H1182,#REF!,6,0)</f>
        <v>#REF!</v>
      </c>
      <c r="AF1182" s="59" t="e">
        <f>VLOOKUP($H1182,#REF!,7,0)</f>
        <v>#REF!</v>
      </c>
      <c r="AG1182" s="59" t="e">
        <f>VLOOKUP($H1182,#REF!,8,0)</f>
        <v>#REF!</v>
      </c>
      <c r="AH1182" s="61" t="e">
        <f>AD1182/M1182</f>
        <v>#REF!</v>
      </c>
      <c r="AI1182" s="61" t="e">
        <f>AE1182/N1182</f>
        <v>#REF!</v>
      </c>
      <c r="AJ1182" s="61" t="e">
        <f>AF1182/O1182</f>
        <v>#REF!</v>
      </c>
      <c r="AK1182" s="61" t="e">
        <f>AG1182/P1182</f>
        <v>#REF!</v>
      </c>
      <c r="AL1182" s="164">
        <v>10.050000000000001</v>
      </c>
      <c r="AM1182" s="62"/>
      <c r="AN1182" s="63">
        <f t="shared" si="221"/>
        <v>5.8</v>
      </c>
      <c r="AO1182" s="59">
        <f t="shared" si="214"/>
        <v>3190</v>
      </c>
      <c r="AP1182" s="59">
        <f t="shared" si="214"/>
        <v>1566</v>
      </c>
      <c r="AQ1182" s="59">
        <f t="shared" si="214"/>
        <v>1160</v>
      </c>
      <c r="AR1182" s="59">
        <f t="shared" si="214"/>
        <v>928</v>
      </c>
      <c r="AS1182" s="59">
        <f t="shared" si="219"/>
        <v>3200</v>
      </c>
      <c r="AT1182" s="59">
        <f t="shared" si="219"/>
        <v>1600</v>
      </c>
      <c r="AU1182" s="59">
        <f t="shared" si="219"/>
        <v>1200</v>
      </c>
      <c r="AV1182" s="59">
        <f t="shared" si="219"/>
        <v>930</v>
      </c>
      <c r="AW1182" s="64" t="e">
        <f>VLOOKUP($H1182,#REF!,3,0)</f>
        <v>#REF!</v>
      </c>
      <c r="AX1182" s="172" t="s">
        <v>32</v>
      </c>
      <c r="AY1182" s="166"/>
      <c r="AZ1182" s="66">
        <v>600</v>
      </c>
    </row>
    <row r="1183" spans="1:52" s="54" customFormat="1" ht="16.5" customHeight="1" x14ac:dyDescent="0.25">
      <c r="A1183" s="53" t="str">
        <f t="shared" si="215"/>
        <v>TP48NT+1</v>
      </c>
      <c r="B1183" s="53" t="str">
        <f t="shared" si="216"/>
        <v>TP48NT+2</v>
      </c>
      <c r="C1183" s="53" t="str">
        <f t="shared" si="217"/>
        <v>TP48NT+3</v>
      </c>
      <c r="D1183" s="53" t="str">
        <f t="shared" si="218"/>
        <v>TP48NT+4</v>
      </c>
      <c r="F1183" s="126" t="s">
        <v>3453</v>
      </c>
      <c r="G1183" s="55">
        <v>48</v>
      </c>
      <c r="H1183" s="55" t="s">
        <v>3852</v>
      </c>
      <c r="I1183" s="56" t="s">
        <v>3853</v>
      </c>
      <c r="J1183" s="56" t="s">
        <v>3833</v>
      </c>
      <c r="K1183" s="56"/>
      <c r="L1183" s="56" t="s">
        <v>3500</v>
      </c>
      <c r="M1183" s="55">
        <v>400</v>
      </c>
      <c r="N1183" s="55">
        <v>200</v>
      </c>
      <c r="O1183" s="55">
        <v>170</v>
      </c>
      <c r="P1183" s="55">
        <v>150</v>
      </c>
      <c r="Q1183" s="57"/>
      <c r="R1183" s="57"/>
      <c r="S1183" s="57"/>
      <c r="T1183" s="57"/>
      <c r="U1183" s="58" t="str">
        <f t="shared" si="220"/>
        <v>TP48NT</v>
      </c>
      <c r="V1183" s="59"/>
      <c r="W1183" s="59"/>
      <c r="X1183" s="59"/>
      <c r="Y1183" s="59"/>
      <c r="Z1183" s="60">
        <f>V1183/M1183</f>
        <v>0</v>
      </c>
      <c r="AA1183" s="60">
        <f>W1183/N1183</f>
        <v>0</v>
      </c>
      <c r="AB1183" s="60"/>
      <c r="AC1183" s="60"/>
      <c r="AD1183" s="59"/>
      <c r="AE1183" s="59"/>
      <c r="AF1183" s="59"/>
      <c r="AG1183" s="59"/>
      <c r="AH1183" s="61"/>
      <c r="AI1183" s="61"/>
      <c r="AJ1183" s="61"/>
      <c r="AK1183" s="61"/>
      <c r="AL1183" s="164">
        <v>10.78</v>
      </c>
      <c r="AM1183" s="62"/>
      <c r="AN1183" s="63">
        <f t="shared" si="221"/>
        <v>6.2</v>
      </c>
      <c r="AO1183" s="59">
        <f t="shared" si="214"/>
        <v>2480</v>
      </c>
      <c r="AP1183" s="59">
        <f t="shared" si="214"/>
        <v>1240</v>
      </c>
      <c r="AQ1183" s="59">
        <f t="shared" si="214"/>
        <v>1054</v>
      </c>
      <c r="AR1183" s="59">
        <f t="shared" si="214"/>
        <v>930</v>
      </c>
      <c r="AS1183" s="59">
        <f t="shared" si="219"/>
        <v>2500</v>
      </c>
      <c r="AT1183" s="59">
        <f t="shared" si="219"/>
        <v>1200</v>
      </c>
      <c r="AU1183" s="59">
        <f t="shared" si="219"/>
        <v>1100</v>
      </c>
      <c r="AV1183" s="59">
        <f t="shared" si="219"/>
        <v>930</v>
      </c>
      <c r="AW1183" s="64"/>
      <c r="AX1183" s="54" t="s">
        <v>32</v>
      </c>
      <c r="AY1183" s="65"/>
      <c r="AZ1183" s="66">
        <v>480</v>
      </c>
    </row>
    <row r="1184" spans="1:52" s="54" customFormat="1" x14ac:dyDescent="0.25">
      <c r="A1184" s="53" t="str">
        <f t="shared" si="215"/>
        <v>TP49NT+1</v>
      </c>
      <c r="B1184" s="53" t="str">
        <f t="shared" si="216"/>
        <v>TP49NT+2</v>
      </c>
      <c r="C1184" s="53" t="str">
        <f t="shared" si="217"/>
        <v>TP49NT+3</v>
      </c>
      <c r="D1184" s="53" t="str">
        <f t="shared" si="218"/>
        <v>TP49NT+4</v>
      </c>
      <c r="F1184" s="126" t="s">
        <v>3453</v>
      </c>
      <c r="G1184" s="55">
        <v>49</v>
      </c>
      <c r="H1184" s="55" t="s">
        <v>3854</v>
      </c>
      <c r="I1184" s="56" t="s">
        <v>3855</v>
      </c>
      <c r="J1184" s="56" t="s">
        <v>3856</v>
      </c>
      <c r="K1184" s="56"/>
      <c r="L1184" s="56" t="s">
        <v>3857</v>
      </c>
      <c r="M1184" s="55"/>
      <c r="N1184" s="55"/>
      <c r="O1184" s="55"/>
      <c r="P1184" s="55"/>
      <c r="Q1184" s="57"/>
      <c r="R1184" s="57"/>
      <c r="S1184" s="57"/>
      <c r="T1184" s="57"/>
      <c r="U1184" s="58"/>
      <c r="V1184" s="59"/>
      <c r="W1184" s="59"/>
      <c r="X1184" s="59"/>
      <c r="Y1184" s="59"/>
      <c r="Z1184" s="60"/>
      <c r="AA1184" s="60"/>
      <c r="AB1184" s="60"/>
      <c r="AC1184" s="60"/>
      <c r="AD1184" s="59"/>
      <c r="AE1184" s="59"/>
      <c r="AF1184" s="59"/>
      <c r="AG1184" s="59"/>
      <c r="AH1184" s="61"/>
      <c r="AI1184" s="61"/>
      <c r="AJ1184" s="61"/>
      <c r="AK1184" s="61"/>
      <c r="AL1184" s="164"/>
      <c r="AM1184" s="62"/>
      <c r="AN1184" s="62"/>
      <c r="AO1184" s="59">
        <f t="shared" si="214"/>
        <v>0</v>
      </c>
      <c r="AP1184" s="59">
        <f t="shared" si="214"/>
        <v>0</v>
      </c>
      <c r="AQ1184" s="59">
        <f t="shared" si="214"/>
        <v>0</v>
      </c>
      <c r="AR1184" s="59">
        <f t="shared" si="214"/>
        <v>0</v>
      </c>
      <c r="AS1184" s="59"/>
      <c r="AT1184" s="59"/>
      <c r="AU1184" s="59"/>
      <c r="AV1184" s="59"/>
      <c r="AW1184" s="64"/>
      <c r="AX1184" s="54" t="s">
        <v>32</v>
      </c>
      <c r="AY1184" s="65"/>
      <c r="AZ1184" s="66">
        <v>450</v>
      </c>
    </row>
    <row r="1185" spans="1:52" s="126" customFormat="1" ht="31.5" x14ac:dyDescent="0.25">
      <c r="A1185" s="53" t="str">
        <f t="shared" si="215"/>
        <v>TP49NT_D1+1</v>
      </c>
      <c r="B1185" s="53" t="str">
        <f t="shared" si="216"/>
        <v>TP49NT_D1+2</v>
      </c>
      <c r="C1185" s="53" t="str">
        <f t="shared" si="217"/>
        <v>TP49NT_D1+3</v>
      </c>
      <c r="D1185" s="53" t="str">
        <f t="shared" si="218"/>
        <v>TP49NT_D1+4</v>
      </c>
      <c r="F1185" s="126" t="s">
        <v>3453</v>
      </c>
      <c r="G1185" s="55"/>
      <c r="H1185" s="55" t="s">
        <v>3858</v>
      </c>
      <c r="I1185" s="56" t="s">
        <v>3859</v>
      </c>
      <c r="J1185" s="56" t="s">
        <v>3814</v>
      </c>
      <c r="K1185" s="56"/>
      <c r="L1185" s="56" t="s">
        <v>3860</v>
      </c>
      <c r="M1185" s="55">
        <v>600</v>
      </c>
      <c r="N1185" s="55">
        <v>300</v>
      </c>
      <c r="O1185" s="55">
        <v>200</v>
      </c>
      <c r="P1185" s="55">
        <v>150</v>
      </c>
      <c r="Q1185" s="57"/>
      <c r="R1185" s="57"/>
      <c r="S1185" s="57"/>
      <c r="T1185" s="57"/>
      <c r="U1185" s="58" t="str">
        <f t="shared" ref="U1185:U1190" si="222">H1185</f>
        <v>TP49NT_D1</v>
      </c>
      <c r="V1185" s="59"/>
      <c r="W1185" s="59"/>
      <c r="X1185" s="59"/>
      <c r="Y1185" s="59"/>
      <c r="Z1185" s="60">
        <f>V1185/M1185</f>
        <v>0</v>
      </c>
      <c r="AA1185" s="60">
        <f>W1185/N1185</f>
        <v>0</v>
      </c>
      <c r="AB1185" s="60"/>
      <c r="AC1185" s="60"/>
      <c r="AD1185" s="59"/>
      <c r="AE1185" s="59"/>
      <c r="AF1185" s="59"/>
      <c r="AG1185" s="59"/>
      <c r="AH1185" s="61"/>
      <c r="AI1185" s="61"/>
      <c r="AJ1185" s="61"/>
      <c r="AK1185" s="61"/>
      <c r="AL1185" s="164">
        <v>10.66</v>
      </c>
      <c r="AM1185" s="62"/>
      <c r="AN1185" s="63">
        <f t="shared" ref="AN1185:AN1191" si="223">ROUNDDOWN(AL1185*$AN$10/$AL$10,1)</f>
        <v>6.1</v>
      </c>
      <c r="AO1185" s="59">
        <f t="shared" si="214"/>
        <v>3660</v>
      </c>
      <c r="AP1185" s="59">
        <f t="shared" si="214"/>
        <v>1830</v>
      </c>
      <c r="AQ1185" s="59">
        <f t="shared" si="214"/>
        <v>1220</v>
      </c>
      <c r="AR1185" s="59">
        <f t="shared" si="214"/>
        <v>915</v>
      </c>
      <c r="AS1185" s="59">
        <f t="shared" si="219"/>
        <v>3700</v>
      </c>
      <c r="AT1185" s="59">
        <f t="shared" si="219"/>
        <v>1800</v>
      </c>
      <c r="AU1185" s="59">
        <f t="shared" si="219"/>
        <v>1200</v>
      </c>
      <c r="AV1185" s="59">
        <f t="shared" si="219"/>
        <v>920</v>
      </c>
      <c r="AW1185" s="64"/>
      <c r="AX1185" s="54" t="s">
        <v>32</v>
      </c>
      <c r="AY1185" s="65"/>
      <c r="AZ1185" s="66">
        <v>390</v>
      </c>
    </row>
    <row r="1186" spans="1:52" s="126" customFormat="1" ht="31.5" x14ac:dyDescent="0.25">
      <c r="A1186" s="53" t="str">
        <f t="shared" si="215"/>
        <v>TP49NT_D2+1</v>
      </c>
      <c r="B1186" s="53" t="str">
        <f t="shared" si="216"/>
        <v>TP49NT_D2+2</v>
      </c>
      <c r="C1186" s="53" t="str">
        <f t="shared" si="217"/>
        <v>TP49NT_D2+3</v>
      </c>
      <c r="D1186" s="53" t="str">
        <f t="shared" si="218"/>
        <v>TP49NT_D2+4</v>
      </c>
      <c r="F1186" s="126" t="s">
        <v>3453</v>
      </c>
      <c r="G1186" s="55"/>
      <c r="H1186" s="55" t="s">
        <v>3861</v>
      </c>
      <c r="I1186" s="56" t="s">
        <v>3862</v>
      </c>
      <c r="J1186" s="56" t="s">
        <v>3591</v>
      </c>
      <c r="K1186" s="56"/>
      <c r="L1186" s="56" t="s">
        <v>3845</v>
      </c>
      <c r="M1186" s="55">
        <v>400</v>
      </c>
      <c r="N1186" s="55">
        <v>200</v>
      </c>
      <c r="O1186" s="55">
        <v>170</v>
      </c>
      <c r="P1186" s="55">
        <v>150</v>
      </c>
      <c r="Q1186" s="57"/>
      <c r="R1186" s="57"/>
      <c r="S1186" s="57"/>
      <c r="T1186" s="57"/>
      <c r="U1186" s="58" t="str">
        <f t="shared" si="222"/>
        <v>TP49NT_D2</v>
      </c>
      <c r="V1186" s="59"/>
      <c r="W1186" s="59"/>
      <c r="X1186" s="59"/>
      <c r="Y1186" s="59"/>
      <c r="Z1186" s="60">
        <f>V1186/M1186</f>
        <v>0</v>
      </c>
      <c r="AA1186" s="60"/>
      <c r="AB1186" s="60"/>
      <c r="AC1186" s="60"/>
      <c r="AD1186" s="59"/>
      <c r="AE1186" s="59"/>
      <c r="AF1186" s="59"/>
      <c r="AG1186" s="59"/>
      <c r="AH1186" s="61"/>
      <c r="AI1186" s="61"/>
      <c r="AJ1186" s="61"/>
      <c r="AK1186" s="61"/>
      <c r="AL1186" s="164">
        <v>10.78</v>
      </c>
      <c r="AM1186" s="62"/>
      <c r="AN1186" s="63">
        <f t="shared" si="223"/>
        <v>6.2</v>
      </c>
      <c r="AO1186" s="59">
        <f t="shared" si="214"/>
        <v>2480</v>
      </c>
      <c r="AP1186" s="59">
        <f t="shared" si="214"/>
        <v>1240</v>
      </c>
      <c r="AQ1186" s="59">
        <f t="shared" si="214"/>
        <v>1054</v>
      </c>
      <c r="AR1186" s="59">
        <f t="shared" si="214"/>
        <v>930</v>
      </c>
      <c r="AS1186" s="59">
        <f t="shared" si="219"/>
        <v>2500</v>
      </c>
      <c r="AT1186" s="59">
        <f t="shared" si="219"/>
        <v>1200</v>
      </c>
      <c r="AU1186" s="59">
        <f t="shared" si="219"/>
        <v>1100</v>
      </c>
      <c r="AV1186" s="59">
        <f t="shared" si="219"/>
        <v>930</v>
      </c>
      <c r="AW1186" s="64"/>
      <c r="AX1186" s="54" t="s">
        <v>32</v>
      </c>
      <c r="AY1186" s="65"/>
      <c r="AZ1186" s="66">
        <v>360</v>
      </c>
    </row>
    <row r="1187" spans="1:52" s="126" customFormat="1" ht="63" x14ac:dyDescent="0.25">
      <c r="A1187" s="53" t="str">
        <f t="shared" si="215"/>
        <v>TP50NT+1</v>
      </c>
      <c r="B1187" s="53" t="str">
        <f t="shared" si="216"/>
        <v>TP50NT+2</v>
      </c>
      <c r="C1187" s="53" t="str">
        <f t="shared" si="217"/>
        <v>TP50NT+3</v>
      </c>
      <c r="D1187" s="53" t="str">
        <f t="shared" si="218"/>
        <v>TP50NT+4</v>
      </c>
      <c r="F1187" s="126" t="s">
        <v>3453</v>
      </c>
      <c r="G1187" s="55">
        <v>50</v>
      </c>
      <c r="H1187" s="55" t="s">
        <v>3863</v>
      </c>
      <c r="I1187" s="56" t="s">
        <v>3864</v>
      </c>
      <c r="J1187" s="56" t="s">
        <v>3865</v>
      </c>
      <c r="K1187" s="56"/>
      <c r="L1187" s="56" t="s">
        <v>3866</v>
      </c>
      <c r="M1187" s="55">
        <v>400</v>
      </c>
      <c r="N1187" s="55">
        <v>200</v>
      </c>
      <c r="O1187" s="55">
        <v>170</v>
      </c>
      <c r="P1187" s="55">
        <v>150</v>
      </c>
      <c r="Q1187" s="57"/>
      <c r="R1187" s="57"/>
      <c r="S1187" s="57"/>
      <c r="T1187" s="57"/>
      <c r="U1187" s="58" t="str">
        <f t="shared" si="222"/>
        <v>TP50NT</v>
      </c>
      <c r="V1187" s="59"/>
      <c r="W1187" s="59"/>
      <c r="X1187" s="59"/>
      <c r="Y1187" s="59"/>
      <c r="Z1187" s="60">
        <f>V1187/M1187</f>
        <v>0</v>
      </c>
      <c r="AA1187" s="60"/>
      <c r="AB1187" s="60"/>
      <c r="AC1187" s="60"/>
      <c r="AD1187" s="59"/>
      <c r="AE1187" s="59"/>
      <c r="AF1187" s="59"/>
      <c r="AG1187" s="59"/>
      <c r="AH1187" s="61"/>
      <c r="AI1187" s="61"/>
      <c r="AJ1187" s="61"/>
      <c r="AK1187" s="61"/>
      <c r="AL1187" s="164">
        <v>10.78</v>
      </c>
      <c r="AM1187" s="62"/>
      <c r="AN1187" s="63">
        <f t="shared" si="223"/>
        <v>6.2</v>
      </c>
      <c r="AO1187" s="59">
        <f t="shared" si="214"/>
        <v>2480</v>
      </c>
      <c r="AP1187" s="59">
        <f t="shared" si="214"/>
        <v>1240</v>
      </c>
      <c r="AQ1187" s="59">
        <f t="shared" si="214"/>
        <v>1054</v>
      </c>
      <c r="AR1187" s="59">
        <f t="shared" si="214"/>
        <v>930</v>
      </c>
      <c r="AS1187" s="59">
        <f t="shared" si="219"/>
        <v>2500</v>
      </c>
      <c r="AT1187" s="59">
        <f t="shared" si="219"/>
        <v>1200</v>
      </c>
      <c r="AU1187" s="59">
        <f t="shared" si="219"/>
        <v>1100</v>
      </c>
      <c r="AV1187" s="59">
        <f t="shared" si="219"/>
        <v>930</v>
      </c>
      <c r="AW1187" s="64"/>
      <c r="AX1187" s="54" t="s">
        <v>32</v>
      </c>
      <c r="AY1187" s="65"/>
      <c r="AZ1187" s="66">
        <v>360</v>
      </c>
    </row>
    <row r="1188" spans="1:52" s="54" customFormat="1" ht="47.25" x14ac:dyDescent="0.25">
      <c r="A1188" s="53" t="str">
        <f t="shared" si="215"/>
        <v>TP51NT+1</v>
      </c>
      <c r="B1188" s="53" t="str">
        <f t="shared" si="216"/>
        <v>TP51NT+2</v>
      </c>
      <c r="C1188" s="53" t="str">
        <f t="shared" si="217"/>
        <v>TP51NT+3</v>
      </c>
      <c r="D1188" s="53" t="str">
        <f t="shared" si="218"/>
        <v>TP51NT+4</v>
      </c>
      <c r="F1188" s="54" t="s">
        <v>3453</v>
      </c>
      <c r="G1188" s="55">
        <v>51</v>
      </c>
      <c r="H1188" s="55" t="s">
        <v>3867</v>
      </c>
      <c r="I1188" s="56" t="s">
        <v>3868</v>
      </c>
      <c r="J1188" s="56"/>
      <c r="K1188" s="56"/>
      <c r="L1188" s="56"/>
      <c r="M1188" s="55">
        <v>400</v>
      </c>
      <c r="N1188" s="55">
        <v>200</v>
      </c>
      <c r="O1188" s="55">
        <v>170</v>
      </c>
      <c r="P1188" s="55">
        <v>150</v>
      </c>
      <c r="Q1188" s="57"/>
      <c r="R1188" s="57"/>
      <c r="S1188" s="57"/>
      <c r="T1188" s="57"/>
      <c r="U1188" s="58" t="str">
        <f t="shared" si="222"/>
        <v>TP51NT</v>
      </c>
      <c r="V1188" s="59"/>
      <c r="W1188" s="59"/>
      <c r="X1188" s="59"/>
      <c r="Y1188" s="59"/>
      <c r="Z1188" s="60"/>
      <c r="AA1188" s="60"/>
      <c r="AB1188" s="60"/>
      <c r="AC1188" s="60"/>
      <c r="AD1188" s="59"/>
      <c r="AE1188" s="59"/>
      <c r="AF1188" s="59"/>
      <c r="AG1188" s="59"/>
      <c r="AH1188" s="61"/>
      <c r="AI1188" s="61"/>
      <c r="AJ1188" s="61"/>
      <c r="AK1188" s="61"/>
      <c r="AL1188" s="164">
        <v>10.78</v>
      </c>
      <c r="AM1188" s="62"/>
      <c r="AN1188" s="63">
        <f t="shared" si="223"/>
        <v>6.2</v>
      </c>
      <c r="AO1188" s="59">
        <f t="shared" si="214"/>
        <v>2480</v>
      </c>
      <c r="AP1188" s="59">
        <f t="shared" si="214"/>
        <v>1240</v>
      </c>
      <c r="AQ1188" s="59">
        <f t="shared" si="214"/>
        <v>1054</v>
      </c>
      <c r="AR1188" s="59">
        <f t="shared" si="214"/>
        <v>930</v>
      </c>
      <c r="AS1188" s="59">
        <f t="shared" si="219"/>
        <v>2500</v>
      </c>
      <c r="AT1188" s="59">
        <f t="shared" si="219"/>
        <v>1200</v>
      </c>
      <c r="AU1188" s="59">
        <f t="shared" si="219"/>
        <v>1100</v>
      </c>
      <c r="AV1188" s="59">
        <f t="shared" si="219"/>
        <v>930</v>
      </c>
      <c r="AW1188" s="64"/>
      <c r="AX1188" s="54" t="s">
        <v>32</v>
      </c>
      <c r="AY1188" s="65"/>
      <c r="AZ1188" s="66">
        <v>300</v>
      </c>
    </row>
    <row r="1189" spans="1:52" s="54" customFormat="1" ht="31.5" x14ac:dyDescent="0.25">
      <c r="A1189" s="53" t="str">
        <f t="shared" si="215"/>
        <v>TP52NT+1</v>
      </c>
      <c r="B1189" s="53" t="str">
        <f t="shared" si="216"/>
        <v>TP52NT+2</v>
      </c>
      <c r="C1189" s="53" t="str">
        <f t="shared" si="217"/>
        <v>TP52NT+3</v>
      </c>
      <c r="D1189" s="53" t="str">
        <f t="shared" si="218"/>
        <v>TP52NT+4</v>
      </c>
      <c r="F1189" s="54" t="s">
        <v>3453</v>
      </c>
      <c r="G1189" s="55">
        <v>52</v>
      </c>
      <c r="H1189" s="55" t="s">
        <v>3869</v>
      </c>
      <c r="I1189" s="56" t="s">
        <v>3870</v>
      </c>
      <c r="J1189" s="56" t="s">
        <v>2567</v>
      </c>
      <c r="K1189" s="56"/>
      <c r="L1189" s="56" t="s">
        <v>3871</v>
      </c>
      <c r="M1189" s="55">
        <v>400</v>
      </c>
      <c r="N1189" s="55">
        <v>200</v>
      </c>
      <c r="O1189" s="55">
        <v>170</v>
      </c>
      <c r="P1189" s="55">
        <v>150</v>
      </c>
      <c r="Q1189" s="57"/>
      <c r="R1189" s="57"/>
      <c r="S1189" s="57"/>
      <c r="T1189" s="57"/>
      <c r="U1189" s="58" t="str">
        <f t="shared" si="222"/>
        <v>TP52NT</v>
      </c>
      <c r="V1189" s="59"/>
      <c r="W1189" s="59"/>
      <c r="X1189" s="59"/>
      <c r="Y1189" s="59"/>
      <c r="Z1189" s="60"/>
      <c r="AA1189" s="60"/>
      <c r="AB1189" s="60"/>
      <c r="AC1189" s="60"/>
      <c r="AD1189" s="59"/>
      <c r="AE1189" s="59"/>
      <c r="AF1189" s="59"/>
      <c r="AG1189" s="59"/>
      <c r="AH1189" s="61"/>
      <c r="AI1189" s="61"/>
      <c r="AJ1189" s="61"/>
      <c r="AK1189" s="61"/>
      <c r="AL1189" s="164">
        <v>13.43</v>
      </c>
      <c r="AM1189" s="62"/>
      <c r="AN1189" s="63">
        <f t="shared" si="223"/>
        <v>7.7</v>
      </c>
      <c r="AO1189" s="59">
        <f t="shared" si="214"/>
        <v>3080</v>
      </c>
      <c r="AP1189" s="59">
        <f t="shared" si="214"/>
        <v>1540</v>
      </c>
      <c r="AQ1189" s="59">
        <f t="shared" si="214"/>
        <v>1309</v>
      </c>
      <c r="AR1189" s="59">
        <f t="shared" si="214"/>
        <v>1155</v>
      </c>
      <c r="AS1189" s="59">
        <f t="shared" si="219"/>
        <v>3100</v>
      </c>
      <c r="AT1189" s="59">
        <f t="shared" si="219"/>
        <v>1500</v>
      </c>
      <c r="AU1189" s="59">
        <f t="shared" si="219"/>
        <v>1300</v>
      </c>
      <c r="AV1189" s="59">
        <f t="shared" si="219"/>
        <v>1200</v>
      </c>
      <c r="AW1189" s="64"/>
      <c r="AX1189" s="54" t="s">
        <v>32</v>
      </c>
      <c r="AY1189" s="65"/>
      <c r="AZ1189" s="66"/>
    </row>
    <row r="1190" spans="1:52" s="54" customFormat="1" ht="94.5" x14ac:dyDescent="0.25">
      <c r="A1190" s="53" t="str">
        <f t="shared" si="215"/>
        <v>TP53NT+1</v>
      </c>
      <c r="B1190" s="53" t="str">
        <f t="shared" si="216"/>
        <v>TP53NT+2</v>
      </c>
      <c r="C1190" s="53" t="str">
        <f t="shared" si="217"/>
        <v>TP53NT+3</v>
      </c>
      <c r="D1190" s="53" t="str">
        <f t="shared" si="218"/>
        <v>TP53NT+4</v>
      </c>
      <c r="F1190" s="54" t="s">
        <v>3453</v>
      </c>
      <c r="G1190" s="55">
        <v>53</v>
      </c>
      <c r="H1190" s="55" t="s">
        <v>3872</v>
      </c>
      <c r="I1190" s="56" t="s">
        <v>3873</v>
      </c>
      <c r="J1190" s="56" t="s">
        <v>2567</v>
      </c>
      <c r="K1190" s="56"/>
      <c r="L1190" s="56" t="s">
        <v>3874</v>
      </c>
      <c r="M1190" s="55">
        <v>200</v>
      </c>
      <c r="N1190" s="55">
        <v>100</v>
      </c>
      <c r="O1190" s="55">
        <v>90</v>
      </c>
      <c r="P1190" s="55">
        <v>80</v>
      </c>
      <c r="Q1190" s="57"/>
      <c r="R1190" s="57"/>
      <c r="S1190" s="57"/>
      <c r="T1190" s="57"/>
      <c r="U1190" s="58" t="str">
        <f t="shared" si="222"/>
        <v>TP53NT</v>
      </c>
      <c r="V1190" s="59"/>
      <c r="W1190" s="59"/>
      <c r="X1190" s="59"/>
      <c r="Y1190" s="59"/>
      <c r="Z1190" s="60">
        <f>V1190/M1190</f>
        <v>0</v>
      </c>
      <c r="AA1190" s="60"/>
      <c r="AB1190" s="60"/>
      <c r="AC1190" s="60"/>
      <c r="AD1190" s="59"/>
      <c r="AE1190" s="59"/>
      <c r="AF1190" s="59"/>
      <c r="AG1190" s="59"/>
      <c r="AH1190" s="61"/>
      <c r="AI1190" s="61"/>
      <c r="AJ1190" s="61"/>
      <c r="AK1190" s="61"/>
      <c r="AL1190" s="164">
        <v>11.05</v>
      </c>
      <c r="AM1190" s="62"/>
      <c r="AN1190" s="63">
        <f t="shared" si="223"/>
        <v>6.4</v>
      </c>
      <c r="AO1190" s="59">
        <f t="shared" si="214"/>
        <v>1280</v>
      </c>
      <c r="AP1190" s="59">
        <f t="shared" si="214"/>
        <v>640</v>
      </c>
      <c r="AQ1190" s="59">
        <f t="shared" si="214"/>
        <v>576</v>
      </c>
      <c r="AR1190" s="59">
        <f t="shared" si="214"/>
        <v>512</v>
      </c>
      <c r="AS1190" s="59">
        <f t="shared" si="219"/>
        <v>1300</v>
      </c>
      <c r="AT1190" s="59">
        <f t="shared" si="219"/>
        <v>640</v>
      </c>
      <c r="AU1190" s="59">
        <f t="shared" si="219"/>
        <v>580</v>
      </c>
      <c r="AV1190" s="59">
        <f t="shared" si="219"/>
        <v>510</v>
      </c>
      <c r="AW1190" s="64"/>
      <c r="AX1190" s="54" t="s">
        <v>32</v>
      </c>
      <c r="AY1190" s="65"/>
      <c r="AZ1190" s="66">
        <v>480</v>
      </c>
    </row>
    <row r="1191" spans="1:52" s="68" customFormat="1" x14ac:dyDescent="0.25">
      <c r="A1191" s="53" t="str">
        <f t="shared" si="215"/>
        <v>VC+1</v>
      </c>
      <c r="B1191" s="53" t="str">
        <f t="shared" si="216"/>
        <v>VC+2</v>
      </c>
      <c r="C1191" s="53" t="str">
        <f t="shared" si="217"/>
        <v>VC+3</v>
      </c>
      <c r="D1191" s="53" t="str">
        <f t="shared" si="218"/>
        <v>VC+4</v>
      </c>
      <c r="E1191" s="54"/>
      <c r="F1191" s="68" t="s">
        <v>32</v>
      </c>
      <c r="G1191" s="169" t="s">
        <v>3875</v>
      </c>
      <c r="H1191" s="41" t="s">
        <v>32</v>
      </c>
      <c r="I1191" s="170" t="s">
        <v>3876</v>
      </c>
      <c r="J1191" s="70"/>
      <c r="K1191" s="70"/>
      <c r="L1191" s="70"/>
      <c r="M1191" s="69"/>
      <c r="N1191" s="69"/>
      <c r="O1191" s="69"/>
      <c r="P1191" s="69"/>
      <c r="Q1191" s="72"/>
      <c r="R1191" s="72"/>
      <c r="S1191" s="72"/>
      <c r="T1191" s="72"/>
      <c r="U1191" s="73"/>
      <c r="V1191" s="74"/>
      <c r="W1191" s="74"/>
      <c r="X1191" s="74"/>
      <c r="Y1191" s="74"/>
      <c r="Z1191" s="75" t="e">
        <f>V1191/M1191</f>
        <v>#DIV/0!</v>
      </c>
      <c r="AA1191" s="75"/>
      <c r="AB1191" s="75"/>
      <c r="AC1191" s="75"/>
      <c r="AD1191" s="74"/>
      <c r="AE1191" s="74"/>
      <c r="AF1191" s="74"/>
      <c r="AG1191" s="74"/>
      <c r="AH1191" s="76"/>
      <c r="AI1191" s="76"/>
      <c r="AJ1191" s="76"/>
      <c r="AK1191" s="76"/>
      <c r="AL1191" s="164">
        <f>AVERAGE(AL1193:AL1329)</f>
        <v>4.5104511668126355</v>
      </c>
      <c r="AM1191" s="77"/>
      <c r="AN1191" s="171">
        <f t="shared" si="223"/>
        <v>2.6</v>
      </c>
      <c r="AO1191" s="74">
        <f t="shared" si="214"/>
        <v>0</v>
      </c>
      <c r="AP1191" s="74">
        <f t="shared" si="214"/>
        <v>0</v>
      </c>
      <c r="AQ1191" s="74">
        <f t="shared" si="214"/>
        <v>0</v>
      </c>
      <c r="AR1191" s="74">
        <f t="shared" si="214"/>
        <v>0</v>
      </c>
      <c r="AS1191" s="74"/>
      <c r="AT1191" s="74"/>
      <c r="AU1191" s="74"/>
      <c r="AV1191" s="74"/>
      <c r="AW1191" s="78"/>
      <c r="AX1191" s="68" t="s">
        <v>32</v>
      </c>
      <c r="AY1191" s="79"/>
      <c r="AZ1191" s="80">
        <v>540</v>
      </c>
    </row>
    <row r="1192" spans="1:52" s="54" customFormat="1" ht="31.5" x14ac:dyDescent="0.25">
      <c r="A1192" s="53" t="str">
        <f t="shared" si="215"/>
        <v xml:space="preserve"> VC1NT1 +1</v>
      </c>
      <c r="B1192" s="53" t="str">
        <f t="shared" si="216"/>
        <v xml:space="preserve"> VC1NT1 +2</v>
      </c>
      <c r="C1192" s="53" t="str">
        <f t="shared" si="217"/>
        <v xml:space="preserve"> VC1NT1 +3</v>
      </c>
      <c r="D1192" s="53" t="str">
        <f t="shared" si="218"/>
        <v xml:space="preserve"> VC1NT1 +4</v>
      </c>
      <c r="F1192" s="54" t="s">
        <v>32</v>
      </c>
      <c r="G1192" s="55">
        <v>1</v>
      </c>
      <c r="H1192" s="59" t="s">
        <v>33</v>
      </c>
      <c r="I1192" s="56" t="s">
        <v>34</v>
      </c>
      <c r="J1192" s="56" t="s">
        <v>3877</v>
      </c>
      <c r="K1192" s="56"/>
      <c r="L1192" s="56" t="s">
        <v>3878</v>
      </c>
      <c r="M1192" s="57"/>
      <c r="N1192" s="57"/>
      <c r="O1192" s="57"/>
      <c r="P1192" s="57"/>
      <c r="Q1192" s="57"/>
      <c r="R1192" s="57"/>
      <c r="S1192" s="57"/>
      <c r="T1192" s="57"/>
      <c r="U1192" s="58"/>
      <c r="V1192" s="59"/>
      <c r="W1192" s="59"/>
      <c r="X1192" s="59"/>
      <c r="Y1192" s="59"/>
      <c r="Z1192" s="60"/>
      <c r="AA1192" s="60"/>
      <c r="AB1192" s="60"/>
      <c r="AC1192" s="60"/>
      <c r="AD1192" s="59"/>
      <c r="AE1192" s="59"/>
      <c r="AF1192" s="59"/>
      <c r="AG1192" s="59"/>
      <c r="AH1192" s="61"/>
      <c r="AI1192" s="61"/>
      <c r="AJ1192" s="61"/>
      <c r="AK1192" s="61"/>
      <c r="AL1192" s="164"/>
      <c r="AM1192" s="62"/>
      <c r="AN1192" s="62"/>
      <c r="AO1192" s="59">
        <f t="shared" si="214"/>
        <v>0</v>
      </c>
      <c r="AP1192" s="59">
        <f t="shared" si="214"/>
        <v>0</v>
      </c>
      <c r="AQ1192" s="59">
        <f t="shared" si="214"/>
        <v>0</v>
      </c>
      <c r="AR1192" s="59">
        <f t="shared" si="214"/>
        <v>0</v>
      </c>
      <c r="AS1192" s="59"/>
      <c r="AT1192" s="59"/>
      <c r="AU1192" s="59"/>
      <c r="AV1192" s="59"/>
      <c r="AW1192" s="64"/>
      <c r="AX1192" s="54" t="s">
        <v>32</v>
      </c>
      <c r="AY1192" s="65"/>
      <c r="AZ1192" s="66">
        <v>480</v>
      </c>
    </row>
    <row r="1193" spans="1:52" s="54" customFormat="1" ht="31.5" x14ac:dyDescent="0.25">
      <c r="A1193" s="53" t="str">
        <f t="shared" si="215"/>
        <v>VC1NT1_D1+1</v>
      </c>
      <c r="B1193" s="53" t="str">
        <f t="shared" si="216"/>
        <v>VC1NT1_D1+2</v>
      </c>
      <c r="C1193" s="53" t="str">
        <f t="shared" si="217"/>
        <v>VC1NT1_D1+3</v>
      </c>
      <c r="D1193" s="53" t="str">
        <f t="shared" si="218"/>
        <v>VC1NT1_D1+4</v>
      </c>
      <c r="F1193" s="54" t="s">
        <v>32</v>
      </c>
      <c r="G1193" s="41"/>
      <c r="H1193" s="55" t="s">
        <v>3879</v>
      </c>
      <c r="I1193" s="56" t="s">
        <v>3880</v>
      </c>
      <c r="J1193" s="56" t="s">
        <v>3878</v>
      </c>
      <c r="K1193" s="56"/>
      <c r="L1193" s="56" t="s">
        <v>3881</v>
      </c>
      <c r="M1193" s="57">
        <v>6500</v>
      </c>
      <c r="N1193" s="57">
        <v>3300</v>
      </c>
      <c r="O1193" s="57">
        <v>2000</v>
      </c>
      <c r="P1193" s="57">
        <v>1300</v>
      </c>
      <c r="Q1193" s="57"/>
      <c r="R1193" s="57"/>
      <c r="S1193" s="57"/>
      <c r="T1193" s="57"/>
      <c r="U1193" s="58" t="str">
        <f t="shared" ref="U1193:U1202" si="224">H1193</f>
        <v>VC1NT1_D1</v>
      </c>
      <c r="V1193" s="59"/>
      <c r="W1193" s="59"/>
      <c r="X1193" s="59"/>
      <c r="Y1193" s="59"/>
      <c r="Z1193" s="60"/>
      <c r="AA1193" s="60">
        <f>W1193/N1193</f>
        <v>0</v>
      </c>
      <c r="AB1193" s="60"/>
      <c r="AC1193" s="60"/>
      <c r="AD1193" s="59"/>
      <c r="AE1193" s="59"/>
      <c r="AF1193" s="59"/>
      <c r="AG1193" s="59"/>
      <c r="AH1193" s="61"/>
      <c r="AI1193" s="61"/>
      <c r="AJ1193" s="61"/>
      <c r="AK1193" s="61"/>
      <c r="AL1193" s="164">
        <v>4.4784739781133851</v>
      </c>
      <c r="AM1193" s="62"/>
      <c r="AN1193" s="63">
        <f>ROUNDDOWN(AL1193*$AN$10/$AL$10,1)</f>
        <v>2.5</v>
      </c>
      <c r="AO1193" s="59">
        <f t="shared" si="214"/>
        <v>16250</v>
      </c>
      <c r="AP1193" s="59">
        <f t="shared" si="214"/>
        <v>8250</v>
      </c>
      <c r="AQ1193" s="59">
        <f t="shared" si="214"/>
        <v>5000</v>
      </c>
      <c r="AR1193" s="59">
        <f t="shared" si="214"/>
        <v>3250</v>
      </c>
      <c r="AS1193" s="59">
        <f t="shared" si="219"/>
        <v>16300</v>
      </c>
      <c r="AT1193" s="59">
        <f t="shared" si="219"/>
        <v>8300</v>
      </c>
      <c r="AU1193" s="59">
        <f t="shared" si="219"/>
        <v>5000</v>
      </c>
      <c r="AV1193" s="59">
        <f t="shared" si="219"/>
        <v>3300</v>
      </c>
      <c r="AW1193" s="64"/>
      <c r="AX1193" s="54" t="s">
        <v>32</v>
      </c>
      <c r="AY1193" s="65"/>
      <c r="AZ1193" s="66">
        <v>120</v>
      </c>
    </row>
    <row r="1194" spans="1:52" s="54" customFormat="1" ht="31.5" x14ac:dyDescent="0.25">
      <c r="A1194" s="53" t="str">
        <f t="shared" si="215"/>
        <v>VC1NT1_D2+1</v>
      </c>
      <c r="B1194" s="53" t="str">
        <f t="shared" si="216"/>
        <v>VC1NT1_D2+2</v>
      </c>
      <c r="C1194" s="53" t="str">
        <f t="shared" si="217"/>
        <v>VC1NT1_D2+3</v>
      </c>
      <c r="D1194" s="53" t="str">
        <f t="shared" si="218"/>
        <v>VC1NT1_D2+4</v>
      </c>
      <c r="F1194" s="54" t="s">
        <v>32</v>
      </c>
      <c r="G1194" s="55"/>
      <c r="H1194" s="55" t="s">
        <v>3882</v>
      </c>
      <c r="I1194" s="56" t="s">
        <v>3883</v>
      </c>
      <c r="J1194" s="56" t="s">
        <v>3881</v>
      </c>
      <c r="K1194" s="56"/>
      <c r="L1194" s="56" t="s">
        <v>37</v>
      </c>
      <c r="M1194" s="57">
        <v>7000</v>
      </c>
      <c r="N1194" s="57">
        <v>3500</v>
      </c>
      <c r="O1194" s="57">
        <v>2300</v>
      </c>
      <c r="P1194" s="57">
        <v>1300</v>
      </c>
      <c r="Q1194" s="57"/>
      <c r="R1194" s="57"/>
      <c r="S1194" s="57"/>
      <c r="T1194" s="57"/>
      <c r="U1194" s="58" t="str">
        <f t="shared" si="224"/>
        <v>VC1NT1_D2</v>
      </c>
      <c r="V1194" s="59"/>
      <c r="W1194" s="59"/>
      <c r="X1194" s="59"/>
      <c r="Y1194" s="59"/>
      <c r="Z1194" s="60">
        <f>V1194/M1194</f>
        <v>0</v>
      </c>
      <c r="AA1194" s="60">
        <f>W1194/N1194</f>
        <v>0</v>
      </c>
      <c r="AB1194" s="60"/>
      <c r="AC1194" s="60"/>
      <c r="AD1194" s="59"/>
      <c r="AE1194" s="59"/>
      <c r="AF1194" s="59"/>
      <c r="AG1194" s="59"/>
      <c r="AH1194" s="61"/>
      <c r="AI1194" s="61"/>
      <c r="AJ1194" s="61"/>
      <c r="AK1194" s="61"/>
      <c r="AL1194" s="164">
        <v>4.5073822407185631</v>
      </c>
      <c r="AM1194" s="62"/>
      <c r="AN1194" s="63">
        <f>ROUNDDOWN(AL1194*$AN$10/$AL$10,1)</f>
        <v>2.6</v>
      </c>
      <c r="AO1194" s="59">
        <f t="shared" si="214"/>
        <v>18200</v>
      </c>
      <c r="AP1194" s="59">
        <f t="shared" si="214"/>
        <v>9100</v>
      </c>
      <c r="AQ1194" s="59">
        <f t="shared" si="214"/>
        <v>5980</v>
      </c>
      <c r="AR1194" s="59">
        <f t="shared" si="214"/>
        <v>3380</v>
      </c>
      <c r="AS1194" s="59">
        <f t="shared" si="219"/>
        <v>18200</v>
      </c>
      <c r="AT1194" s="59">
        <f t="shared" si="219"/>
        <v>9100</v>
      </c>
      <c r="AU1194" s="59">
        <f t="shared" si="219"/>
        <v>6000</v>
      </c>
      <c r="AV1194" s="59">
        <f t="shared" si="219"/>
        <v>3400</v>
      </c>
      <c r="AW1194" s="64"/>
      <c r="AX1194" s="54" t="s">
        <v>32</v>
      </c>
      <c r="AY1194" s="65"/>
      <c r="AZ1194" s="66">
        <v>120</v>
      </c>
    </row>
    <row r="1195" spans="1:52" s="54" customFormat="1" ht="31.5" x14ac:dyDescent="0.25">
      <c r="A1195" s="53" t="str">
        <f t="shared" si="215"/>
        <v>VC1NT1_D3+1</v>
      </c>
      <c r="B1195" s="53" t="str">
        <f t="shared" si="216"/>
        <v>VC1NT1_D3+2</v>
      </c>
      <c r="C1195" s="53" t="str">
        <f t="shared" si="217"/>
        <v>VC1NT1_D3+3</v>
      </c>
      <c r="D1195" s="53" t="str">
        <f t="shared" si="218"/>
        <v>VC1NT1_D3+4</v>
      </c>
      <c r="F1195" s="54" t="s">
        <v>32</v>
      </c>
      <c r="G1195" s="55"/>
      <c r="H1195" s="55" t="s">
        <v>3884</v>
      </c>
      <c r="I1195" s="56" t="s">
        <v>3885</v>
      </c>
      <c r="J1195" s="56" t="s">
        <v>37</v>
      </c>
      <c r="K1195" s="56"/>
      <c r="L1195" s="56" t="s">
        <v>40</v>
      </c>
      <c r="M1195" s="57">
        <v>5500</v>
      </c>
      <c r="N1195" s="57">
        <v>2700</v>
      </c>
      <c r="O1195" s="57">
        <v>2000</v>
      </c>
      <c r="P1195" s="57">
        <v>1300</v>
      </c>
      <c r="Q1195" s="57"/>
      <c r="R1195" s="57"/>
      <c r="S1195" s="57"/>
      <c r="T1195" s="57"/>
      <c r="U1195" s="58" t="str">
        <f t="shared" si="224"/>
        <v>VC1NT1_D3</v>
      </c>
      <c r="V1195" s="59"/>
      <c r="W1195" s="59"/>
      <c r="X1195" s="59"/>
      <c r="Y1195" s="59"/>
      <c r="Z1195" s="60">
        <f>V1195/M1195</f>
        <v>0</v>
      </c>
      <c r="AA1195" s="60"/>
      <c r="AB1195" s="60">
        <f>X1195/O1195</f>
        <v>0</v>
      </c>
      <c r="AC1195" s="60"/>
      <c r="AD1195" s="59"/>
      <c r="AE1195" s="59"/>
      <c r="AF1195" s="59"/>
      <c r="AG1195" s="59"/>
      <c r="AH1195" s="61"/>
      <c r="AI1195" s="61"/>
      <c r="AJ1195" s="61"/>
      <c r="AK1195" s="61"/>
      <c r="AL1195" s="164">
        <v>3.7714887544901905</v>
      </c>
      <c r="AM1195" s="62"/>
      <c r="AN1195" s="63">
        <f>ROUNDDOWN(AL1195*$AN$10/$AL$10,1)</f>
        <v>2.1</v>
      </c>
      <c r="AO1195" s="59">
        <f t="shared" si="214"/>
        <v>11550</v>
      </c>
      <c r="AP1195" s="59">
        <f t="shared" si="214"/>
        <v>5670</v>
      </c>
      <c r="AQ1195" s="59">
        <f t="shared" si="214"/>
        <v>4200</v>
      </c>
      <c r="AR1195" s="59">
        <f t="shared" si="214"/>
        <v>2730</v>
      </c>
      <c r="AS1195" s="59">
        <f t="shared" si="219"/>
        <v>11600</v>
      </c>
      <c r="AT1195" s="59">
        <f t="shared" si="219"/>
        <v>5700</v>
      </c>
      <c r="AU1195" s="59">
        <f t="shared" si="219"/>
        <v>4200</v>
      </c>
      <c r="AV1195" s="59">
        <f t="shared" si="219"/>
        <v>2700</v>
      </c>
      <c r="AW1195" s="64"/>
      <c r="AX1195" s="54" t="s">
        <v>32</v>
      </c>
      <c r="AY1195" s="65"/>
      <c r="AZ1195" s="66"/>
    </row>
    <row r="1196" spans="1:52" s="54" customFormat="1" ht="31.5" x14ac:dyDescent="0.25">
      <c r="A1196" s="53" t="str">
        <f t="shared" si="215"/>
        <v>VC1NT1_D4+1</v>
      </c>
      <c r="B1196" s="53" t="str">
        <f t="shared" si="216"/>
        <v>VC1NT1_D4+2</v>
      </c>
      <c r="C1196" s="53" t="str">
        <f t="shared" si="217"/>
        <v>VC1NT1_D4+3</v>
      </c>
      <c r="D1196" s="53" t="str">
        <f t="shared" si="218"/>
        <v>VC1NT1_D4+4</v>
      </c>
      <c r="F1196" s="54" t="s">
        <v>32</v>
      </c>
      <c r="G1196" s="55"/>
      <c r="H1196" s="55" t="s">
        <v>3886</v>
      </c>
      <c r="I1196" s="56" t="s">
        <v>3887</v>
      </c>
      <c r="J1196" s="56" t="s">
        <v>40</v>
      </c>
      <c r="K1196" s="56"/>
      <c r="L1196" s="56" t="s">
        <v>43</v>
      </c>
      <c r="M1196" s="57">
        <v>4500</v>
      </c>
      <c r="N1196" s="57">
        <v>2000</v>
      </c>
      <c r="O1196" s="57">
        <v>1500</v>
      </c>
      <c r="P1196" s="55">
        <v>1000</v>
      </c>
      <c r="Q1196" s="57"/>
      <c r="R1196" s="57"/>
      <c r="S1196" s="57"/>
      <c r="T1196" s="57"/>
      <c r="U1196" s="58" t="str">
        <f t="shared" si="224"/>
        <v>VC1NT1_D4</v>
      </c>
      <c r="V1196" s="59"/>
      <c r="W1196" s="59"/>
      <c r="X1196" s="59"/>
      <c r="Y1196" s="59"/>
      <c r="Z1196" s="60"/>
      <c r="AA1196" s="60"/>
      <c r="AB1196" s="60"/>
      <c r="AC1196" s="60"/>
      <c r="AD1196" s="59"/>
      <c r="AE1196" s="59"/>
      <c r="AF1196" s="59"/>
      <c r="AG1196" s="59"/>
      <c r="AH1196" s="61"/>
      <c r="AI1196" s="61"/>
      <c r="AJ1196" s="61"/>
      <c r="AK1196" s="61"/>
      <c r="AL1196" s="164">
        <v>3.848162962962963</v>
      </c>
      <c r="AM1196" s="62"/>
      <c r="AN1196" s="63">
        <f>ROUNDDOWN(AL1196*$AN$10/$AL$10,1)</f>
        <v>2.2000000000000002</v>
      </c>
      <c r="AO1196" s="59">
        <f t="shared" si="214"/>
        <v>9900</v>
      </c>
      <c r="AP1196" s="59">
        <f t="shared" si="214"/>
        <v>4400</v>
      </c>
      <c r="AQ1196" s="59">
        <f t="shared" si="214"/>
        <v>3300.0000000000005</v>
      </c>
      <c r="AR1196" s="59">
        <f t="shared" si="214"/>
        <v>2200</v>
      </c>
      <c r="AS1196" s="59">
        <f t="shared" si="219"/>
        <v>9900</v>
      </c>
      <c r="AT1196" s="59">
        <f t="shared" si="219"/>
        <v>4400</v>
      </c>
      <c r="AU1196" s="59">
        <f t="shared" si="219"/>
        <v>3300</v>
      </c>
      <c r="AV1196" s="59">
        <f t="shared" si="219"/>
        <v>2200</v>
      </c>
      <c r="AW1196" s="64"/>
      <c r="AX1196" s="54" t="s">
        <v>32</v>
      </c>
      <c r="AY1196" s="65"/>
      <c r="AZ1196" s="66">
        <v>120</v>
      </c>
    </row>
    <row r="1197" spans="1:52" s="54" customFormat="1" ht="31.5" x14ac:dyDescent="0.25">
      <c r="A1197" s="53" t="str">
        <f t="shared" si="215"/>
        <v>VC1NT1_D5+1</v>
      </c>
      <c r="B1197" s="53" t="str">
        <f t="shared" si="216"/>
        <v>VC1NT1_D5+2</v>
      </c>
      <c r="C1197" s="53" t="str">
        <f t="shared" si="217"/>
        <v>VC1NT1_D5+3</v>
      </c>
      <c r="D1197" s="53" t="str">
        <f t="shared" si="218"/>
        <v>VC1NT1_D5+4</v>
      </c>
      <c r="F1197" s="54" t="s">
        <v>32</v>
      </c>
      <c r="G1197" s="55"/>
      <c r="H1197" s="55" t="s">
        <v>35</v>
      </c>
      <c r="I1197" s="56" t="s">
        <v>36</v>
      </c>
      <c r="J1197" s="56" t="s">
        <v>43</v>
      </c>
      <c r="K1197" s="56"/>
      <c r="L1197" s="56" t="s">
        <v>3888</v>
      </c>
      <c r="M1197" s="57">
        <v>4200</v>
      </c>
      <c r="N1197" s="57">
        <v>1600</v>
      </c>
      <c r="O1197" s="55">
        <v>1000</v>
      </c>
      <c r="P1197" s="55">
        <v>800</v>
      </c>
      <c r="Q1197" s="57"/>
      <c r="R1197" s="57"/>
      <c r="S1197" s="57"/>
      <c r="T1197" s="57"/>
      <c r="U1197" s="58" t="str">
        <f t="shared" si="224"/>
        <v>VC1NT1_D5</v>
      </c>
      <c r="V1197" s="59"/>
      <c r="W1197" s="59"/>
      <c r="X1197" s="59"/>
      <c r="Y1197" s="59"/>
      <c r="Z1197" s="60">
        <f>V1197/M1197</f>
        <v>0</v>
      </c>
      <c r="AA1197" s="60">
        <f>W1197/N1197</f>
        <v>0</v>
      </c>
      <c r="AB1197" s="60"/>
      <c r="AC1197" s="60"/>
      <c r="AD1197" s="59"/>
      <c r="AE1197" s="59"/>
      <c r="AF1197" s="59"/>
      <c r="AG1197" s="59"/>
      <c r="AH1197" s="61"/>
      <c r="AI1197" s="61"/>
      <c r="AJ1197" s="61"/>
      <c r="AK1197" s="61"/>
      <c r="AL1197" s="164">
        <v>2.6572194047619049</v>
      </c>
      <c r="AM1197" s="62"/>
      <c r="AN1197" s="62">
        <v>1.5</v>
      </c>
      <c r="AO1197" s="59">
        <f t="shared" si="214"/>
        <v>6300</v>
      </c>
      <c r="AP1197" s="59">
        <f t="shared" si="214"/>
        <v>2400</v>
      </c>
      <c r="AQ1197" s="59">
        <f t="shared" si="214"/>
        <v>1500</v>
      </c>
      <c r="AR1197" s="59">
        <f t="shared" si="214"/>
        <v>1200</v>
      </c>
      <c r="AS1197" s="59">
        <f t="shared" si="219"/>
        <v>6300</v>
      </c>
      <c r="AT1197" s="59">
        <f t="shared" si="219"/>
        <v>2400</v>
      </c>
      <c r="AU1197" s="59">
        <f t="shared" si="219"/>
        <v>1500</v>
      </c>
      <c r="AV1197" s="59">
        <f t="shared" si="219"/>
        <v>1200</v>
      </c>
      <c r="AW1197" s="64"/>
      <c r="AX1197" s="54" t="s">
        <v>32</v>
      </c>
      <c r="AY1197" s="65"/>
      <c r="AZ1197" s="66">
        <v>120</v>
      </c>
    </row>
    <row r="1198" spans="1:52" s="54" customFormat="1" ht="31.5" x14ac:dyDescent="0.25">
      <c r="A1198" s="53" t="str">
        <f t="shared" si="215"/>
        <v>VC1NT1_D6+1</v>
      </c>
      <c r="B1198" s="53" t="str">
        <f t="shared" si="216"/>
        <v>VC1NT1_D6+2</v>
      </c>
      <c r="C1198" s="53" t="str">
        <f t="shared" si="217"/>
        <v>VC1NT1_D6+3</v>
      </c>
      <c r="D1198" s="53" t="str">
        <f t="shared" si="218"/>
        <v>VC1NT1_D6+4</v>
      </c>
      <c r="F1198" s="54" t="s">
        <v>32</v>
      </c>
      <c r="G1198" s="55"/>
      <c r="H1198" s="55" t="s">
        <v>38</v>
      </c>
      <c r="I1198" s="56" t="s">
        <v>39</v>
      </c>
      <c r="J1198" s="56" t="s">
        <v>3888</v>
      </c>
      <c r="K1198" s="56"/>
      <c r="L1198" s="56" t="s">
        <v>3889</v>
      </c>
      <c r="M1198" s="57">
        <v>3200</v>
      </c>
      <c r="N1198" s="55">
        <v>1100</v>
      </c>
      <c r="O1198" s="55">
        <v>900</v>
      </c>
      <c r="P1198" s="55">
        <v>700</v>
      </c>
      <c r="Q1198" s="57"/>
      <c r="R1198" s="57"/>
      <c r="S1198" s="57"/>
      <c r="T1198" s="57"/>
      <c r="U1198" s="58" t="str">
        <f t="shared" si="224"/>
        <v>VC1NT1_D6</v>
      </c>
      <c r="V1198" s="59"/>
      <c r="W1198" s="59"/>
      <c r="X1198" s="59"/>
      <c r="Y1198" s="59"/>
      <c r="Z1198" s="60"/>
      <c r="AA1198" s="60"/>
      <c r="AB1198" s="60"/>
      <c r="AC1198" s="60"/>
      <c r="AD1198" s="59"/>
      <c r="AE1198" s="59"/>
      <c r="AF1198" s="59"/>
      <c r="AG1198" s="59"/>
      <c r="AH1198" s="61"/>
      <c r="AI1198" s="61"/>
      <c r="AJ1198" s="61"/>
      <c r="AK1198" s="61"/>
      <c r="AL1198" s="164">
        <v>3.5500422195416159</v>
      </c>
      <c r="AM1198" s="62"/>
      <c r="AN1198" s="62">
        <v>2</v>
      </c>
      <c r="AO1198" s="59">
        <f t="shared" si="214"/>
        <v>6400</v>
      </c>
      <c r="AP1198" s="59">
        <f t="shared" si="214"/>
        <v>2200</v>
      </c>
      <c r="AQ1198" s="59">
        <f t="shared" si="214"/>
        <v>1800</v>
      </c>
      <c r="AR1198" s="59">
        <f t="shared" si="214"/>
        <v>1400</v>
      </c>
      <c r="AS1198" s="59">
        <f t="shared" si="219"/>
        <v>6400</v>
      </c>
      <c r="AT1198" s="59">
        <f t="shared" si="219"/>
        <v>2200</v>
      </c>
      <c r="AU1198" s="59">
        <f t="shared" si="219"/>
        <v>1800</v>
      </c>
      <c r="AV1198" s="59">
        <f t="shared" si="219"/>
        <v>1400</v>
      </c>
      <c r="AW1198" s="64"/>
      <c r="AX1198" s="54" t="s">
        <v>32</v>
      </c>
      <c r="AY1198" s="65"/>
      <c r="AZ1198" s="66">
        <v>120</v>
      </c>
    </row>
    <row r="1199" spans="1:52" s="54" customFormat="1" ht="31.5" x14ac:dyDescent="0.25">
      <c r="A1199" s="53" t="str">
        <f t="shared" si="215"/>
        <v>VC1NT1_D7+1</v>
      </c>
      <c r="B1199" s="53" t="str">
        <f t="shared" si="216"/>
        <v>VC1NT1_D7+2</v>
      </c>
      <c r="C1199" s="53" t="str">
        <f t="shared" si="217"/>
        <v>VC1NT1_D7+3</v>
      </c>
      <c r="D1199" s="53" t="str">
        <f t="shared" si="218"/>
        <v>VC1NT1_D7+4</v>
      </c>
      <c r="F1199" s="54" t="s">
        <v>32</v>
      </c>
      <c r="G1199" s="55"/>
      <c r="H1199" s="55" t="s">
        <v>41</v>
      </c>
      <c r="I1199" s="56" t="s">
        <v>42</v>
      </c>
      <c r="J1199" s="56" t="s">
        <v>3890</v>
      </c>
      <c r="K1199" s="56"/>
      <c r="L1199" s="56" t="s">
        <v>3871</v>
      </c>
      <c r="M1199" s="57">
        <v>2500</v>
      </c>
      <c r="N1199" s="55">
        <v>950</v>
      </c>
      <c r="O1199" s="55">
        <v>800</v>
      </c>
      <c r="P1199" s="55">
        <v>650</v>
      </c>
      <c r="Q1199" s="57"/>
      <c r="R1199" s="57"/>
      <c r="S1199" s="57"/>
      <c r="T1199" s="57"/>
      <c r="U1199" s="58" t="str">
        <f t="shared" si="224"/>
        <v>VC1NT1_D7</v>
      </c>
      <c r="V1199" s="59"/>
      <c r="W1199" s="59"/>
      <c r="X1199" s="59"/>
      <c r="Y1199" s="59"/>
      <c r="Z1199" s="60"/>
      <c r="AA1199" s="60">
        <f>W1199/N1199</f>
        <v>0</v>
      </c>
      <c r="AB1199" s="60"/>
      <c r="AC1199" s="60"/>
      <c r="AD1199" s="59"/>
      <c r="AE1199" s="59"/>
      <c r="AF1199" s="59"/>
      <c r="AG1199" s="59"/>
      <c r="AH1199" s="61"/>
      <c r="AI1199" s="61"/>
      <c r="AJ1199" s="61"/>
      <c r="AK1199" s="61"/>
      <c r="AL1199" s="164">
        <v>4.53</v>
      </c>
      <c r="AM1199" s="62"/>
      <c r="AN1199" s="63">
        <f>ROUNDDOWN(AL1199*$AN$10/$AL$10,1)</f>
        <v>2.6</v>
      </c>
      <c r="AO1199" s="59">
        <f t="shared" si="214"/>
        <v>6500</v>
      </c>
      <c r="AP1199" s="59">
        <f t="shared" si="214"/>
        <v>2470</v>
      </c>
      <c r="AQ1199" s="59">
        <f t="shared" si="214"/>
        <v>2080</v>
      </c>
      <c r="AR1199" s="59">
        <f t="shared" si="214"/>
        <v>1690</v>
      </c>
      <c r="AS1199" s="59">
        <f t="shared" si="219"/>
        <v>6500</v>
      </c>
      <c r="AT1199" s="59">
        <f t="shared" si="219"/>
        <v>2500</v>
      </c>
      <c r="AU1199" s="59">
        <f t="shared" si="219"/>
        <v>2100</v>
      </c>
      <c r="AV1199" s="59">
        <f t="shared" si="219"/>
        <v>1700</v>
      </c>
      <c r="AW1199" s="64"/>
      <c r="AX1199" s="54" t="s">
        <v>32</v>
      </c>
      <c r="AY1199" s="65"/>
      <c r="AZ1199" s="66">
        <v>120</v>
      </c>
    </row>
    <row r="1200" spans="1:52" s="54" customFormat="1" ht="31.5" x14ac:dyDescent="0.25">
      <c r="A1200" s="53" t="str">
        <f t="shared" si="215"/>
        <v>VC1NT1_D8+1</v>
      </c>
      <c r="B1200" s="53" t="str">
        <f t="shared" si="216"/>
        <v>VC1NT1_D8+2</v>
      </c>
      <c r="C1200" s="53" t="str">
        <f t="shared" si="217"/>
        <v>VC1NT1_D8+3</v>
      </c>
      <c r="D1200" s="53" t="str">
        <f t="shared" si="218"/>
        <v>VC1NT1_D8+4</v>
      </c>
      <c r="F1200" s="54" t="s">
        <v>32</v>
      </c>
      <c r="G1200" s="55"/>
      <c r="H1200" s="55" t="s">
        <v>44</v>
      </c>
      <c r="I1200" s="56" t="s">
        <v>45</v>
      </c>
      <c r="J1200" s="56" t="s">
        <v>3891</v>
      </c>
      <c r="K1200" s="56"/>
      <c r="L1200" s="56" t="s">
        <v>3892</v>
      </c>
      <c r="M1200" s="57">
        <v>1800</v>
      </c>
      <c r="N1200" s="55">
        <v>900</v>
      </c>
      <c r="O1200" s="55">
        <v>700</v>
      </c>
      <c r="P1200" s="55">
        <v>600</v>
      </c>
      <c r="Q1200" s="57"/>
      <c r="R1200" s="57"/>
      <c r="S1200" s="57"/>
      <c r="T1200" s="57"/>
      <c r="U1200" s="58" t="str">
        <f t="shared" si="224"/>
        <v>VC1NT1_D8</v>
      </c>
      <c r="V1200" s="59"/>
      <c r="W1200" s="59"/>
      <c r="X1200" s="59"/>
      <c r="Y1200" s="59"/>
      <c r="Z1200" s="60">
        <f>V1200/M1200</f>
        <v>0</v>
      </c>
      <c r="AA1200" s="60"/>
      <c r="AB1200" s="60"/>
      <c r="AC1200" s="60"/>
      <c r="AD1200" s="59"/>
      <c r="AE1200" s="59"/>
      <c r="AF1200" s="59"/>
      <c r="AG1200" s="59"/>
      <c r="AH1200" s="61"/>
      <c r="AI1200" s="61"/>
      <c r="AJ1200" s="61"/>
      <c r="AK1200" s="61"/>
      <c r="AL1200" s="164">
        <v>5.03</v>
      </c>
      <c r="AM1200" s="62"/>
      <c r="AN1200" s="63">
        <f>ROUNDDOWN(AL1200*$AN$10/$AL$10,1)</f>
        <v>2.9</v>
      </c>
      <c r="AO1200" s="59">
        <f t="shared" si="214"/>
        <v>5220</v>
      </c>
      <c r="AP1200" s="59">
        <f t="shared" si="214"/>
        <v>2610</v>
      </c>
      <c r="AQ1200" s="59">
        <f t="shared" si="214"/>
        <v>2030</v>
      </c>
      <c r="AR1200" s="59">
        <f t="shared" si="214"/>
        <v>1740</v>
      </c>
      <c r="AS1200" s="59">
        <f t="shared" si="219"/>
        <v>5200</v>
      </c>
      <c r="AT1200" s="59">
        <f t="shared" si="219"/>
        <v>2600</v>
      </c>
      <c r="AU1200" s="59">
        <f t="shared" si="219"/>
        <v>2000</v>
      </c>
      <c r="AV1200" s="59">
        <f t="shared" si="219"/>
        <v>1700</v>
      </c>
      <c r="AW1200" s="64"/>
      <c r="AX1200" s="54" t="s">
        <v>32</v>
      </c>
      <c r="AY1200" s="65"/>
      <c r="AZ1200" s="66">
        <v>120</v>
      </c>
    </row>
    <row r="1201" spans="1:52" s="54" customFormat="1" ht="31.5" x14ac:dyDescent="0.25">
      <c r="A1201" s="53" t="str">
        <f t="shared" si="215"/>
        <v>VC1NT1_D9+1</v>
      </c>
      <c r="B1201" s="53" t="str">
        <f t="shared" si="216"/>
        <v>VC1NT1_D9+2</v>
      </c>
      <c r="C1201" s="53" t="str">
        <f t="shared" si="217"/>
        <v>VC1NT1_D9+3</v>
      </c>
      <c r="D1201" s="53" t="str">
        <f t="shared" si="218"/>
        <v>VC1NT1_D9+4</v>
      </c>
      <c r="F1201" s="54" t="s">
        <v>32</v>
      </c>
      <c r="G1201" s="55"/>
      <c r="H1201" s="55" t="s">
        <v>3893</v>
      </c>
      <c r="I1201" s="56" t="s">
        <v>3894</v>
      </c>
      <c r="J1201" s="56" t="s">
        <v>3891</v>
      </c>
      <c r="K1201" s="56"/>
      <c r="L1201" s="56" t="s">
        <v>3895</v>
      </c>
      <c r="M1201" s="57">
        <v>1700</v>
      </c>
      <c r="N1201" s="55">
        <v>800</v>
      </c>
      <c r="O1201" s="55">
        <v>700</v>
      </c>
      <c r="P1201" s="55">
        <v>600</v>
      </c>
      <c r="Q1201" s="57"/>
      <c r="R1201" s="57"/>
      <c r="S1201" s="57"/>
      <c r="T1201" s="57"/>
      <c r="U1201" s="58" t="str">
        <f t="shared" si="224"/>
        <v>VC1NT1_D9</v>
      </c>
      <c r="V1201" s="59"/>
      <c r="W1201" s="59"/>
      <c r="X1201" s="59"/>
      <c r="Y1201" s="59"/>
      <c r="Z1201" s="60"/>
      <c r="AA1201" s="60"/>
      <c r="AB1201" s="60"/>
      <c r="AC1201" s="60"/>
      <c r="AD1201" s="59"/>
      <c r="AE1201" s="59"/>
      <c r="AF1201" s="59"/>
      <c r="AG1201" s="59"/>
      <c r="AH1201" s="61"/>
      <c r="AI1201" s="61"/>
      <c r="AJ1201" s="61"/>
      <c r="AK1201" s="61"/>
      <c r="AL1201" s="164">
        <v>5.1163294117647062</v>
      </c>
      <c r="AM1201" s="62"/>
      <c r="AN1201" s="63">
        <f>ROUNDDOWN(AL1201*$AN$10/$AL$10,1)</f>
        <v>2.9</v>
      </c>
      <c r="AO1201" s="59">
        <f t="shared" si="214"/>
        <v>4930</v>
      </c>
      <c r="AP1201" s="59">
        <f t="shared" si="214"/>
        <v>2320</v>
      </c>
      <c r="AQ1201" s="59">
        <f t="shared" si="214"/>
        <v>2030</v>
      </c>
      <c r="AR1201" s="59">
        <f t="shared" si="214"/>
        <v>1740</v>
      </c>
      <c r="AS1201" s="59">
        <f t="shared" si="219"/>
        <v>4900</v>
      </c>
      <c r="AT1201" s="59">
        <f t="shared" si="219"/>
        <v>2300</v>
      </c>
      <c r="AU1201" s="59">
        <f t="shared" si="219"/>
        <v>2000</v>
      </c>
      <c r="AV1201" s="59">
        <f t="shared" si="219"/>
        <v>1700</v>
      </c>
      <c r="AW1201" s="64"/>
      <c r="AX1201" s="54" t="s">
        <v>32</v>
      </c>
      <c r="AY1201" s="65"/>
      <c r="AZ1201" s="66">
        <v>100</v>
      </c>
    </row>
    <row r="1202" spans="1:52" s="54" customFormat="1" ht="47.25" x14ac:dyDescent="0.25">
      <c r="A1202" s="53" t="str">
        <f t="shared" si="215"/>
        <v>VC1NT1_D10+1</v>
      </c>
      <c r="B1202" s="53" t="str">
        <f t="shared" si="216"/>
        <v>VC1NT1_D10+2</v>
      </c>
      <c r="C1202" s="53" t="str">
        <f t="shared" si="217"/>
        <v>VC1NT1_D10+3</v>
      </c>
      <c r="D1202" s="53" t="str">
        <f t="shared" si="218"/>
        <v>VC1NT1_D10+4</v>
      </c>
      <c r="F1202" s="54" t="s">
        <v>32</v>
      </c>
      <c r="G1202" s="55"/>
      <c r="H1202" s="55" t="s">
        <v>3896</v>
      </c>
      <c r="I1202" s="56" t="s">
        <v>3897</v>
      </c>
      <c r="J1202" s="56" t="s">
        <v>3898</v>
      </c>
      <c r="K1202" s="56"/>
      <c r="L1202" s="56" t="s">
        <v>3899</v>
      </c>
      <c r="M1202" s="55">
        <v>1650</v>
      </c>
      <c r="N1202" s="55">
        <v>800</v>
      </c>
      <c r="O1202" s="55">
        <v>650</v>
      </c>
      <c r="P1202" s="55">
        <v>500</v>
      </c>
      <c r="Q1202" s="57"/>
      <c r="R1202" s="57"/>
      <c r="S1202" s="57"/>
      <c r="T1202" s="57"/>
      <c r="U1202" s="58" t="str">
        <f t="shared" si="224"/>
        <v>VC1NT1_D10</v>
      </c>
      <c r="V1202" s="59"/>
      <c r="W1202" s="59"/>
      <c r="X1202" s="59"/>
      <c r="Y1202" s="59"/>
      <c r="Z1202" s="60">
        <f>V1202/M1202</f>
        <v>0</v>
      </c>
      <c r="AA1202" s="60"/>
      <c r="AB1202" s="60"/>
      <c r="AC1202" s="60"/>
      <c r="AD1202" s="59"/>
      <c r="AE1202" s="59"/>
      <c r="AF1202" s="59"/>
      <c r="AG1202" s="59"/>
      <c r="AH1202" s="61"/>
      <c r="AI1202" s="61"/>
      <c r="AJ1202" s="61"/>
      <c r="AK1202" s="61"/>
      <c r="AL1202" s="164">
        <v>4.9487272727272726</v>
      </c>
      <c r="AM1202" s="62"/>
      <c r="AN1202" s="63">
        <f>ROUNDDOWN(AL1202*$AN$10/$AL$10,1)</f>
        <v>2.8</v>
      </c>
      <c r="AO1202" s="59">
        <f t="shared" si="214"/>
        <v>4620</v>
      </c>
      <c r="AP1202" s="59">
        <f t="shared" si="214"/>
        <v>2240</v>
      </c>
      <c r="AQ1202" s="59">
        <f t="shared" si="214"/>
        <v>1819.9999999999998</v>
      </c>
      <c r="AR1202" s="59">
        <f t="shared" si="214"/>
        <v>1400</v>
      </c>
      <c r="AS1202" s="59">
        <f t="shared" si="219"/>
        <v>4600</v>
      </c>
      <c r="AT1202" s="59">
        <f t="shared" si="219"/>
        <v>2200</v>
      </c>
      <c r="AU1202" s="59">
        <f t="shared" si="219"/>
        <v>1800</v>
      </c>
      <c r="AV1202" s="59">
        <f t="shared" si="219"/>
        <v>1400</v>
      </c>
      <c r="AW1202" s="64"/>
      <c r="AX1202" s="54" t="s">
        <v>32</v>
      </c>
      <c r="AY1202" s="65"/>
      <c r="AZ1202" s="66">
        <v>90</v>
      </c>
    </row>
    <row r="1203" spans="1:52" s="54" customFormat="1" ht="97.5" customHeight="1" x14ac:dyDescent="0.25">
      <c r="A1203" s="53" t="str">
        <f t="shared" si="215"/>
        <v>VC2NT1+1</v>
      </c>
      <c r="B1203" s="53" t="str">
        <f t="shared" si="216"/>
        <v>VC2NT1+2</v>
      </c>
      <c r="C1203" s="53" t="str">
        <f t="shared" si="217"/>
        <v>VC2NT1+3</v>
      </c>
      <c r="D1203" s="53" t="str">
        <f t="shared" si="218"/>
        <v>VC2NT1+4</v>
      </c>
      <c r="F1203" s="54" t="s">
        <v>32</v>
      </c>
      <c r="G1203" s="55">
        <v>2</v>
      </c>
      <c r="H1203" s="55" t="s">
        <v>3900</v>
      </c>
      <c r="I1203" s="56" t="s">
        <v>51</v>
      </c>
      <c r="J1203" s="56" t="s">
        <v>3901</v>
      </c>
      <c r="K1203" s="56"/>
      <c r="L1203" s="56" t="s">
        <v>3871</v>
      </c>
      <c r="M1203" s="57"/>
      <c r="N1203" s="57"/>
      <c r="O1203" s="57"/>
      <c r="P1203" s="55"/>
      <c r="Q1203" s="57"/>
      <c r="R1203" s="57"/>
      <c r="S1203" s="57"/>
      <c r="T1203" s="57"/>
      <c r="U1203" s="58"/>
      <c r="V1203" s="59"/>
      <c r="W1203" s="59"/>
      <c r="X1203" s="59"/>
      <c r="Y1203" s="59"/>
      <c r="Z1203" s="60"/>
      <c r="AA1203" s="60"/>
      <c r="AB1203" s="60"/>
      <c r="AC1203" s="60"/>
      <c r="AD1203" s="59"/>
      <c r="AE1203" s="59"/>
      <c r="AF1203" s="59"/>
      <c r="AG1203" s="59"/>
      <c r="AH1203" s="61"/>
      <c r="AI1203" s="61"/>
      <c r="AJ1203" s="61"/>
      <c r="AK1203" s="61"/>
      <c r="AL1203" s="164"/>
      <c r="AM1203" s="62"/>
      <c r="AN1203" s="62"/>
      <c r="AO1203" s="59">
        <f t="shared" si="214"/>
        <v>0</v>
      </c>
      <c r="AP1203" s="59">
        <f t="shared" si="214"/>
        <v>0</v>
      </c>
      <c r="AQ1203" s="59">
        <f t="shared" si="214"/>
        <v>0</v>
      </c>
      <c r="AR1203" s="59">
        <f t="shared" si="214"/>
        <v>0</v>
      </c>
      <c r="AS1203" s="59"/>
      <c r="AT1203" s="59"/>
      <c r="AU1203" s="59"/>
      <c r="AV1203" s="59"/>
      <c r="AW1203" s="64"/>
      <c r="AX1203" s="54" t="s">
        <v>32</v>
      </c>
      <c r="AY1203" s="65"/>
      <c r="AZ1203" s="66"/>
    </row>
    <row r="1204" spans="1:52" s="54" customFormat="1" ht="31.5" x14ac:dyDescent="0.25">
      <c r="A1204" s="53" t="str">
        <f t="shared" si="215"/>
        <v>VC2NT1_D1+1</v>
      </c>
      <c r="B1204" s="53" t="str">
        <f t="shared" si="216"/>
        <v>VC2NT1_D1+2</v>
      </c>
      <c r="C1204" s="53" t="str">
        <f t="shared" si="217"/>
        <v>VC2NT1_D1+3</v>
      </c>
      <c r="D1204" s="53" t="str">
        <f t="shared" si="218"/>
        <v>VC2NT1_D1+4</v>
      </c>
      <c r="F1204" s="54" t="s">
        <v>32</v>
      </c>
      <c r="G1204" s="55"/>
      <c r="H1204" s="55" t="s">
        <v>3902</v>
      </c>
      <c r="I1204" s="56" t="s">
        <v>3903</v>
      </c>
      <c r="J1204" s="56" t="s">
        <v>3904</v>
      </c>
      <c r="K1204" s="56"/>
      <c r="L1204" s="56" t="s">
        <v>3905</v>
      </c>
      <c r="M1204" s="57">
        <v>5000</v>
      </c>
      <c r="N1204" s="57">
        <v>1400</v>
      </c>
      <c r="O1204" s="57">
        <v>1000</v>
      </c>
      <c r="P1204" s="55">
        <v>800</v>
      </c>
      <c r="Q1204" s="57"/>
      <c r="R1204" s="57"/>
      <c r="S1204" s="57"/>
      <c r="T1204" s="57"/>
      <c r="U1204" s="58" t="str">
        <f>H1204</f>
        <v>VC2NT1_D1</v>
      </c>
      <c r="V1204" s="59"/>
      <c r="W1204" s="59"/>
      <c r="X1204" s="59"/>
      <c r="Y1204" s="59"/>
      <c r="Z1204" s="60"/>
      <c r="AA1204" s="60"/>
      <c r="AB1204" s="60"/>
      <c r="AC1204" s="60"/>
      <c r="AD1204" s="59"/>
      <c r="AE1204" s="59"/>
      <c r="AF1204" s="59"/>
      <c r="AG1204" s="59"/>
      <c r="AH1204" s="61"/>
      <c r="AI1204" s="61"/>
      <c r="AJ1204" s="61"/>
      <c r="AK1204" s="61"/>
      <c r="AL1204" s="164">
        <v>4.4243854285714281</v>
      </c>
      <c r="AM1204" s="62"/>
      <c r="AN1204" s="63">
        <f>ROUNDDOWN(AL1204*$AN$10/$AL$10,1)</f>
        <v>2.5</v>
      </c>
      <c r="AO1204" s="59">
        <f t="shared" si="214"/>
        <v>12500</v>
      </c>
      <c r="AP1204" s="59">
        <f t="shared" si="214"/>
        <v>3500</v>
      </c>
      <c r="AQ1204" s="59">
        <f t="shared" si="214"/>
        <v>2500</v>
      </c>
      <c r="AR1204" s="59">
        <f t="shared" si="214"/>
        <v>2000</v>
      </c>
      <c r="AS1204" s="59">
        <f t="shared" si="219"/>
        <v>12500</v>
      </c>
      <c r="AT1204" s="59">
        <f t="shared" si="219"/>
        <v>3500</v>
      </c>
      <c r="AU1204" s="59">
        <f t="shared" si="219"/>
        <v>2500</v>
      </c>
      <c r="AV1204" s="59">
        <f t="shared" si="219"/>
        <v>2000</v>
      </c>
      <c r="AW1204" s="64"/>
      <c r="AX1204" s="54" t="s">
        <v>32</v>
      </c>
      <c r="AY1204" s="65"/>
      <c r="AZ1204" s="66">
        <v>1200</v>
      </c>
    </row>
    <row r="1205" spans="1:52" s="54" customFormat="1" ht="31.5" x14ac:dyDescent="0.25">
      <c r="A1205" s="53" t="str">
        <f t="shared" si="215"/>
        <v>VC2NT1_D2+1</v>
      </c>
      <c r="B1205" s="53" t="str">
        <f t="shared" si="216"/>
        <v>VC2NT1_D2+2</v>
      </c>
      <c r="C1205" s="53" t="str">
        <f t="shared" si="217"/>
        <v>VC2NT1_D2+3</v>
      </c>
      <c r="D1205" s="53" t="str">
        <f t="shared" si="218"/>
        <v>VC2NT1_D2+4</v>
      </c>
      <c r="F1205" s="54" t="s">
        <v>32</v>
      </c>
      <c r="G1205" s="55"/>
      <c r="H1205" s="55" t="s">
        <v>3906</v>
      </c>
      <c r="I1205" s="56" t="s">
        <v>3907</v>
      </c>
      <c r="J1205" s="56" t="s">
        <v>3905</v>
      </c>
      <c r="K1205" s="56"/>
      <c r="L1205" s="56" t="s">
        <v>3892</v>
      </c>
      <c r="M1205" s="57">
        <v>6000</v>
      </c>
      <c r="N1205" s="57">
        <v>1500</v>
      </c>
      <c r="O1205" s="57">
        <v>1200</v>
      </c>
      <c r="P1205" s="55">
        <v>900</v>
      </c>
      <c r="Q1205" s="57"/>
      <c r="R1205" s="57"/>
      <c r="S1205" s="57"/>
      <c r="T1205" s="57"/>
      <c r="U1205" s="58" t="str">
        <f>H1205</f>
        <v>VC2NT1_D2</v>
      </c>
      <c r="V1205" s="59"/>
      <c r="W1205" s="59"/>
      <c r="X1205" s="59"/>
      <c r="Y1205" s="59"/>
      <c r="Z1205" s="60">
        <f>V1205/M1205</f>
        <v>0</v>
      </c>
      <c r="AA1205" s="60"/>
      <c r="AB1205" s="60"/>
      <c r="AC1205" s="60"/>
      <c r="AD1205" s="59"/>
      <c r="AE1205" s="59"/>
      <c r="AF1205" s="59"/>
      <c r="AG1205" s="59"/>
      <c r="AH1205" s="61"/>
      <c r="AI1205" s="61"/>
      <c r="AJ1205" s="61"/>
      <c r="AK1205" s="61"/>
      <c r="AL1205" s="164">
        <v>3.5940886699507391</v>
      </c>
      <c r="AM1205" s="62"/>
      <c r="AN1205" s="62">
        <v>2</v>
      </c>
      <c r="AO1205" s="59">
        <f t="shared" si="214"/>
        <v>12000</v>
      </c>
      <c r="AP1205" s="59">
        <f t="shared" si="214"/>
        <v>3000</v>
      </c>
      <c r="AQ1205" s="59">
        <f t="shared" si="214"/>
        <v>2400</v>
      </c>
      <c r="AR1205" s="59">
        <f t="shared" si="214"/>
        <v>1800</v>
      </c>
      <c r="AS1205" s="59">
        <f t="shared" si="219"/>
        <v>12000</v>
      </c>
      <c r="AT1205" s="59">
        <f t="shared" si="219"/>
        <v>3000</v>
      </c>
      <c r="AU1205" s="59">
        <f t="shared" si="219"/>
        <v>2400</v>
      </c>
      <c r="AV1205" s="59">
        <f t="shared" si="219"/>
        <v>1800</v>
      </c>
      <c r="AW1205" s="64"/>
      <c r="AX1205" s="54" t="s">
        <v>32</v>
      </c>
      <c r="AY1205" s="65"/>
      <c r="AZ1205" s="66">
        <v>1200</v>
      </c>
    </row>
    <row r="1206" spans="1:52" s="54" customFormat="1" ht="31.5" x14ac:dyDescent="0.25">
      <c r="A1206" s="53" t="str">
        <f t="shared" si="215"/>
        <v>VC2NT1_D3+1</v>
      </c>
      <c r="B1206" s="53" t="str">
        <f t="shared" si="216"/>
        <v>VC2NT1_D3+2</v>
      </c>
      <c r="C1206" s="53" t="str">
        <f t="shared" si="217"/>
        <v>VC2NT1_D3+3</v>
      </c>
      <c r="D1206" s="53" t="str">
        <f t="shared" si="218"/>
        <v>VC2NT1_D3+4</v>
      </c>
      <c r="F1206" s="54" t="s">
        <v>32</v>
      </c>
      <c r="G1206" s="55"/>
      <c r="H1206" s="55" t="s">
        <v>3908</v>
      </c>
      <c r="I1206" s="56" t="s">
        <v>3909</v>
      </c>
      <c r="J1206" s="56" t="s">
        <v>3910</v>
      </c>
      <c r="K1206" s="56"/>
      <c r="L1206" s="56" t="s">
        <v>3911</v>
      </c>
      <c r="M1206" s="57">
        <v>5500</v>
      </c>
      <c r="N1206" s="55">
        <v>1500</v>
      </c>
      <c r="O1206" s="55">
        <v>1200</v>
      </c>
      <c r="P1206" s="55">
        <v>800</v>
      </c>
      <c r="Q1206" s="57"/>
      <c r="R1206" s="57"/>
      <c r="S1206" s="57"/>
      <c r="T1206" s="57"/>
      <c r="U1206" s="58" t="str">
        <f>H1206</f>
        <v>VC2NT1_D3</v>
      </c>
      <c r="V1206" s="59"/>
      <c r="W1206" s="59"/>
      <c r="X1206" s="59"/>
      <c r="Y1206" s="59"/>
      <c r="Z1206" s="60"/>
      <c r="AA1206" s="60"/>
      <c r="AB1206" s="60"/>
      <c r="AC1206" s="60"/>
      <c r="AD1206" s="59"/>
      <c r="AE1206" s="59"/>
      <c r="AF1206" s="59"/>
      <c r="AG1206" s="59"/>
      <c r="AH1206" s="61"/>
      <c r="AI1206" s="61"/>
      <c r="AJ1206" s="61"/>
      <c r="AK1206" s="61"/>
      <c r="AL1206" s="164">
        <v>3.7714887544901905</v>
      </c>
      <c r="AM1206" s="62"/>
      <c r="AN1206" s="63">
        <f>ROUNDDOWN(AL1206*$AN$10/$AL$10,1)</f>
        <v>2.1</v>
      </c>
      <c r="AO1206" s="59">
        <f t="shared" si="214"/>
        <v>11550</v>
      </c>
      <c r="AP1206" s="59">
        <f t="shared" si="214"/>
        <v>3150</v>
      </c>
      <c r="AQ1206" s="59">
        <f t="shared" si="214"/>
        <v>2520</v>
      </c>
      <c r="AR1206" s="59">
        <f t="shared" si="214"/>
        <v>1680</v>
      </c>
      <c r="AS1206" s="59">
        <f t="shared" si="219"/>
        <v>11600</v>
      </c>
      <c r="AT1206" s="59">
        <f t="shared" si="219"/>
        <v>3200</v>
      </c>
      <c r="AU1206" s="59">
        <f t="shared" si="219"/>
        <v>2500</v>
      </c>
      <c r="AV1206" s="59">
        <f t="shared" si="219"/>
        <v>1700</v>
      </c>
      <c r="AW1206" s="64"/>
      <c r="AX1206" s="54" t="s">
        <v>32</v>
      </c>
      <c r="AY1206" s="65"/>
      <c r="AZ1206" s="66">
        <v>120</v>
      </c>
    </row>
    <row r="1207" spans="1:52" s="54" customFormat="1" ht="31.5" x14ac:dyDescent="0.25">
      <c r="A1207" s="53" t="str">
        <f t="shared" si="215"/>
        <v>VC2NT1_D4+1</v>
      </c>
      <c r="B1207" s="53" t="str">
        <f t="shared" si="216"/>
        <v>VC2NT1_D4+2</v>
      </c>
      <c r="C1207" s="53" t="str">
        <f t="shared" si="217"/>
        <v>VC2NT1_D4+3</v>
      </c>
      <c r="D1207" s="53" t="str">
        <f t="shared" si="218"/>
        <v>VC2NT1_D4+4</v>
      </c>
      <c r="F1207" s="54" t="s">
        <v>32</v>
      </c>
      <c r="G1207" s="55"/>
      <c r="H1207" s="55" t="s">
        <v>3912</v>
      </c>
      <c r="I1207" s="56" t="s">
        <v>3913</v>
      </c>
      <c r="J1207" s="56" t="s">
        <v>3910</v>
      </c>
      <c r="K1207" s="56"/>
      <c r="L1207" s="56" t="s">
        <v>3914</v>
      </c>
      <c r="M1207" s="57">
        <v>1000</v>
      </c>
      <c r="N1207" s="55">
        <v>500</v>
      </c>
      <c r="O1207" s="55">
        <v>300</v>
      </c>
      <c r="P1207" s="55">
        <v>200</v>
      </c>
      <c r="Q1207" s="57"/>
      <c r="R1207" s="57"/>
      <c r="S1207" s="57"/>
      <c r="T1207" s="57"/>
      <c r="U1207" s="58" t="str">
        <f>H1207</f>
        <v>VC2NT1_D4</v>
      </c>
      <c r="V1207" s="59"/>
      <c r="W1207" s="59"/>
      <c r="X1207" s="59"/>
      <c r="Y1207" s="59"/>
      <c r="Z1207" s="60"/>
      <c r="AA1207" s="60"/>
      <c r="AB1207" s="60"/>
      <c r="AC1207" s="60"/>
      <c r="AD1207" s="59"/>
      <c r="AE1207" s="59"/>
      <c r="AF1207" s="59"/>
      <c r="AG1207" s="59"/>
      <c r="AH1207" s="61"/>
      <c r="AI1207" s="61"/>
      <c r="AJ1207" s="61"/>
      <c r="AK1207" s="61"/>
      <c r="AL1207" s="164">
        <v>5.151576220414201</v>
      </c>
      <c r="AM1207" s="62"/>
      <c r="AN1207" s="63">
        <f>ROUNDDOWN(AL1207*$AN$10/$AL$10,1)</f>
        <v>2.9</v>
      </c>
      <c r="AO1207" s="59">
        <f t="shared" si="214"/>
        <v>2900</v>
      </c>
      <c r="AP1207" s="59">
        <f t="shared" si="214"/>
        <v>1450</v>
      </c>
      <c r="AQ1207" s="59">
        <f t="shared" si="214"/>
        <v>870</v>
      </c>
      <c r="AR1207" s="59">
        <f t="shared" si="214"/>
        <v>580</v>
      </c>
      <c r="AS1207" s="59">
        <f t="shared" si="219"/>
        <v>2900</v>
      </c>
      <c r="AT1207" s="59">
        <f t="shared" si="219"/>
        <v>1500</v>
      </c>
      <c r="AU1207" s="59">
        <f t="shared" si="219"/>
        <v>870</v>
      </c>
      <c r="AV1207" s="59">
        <f t="shared" si="219"/>
        <v>580</v>
      </c>
      <c r="AW1207" s="64"/>
      <c r="AX1207" s="54" t="s">
        <v>32</v>
      </c>
      <c r="AY1207" s="65"/>
      <c r="AZ1207" s="66"/>
    </row>
    <row r="1208" spans="1:52" s="54" customFormat="1" ht="31.5" x14ac:dyDescent="0.25">
      <c r="A1208" s="53" t="str">
        <f t="shared" si="215"/>
        <v>VC2NT1_D5+1</v>
      </c>
      <c r="B1208" s="53" t="str">
        <f t="shared" si="216"/>
        <v>VC2NT1_D5+2</v>
      </c>
      <c r="C1208" s="53" t="str">
        <f t="shared" si="217"/>
        <v>VC2NT1_D5+3</v>
      </c>
      <c r="D1208" s="53" t="str">
        <f t="shared" si="218"/>
        <v>VC2NT1_D5+4</v>
      </c>
      <c r="F1208" s="54" t="s">
        <v>32</v>
      </c>
      <c r="G1208" s="55"/>
      <c r="H1208" s="55" t="s">
        <v>3915</v>
      </c>
      <c r="I1208" s="56" t="s">
        <v>3916</v>
      </c>
      <c r="J1208" s="56" t="s">
        <v>3917</v>
      </c>
      <c r="K1208" s="56"/>
      <c r="L1208" s="56" t="s">
        <v>3918</v>
      </c>
      <c r="M1208" s="55">
        <v>1200</v>
      </c>
      <c r="N1208" s="55">
        <v>400</v>
      </c>
      <c r="O1208" s="55">
        <v>300</v>
      </c>
      <c r="P1208" s="55">
        <v>200</v>
      </c>
      <c r="Q1208" s="57"/>
      <c r="R1208" s="57"/>
      <c r="S1208" s="57"/>
      <c r="T1208" s="57"/>
      <c r="U1208" s="58" t="str">
        <f>H1208</f>
        <v>VC2NT1_D5</v>
      </c>
      <c r="V1208" s="59"/>
      <c r="W1208" s="59"/>
      <c r="X1208" s="59"/>
      <c r="Y1208" s="59"/>
      <c r="Z1208" s="60"/>
      <c r="AA1208" s="60"/>
      <c r="AB1208" s="60"/>
      <c r="AC1208" s="60"/>
      <c r="AD1208" s="59"/>
      <c r="AE1208" s="59"/>
      <c r="AF1208" s="59"/>
      <c r="AG1208" s="59"/>
      <c r="AH1208" s="61"/>
      <c r="AI1208" s="61"/>
      <c r="AJ1208" s="61"/>
      <c r="AK1208" s="61"/>
      <c r="AL1208" s="164">
        <v>9.251899916953036</v>
      </c>
      <c r="AM1208" s="62"/>
      <c r="AN1208" s="63">
        <f>ROUNDDOWN(AL1208*$AN$10/$AL$10,1)</f>
        <v>5.3</v>
      </c>
      <c r="AO1208" s="59">
        <f t="shared" si="214"/>
        <v>6360</v>
      </c>
      <c r="AP1208" s="59">
        <f t="shared" si="214"/>
        <v>2120</v>
      </c>
      <c r="AQ1208" s="59">
        <f t="shared" si="214"/>
        <v>1590</v>
      </c>
      <c r="AR1208" s="59">
        <f t="shared" si="214"/>
        <v>1060</v>
      </c>
      <c r="AS1208" s="59">
        <f t="shared" si="219"/>
        <v>6400</v>
      </c>
      <c r="AT1208" s="59">
        <f t="shared" si="219"/>
        <v>2100</v>
      </c>
      <c r="AU1208" s="59">
        <f t="shared" si="219"/>
        <v>1600</v>
      </c>
      <c r="AV1208" s="59">
        <f t="shared" si="219"/>
        <v>1100</v>
      </c>
      <c r="AW1208" s="64"/>
      <c r="AX1208" s="54" t="s">
        <v>32</v>
      </c>
      <c r="AY1208" s="65"/>
      <c r="AZ1208" s="66">
        <v>450</v>
      </c>
    </row>
    <row r="1209" spans="1:52" s="54" customFormat="1" x14ac:dyDescent="0.25">
      <c r="A1209" s="53" t="str">
        <f t="shared" si="215"/>
        <v>VC3NT1+1</v>
      </c>
      <c r="B1209" s="53" t="str">
        <f t="shared" si="216"/>
        <v>VC3NT1+2</v>
      </c>
      <c r="C1209" s="53" t="str">
        <f t="shared" si="217"/>
        <v>VC3NT1+3</v>
      </c>
      <c r="D1209" s="53" t="str">
        <f t="shared" si="218"/>
        <v>VC3NT1+4</v>
      </c>
      <c r="F1209" s="54" t="s">
        <v>32</v>
      </c>
      <c r="G1209" s="55">
        <v>3</v>
      </c>
      <c r="H1209" s="55" t="s">
        <v>3919</v>
      </c>
      <c r="I1209" s="56" t="s">
        <v>3920</v>
      </c>
      <c r="J1209" s="56" t="s">
        <v>3921</v>
      </c>
      <c r="K1209" s="56"/>
      <c r="L1209" s="56" t="s">
        <v>3922</v>
      </c>
      <c r="M1209" s="55"/>
      <c r="N1209" s="55"/>
      <c r="O1209" s="55"/>
      <c r="P1209" s="55"/>
      <c r="Q1209" s="57"/>
      <c r="R1209" s="57"/>
      <c r="S1209" s="57"/>
      <c r="T1209" s="57"/>
      <c r="U1209" s="58"/>
      <c r="V1209" s="59"/>
      <c r="W1209" s="59"/>
      <c r="X1209" s="59"/>
      <c r="Y1209" s="59"/>
      <c r="Z1209" s="60"/>
      <c r="AA1209" s="60"/>
      <c r="AB1209" s="60"/>
      <c r="AC1209" s="60"/>
      <c r="AD1209" s="59"/>
      <c r="AE1209" s="59"/>
      <c r="AF1209" s="59"/>
      <c r="AG1209" s="59"/>
      <c r="AH1209" s="61"/>
      <c r="AI1209" s="61"/>
      <c r="AJ1209" s="61"/>
      <c r="AK1209" s="61"/>
      <c r="AL1209" s="164"/>
      <c r="AM1209" s="62"/>
      <c r="AN1209" s="62"/>
      <c r="AO1209" s="59">
        <f t="shared" si="214"/>
        <v>0</v>
      </c>
      <c r="AP1209" s="59">
        <f t="shared" si="214"/>
        <v>0</v>
      </c>
      <c r="AQ1209" s="59">
        <f t="shared" si="214"/>
        <v>0</v>
      </c>
      <c r="AR1209" s="59">
        <f t="shared" si="214"/>
        <v>0</v>
      </c>
      <c r="AS1209" s="59"/>
      <c r="AT1209" s="59"/>
      <c r="AU1209" s="59"/>
      <c r="AV1209" s="59"/>
      <c r="AW1209" s="64"/>
      <c r="AX1209" s="54" t="s">
        <v>32</v>
      </c>
      <c r="AY1209" s="65"/>
      <c r="AZ1209" s="66">
        <v>420</v>
      </c>
    </row>
    <row r="1210" spans="1:52" s="89" customFormat="1" ht="31.5" x14ac:dyDescent="0.25">
      <c r="A1210" s="53" t="str">
        <f t="shared" si="215"/>
        <v>VC3NT1_D1+1</v>
      </c>
      <c r="B1210" s="53" t="str">
        <f t="shared" si="216"/>
        <v>VC3NT1_D1+2</v>
      </c>
      <c r="C1210" s="53" t="str">
        <f t="shared" si="217"/>
        <v>VC3NT1_D1+3</v>
      </c>
      <c r="D1210" s="53" t="str">
        <f t="shared" si="218"/>
        <v>VC3NT1_D1+4</v>
      </c>
      <c r="F1210" s="54" t="s">
        <v>32</v>
      </c>
      <c r="G1210" s="55"/>
      <c r="H1210" s="55" t="s">
        <v>3923</v>
      </c>
      <c r="I1210" s="56" t="s">
        <v>3924</v>
      </c>
      <c r="J1210" s="56" t="s">
        <v>3925</v>
      </c>
      <c r="K1210" s="56"/>
      <c r="L1210" s="56" t="s">
        <v>3926</v>
      </c>
      <c r="M1210" s="55">
        <v>800</v>
      </c>
      <c r="N1210" s="55">
        <v>400</v>
      </c>
      <c r="O1210" s="55">
        <v>300</v>
      </c>
      <c r="P1210" s="55">
        <v>200</v>
      </c>
      <c r="Q1210" s="57"/>
      <c r="R1210" s="57"/>
      <c r="S1210" s="57"/>
      <c r="T1210" s="57"/>
      <c r="U1210" s="58" t="str">
        <f t="shared" ref="U1210:U1216" si="225">H1210</f>
        <v>VC3NT1_D1</v>
      </c>
      <c r="V1210" s="59"/>
      <c r="W1210" s="59"/>
      <c r="X1210" s="59"/>
      <c r="Y1210" s="59"/>
      <c r="Z1210" s="60"/>
      <c r="AA1210" s="60"/>
      <c r="AB1210" s="60"/>
      <c r="AC1210" s="60"/>
      <c r="AD1210" s="59"/>
      <c r="AE1210" s="59"/>
      <c r="AF1210" s="59"/>
      <c r="AG1210" s="59"/>
      <c r="AH1210" s="61"/>
      <c r="AI1210" s="61"/>
      <c r="AJ1210" s="61"/>
      <c r="AK1210" s="61"/>
      <c r="AL1210" s="164">
        <v>10.09771986970684</v>
      </c>
      <c r="AM1210" s="62"/>
      <c r="AN1210" s="63">
        <f t="shared" ref="AN1210:AN1216" si="226">ROUNDDOWN(AL1210*$AN$10/$AL$10,1)</f>
        <v>5.8</v>
      </c>
      <c r="AO1210" s="59">
        <f t="shared" si="214"/>
        <v>4640</v>
      </c>
      <c r="AP1210" s="59">
        <f t="shared" si="214"/>
        <v>2320</v>
      </c>
      <c r="AQ1210" s="59">
        <f t="shared" si="214"/>
        <v>1740</v>
      </c>
      <c r="AR1210" s="59">
        <f t="shared" si="214"/>
        <v>1160</v>
      </c>
      <c r="AS1210" s="59">
        <f t="shared" si="219"/>
        <v>4600</v>
      </c>
      <c r="AT1210" s="59">
        <f t="shared" si="219"/>
        <v>2300</v>
      </c>
      <c r="AU1210" s="59">
        <f t="shared" si="219"/>
        <v>1700</v>
      </c>
      <c r="AV1210" s="59">
        <f t="shared" si="219"/>
        <v>1200</v>
      </c>
      <c r="AW1210" s="64"/>
      <c r="AX1210" s="54" t="s">
        <v>32</v>
      </c>
      <c r="AY1210" s="65"/>
      <c r="AZ1210" s="66">
        <v>450</v>
      </c>
    </row>
    <row r="1211" spans="1:52" s="89" customFormat="1" ht="31.5" x14ac:dyDescent="0.25">
      <c r="A1211" s="53" t="str">
        <f t="shared" si="215"/>
        <v>VC3NT1_D2+1</v>
      </c>
      <c r="B1211" s="53" t="str">
        <f t="shared" si="216"/>
        <v>VC3NT1_D2+2</v>
      </c>
      <c r="C1211" s="53" t="str">
        <f t="shared" si="217"/>
        <v>VC3NT1_D2+3</v>
      </c>
      <c r="D1211" s="53" t="str">
        <f t="shared" si="218"/>
        <v>VC3NT1_D2+4</v>
      </c>
      <c r="F1211" s="54" t="s">
        <v>32</v>
      </c>
      <c r="G1211" s="55"/>
      <c r="H1211" s="55" t="s">
        <v>3927</v>
      </c>
      <c r="I1211" s="56" t="s">
        <v>3928</v>
      </c>
      <c r="J1211" s="56" t="s">
        <v>3929</v>
      </c>
      <c r="K1211" s="56"/>
      <c r="L1211" s="56" t="s">
        <v>3930</v>
      </c>
      <c r="M1211" s="57">
        <v>800</v>
      </c>
      <c r="N1211" s="55">
        <v>350</v>
      </c>
      <c r="O1211" s="55">
        <v>300</v>
      </c>
      <c r="P1211" s="55">
        <v>200</v>
      </c>
      <c r="Q1211" s="57"/>
      <c r="R1211" s="57"/>
      <c r="S1211" s="57"/>
      <c r="T1211" s="57"/>
      <c r="U1211" s="58" t="str">
        <f t="shared" si="225"/>
        <v>VC3NT1_D2</v>
      </c>
      <c r="V1211" s="59"/>
      <c r="W1211" s="59"/>
      <c r="X1211" s="59"/>
      <c r="Y1211" s="59"/>
      <c r="Z1211" s="60"/>
      <c r="AA1211" s="60">
        <f>W1211/N1211</f>
        <v>0</v>
      </c>
      <c r="AB1211" s="60"/>
      <c r="AC1211" s="60"/>
      <c r="AD1211" s="59"/>
      <c r="AE1211" s="59"/>
      <c r="AF1211" s="59"/>
      <c r="AG1211" s="59"/>
      <c r="AH1211" s="61"/>
      <c r="AI1211" s="61"/>
      <c r="AJ1211" s="61"/>
      <c r="AK1211" s="61"/>
      <c r="AL1211" s="164">
        <v>5.6615836980306344</v>
      </c>
      <c r="AM1211" s="62"/>
      <c r="AN1211" s="63">
        <f t="shared" si="226"/>
        <v>3.2</v>
      </c>
      <c r="AO1211" s="59">
        <f t="shared" si="214"/>
        <v>2560</v>
      </c>
      <c r="AP1211" s="59">
        <f t="shared" si="214"/>
        <v>1120</v>
      </c>
      <c r="AQ1211" s="59">
        <f t="shared" si="214"/>
        <v>960</v>
      </c>
      <c r="AR1211" s="59">
        <f t="shared" si="214"/>
        <v>640</v>
      </c>
      <c r="AS1211" s="59">
        <f t="shared" si="219"/>
        <v>2600</v>
      </c>
      <c r="AT1211" s="59">
        <f t="shared" si="219"/>
        <v>1100</v>
      </c>
      <c r="AU1211" s="59">
        <f t="shared" si="219"/>
        <v>960</v>
      </c>
      <c r="AV1211" s="59">
        <f t="shared" si="219"/>
        <v>640</v>
      </c>
      <c r="AW1211" s="64"/>
      <c r="AX1211" s="54" t="s">
        <v>32</v>
      </c>
      <c r="AY1211" s="65"/>
      <c r="AZ1211" s="66">
        <v>540</v>
      </c>
    </row>
    <row r="1212" spans="1:52" s="89" customFormat="1" ht="31.5" x14ac:dyDescent="0.25">
      <c r="A1212" s="53" t="str">
        <f t="shared" si="215"/>
        <v>VC3NT1_D3+1</v>
      </c>
      <c r="B1212" s="53" t="str">
        <f t="shared" si="216"/>
        <v>VC3NT1_D3+2</v>
      </c>
      <c r="C1212" s="53" t="str">
        <f t="shared" si="217"/>
        <v>VC3NT1_D3+3</v>
      </c>
      <c r="D1212" s="53" t="str">
        <f t="shared" si="218"/>
        <v>VC3NT1_D3+4</v>
      </c>
      <c r="F1212" s="54" t="s">
        <v>32</v>
      </c>
      <c r="G1212" s="55"/>
      <c r="H1212" s="55" t="s">
        <v>3931</v>
      </c>
      <c r="I1212" s="56" t="s">
        <v>3932</v>
      </c>
      <c r="J1212" s="56" t="s">
        <v>3930</v>
      </c>
      <c r="K1212" s="56"/>
      <c r="L1212" s="56" t="s">
        <v>3933</v>
      </c>
      <c r="M1212" s="55">
        <v>1000</v>
      </c>
      <c r="N1212" s="55">
        <v>500</v>
      </c>
      <c r="O1212" s="55">
        <v>300</v>
      </c>
      <c r="P1212" s="55">
        <v>200</v>
      </c>
      <c r="Q1212" s="57"/>
      <c r="R1212" s="57"/>
      <c r="S1212" s="57"/>
      <c r="T1212" s="57"/>
      <c r="U1212" s="58" t="str">
        <f t="shared" si="225"/>
        <v>VC3NT1_D3</v>
      </c>
      <c r="V1212" s="59"/>
      <c r="W1212" s="59"/>
      <c r="X1212" s="59"/>
      <c r="Y1212" s="59"/>
      <c r="Z1212" s="60"/>
      <c r="AA1212" s="60"/>
      <c r="AB1212" s="60"/>
      <c r="AC1212" s="60"/>
      <c r="AD1212" s="59"/>
      <c r="AE1212" s="59"/>
      <c r="AF1212" s="59"/>
      <c r="AG1212" s="59"/>
      <c r="AH1212" s="61"/>
      <c r="AI1212" s="61"/>
      <c r="AJ1212" s="61"/>
      <c r="AK1212" s="61"/>
      <c r="AL1212" s="164">
        <v>5.151576220414201</v>
      </c>
      <c r="AM1212" s="62"/>
      <c r="AN1212" s="63">
        <f t="shared" si="226"/>
        <v>2.9</v>
      </c>
      <c r="AO1212" s="59">
        <f t="shared" si="214"/>
        <v>2900</v>
      </c>
      <c r="AP1212" s="59">
        <f t="shared" si="214"/>
        <v>1450</v>
      </c>
      <c r="AQ1212" s="59">
        <f t="shared" si="214"/>
        <v>870</v>
      </c>
      <c r="AR1212" s="59">
        <f t="shared" si="214"/>
        <v>580</v>
      </c>
      <c r="AS1212" s="59">
        <f t="shared" si="219"/>
        <v>2900</v>
      </c>
      <c r="AT1212" s="59">
        <f t="shared" si="219"/>
        <v>1500</v>
      </c>
      <c r="AU1212" s="59">
        <f t="shared" si="219"/>
        <v>870</v>
      </c>
      <c r="AV1212" s="59">
        <f t="shared" si="219"/>
        <v>580</v>
      </c>
      <c r="AW1212" s="64"/>
      <c r="AX1212" s="54" t="s">
        <v>32</v>
      </c>
      <c r="AY1212" s="65"/>
      <c r="AZ1212" s="66"/>
    </row>
    <row r="1213" spans="1:52" s="89" customFormat="1" ht="31.5" x14ac:dyDescent="0.25">
      <c r="A1213" s="53" t="str">
        <f t="shared" si="215"/>
        <v>VC3NT1_D4+1</v>
      </c>
      <c r="B1213" s="53" t="str">
        <f t="shared" si="216"/>
        <v>VC3NT1_D4+2</v>
      </c>
      <c r="C1213" s="53" t="str">
        <f t="shared" si="217"/>
        <v>VC3NT1_D4+3</v>
      </c>
      <c r="D1213" s="53" t="str">
        <f t="shared" si="218"/>
        <v>VC3NT1_D4+4</v>
      </c>
      <c r="F1213" s="54" t="s">
        <v>32</v>
      </c>
      <c r="G1213" s="55"/>
      <c r="H1213" s="55" t="s">
        <v>3934</v>
      </c>
      <c r="I1213" s="56" t="s">
        <v>3935</v>
      </c>
      <c r="J1213" s="56" t="s">
        <v>3933</v>
      </c>
      <c r="K1213" s="56"/>
      <c r="L1213" s="56" t="s">
        <v>3911</v>
      </c>
      <c r="M1213" s="55">
        <v>700</v>
      </c>
      <c r="N1213" s="55">
        <v>350</v>
      </c>
      <c r="O1213" s="55">
        <v>300</v>
      </c>
      <c r="P1213" s="55">
        <v>200</v>
      </c>
      <c r="Q1213" s="57"/>
      <c r="R1213" s="57"/>
      <c r="S1213" s="57"/>
      <c r="T1213" s="57"/>
      <c r="U1213" s="58" t="str">
        <f t="shared" si="225"/>
        <v>VC3NT1_D4</v>
      </c>
      <c r="V1213" s="59"/>
      <c r="W1213" s="59"/>
      <c r="X1213" s="59"/>
      <c r="Y1213" s="59"/>
      <c r="Z1213" s="60"/>
      <c r="AA1213" s="60"/>
      <c r="AB1213" s="60"/>
      <c r="AC1213" s="60"/>
      <c r="AD1213" s="59"/>
      <c r="AE1213" s="59"/>
      <c r="AF1213" s="59"/>
      <c r="AG1213" s="59"/>
      <c r="AH1213" s="61"/>
      <c r="AI1213" s="61"/>
      <c r="AJ1213" s="61"/>
      <c r="AK1213" s="61"/>
      <c r="AL1213" s="164">
        <v>4.9583511315417255</v>
      </c>
      <c r="AM1213" s="62"/>
      <c r="AN1213" s="63">
        <f t="shared" si="226"/>
        <v>2.8</v>
      </c>
      <c r="AO1213" s="59">
        <f t="shared" si="214"/>
        <v>1959.9999999999998</v>
      </c>
      <c r="AP1213" s="59">
        <f t="shared" si="214"/>
        <v>979.99999999999989</v>
      </c>
      <c r="AQ1213" s="59">
        <f t="shared" si="214"/>
        <v>840</v>
      </c>
      <c r="AR1213" s="59">
        <f t="shared" si="214"/>
        <v>560</v>
      </c>
      <c r="AS1213" s="59">
        <f t="shared" si="219"/>
        <v>2000</v>
      </c>
      <c r="AT1213" s="59">
        <f t="shared" si="219"/>
        <v>980</v>
      </c>
      <c r="AU1213" s="59">
        <f t="shared" si="219"/>
        <v>840</v>
      </c>
      <c r="AV1213" s="59">
        <f t="shared" si="219"/>
        <v>560</v>
      </c>
      <c r="AW1213" s="64"/>
      <c r="AX1213" s="54" t="s">
        <v>32</v>
      </c>
      <c r="AY1213" s="65"/>
      <c r="AZ1213" s="66">
        <v>600</v>
      </c>
    </row>
    <row r="1214" spans="1:52" s="89" customFormat="1" ht="31.5" x14ac:dyDescent="0.25">
      <c r="A1214" s="53" t="str">
        <f t="shared" si="215"/>
        <v>VC3NT1_D5+1</v>
      </c>
      <c r="B1214" s="53" t="str">
        <f t="shared" si="216"/>
        <v>VC3NT1_D5+2</v>
      </c>
      <c r="C1214" s="53" t="str">
        <f t="shared" si="217"/>
        <v>VC3NT1_D5+3</v>
      </c>
      <c r="D1214" s="53" t="str">
        <f t="shared" si="218"/>
        <v>VC3NT1_D5+4</v>
      </c>
      <c r="F1214" s="54" t="s">
        <v>32</v>
      </c>
      <c r="G1214" s="55"/>
      <c r="H1214" s="55" t="s">
        <v>3936</v>
      </c>
      <c r="I1214" s="56" t="s">
        <v>3937</v>
      </c>
      <c r="J1214" s="56" t="s">
        <v>3938</v>
      </c>
      <c r="K1214" s="56"/>
      <c r="L1214" s="56" t="s">
        <v>50</v>
      </c>
      <c r="M1214" s="55">
        <v>700</v>
      </c>
      <c r="N1214" s="55">
        <v>350</v>
      </c>
      <c r="O1214" s="55">
        <v>300</v>
      </c>
      <c r="P1214" s="55">
        <v>200</v>
      </c>
      <c r="Q1214" s="57"/>
      <c r="R1214" s="57"/>
      <c r="S1214" s="57"/>
      <c r="T1214" s="57"/>
      <c r="U1214" s="58" t="str">
        <f t="shared" si="225"/>
        <v>VC3NT1_D5</v>
      </c>
      <c r="V1214" s="59"/>
      <c r="W1214" s="59"/>
      <c r="X1214" s="59"/>
      <c r="Y1214" s="59"/>
      <c r="Z1214" s="60">
        <f>V1214/M1214</f>
        <v>0</v>
      </c>
      <c r="AA1214" s="60">
        <f>W1214/N1214</f>
        <v>0</v>
      </c>
      <c r="AB1214" s="60"/>
      <c r="AC1214" s="60"/>
      <c r="AD1214" s="59"/>
      <c r="AE1214" s="59"/>
      <c r="AF1214" s="59"/>
      <c r="AG1214" s="59"/>
      <c r="AH1214" s="61"/>
      <c r="AI1214" s="61"/>
      <c r="AJ1214" s="61"/>
      <c r="AK1214" s="61"/>
      <c r="AL1214" s="164">
        <v>4.9583511315417255</v>
      </c>
      <c r="AM1214" s="62"/>
      <c r="AN1214" s="63">
        <f t="shared" si="226"/>
        <v>2.8</v>
      </c>
      <c r="AO1214" s="59">
        <f t="shared" si="214"/>
        <v>1959.9999999999998</v>
      </c>
      <c r="AP1214" s="59">
        <f t="shared" si="214"/>
        <v>979.99999999999989</v>
      </c>
      <c r="AQ1214" s="59">
        <f t="shared" si="214"/>
        <v>840</v>
      </c>
      <c r="AR1214" s="59">
        <f t="shared" si="214"/>
        <v>560</v>
      </c>
      <c r="AS1214" s="59">
        <f t="shared" si="219"/>
        <v>2000</v>
      </c>
      <c r="AT1214" s="59">
        <f t="shared" si="219"/>
        <v>980</v>
      </c>
      <c r="AU1214" s="59">
        <f t="shared" si="219"/>
        <v>840</v>
      </c>
      <c r="AV1214" s="59">
        <f t="shared" si="219"/>
        <v>560</v>
      </c>
      <c r="AW1214" s="64"/>
      <c r="AX1214" s="54" t="s">
        <v>32</v>
      </c>
      <c r="AY1214" s="65"/>
      <c r="AZ1214" s="66">
        <v>600</v>
      </c>
    </row>
    <row r="1215" spans="1:52" s="211" customFormat="1" ht="90.75" customHeight="1" x14ac:dyDescent="0.25">
      <c r="A1215" s="53" t="str">
        <f t="shared" si="215"/>
        <v>VC3NT1_D6+1</v>
      </c>
      <c r="B1215" s="53" t="str">
        <f t="shared" si="216"/>
        <v>VC3NT1_D6+2</v>
      </c>
      <c r="C1215" s="53" t="str">
        <f t="shared" si="217"/>
        <v>VC3NT1_D6+3</v>
      </c>
      <c r="D1215" s="53" t="str">
        <f t="shared" si="218"/>
        <v>VC3NT1_D6+4</v>
      </c>
      <c r="F1215" s="54" t="s">
        <v>32</v>
      </c>
      <c r="G1215" s="55"/>
      <c r="H1215" s="55" t="s">
        <v>3939</v>
      </c>
      <c r="I1215" s="56" t="s">
        <v>3940</v>
      </c>
      <c r="J1215" s="56" t="s">
        <v>3938</v>
      </c>
      <c r="K1215" s="56"/>
      <c r="L1215" s="56" t="s">
        <v>3941</v>
      </c>
      <c r="M1215" s="55">
        <v>500</v>
      </c>
      <c r="N1215" s="55">
        <v>250</v>
      </c>
      <c r="O1215" s="55">
        <v>200</v>
      </c>
      <c r="P1215" s="55">
        <v>160</v>
      </c>
      <c r="Q1215" s="57"/>
      <c r="R1215" s="57"/>
      <c r="S1215" s="57"/>
      <c r="T1215" s="57"/>
      <c r="U1215" s="58" t="str">
        <f t="shared" si="225"/>
        <v>VC3NT1_D6</v>
      </c>
      <c r="V1215" s="59"/>
      <c r="W1215" s="59"/>
      <c r="X1215" s="59"/>
      <c r="Y1215" s="59"/>
      <c r="Z1215" s="60"/>
      <c r="AA1215" s="60"/>
      <c r="AB1215" s="60"/>
      <c r="AC1215" s="60"/>
      <c r="AD1215" s="59"/>
      <c r="AE1215" s="59"/>
      <c r="AF1215" s="59"/>
      <c r="AG1215" s="59"/>
      <c r="AH1215" s="61"/>
      <c r="AI1215" s="61"/>
      <c r="AJ1215" s="61"/>
      <c r="AK1215" s="61"/>
      <c r="AL1215" s="164">
        <v>3.43</v>
      </c>
      <c r="AM1215" s="62"/>
      <c r="AN1215" s="63">
        <f t="shared" si="226"/>
        <v>1.9</v>
      </c>
      <c r="AO1215" s="59">
        <f t="shared" si="214"/>
        <v>950</v>
      </c>
      <c r="AP1215" s="59">
        <f t="shared" si="214"/>
        <v>475</v>
      </c>
      <c r="AQ1215" s="59">
        <f t="shared" si="214"/>
        <v>380</v>
      </c>
      <c r="AR1215" s="59">
        <f t="shared" si="214"/>
        <v>304</v>
      </c>
      <c r="AS1215" s="59">
        <f t="shared" si="219"/>
        <v>950</v>
      </c>
      <c r="AT1215" s="59">
        <f t="shared" si="219"/>
        <v>480</v>
      </c>
      <c r="AU1215" s="59">
        <f t="shared" si="219"/>
        <v>380</v>
      </c>
      <c r="AV1215" s="59">
        <f t="shared" si="219"/>
        <v>300</v>
      </c>
      <c r="AW1215" s="64"/>
      <c r="AX1215" s="54" t="s">
        <v>32</v>
      </c>
      <c r="AY1215" s="65"/>
      <c r="AZ1215" s="66">
        <v>480</v>
      </c>
    </row>
    <row r="1216" spans="1:52" s="211" customFormat="1" ht="48" customHeight="1" x14ac:dyDescent="0.25">
      <c r="A1216" s="53" t="str">
        <f t="shared" si="215"/>
        <v>VC3NT1_D7+1</v>
      </c>
      <c r="B1216" s="53" t="str">
        <f t="shared" si="216"/>
        <v>VC3NT1_D7+2</v>
      </c>
      <c r="C1216" s="53" t="str">
        <f t="shared" si="217"/>
        <v>VC3NT1_D7+3</v>
      </c>
      <c r="D1216" s="53" t="str">
        <f t="shared" si="218"/>
        <v>VC3NT1_D7+4</v>
      </c>
      <c r="F1216" s="54" t="s">
        <v>32</v>
      </c>
      <c r="G1216" s="55"/>
      <c r="H1216" s="55" t="s">
        <v>3942</v>
      </c>
      <c r="I1216" s="56" t="s">
        <v>3943</v>
      </c>
      <c r="J1216" s="56" t="s">
        <v>3944</v>
      </c>
      <c r="K1216" s="56"/>
      <c r="L1216" s="56" t="s">
        <v>50</v>
      </c>
      <c r="M1216" s="55">
        <v>500</v>
      </c>
      <c r="N1216" s="55">
        <v>250</v>
      </c>
      <c r="O1216" s="55">
        <v>200</v>
      </c>
      <c r="P1216" s="55">
        <v>150</v>
      </c>
      <c r="Q1216" s="57"/>
      <c r="R1216" s="57"/>
      <c r="S1216" s="57"/>
      <c r="T1216" s="57"/>
      <c r="U1216" s="58" t="str">
        <f t="shared" si="225"/>
        <v>VC3NT1_D7</v>
      </c>
      <c r="V1216" s="59"/>
      <c r="W1216" s="59"/>
      <c r="X1216" s="59"/>
      <c r="Y1216" s="59"/>
      <c r="Z1216" s="60"/>
      <c r="AA1216" s="60"/>
      <c r="AB1216" s="60"/>
      <c r="AC1216" s="60"/>
      <c r="AD1216" s="59"/>
      <c r="AE1216" s="59"/>
      <c r="AF1216" s="59"/>
      <c r="AG1216" s="59"/>
      <c r="AH1216" s="61"/>
      <c r="AI1216" s="61"/>
      <c r="AJ1216" s="61"/>
      <c r="AK1216" s="61"/>
      <c r="AL1216" s="164">
        <v>4.4533333333333331</v>
      </c>
      <c r="AM1216" s="62"/>
      <c r="AN1216" s="63">
        <f t="shared" si="226"/>
        <v>2.5</v>
      </c>
      <c r="AO1216" s="59">
        <f t="shared" si="214"/>
        <v>1250</v>
      </c>
      <c r="AP1216" s="59">
        <f t="shared" si="214"/>
        <v>625</v>
      </c>
      <c r="AQ1216" s="59">
        <f t="shared" si="214"/>
        <v>500</v>
      </c>
      <c r="AR1216" s="59">
        <f t="shared" si="214"/>
        <v>375</v>
      </c>
      <c r="AS1216" s="59">
        <f t="shared" si="219"/>
        <v>1300</v>
      </c>
      <c r="AT1216" s="59">
        <f t="shared" si="219"/>
        <v>630</v>
      </c>
      <c r="AU1216" s="59">
        <f t="shared" si="219"/>
        <v>500</v>
      </c>
      <c r="AV1216" s="59">
        <f t="shared" si="219"/>
        <v>380</v>
      </c>
      <c r="AW1216" s="64"/>
      <c r="AX1216" s="54" t="s">
        <v>32</v>
      </c>
      <c r="AY1216" s="65"/>
      <c r="AZ1216" s="66">
        <v>480</v>
      </c>
    </row>
    <row r="1217" spans="1:52" s="211" customFormat="1" ht="31.5" x14ac:dyDescent="0.25">
      <c r="A1217" s="53" t="str">
        <f t="shared" si="215"/>
        <v>VC4NT1+1</v>
      </c>
      <c r="B1217" s="53" t="str">
        <f t="shared" si="216"/>
        <v>VC4NT1+2</v>
      </c>
      <c r="C1217" s="53" t="str">
        <f t="shared" si="217"/>
        <v>VC4NT1+3</v>
      </c>
      <c r="D1217" s="53" t="str">
        <f t="shared" si="218"/>
        <v>VC4NT1+4</v>
      </c>
      <c r="F1217" s="54" t="s">
        <v>32</v>
      </c>
      <c r="G1217" s="55">
        <v>4</v>
      </c>
      <c r="H1217" s="55" t="s">
        <v>3945</v>
      </c>
      <c r="I1217" s="56" t="s">
        <v>3946</v>
      </c>
      <c r="J1217" s="56" t="s">
        <v>3947</v>
      </c>
      <c r="K1217" s="56"/>
      <c r="L1217" s="56" t="s">
        <v>3948</v>
      </c>
      <c r="M1217" s="57"/>
      <c r="N1217" s="57"/>
      <c r="O1217" s="57"/>
      <c r="P1217" s="57"/>
      <c r="Q1217" s="57"/>
      <c r="R1217" s="57"/>
      <c r="S1217" s="57"/>
      <c r="T1217" s="57"/>
      <c r="U1217" s="58"/>
      <c r="V1217" s="59"/>
      <c r="W1217" s="59"/>
      <c r="X1217" s="59"/>
      <c r="Y1217" s="59"/>
      <c r="Z1217" s="60"/>
      <c r="AA1217" s="60"/>
      <c r="AB1217" s="60"/>
      <c r="AC1217" s="60"/>
      <c r="AD1217" s="59"/>
      <c r="AE1217" s="59"/>
      <c r="AF1217" s="59"/>
      <c r="AG1217" s="59"/>
      <c r="AH1217" s="61"/>
      <c r="AI1217" s="61"/>
      <c r="AJ1217" s="61"/>
      <c r="AK1217" s="61"/>
      <c r="AL1217" s="164"/>
      <c r="AM1217" s="62"/>
      <c r="AN1217" s="62"/>
      <c r="AO1217" s="59">
        <f t="shared" si="214"/>
        <v>0</v>
      </c>
      <c r="AP1217" s="59">
        <f t="shared" si="214"/>
        <v>0</v>
      </c>
      <c r="AQ1217" s="59">
        <f t="shared" si="214"/>
        <v>0</v>
      </c>
      <c r="AR1217" s="59">
        <f t="shared" si="214"/>
        <v>0</v>
      </c>
      <c r="AS1217" s="59"/>
      <c r="AT1217" s="59"/>
      <c r="AU1217" s="59"/>
      <c r="AV1217" s="59"/>
      <c r="AW1217" s="64"/>
      <c r="AX1217" s="54" t="s">
        <v>32</v>
      </c>
      <c r="AY1217" s="65"/>
      <c r="AZ1217" s="66">
        <v>480</v>
      </c>
    </row>
    <row r="1218" spans="1:52" ht="90.75" customHeight="1" x14ac:dyDescent="0.25">
      <c r="A1218" s="53" t="str">
        <f t="shared" si="215"/>
        <v>VC4NT1_D1+1</v>
      </c>
      <c r="B1218" s="53" t="str">
        <f t="shared" si="216"/>
        <v>VC4NT1_D1+2</v>
      </c>
      <c r="C1218" s="53" t="str">
        <f t="shared" si="217"/>
        <v>VC4NT1_D1+3</v>
      </c>
      <c r="D1218" s="53" t="str">
        <f t="shared" si="218"/>
        <v>VC4NT1_D1+4</v>
      </c>
      <c r="F1218" s="54" t="s">
        <v>32</v>
      </c>
      <c r="G1218" s="55"/>
      <c r="H1218" s="55" t="s">
        <v>3949</v>
      </c>
      <c r="I1218" s="56" t="s">
        <v>3950</v>
      </c>
      <c r="J1218" s="56" t="s">
        <v>50</v>
      </c>
      <c r="K1218" s="56"/>
      <c r="L1218" s="56" t="s">
        <v>51</v>
      </c>
      <c r="M1218" s="57">
        <v>9500</v>
      </c>
      <c r="N1218" s="57">
        <v>4000</v>
      </c>
      <c r="O1218" s="57">
        <v>2700</v>
      </c>
      <c r="P1218" s="57">
        <v>2000</v>
      </c>
      <c r="Q1218" s="57"/>
      <c r="R1218" s="57"/>
      <c r="S1218" s="57"/>
      <c r="T1218" s="57"/>
      <c r="U1218" s="58" t="str">
        <f>H1218</f>
        <v>VC4NT1_D1</v>
      </c>
      <c r="V1218" s="59"/>
      <c r="W1218" s="59"/>
      <c r="X1218" s="59"/>
      <c r="Y1218" s="59"/>
      <c r="Z1218" s="60"/>
      <c r="AA1218" s="60">
        <f>W1218/N1218</f>
        <v>0</v>
      </c>
      <c r="AB1218" s="60"/>
      <c r="AC1218" s="60"/>
      <c r="AD1218" s="59"/>
      <c r="AE1218" s="59"/>
      <c r="AF1218" s="59"/>
      <c r="AG1218" s="59"/>
      <c r="AH1218" s="61"/>
      <c r="AI1218" s="61"/>
      <c r="AJ1218" s="61"/>
      <c r="AK1218" s="61"/>
      <c r="AL1218" s="164">
        <v>4.51</v>
      </c>
      <c r="AM1218" s="62"/>
      <c r="AN1218" s="63">
        <f>ROUNDDOWN(AL1218*$AN$10/$AL$10,1)</f>
        <v>2.6</v>
      </c>
      <c r="AO1218" s="59">
        <f t="shared" si="214"/>
        <v>24700</v>
      </c>
      <c r="AP1218" s="59">
        <f t="shared" si="214"/>
        <v>10400</v>
      </c>
      <c r="AQ1218" s="59">
        <f t="shared" si="214"/>
        <v>7020</v>
      </c>
      <c r="AR1218" s="59">
        <f t="shared" si="214"/>
        <v>5200</v>
      </c>
      <c r="AS1218" s="59">
        <f t="shared" si="219"/>
        <v>24700</v>
      </c>
      <c r="AT1218" s="59">
        <f t="shared" si="219"/>
        <v>10400</v>
      </c>
      <c r="AU1218" s="59">
        <f t="shared" si="219"/>
        <v>7000</v>
      </c>
      <c r="AV1218" s="59">
        <f t="shared" si="219"/>
        <v>5200</v>
      </c>
      <c r="AW1218" s="64"/>
      <c r="AX1218" s="54" t="s">
        <v>32</v>
      </c>
      <c r="AY1218" s="65"/>
      <c r="AZ1218" s="66">
        <v>480</v>
      </c>
    </row>
    <row r="1219" spans="1:52" ht="90.75" customHeight="1" x14ac:dyDescent="0.25">
      <c r="A1219" s="53" t="str">
        <f t="shared" si="215"/>
        <v>VC4NT1_D2+1</v>
      </c>
      <c r="B1219" s="53" t="str">
        <f t="shared" si="216"/>
        <v>VC4NT1_D2+2</v>
      </c>
      <c r="C1219" s="53" t="str">
        <f t="shared" si="217"/>
        <v>VC4NT1_D2+3</v>
      </c>
      <c r="D1219" s="53" t="str">
        <f t="shared" si="218"/>
        <v>VC4NT1_D2+4</v>
      </c>
      <c r="F1219" s="54" t="s">
        <v>32</v>
      </c>
      <c r="G1219" s="55"/>
      <c r="H1219" s="55" t="s">
        <v>3951</v>
      </c>
      <c r="I1219" s="56" t="s">
        <v>3952</v>
      </c>
      <c r="J1219" s="56" t="s">
        <v>50</v>
      </c>
      <c r="K1219" s="56"/>
      <c r="L1219" s="56" t="s">
        <v>3953</v>
      </c>
      <c r="M1219" s="57">
        <v>11000</v>
      </c>
      <c r="N1219" s="55">
        <v>4500</v>
      </c>
      <c r="O1219" s="55">
        <v>3000</v>
      </c>
      <c r="P1219" s="55">
        <v>2000</v>
      </c>
      <c r="Q1219" s="57"/>
      <c r="R1219" s="57"/>
      <c r="S1219" s="57"/>
      <c r="T1219" s="57"/>
      <c r="U1219" s="58" t="str">
        <f>H1219</f>
        <v>VC4NT1_D2</v>
      </c>
      <c r="V1219" s="59"/>
      <c r="W1219" s="59"/>
      <c r="X1219" s="59"/>
      <c r="Y1219" s="59"/>
      <c r="Z1219" s="60">
        <f>V1219/M1219</f>
        <v>0</v>
      </c>
      <c r="AA1219" s="60">
        <f>W1219/N1219</f>
        <v>0</v>
      </c>
      <c r="AB1219" s="60"/>
      <c r="AC1219" s="60"/>
      <c r="AD1219" s="59"/>
      <c r="AE1219" s="59"/>
      <c r="AF1219" s="59"/>
      <c r="AG1219" s="59"/>
      <c r="AH1219" s="61"/>
      <c r="AI1219" s="61"/>
      <c r="AJ1219" s="61"/>
      <c r="AK1219" s="61"/>
      <c r="AL1219" s="164">
        <v>4.51</v>
      </c>
      <c r="AM1219" s="62"/>
      <c r="AN1219" s="63">
        <f>ROUNDDOWN(AL1219*$AN$10/$AL$10,1)</f>
        <v>2.6</v>
      </c>
      <c r="AO1219" s="59">
        <f t="shared" si="214"/>
        <v>28600</v>
      </c>
      <c r="AP1219" s="59">
        <f t="shared" si="214"/>
        <v>11700</v>
      </c>
      <c r="AQ1219" s="59">
        <f t="shared" si="214"/>
        <v>7800</v>
      </c>
      <c r="AR1219" s="59">
        <f t="shared" si="214"/>
        <v>5200</v>
      </c>
      <c r="AS1219" s="59">
        <f t="shared" si="219"/>
        <v>28600</v>
      </c>
      <c r="AT1219" s="59">
        <f t="shared" si="219"/>
        <v>11700</v>
      </c>
      <c r="AU1219" s="59">
        <f t="shared" si="219"/>
        <v>7800</v>
      </c>
      <c r="AV1219" s="59">
        <f t="shared" si="219"/>
        <v>5200</v>
      </c>
      <c r="AW1219" s="64"/>
      <c r="AX1219" s="54" t="s">
        <v>32</v>
      </c>
      <c r="AY1219" s="65"/>
      <c r="AZ1219" s="66">
        <v>480</v>
      </c>
    </row>
    <row r="1220" spans="1:52" ht="31.5" x14ac:dyDescent="0.25">
      <c r="A1220" s="53" t="str">
        <f t="shared" si="215"/>
        <v>VC5NT2+1</v>
      </c>
      <c r="B1220" s="53" t="str">
        <f t="shared" si="216"/>
        <v>VC5NT2+2</v>
      </c>
      <c r="C1220" s="53" t="str">
        <f t="shared" si="217"/>
        <v>VC5NT2+3</v>
      </c>
      <c r="D1220" s="53" t="str">
        <f t="shared" si="218"/>
        <v>VC5NT2+4</v>
      </c>
      <c r="F1220" s="54" t="s">
        <v>32</v>
      </c>
      <c r="G1220" s="55">
        <v>5</v>
      </c>
      <c r="H1220" s="55" t="s">
        <v>3954</v>
      </c>
      <c r="I1220" s="56" t="s">
        <v>3955</v>
      </c>
      <c r="J1220" s="56" t="s">
        <v>3956</v>
      </c>
      <c r="K1220" s="56"/>
      <c r="L1220" s="56" t="s">
        <v>3953</v>
      </c>
      <c r="M1220" s="55">
        <v>1000</v>
      </c>
      <c r="N1220" s="55">
        <v>500</v>
      </c>
      <c r="O1220" s="55">
        <v>300</v>
      </c>
      <c r="P1220" s="55">
        <v>200</v>
      </c>
      <c r="Q1220" s="57"/>
      <c r="R1220" s="57"/>
      <c r="S1220" s="57"/>
      <c r="T1220" s="57"/>
      <c r="U1220" s="58" t="str">
        <f>H1220</f>
        <v>VC5NT2</v>
      </c>
      <c r="V1220" s="59"/>
      <c r="W1220" s="59"/>
      <c r="X1220" s="59"/>
      <c r="Y1220" s="59"/>
      <c r="Z1220" s="60"/>
      <c r="AA1220" s="60"/>
      <c r="AB1220" s="60"/>
      <c r="AC1220" s="60"/>
      <c r="AD1220" s="59"/>
      <c r="AE1220" s="59"/>
      <c r="AF1220" s="59"/>
      <c r="AG1220" s="59"/>
      <c r="AH1220" s="61"/>
      <c r="AI1220" s="61"/>
      <c r="AJ1220" s="61"/>
      <c r="AK1220" s="61"/>
      <c r="AL1220" s="164">
        <v>5.151576220414201</v>
      </c>
      <c r="AM1220" s="62"/>
      <c r="AN1220" s="63">
        <f>ROUNDDOWN(AL1220*$AN$10/$AL$10,1)</f>
        <v>2.9</v>
      </c>
      <c r="AO1220" s="59">
        <f t="shared" si="214"/>
        <v>2900</v>
      </c>
      <c r="AP1220" s="59">
        <f t="shared" si="214"/>
        <v>1450</v>
      </c>
      <c r="AQ1220" s="59">
        <f t="shared" si="214"/>
        <v>870</v>
      </c>
      <c r="AR1220" s="59">
        <f t="shared" si="214"/>
        <v>580</v>
      </c>
      <c r="AS1220" s="59">
        <f t="shared" si="219"/>
        <v>2900</v>
      </c>
      <c r="AT1220" s="59">
        <f t="shared" si="219"/>
        <v>1500</v>
      </c>
      <c r="AU1220" s="59">
        <f t="shared" si="219"/>
        <v>870</v>
      </c>
      <c r="AV1220" s="59">
        <f t="shared" si="219"/>
        <v>580</v>
      </c>
      <c r="AW1220" s="64"/>
      <c r="AX1220" s="54" t="s">
        <v>32</v>
      </c>
      <c r="AY1220" s="65"/>
      <c r="AZ1220" s="66"/>
    </row>
    <row r="1221" spans="1:52" x14ac:dyDescent="0.25">
      <c r="A1221" s="53" t="str">
        <f t="shared" si="215"/>
        <v>VC6NT2+1</v>
      </c>
      <c r="B1221" s="53" t="str">
        <f t="shared" si="216"/>
        <v>VC6NT2+2</v>
      </c>
      <c r="C1221" s="53" t="str">
        <f t="shared" si="217"/>
        <v>VC6NT2+3</v>
      </c>
      <c r="D1221" s="53" t="str">
        <f t="shared" si="218"/>
        <v>VC6NT2+4</v>
      </c>
      <c r="F1221" s="54" t="s">
        <v>32</v>
      </c>
      <c r="G1221" s="55">
        <v>6</v>
      </c>
      <c r="H1221" s="55" t="s">
        <v>48</v>
      </c>
      <c r="I1221" s="56" t="s">
        <v>49</v>
      </c>
      <c r="J1221" s="56" t="s">
        <v>3953</v>
      </c>
      <c r="K1221" s="56"/>
      <c r="L1221" s="56" t="s">
        <v>51</v>
      </c>
      <c r="M1221" s="57"/>
      <c r="N1221" s="57"/>
      <c r="O1221" s="55"/>
      <c r="P1221" s="55"/>
      <c r="Q1221" s="57"/>
      <c r="R1221" s="57"/>
      <c r="S1221" s="57"/>
      <c r="T1221" s="57"/>
      <c r="U1221" s="58"/>
      <c r="V1221" s="59"/>
      <c r="W1221" s="59"/>
      <c r="X1221" s="59"/>
      <c r="Y1221" s="59"/>
      <c r="Z1221" s="60"/>
      <c r="AA1221" s="60" t="e">
        <f>W1221/N1221</f>
        <v>#DIV/0!</v>
      </c>
      <c r="AB1221" s="60"/>
      <c r="AC1221" s="60"/>
      <c r="AD1221" s="59"/>
      <c r="AE1221" s="59"/>
      <c r="AF1221" s="59"/>
      <c r="AG1221" s="59"/>
      <c r="AH1221" s="61"/>
      <c r="AI1221" s="61"/>
      <c r="AJ1221" s="61"/>
      <c r="AK1221" s="61"/>
      <c r="AL1221" s="164"/>
      <c r="AM1221" s="62"/>
      <c r="AN1221" s="62"/>
      <c r="AO1221" s="59">
        <f t="shared" si="214"/>
        <v>0</v>
      </c>
      <c r="AP1221" s="59">
        <f t="shared" si="214"/>
        <v>0</v>
      </c>
      <c r="AQ1221" s="59">
        <f t="shared" si="214"/>
        <v>0</v>
      </c>
      <c r="AR1221" s="59">
        <f t="shared" si="214"/>
        <v>0</v>
      </c>
      <c r="AS1221" s="59"/>
      <c r="AT1221" s="59"/>
      <c r="AU1221" s="59"/>
      <c r="AV1221" s="59"/>
      <c r="AW1221" s="64"/>
      <c r="AX1221" s="54" t="s">
        <v>32</v>
      </c>
      <c r="AY1221" s="65"/>
      <c r="AZ1221" s="66">
        <v>720</v>
      </c>
    </row>
    <row r="1222" spans="1:52" ht="31.5" x14ac:dyDescent="0.25">
      <c r="A1222" s="53" t="str">
        <f t="shared" si="215"/>
        <v>VC6NT2_D1+1</v>
      </c>
      <c r="B1222" s="53" t="str">
        <f t="shared" si="216"/>
        <v>VC6NT2_D1+2</v>
      </c>
      <c r="C1222" s="53" t="str">
        <f t="shared" si="217"/>
        <v>VC6NT2_D1+3</v>
      </c>
      <c r="D1222" s="53" t="str">
        <f t="shared" si="218"/>
        <v>VC6NT2_D1+4</v>
      </c>
      <c r="F1222" s="54" t="s">
        <v>32</v>
      </c>
      <c r="G1222" s="55"/>
      <c r="H1222" s="55" t="s">
        <v>52</v>
      </c>
      <c r="I1222" s="56" t="s">
        <v>53</v>
      </c>
      <c r="J1222" s="56" t="s">
        <v>3957</v>
      </c>
      <c r="K1222" s="56"/>
      <c r="L1222" s="56" t="s">
        <v>3958</v>
      </c>
      <c r="M1222" s="57">
        <v>2000</v>
      </c>
      <c r="N1222" s="55">
        <v>1000</v>
      </c>
      <c r="O1222" s="55">
        <v>850</v>
      </c>
      <c r="P1222" s="55">
        <v>750</v>
      </c>
      <c r="Q1222" s="57"/>
      <c r="R1222" s="57"/>
      <c r="S1222" s="57"/>
      <c r="T1222" s="57"/>
      <c r="U1222" s="58" t="str">
        <f>H1222</f>
        <v>VC6NT2_D1</v>
      </c>
      <c r="V1222" s="59"/>
      <c r="W1222" s="59"/>
      <c r="X1222" s="59"/>
      <c r="Y1222" s="59"/>
      <c r="Z1222" s="60">
        <f>V1222/M1222</f>
        <v>0</v>
      </c>
      <c r="AA1222" s="60"/>
      <c r="AB1222" s="60"/>
      <c r="AC1222" s="60"/>
      <c r="AD1222" s="59"/>
      <c r="AE1222" s="59"/>
      <c r="AF1222" s="59"/>
      <c r="AG1222" s="59"/>
      <c r="AH1222" s="61"/>
      <c r="AI1222" s="61"/>
      <c r="AJ1222" s="61"/>
      <c r="AK1222" s="61"/>
      <c r="AL1222" s="164">
        <v>5.1130620000000002</v>
      </c>
      <c r="AM1222" s="62"/>
      <c r="AN1222" s="63">
        <f>ROUNDDOWN(AL1222*$AN$10/$AL$10,1)</f>
        <v>2.9</v>
      </c>
      <c r="AO1222" s="59">
        <f t="shared" si="214"/>
        <v>5800</v>
      </c>
      <c r="AP1222" s="59">
        <f t="shared" si="214"/>
        <v>2900</v>
      </c>
      <c r="AQ1222" s="59">
        <f t="shared" si="214"/>
        <v>2465</v>
      </c>
      <c r="AR1222" s="59">
        <f t="shared" si="214"/>
        <v>2175</v>
      </c>
      <c r="AS1222" s="59">
        <f t="shared" si="219"/>
        <v>5800</v>
      </c>
      <c r="AT1222" s="59">
        <f t="shared" si="219"/>
        <v>2900</v>
      </c>
      <c r="AU1222" s="59">
        <f t="shared" si="219"/>
        <v>2500</v>
      </c>
      <c r="AV1222" s="59">
        <f t="shared" si="219"/>
        <v>2200</v>
      </c>
      <c r="AW1222" s="64"/>
      <c r="AX1222" s="54" t="s">
        <v>32</v>
      </c>
      <c r="AY1222" s="65"/>
      <c r="AZ1222" s="66">
        <v>600</v>
      </c>
    </row>
    <row r="1223" spans="1:52" ht="31.5" x14ac:dyDescent="0.25">
      <c r="A1223" s="53" t="str">
        <f t="shared" si="215"/>
        <v>VC6NT2_D2+1</v>
      </c>
      <c r="B1223" s="53" t="str">
        <f t="shared" si="216"/>
        <v>VC6NT2_D2+2</v>
      </c>
      <c r="C1223" s="53" t="str">
        <f t="shared" si="217"/>
        <v>VC6NT2_D2+3</v>
      </c>
      <c r="D1223" s="53" t="str">
        <f t="shared" si="218"/>
        <v>VC6NT2_D2+4</v>
      </c>
      <c r="F1223" s="54" t="s">
        <v>32</v>
      </c>
      <c r="G1223" s="55"/>
      <c r="H1223" s="55" t="s">
        <v>54</v>
      </c>
      <c r="I1223" s="56" t="s">
        <v>3959</v>
      </c>
      <c r="J1223" s="56" t="s">
        <v>50</v>
      </c>
      <c r="K1223" s="56"/>
      <c r="L1223" s="56" t="s">
        <v>3960</v>
      </c>
      <c r="M1223" s="57">
        <v>1700</v>
      </c>
      <c r="N1223" s="57">
        <v>850</v>
      </c>
      <c r="O1223" s="55">
        <v>700</v>
      </c>
      <c r="P1223" s="55">
        <v>500</v>
      </c>
      <c r="Q1223" s="57"/>
      <c r="R1223" s="57"/>
      <c r="S1223" s="57"/>
      <c r="T1223" s="57"/>
      <c r="U1223" s="58" t="str">
        <f>H1223</f>
        <v>VC6NT2_D2</v>
      </c>
      <c r="V1223" s="59"/>
      <c r="W1223" s="59"/>
      <c r="X1223" s="59"/>
      <c r="Y1223" s="59"/>
      <c r="Z1223" s="60"/>
      <c r="AA1223" s="60"/>
      <c r="AB1223" s="60"/>
      <c r="AC1223" s="60"/>
      <c r="AD1223" s="59"/>
      <c r="AE1223" s="59"/>
      <c r="AF1223" s="59"/>
      <c r="AG1223" s="59"/>
      <c r="AH1223" s="61"/>
      <c r="AI1223" s="61"/>
      <c r="AJ1223" s="61"/>
      <c r="AK1223" s="61"/>
      <c r="AL1223" s="164">
        <v>4.66</v>
      </c>
      <c r="AM1223" s="62"/>
      <c r="AN1223" s="63">
        <f>ROUNDDOWN(AL1223*$AN$10/$AL$10,1)</f>
        <v>2.7</v>
      </c>
      <c r="AO1223" s="59">
        <f t="shared" si="214"/>
        <v>4590</v>
      </c>
      <c r="AP1223" s="59">
        <f t="shared" si="214"/>
        <v>2295</v>
      </c>
      <c r="AQ1223" s="59">
        <f t="shared" si="214"/>
        <v>1890.0000000000002</v>
      </c>
      <c r="AR1223" s="59">
        <f t="shared" si="214"/>
        <v>1350</v>
      </c>
      <c r="AS1223" s="59">
        <f t="shared" si="219"/>
        <v>4600</v>
      </c>
      <c r="AT1223" s="59">
        <f t="shared" si="219"/>
        <v>2300</v>
      </c>
      <c r="AU1223" s="59">
        <f t="shared" si="219"/>
        <v>1900</v>
      </c>
      <c r="AV1223" s="59">
        <f t="shared" si="219"/>
        <v>1400</v>
      </c>
      <c r="AW1223" s="64"/>
      <c r="AX1223" s="54" t="s">
        <v>32</v>
      </c>
      <c r="AY1223" s="65"/>
      <c r="AZ1223" s="66">
        <v>600</v>
      </c>
    </row>
    <row r="1224" spans="1:52" ht="31.5" x14ac:dyDescent="0.25">
      <c r="A1224" s="53" t="str">
        <f t="shared" si="215"/>
        <v>VC6NT2_D3+1</v>
      </c>
      <c r="B1224" s="53" t="str">
        <f t="shared" si="216"/>
        <v>VC6NT2_D3+2</v>
      </c>
      <c r="C1224" s="53" t="str">
        <f t="shared" si="217"/>
        <v>VC6NT2_D3+3</v>
      </c>
      <c r="D1224" s="53" t="str">
        <f t="shared" si="218"/>
        <v>VC6NT2_D3+4</v>
      </c>
      <c r="F1224" s="54" t="s">
        <v>32</v>
      </c>
      <c r="G1224" s="55"/>
      <c r="H1224" s="55" t="s">
        <v>55</v>
      </c>
      <c r="I1224" s="56" t="s">
        <v>3961</v>
      </c>
      <c r="J1224" s="56" t="s">
        <v>50</v>
      </c>
      <c r="K1224" s="56"/>
      <c r="L1224" s="56" t="s">
        <v>3962</v>
      </c>
      <c r="M1224" s="57">
        <v>2000</v>
      </c>
      <c r="N1224" s="57">
        <v>1000</v>
      </c>
      <c r="O1224" s="57">
        <v>850</v>
      </c>
      <c r="P1224" s="55">
        <v>750</v>
      </c>
      <c r="Q1224" s="57"/>
      <c r="R1224" s="57"/>
      <c r="S1224" s="57"/>
      <c r="T1224" s="57"/>
      <c r="U1224" s="58" t="str">
        <f>H1224</f>
        <v>VC6NT2_D3</v>
      </c>
      <c r="V1224" s="59"/>
      <c r="W1224" s="59"/>
      <c r="X1224" s="59"/>
      <c r="Y1224" s="59"/>
      <c r="Z1224" s="60"/>
      <c r="AA1224" s="60">
        <f>W1224/N1224</f>
        <v>0</v>
      </c>
      <c r="AB1224" s="60"/>
      <c r="AC1224" s="60"/>
      <c r="AD1224" s="59"/>
      <c r="AE1224" s="59"/>
      <c r="AF1224" s="59"/>
      <c r="AG1224" s="59"/>
      <c r="AH1224" s="61"/>
      <c r="AI1224" s="61"/>
      <c r="AJ1224" s="61"/>
      <c r="AK1224" s="61"/>
      <c r="AL1224" s="164">
        <v>4.83</v>
      </c>
      <c r="AM1224" s="62"/>
      <c r="AN1224" s="63">
        <f>ROUNDDOWN(AL1224*$AN$10/$AL$10,1)</f>
        <v>2.8</v>
      </c>
      <c r="AO1224" s="59">
        <f t="shared" si="214"/>
        <v>5600</v>
      </c>
      <c r="AP1224" s="59">
        <f t="shared" si="214"/>
        <v>2800</v>
      </c>
      <c r="AQ1224" s="59">
        <f t="shared" si="214"/>
        <v>2380</v>
      </c>
      <c r="AR1224" s="59">
        <f t="shared" si="214"/>
        <v>2100</v>
      </c>
      <c r="AS1224" s="59">
        <f t="shared" si="219"/>
        <v>5600</v>
      </c>
      <c r="AT1224" s="59">
        <f t="shared" si="219"/>
        <v>2800</v>
      </c>
      <c r="AU1224" s="59">
        <f t="shared" si="219"/>
        <v>2400</v>
      </c>
      <c r="AV1224" s="59">
        <f t="shared" si="219"/>
        <v>2100</v>
      </c>
      <c r="AW1224" s="64"/>
      <c r="AX1224" s="54" t="s">
        <v>32</v>
      </c>
      <c r="AY1224" s="65"/>
      <c r="AZ1224" s="66">
        <v>600</v>
      </c>
    </row>
    <row r="1225" spans="1:52" ht="31.5" x14ac:dyDescent="0.25">
      <c r="A1225" s="53" t="str">
        <f t="shared" si="215"/>
        <v>VC7NT2+1</v>
      </c>
      <c r="B1225" s="53" t="str">
        <f t="shared" si="216"/>
        <v>VC7NT2+2</v>
      </c>
      <c r="C1225" s="53" t="str">
        <f t="shared" si="217"/>
        <v>VC7NT2+3</v>
      </c>
      <c r="D1225" s="53" t="str">
        <f t="shared" si="218"/>
        <v>VC7NT2+4</v>
      </c>
      <c r="F1225" s="54" t="s">
        <v>32</v>
      </c>
      <c r="G1225" s="55">
        <v>7</v>
      </c>
      <c r="H1225" s="55" t="s">
        <v>3963</v>
      </c>
      <c r="I1225" s="56" t="s">
        <v>3964</v>
      </c>
      <c r="J1225" s="56" t="s">
        <v>3965</v>
      </c>
      <c r="K1225" s="56"/>
      <c r="L1225" s="56" t="s">
        <v>3966</v>
      </c>
      <c r="M1225" s="55">
        <v>4500</v>
      </c>
      <c r="N1225" s="55">
        <v>2000</v>
      </c>
      <c r="O1225" s="55">
        <v>1200</v>
      </c>
      <c r="P1225" s="55">
        <v>900</v>
      </c>
      <c r="Q1225" s="57"/>
      <c r="R1225" s="57"/>
      <c r="S1225" s="57"/>
      <c r="T1225" s="57"/>
      <c r="U1225" s="58" t="str">
        <f>H1225</f>
        <v>VC7NT2</v>
      </c>
      <c r="V1225" s="59"/>
      <c r="W1225" s="59"/>
      <c r="X1225" s="59"/>
      <c r="Y1225" s="59"/>
      <c r="Z1225" s="60"/>
      <c r="AA1225" s="60">
        <f>W1225/N1225</f>
        <v>0</v>
      </c>
      <c r="AB1225" s="60"/>
      <c r="AC1225" s="60"/>
      <c r="AD1225" s="59"/>
      <c r="AE1225" s="59"/>
      <c r="AF1225" s="59"/>
      <c r="AG1225" s="59"/>
      <c r="AH1225" s="61"/>
      <c r="AI1225" s="61"/>
      <c r="AJ1225" s="61"/>
      <c r="AK1225" s="61"/>
      <c r="AL1225" s="164">
        <v>3.7510899134428546</v>
      </c>
      <c r="AM1225" s="62"/>
      <c r="AN1225" s="63">
        <f>ROUNDDOWN(AL1225*$AN$10/$AL$10,1)</f>
        <v>2.1</v>
      </c>
      <c r="AO1225" s="59">
        <f t="shared" si="214"/>
        <v>9450</v>
      </c>
      <c r="AP1225" s="59">
        <f t="shared" si="214"/>
        <v>4200</v>
      </c>
      <c r="AQ1225" s="59">
        <f t="shared" si="214"/>
        <v>2520</v>
      </c>
      <c r="AR1225" s="59">
        <f t="shared" si="214"/>
        <v>1890</v>
      </c>
      <c r="AS1225" s="59">
        <f t="shared" si="219"/>
        <v>9500</v>
      </c>
      <c r="AT1225" s="59">
        <f t="shared" si="219"/>
        <v>4200</v>
      </c>
      <c r="AU1225" s="59">
        <f t="shared" si="219"/>
        <v>2500</v>
      </c>
      <c r="AV1225" s="59">
        <f t="shared" si="219"/>
        <v>1900</v>
      </c>
      <c r="AW1225" s="64"/>
      <c r="AX1225" s="54" t="s">
        <v>32</v>
      </c>
      <c r="AY1225" s="65"/>
      <c r="AZ1225" s="66"/>
    </row>
    <row r="1226" spans="1:52" ht="63" x14ac:dyDescent="0.25">
      <c r="A1226" s="53" t="str">
        <f t="shared" si="215"/>
        <v>VC8NT2+1</v>
      </c>
      <c r="B1226" s="53" t="str">
        <f t="shared" si="216"/>
        <v>VC8NT2+2</v>
      </c>
      <c r="C1226" s="53" t="str">
        <f t="shared" si="217"/>
        <v>VC8NT2+3</v>
      </c>
      <c r="D1226" s="53" t="str">
        <f t="shared" si="218"/>
        <v>VC8NT2+4</v>
      </c>
      <c r="F1226" s="54" t="s">
        <v>32</v>
      </c>
      <c r="G1226" s="55">
        <v>8</v>
      </c>
      <c r="H1226" s="55" t="s">
        <v>3967</v>
      </c>
      <c r="I1226" s="56" t="s">
        <v>3957</v>
      </c>
      <c r="J1226" s="56" t="s">
        <v>3968</v>
      </c>
      <c r="K1226" s="56"/>
      <c r="L1226" s="56" t="s">
        <v>3969</v>
      </c>
      <c r="M1226" s="57"/>
      <c r="N1226" s="57"/>
      <c r="O1226" s="57"/>
      <c r="P1226" s="57"/>
      <c r="Q1226" s="57"/>
      <c r="R1226" s="57"/>
      <c r="S1226" s="57"/>
      <c r="T1226" s="57"/>
      <c r="U1226" s="58"/>
      <c r="V1226" s="59"/>
      <c r="W1226" s="59"/>
      <c r="X1226" s="59"/>
      <c r="Y1226" s="59"/>
      <c r="Z1226" s="60" t="e">
        <f>V1226/M1226</f>
        <v>#DIV/0!</v>
      </c>
      <c r="AA1226" s="60"/>
      <c r="AB1226" s="60"/>
      <c r="AC1226" s="60"/>
      <c r="AD1226" s="59"/>
      <c r="AE1226" s="59"/>
      <c r="AF1226" s="59"/>
      <c r="AG1226" s="59"/>
      <c r="AH1226" s="61"/>
      <c r="AI1226" s="61"/>
      <c r="AJ1226" s="61"/>
      <c r="AK1226" s="61"/>
      <c r="AL1226" s="164"/>
      <c r="AM1226" s="62"/>
      <c r="AN1226" s="62"/>
      <c r="AO1226" s="59">
        <f t="shared" si="214"/>
        <v>0</v>
      </c>
      <c r="AP1226" s="59">
        <f t="shared" si="214"/>
        <v>0</v>
      </c>
      <c r="AQ1226" s="59">
        <f t="shared" si="214"/>
        <v>0</v>
      </c>
      <c r="AR1226" s="59">
        <f t="shared" ref="AR1226:AR1289" si="227">P1226*$AN1226</f>
        <v>0</v>
      </c>
      <c r="AS1226" s="59"/>
      <c r="AT1226" s="59"/>
      <c r="AU1226" s="59"/>
      <c r="AV1226" s="59"/>
      <c r="AW1226" s="64"/>
      <c r="AX1226" s="54" t="s">
        <v>32</v>
      </c>
      <c r="AY1226" s="65"/>
      <c r="AZ1226" s="66">
        <v>600</v>
      </c>
    </row>
    <row r="1227" spans="1:52" ht="110.25" x14ac:dyDescent="0.25">
      <c r="A1227" s="53" t="str">
        <f t="shared" si="215"/>
        <v>VC8NT2_D1+1</v>
      </c>
      <c r="B1227" s="53" t="str">
        <f t="shared" si="216"/>
        <v>VC8NT2_D1+2</v>
      </c>
      <c r="C1227" s="53" t="str">
        <f t="shared" si="217"/>
        <v>VC8NT2_D1+3</v>
      </c>
      <c r="D1227" s="53" t="str">
        <f t="shared" si="218"/>
        <v>VC8NT2_D1+4</v>
      </c>
      <c r="F1227" s="54" t="s">
        <v>32</v>
      </c>
      <c r="G1227" s="55"/>
      <c r="H1227" s="55" t="s">
        <v>3970</v>
      </c>
      <c r="I1227" s="56" t="s">
        <v>3971</v>
      </c>
      <c r="J1227" s="56" t="s">
        <v>3972</v>
      </c>
      <c r="K1227" s="56"/>
      <c r="L1227" s="56" t="s">
        <v>3973</v>
      </c>
      <c r="M1227" s="57">
        <v>5500</v>
      </c>
      <c r="N1227" s="57">
        <v>2500</v>
      </c>
      <c r="O1227" s="57">
        <v>1200</v>
      </c>
      <c r="P1227" s="57">
        <v>1000</v>
      </c>
      <c r="Q1227" s="57"/>
      <c r="R1227" s="57"/>
      <c r="S1227" s="57"/>
      <c r="T1227" s="57"/>
      <c r="U1227" s="58" t="str">
        <f t="shared" ref="U1227:U1233" si="228">H1227</f>
        <v>VC8NT2_D1</v>
      </c>
      <c r="V1227" s="59"/>
      <c r="W1227" s="59"/>
      <c r="X1227" s="59"/>
      <c r="Y1227" s="59"/>
      <c r="Z1227" s="60"/>
      <c r="AA1227" s="60"/>
      <c r="AB1227" s="60"/>
      <c r="AC1227" s="60"/>
      <c r="AD1227" s="59"/>
      <c r="AE1227" s="59"/>
      <c r="AF1227" s="59"/>
      <c r="AG1227" s="59"/>
      <c r="AH1227" s="61"/>
      <c r="AI1227" s="61"/>
      <c r="AJ1227" s="61"/>
      <c r="AK1227" s="61"/>
      <c r="AL1227" s="164">
        <v>3.7714887544901905</v>
      </c>
      <c r="AM1227" s="62"/>
      <c r="AN1227" s="63">
        <f t="shared" ref="AN1227:AN1233" si="229">ROUNDDOWN(AL1227*$AN$10/$AL$10,1)</f>
        <v>2.1</v>
      </c>
      <c r="AO1227" s="59">
        <f t="shared" ref="AO1227:AR1290" si="230">M1227*$AN1227</f>
        <v>11550</v>
      </c>
      <c r="AP1227" s="59">
        <f t="shared" si="230"/>
        <v>5250</v>
      </c>
      <c r="AQ1227" s="59">
        <f t="shared" si="230"/>
        <v>2520</v>
      </c>
      <c r="AR1227" s="59">
        <f t="shared" si="227"/>
        <v>2100</v>
      </c>
      <c r="AS1227" s="59">
        <f t="shared" si="219"/>
        <v>11600</v>
      </c>
      <c r="AT1227" s="59">
        <f t="shared" si="219"/>
        <v>5300</v>
      </c>
      <c r="AU1227" s="59">
        <f t="shared" si="219"/>
        <v>2500</v>
      </c>
      <c r="AV1227" s="59">
        <f t="shared" si="219"/>
        <v>2100</v>
      </c>
      <c r="AW1227" s="64"/>
      <c r="AX1227" s="54" t="s">
        <v>32</v>
      </c>
      <c r="AY1227" s="65"/>
      <c r="AZ1227" s="66">
        <v>600</v>
      </c>
    </row>
    <row r="1228" spans="1:52" ht="31.5" x14ac:dyDescent="0.25">
      <c r="A1228" s="53" t="str">
        <f t="shared" ref="A1228:A1291" si="231">H1228&amp;"+1"</f>
        <v>VC8NT2_D2+1</v>
      </c>
      <c r="B1228" s="53" t="str">
        <f t="shared" ref="B1228:B1291" si="232">H1228&amp;"+2"</f>
        <v>VC8NT2_D2+2</v>
      </c>
      <c r="C1228" s="53" t="str">
        <f t="shared" ref="C1228:C1291" si="233">H1228&amp;"+3"</f>
        <v>VC8NT2_D2+3</v>
      </c>
      <c r="D1228" s="53" t="str">
        <f t="shared" ref="D1228:D1291" si="234">H1228&amp;"+4"</f>
        <v>VC8NT2_D2+4</v>
      </c>
      <c r="F1228" s="54" t="s">
        <v>32</v>
      </c>
      <c r="G1228" s="55"/>
      <c r="H1228" s="55" t="s">
        <v>3974</v>
      </c>
      <c r="I1228" s="56" t="s">
        <v>3975</v>
      </c>
      <c r="J1228" s="56" t="s">
        <v>3976</v>
      </c>
      <c r="K1228" s="56"/>
      <c r="L1228" s="56" t="s">
        <v>3977</v>
      </c>
      <c r="M1228" s="57">
        <v>4000</v>
      </c>
      <c r="N1228" s="57">
        <v>2000</v>
      </c>
      <c r="O1228" s="57">
        <v>1200</v>
      </c>
      <c r="P1228" s="55">
        <v>1000</v>
      </c>
      <c r="Q1228" s="57"/>
      <c r="R1228" s="57"/>
      <c r="S1228" s="57"/>
      <c r="T1228" s="57"/>
      <c r="U1228" s="58" t="str">
        <f t="shared" si="228"/>
        <v>VC8NT2_D2</v>
      </c>
      <c r="V1228" s="59"/>
      <c r="W1228" s="59"/>
      <c r="X1228" s="59"/>
      <c r="Y1228" s="59"/>
      <c r="Z1228" s="60"/>
      <c r="AA1228" s="60"/>
      <c r="AB1228" s="60"/>
      <c r="AC1228" s="60"/>
      <c r="AD1228" s="59"/>
      <c r="AE1228" s="59"/>
      <c r="AF1228" s="59"/>
      <c r="AG1228" s="59"/>
      <c r="AH1228" s="61"/>
      <c r="AI1228" s="61"/>
      <c r="AJ1228" s="61"/>
      <c r="AK1228" s="61"/>
      <c r="AL1228" s="164">
        <v>4.43</v>
      </c>
      <c r="AM1228" s="62"/>
      <c r="AN1228" s="63">
        <f t="shared" si="229"/>
        <v>2.5</v>
      </c>
      <c r="AO1228" s="59">
        <f t="shared" si="230"/>
        <v>10000</v>
      </c>
      <c r="AP1228" s="59">
        <f t="shared" si="230"/>
        <v>5000</v>
      </c>
      <c r="AQ1228" s="59">
        <f t="shared" si="230"/>
        <v>3000</v>
      </c>
      <c r="AR1228" s="59">
        <f t="shared" si="227"/>
        <v>2500</v>
      </c>
      <c r="AS1228" s="59">
        <f t="shared" ref="AS1228:AV1290" si="235">IF(AO1228&lt;1000,ROUND(AO1228,-1),ROUND(AO1228,-2))</f>
        <v>10000</v>
      </c>
      <c r="AT1228" s="59">
        <f t="shared" si="235"/>
        <v>5000</v>
      </c>
      <c r="AU1228" s="59">
        <f t="shared" si="235"/>
        <v>3000</v>
      </c>
      <c r="AV1228" s="59">
        <f t="shared" si="235"/>
        <v>2500</v>
      </c>
      <c r="AW1228" s="64"/>
      <c r="AX1228" s="54" t="s">
        <v>32</v>
      </c>
      <c r="AY1228" s="65"/>
      <c r="AZ1228" s="66">
        <v>480</v>
      </c>
    </row>
    <row r="1229" spans="1:52" ht="78.75" x14ac:dyDescent="0.25">
      <c r="A1229" s="53" t="str">
        <f t="shared" si="231"/>
        <v>VC8NT2_D3+1</v>
      </c>
      <c r="B1229" s="53" t="str">
        <f t="shared" si="232"/>
        <v>VC8NT2_D3+2</v>
      </c>
      <c r="C1229" s="53" t="str">
        <f t="shared" si="233"/>
        <v>VC8NT2_D3+3</v>
      </c>
      <c r="D1229" s="53" t="str">
        <f t="shared" si="234"/>
        <v>VC8NT2_D3+4</v>
      </c>
      <c r="F1229" s="54" t="s">
        <v>32</v>
      </c>
      <c r="G1229" s="55"/>
      <c r="H1229" s="55" t="s">
        <v>3978</v>
      </c>
      <c r="I1229" s="56" t="s">
        <v>3979</v>
      </c>
      <c r="J1229" s="56" t="s">
        <v>3977</v>
      </c>
      <c r="K1229" s="56"/>
      <c r="L1229" s="56" t="s">
        <v>3960</v>
      </c>
      <c r="M1229" s="57">
        <v>3500</v>
      </c>
      <c r="N1229" s="57">
        <v>1700</v>
      </c>
      <c r="O1229" s="57">
        <v>1000</v>
      </c>
      <c r="P1229" s="55">
        <v>800</v>
      </c>
      <c r="Q1229" s="57"/>
      <c r="R1229" s="57"/>
      <c r="S1229" s="57"/>
      <c r="T1229" s="57"/>
      <c r="U1229" s="58" t="str">
        <f t="shared" si="228"/>
        <v>VC8NT2_D3</v>
      </c>
      <c r="V1229" s="59"/>
      <c r="W1229" s="59"/>
      <c r="X1229" s="59"/>
      <c r="Y1229" s="59"/>
      <c r="Z1229" s="60">
        <f>V1229/M1229</f>
        <v>0</v>
      </c>
      <c r="AA1229" s="60"/>
      <c r="AB1229" s="60"/>
      <c r="AC1229" s="60"/>
      <c r="AD1229" s="59"/>
      <c r="AE1229" s="59"/>
      <c r="AF1229" s="59"/>
      <c r="AG1229" s="59"/>
      <c r="AH1229" s="61"/>
      <c r="AI1229" s="61"/>
      <c r="AJ1229" s="61"/>
      <c r="AK1229" s="61"/>
      <c r="AL1229" s="164">
        <v>5.2521008403361336</v>
      </c>
      <c r="AM1229" s="62"/>
      <c r="AN1229" s="63">
        <f t="shared" si="229"/>
        <v>3</v>
      </c>
      <c r="AO1229" s="59">
        <f t="shared" si="230"/>
        <v>10500</v>
      </c>
      <c r="AP1229" s="59">
        <f t="shared" si="230"/>
        <v>5100</v>
      </c>
      <c r="AQ1229" s="59">
        <f t="shared" si="230"/>
        <v>3000</v>
      </c>
      <c r="AR1229" s="59">
        <f t="shared" si="227"/>
        <v>2400</v>
      </c>
      <c r="AS1229" s="59">
        <f t="shared" si="235"/>
        <v>10500</v>
      </c>
      <c r="AT1229" s="59">
        <f t="shared" si="235"/>
        <v>5100</v>
      </c>
      <c r="AU1229" s="59">
        <f t="shared" si="235"/>
        <v>3000</v>
      </c>
      <c r="AV1229" s="59">
        <f t="shared" si="235"/>
        <v>2400</v>
      </c>
      <c r="AW1229" s="64"/>
      <c r="AX1229" s="54" t="s">
        <v>32</v>
      </c>
      <c r="AY1229" s="65"/>
      <c r="AZ1229" s="66"/>
    </row>
    <row r="1230" spans="1:52" ht="43.5" customHeight="1" x14ac:dyDescent="0.25">
      <c r="A1230" s="53" t="str">
        <f t="shared" si="231"/>
        <v>VC8NT2_D4+1</v>
      </c>
      <c r="B1230" s="53" t="str">
        <f t="shared" si="232"/>
        <v>VC8NT2_D4+2</v>
      </c>
      <c r="C1230" s="53" t="str">
        <f t="shared" si="233"/>
        <v>VC8NT2_D4+3</v>
      </c>
      <c r="D1230" s="53" t="str">
        <f t="shared" si="234"/>
        <v>VC8NT2_D4+4</v>
      </c>
      <c r="F1230" s="54" t="s">
        <v>32</v>
      </c>
      <c r="G1230" s="55"/>
      <c r="H1230" s="55" t="s">
        <v>3980</v>
      </c>
      <c r="I1230" s="56" t="s">
        <v>3981</v>
      </c>
      <c r="J1230" s="56" t="s">
        <v>3982</v>
      </c>
      <c r="K1230" s="56"/>
      <c r="L1230" s="56" t="s">
        <v>3983</v>
      </c>
      <c r="M1230" s="57">
        <v>2500</v>
      </c>
      <c r="N1230" s="57">
        <v>1200</v>
      </c>
      <c r="O1230" s="57">
        <v>1000</v>
      </c>
      <c r="P1230" s="55">
        <v>800</v>
      </c>
      <c r="Q1230" s="57"/>
      <c r="R1230" s="57"/>
      <c r="S1230" s="57"/>
      <c r="T1230" s="57"/>
      <c r="U1230" s="58" t="str">
        <f t="shared" si="228"/>
        <v>VC8NT2_D4</v>
      </c>
      <c r="V1230" s="59"/>
      <c r="W1230" s="59"/>
      <c r="X1230" s="59"/>
      <c r="Y1230" s="59"/>
      <c r="Z1230" s="60"/>
      <c r="AA1230" s="60">
        <f>W1230/N1230</f>
        <v>0</v>
      </c>
      <c r="AB1230" s="60"/>
      <c r="AC1230" s="60"/>
      <c r="AD1230" s="59" t="e">
        <f>VLOOKUP($H1230,#REF!,5,0)</f>
        <v>#REF!</v>
      </c>
      <c r="AE1230" s="59" t="e">
        <f>VLOOKUP($H1230,#REF!,6,0)</f>
        <v>#REF!</v>
      </c>
      <c r="AF1230" s="59"/>
      <c r="AG1230" s="59" t="e">
        <f>VLOOKUP($H1230,#REF!,8,0)</f>
        <v>#REF!</v>
      </c>
      <c r="AH1230" s="61" t="e">
        <f>AD1230/M1230</f>
        <v>#REF!</v>
      </c>
      <c r="AI1230" s="61" t="e">
        <f>AE1230/N1230</f>
        <v>#REF!</v>
      </c>
      <c r="AJ1230" s="61"/>
      <c r="AK1230" s="61" t="e">
        <f>AG1230/P1230</f>
        <v>#REF!</v>
      </c>
      <c r="AL1230" s="164">
        <v>6.358176873333333</v>
      </c>
      <c r="AM1230" s="62"/>
      <c r="AN1230" s="63">
        <f t="shared" si="229"/>
        <v>3.6</v>
      </c>
      <c r="AO1230" s="59">
        <f t="shared" si="230"/>
        <v>9000</v>
      </c>
      <c r="AP1230" s="59">
        <f t="shared" si="230"/>
        <v>4320</v>
      </c>
      <c r="AQ1230" s="59">
        <f t="shared" si="230"/>
        <v>3600</v>
      </c>
      <c r="AR1230" s="59">
        <f t="shared" si="227"/>
        <v>2880</v>
      </c>
      <c r="AS1230" s="59">
        <f t="shared" si="235"/>
        <v>9000</v>
      </c>
      <c r="AT1230" s="59">
        <f t="shared" si="235"/>
        <v>4300</v>
      </c>
      <c r="AU1230" s="59">
        <f t="shared" si="235"/>
        <v>3600</v>
      </c>
      <c r="AV1230" s="59">
        <f t="shared" si="235"/>
        <v>2900</v>
      </c>
      <c r="AW1230" s="64" t="e">
        <f>VLOOKUP($H1230,#REF!,3,0)</f>
        <v>#REF!</v>
      </c>
      <c r="AX1230" s="172" t="s">
        <v>32</v>
      </c>
      <c r="AY1230" s="166"/>
      <c r="AZ1230" s="66">
        <v>600</v>
      </c>
    </row>
    <row r="1231" spans="1:52" ht="31.5" x14ac:dyDescent="0.25">
      <c r="A1231" s="53" t="str">
        <f t="shared" si="231"/>
        <v>VC8NT2_D5+1</v>
      </c>
      <c r="B1231" s="53" t="str">
        <f t="shared" si="232"/>
        <v>VC8NT2_D5+2</v>
      </c>
      <c r="C1231" s="53" t="str">
        <f t="shared" si="233"/>
        <v>VC8NT2_D5+3</v>
      </c>
      <c r="D1231" s="53" t="str">
        <f t="shared" si="234"/>
        <v>VC8NT2_D5+4</v>
      </c>
      <c r="F1231" s="54" t="s">
        <v>32</v>
      </c>
      <c r="G1231" s="55"/>
      <c r="H1231" s="55" t="s">
        <v>3984</v>
      </c>
      <c r="I1231" s="56" t="s">
        <v>3985</v>
      </c>
      <c r="J1231" s="56" t="s">
        <v>3986</v>
      </c>
      <c r="K1231" s="56"/>
      <c r="L1231" s="56" t="s">
        <v>3987</v>
      </c>
      <c r="M1231" s="57">
        <v>3000</v>
      </c>
      <c r="N1231" s="57">
        <v>1500</v>
      </c>
      <c r="O1231" s="57">
        <v>1000</v>
      </c>
      <c r="P1231" s="55">
        <v>800</v>
      </c>
      <c r="Q1231" s="57"/>
      <c r="R1231" s="57"/>
      <c r="S1231" s="57"/>
      <c r="T1231" s="57"/>
      <c r="U1231" s="58" t="str">
        <f t="shared" si="228"/>
        <v>VC8NT2_D5</v>
      </c>
      <c r="V1231" s="59"/>
      <c r="W1231" s="59"/>
      <c r="X1231" s="59"/>
      <c r="Y1231" s="59"/>
      <c r="Z1231" s="60"/>
      <c r="AA1231" s="60">
        <f>W1231/N1231</f>
        <v>0</v>
      </c>
      <c r="AB1231" s="60"/>
      <c r="AC1231" s="60"/>
      <c r="AD1231" s="59"/>
      <c r="AE1231" s="59"/>
      <c r="AF1231" s="59"/>
      <c r="AG1231" s="59"/>
      <c r="AH1231" s="61"/>
      <c r="AI1231" s="61"/>
      <c r="AJ1231" s="61"/>
      <c r="AK1231" s="61"/>
      <c r="AL1231" s="164">
        <v>4.6453333333333333</v>
      </c>
      <c r="AM1231" s="62"/>
      <c r="AN1231" s="63">
        <f t="shared" si="229"/>
        <v>2.6</v>
      </c>
      <c r="AO1231" s="59">
        <f t="shared" si="230"/>
        <v>7800</v>
      </c>
      <c r="AP1231" s="59">
        <f t="shared" si="230"/>
        <v>3900</v>
      </c>
      <c r="AQ1231" s="59">
        <f t="shared" si="230"/>
        <v>2600</v>
      </c>
      <c r="AR1231" s="59">
        <f t="shared" si="227"/>
        <v>2080</v>
      </c>
      <c r="AS1231" s="59">
        <f t="shared" si="235"/>
        <v>7800</v>
      </c>
      <c r="AT1231" s="59">
        <f t="shared" si="235"/>
        <v>3900</v>
      </c>
      <c r="AU1231" s="59">
        <f t="shared" si="235"/>
        <v>2600</v>
      </c>
      <c r="AV1231" s="59">
        <f t="shared" si="235"/>
        <v>2100</v>
      </c>
      <c r="AW1231" s="64"/>
      <c r="AX1231" s="54" t="s">
        <v>32</v>
      </c>
      <c r="AY1231" s="65"/>
      <c r="AZ1231" s="66">
        <v>600</v>
      </c>
    </row>
    <row r="1232" spans="1:52" ht="31.5" x14ac:dyDescent="0.25">
      <c r="A1232" s="53" t="str">
        <f t="shared" si="231"/>
        <v>VC8NT2_D6+1</v>
      </c>
      <c r="B1232" s="53" t="str">
        <f t="shared" si="232"/>
        <v>VC8NT2_D6+2</v>
      </c>
      <c r="C1232" s="53" t="str">
        <f t="shared" si="233"/>
        <v>VC8NT2_D6+3</v>
      </c>
      <c r="D1232" s="53" t="str">
        <f t="shared" si="234"/>
        <v>VC8NT2_D6+4</v>
      </c>
      <c r="F1232" s="54" t="s">
        <v>32</v>
      </c>
      <c r="G1232" s="55"/>
      <c r="H1232" s="55" t="s">
        <v>3988</v>
      </c>
      <c r="I1232" s="56" t="s">
        <v>3989</v>
      </c>
      <c r="J1232" s="56" t="s">
        <v>3986</v>
      </c>
      <c r="K1232" s="56"/>
      <c r="L1232" s="56" t="s">
        <v>3990</v>
      </c>
      <c r="M1232" s="57">
        <v>2500</v>
      </c>
      <c r="N1232" s="57">
        <v>1200</v>
      </c>
      <c r="O1232" s="57">
        <v>1000</v>
      </c>
      <c r="P1232" s="55">
        <v>800</v>
      </c>
      <c r="Q1232" s="57"/>
      <c r="R1232" s="57"/>
      <c r="S1232" s="57"/>
      <c r="T1232" s="57"/>
      <c r="U1232" s="58" t="str">
        <f t="shared" si="228"/>
        <v>VC8NT2_D6</v>
      </c>
      <c r="V1232" s="59"/>
      <c r="W1232" s="59"/>
      <c r="X1232" s="59"/>
      <c r="Y1232" s="59"/>
      <c r="Z1232" s="60"/>
      <c r="AA1232" s="60"/>
      <c r="AB1232" s="60"/>
      <c r="AC1232" s="60"/>
      <c r="AD1232" s="59"/>
      <c r="AE1232" s="59"/>
      <c r="AF1232" s="59"/>
      <c r="AG1232" s="59"/>
      <c r="AH1232" s="61"/>
      <c r="AI1232" s="61"/>
      <c r="AJ1232" s="61"/>
      <c r="AK1232" s="61"/>
      <c r="AL1232" s="164">
        <v>6.6546111111111106</v>
      </c>
      <c r="AM1232" s="62"/>
      <c r="AN1232" s="63">
        <f t="shared" si="229"/>
        <v>3.8</v>
      </c>
      <c r="AO1232" s="59">
        <f t="shared" si="230"/>
        <v>9500</v>
      </c>
      <c r="AP1232" s="59">
        <f t="shared" si="230"/>
        <v>4560</v>
      </c>
      <c r="AQ1232" s="59">
        <f t="shared" si="230"/>
        <v>3800</v>
      </c>
      <c r="AR1232" s="59">
        <f t="shared" si="227"/>
        <v>3040</v>
      </c>
      <c r="AS1232" s="59">
        <f t="shared" si="235"/>
        <v>9500</v>
      </c>
      <c r="AT1232" s="59">
        <f t="shared" si="235"/>
        <v>4600</v>
      </c>
      <c r="AU1232" s="59">
        <f t="shared" si="235"/>
        <v>3800</v>
      </c>
      <c r="AV1232" s="59">
        <f t="shared" si="235"/>
        <v>3000</v>
      </c>
      <c r="AW1232" s="64"/>
      <c r="AX1232" s="54" t="s">
        <v>32</v>
      </c>
      <c r="AY1232" s="65"/>
      <c r="AZ1232" s="66">
        <v>600</v>
      </c>
    </row>
    <row r="1233" spans="1:52" ht="20.100000000000001" customHeight="1" x14ac:dyDescent="0.25">
      <c r="A1233" s="53" t="str">
        <f t="shared" si="231"/>
        <v>VC9NT2+1</v>
      </c>
      <c r="B1233" s="53" t="str">
        <f t="shared" si="232"/>
        <v>VC9NT2+2</v>
      </c>
      <c r="C1233" s="53" t="str">
        <f t="shared" si="233"/>
        <v>VC9NT2+3</v>
      </c>
      <c r="D1233" s="53" t="str">
        <f t="shared" si="234"/>
        <v>VC9NT2+4</v>
      </c>
      <c r="F1233" s="54" t="s">
        <v>32</v>
      </c>
      <c r="G1233" s="55">
        <v>9</v>
      </c>
      <c r="H1233" s="55" t="s">
        <v>3991</v>
      </c>
      <c r="I1233" s="56" t="s">
        <v>3992</v>
      </c>
      <c r="J1233" s="56" t="s">
        <v>3993</v>
      </c>
      <c r="K1233" s="56"/>
      <c r="L1233" s="56" t="s">
        <v>3994</v>
      </c>
      <c r="M1233" s="55">
        <v>3000</v>
      </c>
      <c r="N1233" s="55">
        <v>1500</v>
      </c>
      <c r="O1233" s="55">
        <v>1000</v>
      </c>
      <c r="P1233" s="55">
        <v>800</v>
      </c>
      <c r="Q1233" s="57"/>
      <c r="R1233" s="57"/>
      <c r="S1233" s="57"/>
      <c r="T1233" s="57"/>
      <c r="U1233" s="58" t="str">
        <f t="shared" si="228"/>
        <v>VC9NT2</v>
      </c>
      <c r="V1233" s="59"/>
      <c r="W1233" s="59"/>
      <c r="X1233" s="59"/>
      <c r="Y1233" s="59"/>
      <c r="Z1233" s="60">
        <f>V1233/M1233</f>
        <v>0</v>
      </c>
      <c r="AA1233" s="60">
        <f>W1233/N1233</f>
        <v>0</v>
      </c>
      <c r="AB1233" s="60"/>
      <c r="AC1233" s="60"/>
      <c r="AD1233" s="59" t="e">
        <f>VLOOKUP($H1233,#REF!,5,0)</f>
        <v>#REF!</v>
      </c>
      <c r="AE1233" s="59"/>
      <c r="AF1233" s="59" t="e">
        <f>VLOOKUP($H1233,#REF!,7,0)</f>
        <v>#REF!</v>
      </c>
      <c r="AG1233" s="59"/>
      <c r="AH1233" s="61" t="e">
        <f>AD1233/M1233</f>
        <v>#REF!</v>
      </c>
      <c r="AI1233" s="61"/>
      <c r="AJ1233" s="61" t="e">
        <f>AF1233/O1233</f>
        <v>#REF!</v>
      </c>
      <c r="AK1233" s="61"/>
      <c r="AL1233" s="164">
        <v>4.6453333333333333</v>
      </c>
      <c r="AM1233" s="62"/>
      <c r="AN1233" s="63">
        <f t="shared" si="229"/>
        <v>2.6</v>
      </c>
      <c r="AO1233" s="59">
        <f t="shared" si="230"/>
        <v>7800</v>
      </c>
      <c r="AP1233" s="59">
        <f t="shared" si="230"/>
        <v>3900</v>
      </c>
      <c r="AQ1233" s="59">
        <f t="shared" si="230"/>
        <v>2600</v>
      </c>
      <c r="AR1233" s="59">
        <f t="shared" si="227"/>
        <v>2080</v>
      </c>
      <c r="AS1233" s="59">
        <f t="shared" si="235"/>
        <v>7800</v>
      </c>
      <c r="AT1233" s="59">
        <f t="shared" si="235"/>
        <v>3900</v>
      </c>
      <c r="AU1233" s="59">
        <f t="shared" si="235"/>
        <v>2600</v>
      </c>
      <c r="AV1233" s="59">
        <f t="shared" si="235"/>
        <v>2100</v>
      </c>
      <c r="AW1233" s="64" t="e">
        <f>VLOOKUP($H1233,#REF!,3,0)</f>
        <v>#REF!</v>
      </c>
      <c r="AX1233" s="172" t="s">
        <v>32</v>
      </c>
      <c r="AY1233" s="166"/>
      <c r="AZ1233" s="66">
        <v>480</v>
      </c>
    </row>
    <row r="1234" spans="1:52" x14ac:dyDescent="0.25">
      <c r="A1234" s="53" t="str">
        <f t="shared" si="231"/>
        <v>VC10NT2+1</v>
      </c>
      <c r="B1234" s="53" t="str">
        <f t="shared" si="232"/>
        <v>VC10NT2+2</v>
      </c>
      <c r="C1234" s="53" t="str">
        <f t="shared" si="233"/>
        <v>VC10NT2+3</v>
      </c>
      <c r="D1234" s="53" t="str">
        <f t="shared" si="234"/>
        <v>VC10NT2+4</v>
      </c>
      <c r="F1234" s="54" t="s">
        <v>32</v>
      </c>
      <c r="G1234" s="55">
        <v>10</v>
      </c>
      <c r="H1234" s="55" t="s">
        <v>3995</v>
      </c>
      <c r="I1234" s="56" t="s">
        <v>3996</v>
      </c>
      <c r="J1234" s="56" t="s">
        <v>3994</v>
      </c>
      <c r="K1234" s="56"/>
      <c r="L1234" s="56" t="s">
        <v>3987</v>
      </c>
      <c r="M1234" s="57"/>
      <c r="N1234" s="57"/>
      <c r="O1234" s="57"/>
      <c r="P1234" s="57"/>
      <c r="Q1234" s="57"/>
      <c r="R1234" s="57"/>
      <c r="S1234" s="57"/>
      <c r="T1234" s="57"/>
      <c r="U1234" s="58"/>
      <c r="V1234" s="59"/>
      <c r="W1234" s="59"/>
      <c r="X1234" s="59"/>
      <c r="Y1234" s="59"/>
      <c r="Z1234" s="60"/>
      <c r="AA1234" s="60"/>
      <c r="AB1234" s="60"/>
      <c r="AC1234" s="60"/>
      <c r="AD1234" s="59"/>
      <c r="AE1234" s="59"/>
      <c r="AF1234" s="59"/>
      <c r="AG1234" s="59"/>
      <c r="AH1234" s="61"/>
      <c r="AI1234" s="61"/>
      <c r="AJ1234" s="61"/>
      <c r="AK1234" s="61"/>
      <c r="AL1234" s="164"/>
      <c r="AM1234" s="62"/>
      <c r="AN1234" s="62"/>
      <c r="AO1234" s="59">
        <f t="shared" si="230"/>
        <v>0</v>
      </c>
      <c r="AP1234" s="59">
        <f t="shared" si="230"/>
        <v>0</v>
      </c>
      <c r="AQ1234" s="59">
        <f t="shared" si="230"/>
        <v>0</v>
      </c>
      <c r="AR1234" s="59">
        <f t="shared" si="227"/>
        <v>0</v>
      </c>
      <c r="AS1234" s="59"/>
      <c r="AT1234" s="59"/>
      <c r="AU1234" s="59"/>
      <c r="AV1234" s="59"/>
      <c r="AW1234" s="64"/>
      <c r="AX1234" s="54" t="s">
        <v>32</v>
      </c>
      <c r="AY1234" s="65"/>
      <c r="AZ1234" s="66">
        <v>110</v>
      </c>
    </row>
    <row r="1235" spans="1:52" ht="47.25" x14ac:dyDescent="0.25">
      <c r="A1235" s="53" t="str">
        <f t="shared" si="231"/>
        <v>VC10NT2_D1+1</v>
      </c>
      <c r="B1235" s="53" t="str">
        <f t="shared" si="232"/>
        <v>VC10NT2_D1+2</v>
      </c>
      <c r="C1235" s="53" t="str">
        <f t="shared" si="233"/>
        <v>VC10NT2_D1+3</v>
      </c>
      <c r="D1235" s="53" t="str">
        <f t="shared" si="234"/>
        <v>VC10NT2_D1+4</v>
      </c>
      <c r="F1235" s="54" t="s">
        <v>32</v>
      </c>
      <c r="G1235" s="55"/>
      <c r="H1235" s="55" t="s">
        <v>3997</v>
      </c>
      <c r="I1235" s="56" t="s">
        <v>3998</v>
      </c>
      <c r="J1235" s="56" t="s">
        <v>3996</v>
      </c>
      <c r="K1235" s="56"/>
      <c r="L1235" s="56" t="s">
        <v>3999</v>
      </c>
      <c r="M1235" s="57">
        <v>5000</v>
      </c>
      <c r="N1235" s="57">
        <v>2500</v>
      </c>
      <c r="O1235" s="57">
        <v>1500</v>
      </c>
      <c r="P1235" s="57">
        <v>1200</v>
      </c>
      <c r="Q1235" s="57"/>
      <c r="R1235" s="57"/>
      <c r="S1235" s="57"/>
      <c r="T1235" s="57"/>
      <c r="U1235" s="58" t="str">
        <f>H1235</f>
        <v>VC10NT2_D1</v>
      </c>
      <c r="V1235" s="59"/>
      <c r="W1235" s="59"/>
      <c r="X1235" s="59"/>
      <c r="Y1235" s="59"/>
      <c r="Z1235" s="60">
        <f>V1235/M1235</f>
        <v>0</v>
      </c>
      <c r="AA1235" s="60">
        <f>W1235/N1235</f>
        <v>0</v>
      </c>
      <c r="AB1235" s="60"/>
      <c r="AC1235" s="60"/>
      <c r="AD1235" s="59"/>
      <c r="AE1235" s="59"/>
      <c r="AF1235" s="59"/>
      <c r="AG1235" s="59"/>
      <c r="AH1235" s="61"/>
      <c r="AI1235" s="61"/>
      <c r="AJ1235" s="61"/>
      <c r="AK1235" s="61"/>
      <c r="AL1235" s="164">
        <v>4.1252559999999994</v>
      </c>
      <c r="AM1235" s="62"/>
      <c r="AN1235" s="63">
        <f>ROUNDDOWN(AL1235*$AN$10/$AL$10,1)</f>
        <v>2.2999999999999998</v>
      </c>
      <c r="AO1235" s="59">
        <f t="shared" si="230"/>
        <v>11500</v>
      </c>
      <c r="AP1235" s="59">
        <f t="shared" si="230"/>
        <v>5750</v>
      </c>
      <c r="AQ1235" s="59">
        <f t="shared" si="230"/>
        <v>3449.9999999999995</v>
      </c>
      <c r="AR1235" s="59">
        <f t="shared" si="227"/>
        <v>2760</v>
      </c>
      <c r="AS1235" s="59">
        <f t="shared" si="235"/>
        <v>11500</v>
      </c>
      <c r="AT1235" s="59">
        <f t="shared" si="235"/>
        <v>5800</v>
      </c>
      <c r="AU1235" s="59">
        <f t="shared" si="235"/>
        <v>3500</v>
      </c>
      <c r="AV1235" s="59">
        <f t="shared" si="235"/>
        <v>2800</v>
      </c>
      <c r="AW1235" s="64"/>
      <c r="AX1235" s="54" t="s">
        <v>32</v>
      </c>
      <c r="AY1235" s="65"/>
      <c r="AZ1235" s="66">
        <v>110</v>
      </c>
    </row>
    <row r="1236" spans="1:52" ht="47.25" x14ac:dyDescent="0.25">
      <c r="A1236" s="53" t="str">
        <f t="shared" si="231"/>
        <v>VC10NT2_D2+1</v>
      </c>
      <c r="B1236" s="53" t="str">
        <f t="shared" si="232"/>
        <v>VC10NT2_D2+2</v>
      </c>
      <c r="C1236" s="53" t="str">
        <f t="shared" si="233"/>
        <v>VC10NT2_D2+3</v>
      </c>
      <c r="D1236" s="53" t="str">
        <f t="shared" si="234"/>
        <v>VC10NT2_D2+4</v>
      </c>
      <c r="F1236" s="54" t="s">
        <v>32</v>
      </c>
      <c r="G1236" s="55"/>
      <c r="H1236" s="55" t="s">
        <v>4000</v>
      </c>
      <c r="I1236" s="56" t="s">
        <v>4001</v>
      </c>
      <c r="J1236" s="56" t="s">
        <v>50</v>
      </c>
      <c r="K1236" s="56"/>
      <c r="L1236" s="56" t="s">
        <v>3957</v>
      </c>
      <c r="M1236" s="57">
        <v>4500</v>
      </c>
      <c r="N1236" s="57">
        <v>2200</v>
      </c>
      <c r="O1236" s="57">
        <v>1300</v>
      </c>
      <c r="P1236" s="57">
        <v>1000</v>
      </c>
      <c r="Q1236" s="57"/>
      <c r="R1236" s="57"/>
      <c r="S1236" s="57"/>
      <c r="T1236" s="57"/>
      <c r="U1236" s="58" t="str">
        <f>H1236</f>
        <v>VC10NT2_D2</v>
      </c>
      <c r="V1236" s="59"/>
      <c r="W1236" s="59"/>
      <c r="X1236" s="59"/>
      <c r="Y1236" s="59"/>
      <c r="Z1236" s="60"/>
      <c r="AA1236" s="60"/>
      <c r="AB1236" s="60"/>
      <c r="AC1236" s="60"/>
      <c r="AD1236" s="59"/>
      <c r="AE1236" s="59"/>
      <c r="AF1236" s="59"/>
      <c r="AG1236" s="59"/>
      <c r="AH1236" s="61"/>
      <c r="AI1236" s="61"/>
      <c r="AJ1236" s="61"/>
      <c r="AK1236" s="61"/>
      <c r="AL1236" s="164">
        <v>4.5454545454545459</v>
      </c>
      <c r="AM1236" s="62"/>
      <c r="AN1236" s="63">
        <f>ROUNDDOWN(AL1236*$AN$10/$AL$10,1)</f>
        <v>2.6</v>
      </c>
      <c r="AO1236" s="59">
        <f t="shared" si="230"/>
        <v>11700</v>
      </c>
      <c r="AP1236" s="59">
        <f t="shared" si="230"/>
        <v>5720</v>
      </c>
      <c r="AQ1236" s="59">
        <f t="shared" si="230"/>
        <v>3380</v>
      </c>
      <c r="AR1236" s="59">
        <f t="shared" si="227"/>
        <v>2600</v>
      </c>
      <c r="AS1236" s="59">
        <f t="shared" si="235"/>
        <v>11700</v>
      </c>
      <c r="AT1236" s="59">
        <f t="shared" si="235"/>
        <v>5700</v>
      </c>
      <c r="AU1236" s="59">
        <f t="shared" si="235"/>
        <v>3400</v>
      </c>
      <c r="AV1236" s="59">
        <f t="shared" si="235"/>
        <v>2600</v>
      </c>
      <c r="AW1236" s="64"/>
      <c r="AX1236" s="54" t="s">
        <v>32</v>
      </c>
      <c r="AY1236" s="65"/>
      <c r="AZ1236" s="66">
        <v>420</v>
      </c>
    </row>
    <row r="1237" spans="1:52" ht="48" customHeight="1" x14ac:dyDescent="0.25">
      <c r="A1237" s="53" t="str">
        <f t="shared" si="231"/>
        <v>VC10NT2_D3+1</v>
      </c>
      <c r="B1237" s="53" t="str">
        <f t="shared" si="232"/>
        <v>VC10NT2_D3+2</v>
      </c>
      <c r="C1237" s="53" t="str">
        <f t="shared" si="233"/>
        <v>VC10NT2_D3+3</v>
      </c>
      <c r="D1237" s="53" t="str">
        <f t="shared" si="234"/>
        <v>VC10NT2_D3+4</v>
      </c>
      <c r="F1237" s="54" t="s">
        <v>32</v>
      </c>
      <c r="G1237" s="55"/>
      <c r="H1237" s="55" t="s">
        <v>4002</v>
      </c>
      <c r="I1237" s="56" t="s">
        <v>4003</v>
      </c>
      <c r="J1237" s="56" t="s">
        <v>50</v>
      </c>
      <c r="K1237" s="56"/>
      <c r="L1237" s="56" t="s">
        <v>4004</v>
      </c>
      <c r="M1237" s="57">
        <v>4000</v>
      </c>
      <c r="N1237" s="57">
        <v>2000</v>
      </c>
      <c r="O1237" s="57">
        <v>1200</v>
      </c>
      <c r="P1237" s="57">
        <v>1000</v>
      </c>
      <c r="Q1237" s="57"/>
      <c r="R1237" s="57"/>
      <c r="S1237" s="57"/>
      <c r="T1237" s="57"/>
      <c r="U1237" s="58" t="str">
        <f>H1237</f>
        <v>VC10NT2_D3</v>
      </c>
      <c r="V1237" s="59"/>
      <c r="W1237" s="59"/>
      <c r="X1237" s="59"/>
      <c r="Y1237" s="59"/>
      <c r="Z1237" s="60"/>
      <c r="AA1237" s="60"/>
      <c r="AB1237" s="60"/>
      <c r="AC1237" s="60"/>
      <c r="AD1237" s="59"/>
      <c r="AE1237" s="59"/>
      <c r="AF1237" s="59"/>
      <c r="AG1237" s="59"/>
      <c r="AH1237" s="61"/>
      <c r="AI1237" s="61"/>
      <c r="AJ1237" s="61"/>
      <c r="AK1237" s="61"/>
      <c r="AL1237" s="164">
        <v>3.8149205249999998</v>
      </c>
      <c r="AM1237" s="62"/>
      <c r="AN1237" s="63">
        <f>ROUNDDOWN(AL1237*$AN$10/$AL$10,1)</f>
        <v>2.2000000000000002</v>
      </c>
      <c r="AO1237" s="59">
        <f t="shared" si="230"/>
        <v>8800</v>
      </c>
      <c r="AP1237" s="59">
        <f t="shared" si="230"/>
        <v>4400</v>
      </c>
      <c r="AQ1237" s="59">
        <f t="shared" si="230"/>
        <v>2640</v>
      </c>
      <c r="AR1237" s="59">
        <f t="shared" si="227"/>
        <v>2200</v>
      </c>
      <c r="AS1237" s="59">
        <f t="shared" si="235"/>
        <v>8800</v>
      </c>
      <c r="AT1237" s="59">
        <f t="shared" si="235"/>
        <v>4400</v>
      </c>
      <c r="AU1237" s="59">
        <f t="shared" si="235"/>
        <v>2600</v>
      </c>
      <c r="AV1237" s="59">
        <f t="shared" si="235"/>
        <v>2200</v>
      </c>
      <c r="AW1237" s="64"/>
      <c r="AX1237" s="54" t="s">
        <v>32</v>
      </c>
      <c r="AY1237" s="65"/>
      <c r="AZ1237" s="66"/>
    </row>
    <row r="1238" spans="1:52" ht="56.25" customHeight="1" x14ac:dyDescent="0.25">
      <c r="A1238" s="53" t="str">
        <f t="shared" si="231"/>
        <v>VC11NT2+1</v>
      </c>
      <c r="B1238" s="53" t="str">
        <f t="shared" si="232"/>
        <v>VC11NT2+2</v>
      </c>
      <c r="C1238" s="53" t="str">
        <f t="shared" si="233"/>
        <v>VC11NT2+3</v>
      </c>
      <c r="D1238" s="53" t="str">
        <f t="shared" si="234"/>
        <v>VC11NT2+4</v>
      </c>
      <c r="F1238" s="54" t="s">
        <v>32</v>
      </c>
      <c r="G1238" s="55">
        <v>11</v>
      </c>
      <c r="H1238" s="55" t="s">
        <v>4005</v>
      </c>
      <c r="I1238" s="56" t="s">
        <v>4006</v>
      </c>
      <c r="J1238" s="56" t="s">
        <v>4004</v>
      </c>
      <c r="K1238" s="56"/>
      <c r="L1238" s="56" t="s">
        <v>4007</v>
      </c>
      <c r="M1238" s="55">
        <v>4500</v>
      </c>
      <c r="N1238" s="55">
        <v>2000</v>
      </c>
      <c r="O1238" s="55">
        <v>1200</v>
      </c>
      <c r="P1238" s="55">
        <v>1000</v>
      </c>
      <c r="Q1238" s="57"/>
      <c r="R1238" s="57"/>
      <c r="S1238" s="57"/>
      <c r="T1238" s="57"/>
      <c r="U1238" s="58" t="str">
        <f>H1238</f>
        <v>VC11NT2</v>
      </c>
      <c r="V1238" s="59"/>
      <c r="W1238" s="59"/>
      <c r="X1238" s="59"/>
      <c r="Y1238" s="59"/>
      <c r="Z1238" s="60">
        <f>V1238/M1238</f>
        <v>0</v>
      </c>
      <c r="AA1238" s="60"/>
      <c r="AB1238" s="60"/>
      <c r="AC1238" s="60"/>
      <c r="AD1238" s="59"/>
      <c r="AE1238" s="59"/>
      <c r="AF1238" s="59"/>
      <c r="AG1238" s="59"/>
      <c r="AH1238" s="61"/>
      <c r="AI1238" s="61"/>
      <c r="AJ1238" s="61"/>
      <c r="AK1238" s="61"/>
      <c r="AL1238" s="164">
        <v>4.6900000000000004</v>
      </c>
      <c r="AM1238" s="62"/>
      <c r="AN1238" s="63">
        <f>ROUNDDOWN(AL1238*$AN$10/$AL$10,1)</f>
        <v>2.7</v>
      </c>
      <c r="AO1238" s="59">
        <f t="shared" si="230"/>
        <v>12150</v>
      </c>
      <c r="AP1238" s="59">
        <f t="shared" si="230"/>
        <v>5400</v>
      </c>
      <c r="AQ1238" s="59">
        <f t="shared" si="230"/>
        <v>3240</v>
      </c>
      <c r="AR1238" s="59">
        <f t="shared" si="227"/>
        <v>2700</v>
      </c>
      <c r="AS1238" s="59">
        <f t="shared" si="235"/>
        <v>12200</v>
      </c>
      <c r="AT1238" s="59">
        <f t="shared" si="235"/>
        <v>5400</v>
      </c>
      <c r="AU1238" s="59">
        <f t="shared" si="235"/>
        <v>3200</v>
      </c>
      <c r="AV1238" s="59">
        <f t="shared" si="235"/>
        <v>2700</v>
      </c>
      <c r="AW1238" s="64"/>
      <c r="AX1238" s="54" t="s">
        <v>32</v>
      </c>
      <c r="AY1238" s="65"/>
      <c r="AZ1238" s="66">
        <v>420</v>
      </c>
    </row>
    <row r="1239" spans="1:52" x14ac:dyDescent="0.25">
      <c r="A1239" s="53" t="str">
        <f t="shared" si="231"/>
        <v>VC12NT2+1</v>
      </c>
      <c r="B1239" s="53" t="str">
        <f t="shared" si="232"/>
        <v>VC12NT2+2</v>
      </c>
      <c r="C1239" s="53" t="str">
        <f t="shared" si="233"/>
        <v>VC12NT2+3</v>
      </c>
      <c r="D1239" s="53" t="str">
        <f t="shared" si="234"/>
        <v>VC12NT2+4</v>
      </c>
      <c r="F1239" s="54" t="s">
        <v>32</v>
      </c>
      <c r="G1239" s="55">
        <v>12</v>
      </c>
      <c r="H1239" s="55" t="s">
        <v>4008</v>
      </c>
      <c r="I1239" s="56" t="s">
        <v>3983</v>
      </c>
      <c r="J1239" s="56" t="s">
        <v>4009</v>
      </c>
      <c r="K1239" s="56"/>
      <c r="L1239" s="56" t="s">
        <v>3957</v>
      </c>
      <c r="M1239" s="57"/>
      <c r="N1239" s="57"/>
      <c r="O1239" s="57"/>
      <c r="P1239" s="57"/>
      <c r="Q1239" s="57"/>
      <c r="R1239" s="57"/>
      <c r="S1239" s="57"/>
      <c r="T1239" s="57"/>
      <c r="U1239" s="58"/>
      <c r="V1239" s="59"/>
      <c r="W1239" s="59"/>
      <c r="X1239" s="59"/>
      <c r="Y1239" s="59"/>
      <c r="Z1239" s="60"/>
      <c r="AA1239" s="60" t="e">
        <f>W1239/N1239</f>
        <v>#DIV/0!</v>
      </c>
      <c r="AB1239" s="60"/>
      <c r="AC1239" s="60"/>
      <c r="AD1239" s="59"/>
      <c r="AE1239" s="59"/>
      <c r="AF1239" s="59"/>
      <c r="AG1239" s="59"/>
      <c r="AH1239" s="61"/>
      <c r="AI1239" s="61"/>
      <c r="AJ1239" s="61"/>
      <c r="AK1239" s="61"/>
      <c r="AL1239" s="164"/>
      <c r="AM1239" s="62"/>
      <c r="AN1239" s="62"/>
      <c r="AO1239" s="59">
        <f t="shared" si="230"/>
        <v>0</v>
      </c>
      <c r="AP1239" s="59">
        <f t="shared" si="230"/>
        <v>0</v>
      </c>
      <c r="AQ1239" s="59">
        <f t="shared" si="230"/>
        <v>0</v>
      </c>
      <c r="AR1239" s="59">
        <f t="shared" si="227"/>
        <v>0</v>
      </c>
      <c r="AS1239" s="59"/>
      <c r="AT1239" s="59"/>
      <c r="AU1239" s="59"/>
      <c r="AV1239" s="59"/>
      <c r="AW1239" s="64"/>
      <c r="AX1239" s="54" t="s">
        <v>32</v>
      </c>
      <c r="AY1239" s="65"/>
      <c r="AZ1239" s="66">
        <v>360</v>
      </c>
    </row>
    <row r="1240" spans="1:52" ht="47.25" x14ac:dyDescent="0.25">
      <c r="A1240" s="53" t="str">
        <f t="shared" si="231"/>
        <v>VC12NT2_D1+1</v>
      </c>
      <c r="B1240" s="53" t="str">
        <f t="shared" si="232"/>
        <v>VC12NT2_D1+2</v>
      </c>
      <c r="C1240" s="53" t="str">
        <f t="shared" si="233"/>
        <v>VC12NT2_D1+3</v>
      </c>
      <c r="D1240" s="53" t="str">
        <f t="shared" si="234"/>
        <v>VC12NT2_D1+4</v>
      </c>
      <c r="F1240" s="54" t="s">
        <v>32</v>
      </c>
      <c r="G1240" s="55"/>
      <c r="H1240" s="55" t="s">
        <v>4010</v>
      </c>
      <c r="I1240" s="56" t="s">
        <v>4011</v>
      </c>
      <c r="J1240" s="56" t="s">
        <v>4012</v>
      </c>
      <c r="K1240" s="56"/>
      <c r="L1240" s="56" t="s">
        <v>50</v>
      </c>
      <c r="M1240" s="57">
        <v>5000</v>
      </c>
      <c r="N1240" s="57">
        <v>2500</v>
      </c>
      <c r="O1240" s="57">
        <v>1300</v>
      </c>
      <c r="P1240" s="57">
        <v>1000</v>
      </c>
      <c r="Q1240" s="57"/>
      <c r="R1240" s="57"/>
      <c r="S1240" s="57"/>
      <c r="T1240" s="57"/>
      <c r="U1240" s="58" t="str">
        <f>H1240</f>
        <v>VC12NT2_D1</v>
      </c>
      <c r="V1240" s="59"/>
      <c r="W1240" s="59"/>
      <c r="X1240" s="59"/>
      <c r="Y1240" s="59"/>
      <c r="Z1240" s="60"/>
      <c r="AA1240" s="60"/>
      <c r="AB1240" s="60"/>
      <c r="AC1240" s="60"/>
      <c r="AD1240" s="59"/>
      <c r="AE1240" s="59"/>
      <c r="AF1240" s="59"/>
      <c r="AG1240" s="59"/>
      <c r="AH1240" s="61"/>
      <c r="AI1240" s="61"/>
      <c r="AJ1240" s="61"/>
      <c r="AK1240" s="61"/>
      <c r="AL1240" s="164">
        <v>3.5640359338061471</v>
      </c>
      <c r="AM1240" s="62"/>
      <c r="AN1240" s="62">
        <v>2</v>
      </c>
      <c r="AO1240" s="59">
        <f t="shared" si="230"/>
        <v>10000</v>
      </c>
      <c r="AP1240" s="59">
        <f t="shared" si="230"/>
        <v>5000</v>
      </c>
      <c r="AQ1240" s="59">
        <f t="shared" si="230"/>
        <v>2600</v>
      </c>
      <c r="AR1240" s="59">
        <f t="shared" si="227"/>
        <v>2000</v>
      </c>
      <c r="AS1240" s="59">
        <f t="shared" si="235"/>
        <v>10000</v>
      </c>
      <c r="AT1240" s="59">
        <f t="shared" si="235"/>
        <v>5000</v>
      </c>
      <c r="AU1240" s="59">
        <f t="shared" si="235"/>
        <v>2600</v>
      </c>
      <c r="AV1240" s="59">
        <f t="shared" si="235"/>
        <v>2000</v>
      </c>
      <c r="AW1240" s="64"/>
      <c r="AX1240" s="54" t="s">
        <v>32</v>
      </c>
      <c r="AY1240" s="65"/>
      <c r="AZ1240" s="66">
        <v>600</v>
      </c>
    </row>
    <row r="1241" spans="1:52" ht="47.25" x14ac:dyDescent="0.25">
      <c r="A1241" s="53" t="str">
        <f t="shared" si="231"/>
        <v>VC12NT2_D2+1</v>
      </c>
      <c r="B1241" s="53" t="str">
        <f t="shared" si="232"/>
        <v>VC12NT2_D2+2</v>
      </c>
      <c r="C1241" s="53" t="str">
        <f t="shared" si="233"/>
        <v>VC12NT2_D2+3</v>
      </c>
      <c r="D1241" s="53" t="str">
        <f t="shared" si="234"/>
        <v>VC12NT2_D2+4</v>
      </c>
      <c r="F1241" s="54" t="s">
        <v>32</v>
      </c>
      <c r="G1241" s="55"/>
      <c r="H1241" s="55" t="s">
        <v>4013</v>
      </c>
      <c r="I1241" s="56" t="s">
        <v>4014</v>
      </c>
      <c r="J1241" s="56" t="s">
        <v>4012</v>
      </c>
      <c r="K1241" s="56"/>
      <c r="L1241" s="56" t="s">
        <v>4015</v>
      </c>
      <c r="M1241" s="57">
        <v>4000</v>
      </c>
      <c r="N1241" s="57">
        <v>2000</v>
      </c>
      <c r="O1241" s="57">
        <v>1200</v>
      </c>
      <c r="P1241" s="55">
        <v>1000</v>
      </c>
      <c r="Q1241" s="57"/>
      <c r="R1241" s="57"/>
      <c r="S1241" s="57"/>
      <c r="T1241" s="57"/>
      <c r="U1241" s="58" t="str">
        <f>H1241</f>
        <v>VC12NT2_D2</v>
      </c>
      <c r="V1241" s="59"/>
      <c r="W1241" s="59"/>
      <c r="X1241" s="59"/>
      <c r="Y1241" s="59"/>
      <c r="Z1241" s="60">
        <f>V1241/M1241</f>
        <v>0</v>
      </c>
      <c r="AA1241" s="60">
        <f>W1241/N1241</f>
        <v>0</v>
      </c>
      <c r="AB1241" s="60"/>
      <c r="AC1241" s="60"/>
      <c r="AD1241" s="59"/>
      <c r="AE1241" s="59"/>
      <c r="AF1241" s="59"/>
      <c r="AG1241" s="59"/>
      <c r="AH1241" s="61"/>
      <c r="AI1241" s="61"/>
      <c r="AJ1241" s="61"/>
      <c r="AK1241" s="61"/>
      <c r="AL1241" s="164">
        <v>4.7619047619047628</v>
      </c>
      <c r="AM1241" s="62"/>
      <c r="AN1241" s="63">
        <f>ROUNDDOWN(AL1241*$AN$10/$AL$10,1)</f>
        <v>2.7</v>
      </c>
      <c r="AO1241" s="59">
        <f t="shared" si="230"/>
        <v>10800</v>
      </c>
      <c r="AP1241" s="59">
        <f t="shared" si="230"/>
        <v>5400</v>
      </c>
      <c r="AQ1241" s="59">
        <f t="shared" si="230"/>
        <v>3240</v>
      </c>
      <c r="AR1241" s="59">
        <f t="shared" si="227"/>
        <v>2700</v>
      </c>
      <c r="AS1241" s="59">
        <f t="shared" si="235"/>
        <v>10800</v>
      </c>
      <c r="AT1241" s="59">
        <f t="shared" si="235"/>
        <v>5400</v>
      </c>
      <c r="AU1241" s="59">
        <f t="shared" si="235"/>
        <v>3200</v>
      </c>
      <c r="AV1241" s="59">
        <f t="shared" si="235"/>
        <v>2700</v>
      </c>
      <c r="AW1241" s="64"/>
      <c r="AX1241" s="54" t="s">
        <v>32</v>
      </c>
      <c r="AY1241" s="65"/>
      <c r="AZ1241" s="66">
        <v>480</v>
      </c>
    </row>
    <row r="1242" spans="1:52" ht="47.25" x14ac:dyDescent="0.25">
      <c r="A1242" s="53" t="str">
        <f t="shared" si="231"/>
        <v>VC12NT2_D3+1</v>
      </c>
      <c r="B1242" s="53" t="str">
        <f t="shared" si="232"/>
        <v>VC12NT2_D3+2</v>
      </c>
      <c r="C1242" s="53" t="str">
        <f t="shared" si="233"/>
        <v>VC12NT2_D3+3</v>
      </c>
      <c r="D1242" s="53" t="str">
        <f t="shared" si="234"/>
        <v>VC12NT2_D3+4</v>
      </c>
      <c r="F1242" s="54" t="s">
        <v>32</v>
      </c>
      <c r="G1242" s="55"/>
      <c r="H1242" s="55" t="s">
        <v>4016</v>
      </c>
      <c r="I1242" s="56" t="s">
        <v>4017</v>
      </c>
      <c r="J1242" s="56" t="s">
        <v>4015</v>
      </c>
      <c r="K1242" s="56"/>
      <c r="L1242" s="56" t="s">
        <v>4018</v>
      </c>
      <c r="M1242" s="55">
        <v>2800</v>
      </c>
      <c r="N1242" s="55">
        <v>1400</v>
      </c>
      <c r="O1242" s="55">
        <v>1000</v>
      </c>
      <c r="P1242" s="55">
        <v>800</v>
      </c>
      <c r="Q1242" s="57"/>
      <c r="R1242" s="57"/>
      <c r="S1242" s="57"/>
      <c r="T1242" s="57"/>
      <c r="U1242" s="58" t="str">
        <f>H1242</f>
        <v>VC12NT2_D3</v>
      </c>
      <c r="V1242" s="59"/>
      <c r="W1242" s="59"/>
      <c r="X1242" s="59"/>
      <c r="Y1242" s="59"/>
      <c r="Z1242" s="60">
        <f>V1242/M1242</f>
        <v>0</v>
      </c>
      <c r="AA1242" s="60">
        <f>W1242/N1242</f>
        <v>0</v>
      </c>
      <c r="AB1242" s="60"/>
      <c r="AC1242" s="60"/>
      <c r="AD1242" s="59"/>
      <c r="AE1242" s="59"/>
      <c r="AF1242" s="59"/>
      <c r="AG1242" s="59"/>
      <c r="AH1242" s="61"/>
      <c r="AI1242" s="61"/>
      <c r="AJ1242" s="61"/>
      <c r="AK1242" s="61"/>
      <c r="AL1242" s="164">
        <v>5.0176399026763994</v>
      </c>
      <c r="AM1242" s="62"/>
      <c r="AN1242" s="63">
        <f>ROUNDDOWN(AL1242*$AN$10/$AL$10,1)</f>
        <v>2.9</v>
      </c>
      <c r="AO1242" s="59">
        <f t="shared" si="230"/>
        <v>8120</v>
      </c>
      <c r="AP1242" s="59">
        <f t="shared" si="230"/>
        <v>4060</v>
      </c>
      <c r="AQ1242" s="59">
        <f t="shared" si="230"/>
        <v>2900</v>
      </c>
      <c r="AR1242" s="59">
        <f t="shared" si="227"/>
        <v>2320</v>
      </c>
      <c r="AS1242" s="59">
        <f t="shared" si="235"/>
        <v>8100</v>
      </c>
      <c r="AT1242" s="59">
        <f t="shared" si="235"/>
        <v>4100</v>
      </c>
      <c r="AU1242" s="59">
        <f t="shared" si="235"/>
        <v>2900</v>
      </c>
      <c r="AV1242" s="59">
        <f t="shared" si="235"/>
        <v>2300</v>
      </c>
      <c r="AW1242" s="64"/>
      <c r="AX1242" s="54" t="s">
        <v>32</v>
      </c>
      <c r="AY1242" s="65"/>
      <c r="AZ1242" s="66">
        <v>300</v>
      </c>
    </row>
    <row r="1243" spans="1:52" x14ac:dyDescent="0.25">
      <c r="A1243" s="53" t="str">
        <f t="shared" si="231"/>
        <v>VC13NT2+1</v>
      </c>
      <c r="B1243" s="53" t="str">
        <f t="shared" si="232"/>
        <v>VC13NT2+2</v>
      </c>
      <c r="C1243" s="53" t="str">
        <f t="shared" si="233"/>
        <v>VC13NT2+3</v>
      </c>
      <c r="D1243" s="53" t="str">
        <f t="shared" si="234"/>
        <v>VC13NT2+4</v>
      </c>
      <c r="F1243" s="54" t="s">
        <v>32</v>
      </c>
      <c r="G1243" s="55">
        <v>13</v>
      </c>
      <c r="H1243" s="55" t="s">
        <v>4019</v>
      </c>
      <c r="I1243" s="56" t="s">
        <v>4020</v>
      </c>
      <c r="J1243" s="56" t="s">
        <v>4021</v>
      </c>
      <c r="K1243" s="56"/>
      <c r="L1243" s="56" t="s">
        <v>50</v>
      </c>
      <c r="M1243" s="57"/>
      <c r="N1243" s="57"/>
      <c r="O1243" s="57"/>
      <c r="P1243" s="57"/>
      <c r="Q1243" s="57"/>
      <c r="R1243" s="57"/>
      <c r="S1243" s="57"/>
      <c r="T1243" s="57"/>
      <c r="U1243" s="58"/>
      <c r="V1243" s="59"/>
      <c r="W1243" s="59"/>
      <c r="X1243" s="59"/>
      <c r="Y1243" s="59"/>
      <c r="Z1243" s="60"/>
      <c r="AA1243" s="60"/>
      <c r="AB1243" s="60"/>
      <c r="AC1243" s="60"/>
      <c r="AD1243" s="59"/>
      <c r="AE1243" s="59"/>
      <c r="AF1243" s="59"/>
      <c r="AG1243" s="59"/>
      <c r="AH1243" s="61"/>
      <c r="AI1243" s="61"/>
      <c r="AJ1243" s="61"/>
      <c r="AK1243" s="61"/>
      <c r="AL1243" s="164"/>
      <c r="AM1243" s="62"/>
      <c r="AN1243" s="62"/>
      <c r="AO1243" s="59">
        <f t="shared" si="230"/>
        <v>0</v>
      </c>
      <c r="AP1243" s="59">
        <f t="shared" si="230"/>
        <v>0</v>
      </c>
      <c r="AQ1243" s="59">
        <f t="shared" si="230"/>
        <v>0</v>
      </c>
      <c r="AR1243" s="59">
        <f t="shared" si="227"/>
        <v>0</v>
      </c>
      <c r="AS1243" s="59"/>
      <c r="AT1243" s="59"/>
      <c r="AU1243" s="59"/>
      <c r="AV1243" s="59"/>
      <c r="AW1243" s="64"/>
      <c r="AX1243" s="54" t="s">
        <v>32</v>
      </c>
      <c r="AY1243" s="65"/>
      <c r="AZ1243" s="66">
        <v>300</v>
      </c>
    </row>
    <row r="1244" spans="1:52" ht="47.25" x14ac:dyDescent="0.25">
      <c r="A1244" s="53" t="str">
        <f t="shared" si="231"/>
        <v>VC13NT2_D1+1</v>
      </c>
      <c r="B1244" s="53" t="str">
        <f t="shared" si="232"/>
        <v>VC13NT2_D1+2</v>
      </c>
      <c r="C1244" s="53" t="str">
        <f t="shared" si="233"/>
        <v>VC13NT2_D1+3</v>
      </c>
      <c r="D1244" s="53" t="str">
        <f t="shared" si="234"/>
        <v>VC13NT2_D1+4</v>
      </c>
      <c r="F1244" s="54" t="s">
        <v>32</v>
      </c>
      <c r="G1244" s="55"/>
      <c r="H1244" s="55" t="s">
        <v>4022</v>
      </c>
      <c r="I1244" s="56" t="s">
        <v>4023</v>
      </c>
      <c r="J1244" s="56" t="s">
        <v>2567</v>
      </c>
      <c r="K1244" s="56"/>
      <c r="L1244" s="56" t="s">
        <v>50</v>
      </c>
      <c r="M1244" s="57">
        <v>5000</v>
      </c>
      <c r="N1244" s="57">
        <v>2000</v>
      </c>
      <c r="O1244" s="57">
        <v>1300</v>
      </c>
      <c r="P1244" s="57">
        <v>1000</v>
      </c>
      <c r="Q1244" s="57"/>
      <c r="R1244" s="57"/>
      <c r="S1244" s="57"/>
      <c r="T1244" s="57"/>
      <c r="U1244" s="58" t="str">
        <f t="shared" ref="U1244:U1250" si="236">H1244</f>
        <v>VC13NT2_D1</v>
      </c>
      <c r="V1244" s="59"/>
      <c r="W1244" s="59"/>
      <c r="X1244" s="59"/>
      <c r="Y1244" s="59"/>
      <c r="Z1244" s="60">
        <f>V1244/M1244</f>
        <v>0</v>
      </c>
      <c r="AA1244" s="60"/>
      <c r="AB1244" s="60"/>
      <c r="AC1244" s="60"/>
      <c r="AD1244" s="59"/>
      <c r="AE1244" s="59"/>
      <c r="AF1244" s="59"/>
      <c r="AG1244" s="59"/>
      <c r="AH1244" s="61"/>
      <c r="AI1244" s="61"/>
      <c r="AJ1244" s="61"/>
      <c r="AK1244" s="61"/>
      <c r="AL1244" s="164">
        <v>4.0326599999999999</v>
      </c>
      <c r="AM1244" s="62"/>
      <c r="AN1244" s="63">
        <f>ROUNDDOWN(AL1244*$AN$10/$AL$10,1)</f>
        <v>2.2999999999999998</v>
      </c>
      <c r="AO1244" s="59">
        <f t="shared" si="230"/>
        <v>11500</v>
      </c>
      <c r="AP1244" s="59">
        <f t="shared" si="230"/>
        <v>4600</v>
      </c>
      <c r="AQ1244" s="59">
        <f t="shared" si="230"/>
        <v>2989.9999999999995</v>
      </c>
      <c r="AR1244" s="59">
        <f t="shared" si="227"/>
        <v>2300</v>
      </c>
      <c r="AS1244" s="59">
        <f t="shared" si="235"/>
        <v>11500</v>
      </c>
      <c r="AT1244" s="59">
        <f t="shared" si="235"/>
        <v>4600</v>
      </c>
      <c r="AU1244" s="59">
        <f t="shared" si="235"/>
        <v>3000</v>
      </c>
      <c r="AV1244" s="59">
        <f t="shared" si="235"/>
        <v>2300</v>
      </c>
      <c r="AW1244" s="64"/>
      <c r="AX1244" s="54" t="s">
        <v>32</v>
      </c>
      <c r="AY1244" s="65"/>
      <c r="AZ1244" s="66">
        <v>300</v>
      </c>
    </row>
    <row r="1245" spans="1:52" ht="47.25" x14ac:dyDescent="0.25">
      <c r="A1245" s="53" t="str">
        <f t="shared" si="231"/>
        <v>VC13NT2_D2+1</v>
      </c>
      <c r="B1245" s="53" t="str">
        <f t="shared" si="232"/>
        <v>VC13NT2_D2+2</v>
      </c>
      <c r="C1245" s="53" t="str">
        <f t="shared" si="233"/>
        <v>VC13NT2_D2+3</v>
      </c>
      <c r="D1245" s="53" t="str">
        <f t="shared" si="234"/>
        <v>VC13NT2_D2+4</v>
      </c>
      <c r="F1245" s="54" t="s">
        <v>32</v>
      </c>
      <c r="G1245" s="55"/>
      <c r="H1245" s="55" t="s">
        <v>4024</v>
      </c>
      <c r="I1245" s="56" t="s">
        <v>4025</v>
      </c>
      <c r="J1245" s="56" t="s">
        <v>4026</v>
      </c>
      <c r="K1245" s="56"/>
      <c r="L1245" s="56" t="s">
        <v>4027</v>
      </c>
      <c r="M1245" s="57">
        <v>4000</v>
      </c>
      <c r="N1245" s="57">
        <v>1500</v>
      </c>
      <c r="O1245" s="57">
        <v>1200</v>
      </c>
      <c r="P1245" s="57">
        <v>1000</v>
      </c>
      <c r="Q1245" s="57"/>
      <c r="R1245" s="57"/>
      <c r="S1245" s="57"/>
      <c r="T1245" s="57"/>
      <c r="U1245" s="58" t="str">
        <f t="shared" si="236"/>
        <v>VC13NT2_D2</v>
      </c>
      <c r="V1245" s="59"/>
      <c r="W1245" s="59"/>
      <c r="X1245" s="59"/>
      <c r="Y1245" s="59"/>
      <c r="Z1245" s="60">
        <f>V1245/M1245</f>
        <v>0</v>
      </c>
      <c r="AA1245" s="60"/>
      <c r="AB1245" s="60"/>
      <c r="AC1245" s="60"/>
      <c r="AD1245" s="59"/>
      <c r="AE1245" s="59"/>
      <c r="AF1245" s="59"/>
      <c r="AG1245" s="59"/>
      <c r="AH1245" s="61"/>
      <c r="AI1245" s="61"/>
      <c r="AJ1245" s="61"/>
      <c r="AK1245" s="61"/>
      <c r="AL1245" s="164">
        <v>4.43</v>
      </c>
      <c r="AM1245" s="62"/>
      <c r="AN1245" s="63">
        <f>ROUNDDOWN(AL1245*$AN$10/$AL$10,1)</f>
        <v>2.5</v>
      </c>
      <c r="AO1245" s="59">
        <f t="shared" si="230"/>
        <v>10000</v>
      </c>
      <c r="AP1245" s="59">
        <f t="shared" si="230"/>
        <v>3750</v>
      </c>
      <c r="AQ1245" s="59">
        <f t="shared" si="230"/>
        <v>3000</v>
      </c>
      <c r="AR1245" s="59">
        <f t="shared" si="227"/>
        <v>2500</v>
      </c>
      <c r="AS1245" s="59">
        <f t="shared" si="235"/>
        <v>10000</v>
      </c>
      <c r="AT1245" s="59">
        <f t="shared" si="235"/>
        <v>3800</v>
      </c>
      <c r="AU1245" s="59">
        <f t="shared" si="235"/>
        <v>3000</v>
      </c>
      <c r="AV1245" s="59">
        <f t="shared" si="235"/>
        <v>2500</v>
      </c>
      <c r="AW1245" s="64"/>
      <c r="AX1245" s="54" t="s">
        <v>32</v>
      </c>
      <c r="AY1245" s="65"/>
      <c r="AZ1245" s="66">
        <v>270</v>
      </c>
    </row>
    <row r="1246" spans="1:52" ht="16.5" customHeight="1" x14ac:dyDescent="0.25">
      <c r="A1246" s="53" t="str">
        <f t="shared" si="231"/>
        <v>VC13NT2_D3+1</v>
      </c>
      <c r="B1246" s="53" t="str">
        <f t="shared" si="232"/>
        <v>VC13NT2_D3+2</v>
      </c>
      <c r="C1246" s="53" t="str">
        <f t="shared" si="233"/>
        <v>VC13NT2_D3+3</v>
      </c>
      <c r="D1246" s="53" t="str">
        <f t="shared" si="234"/>
        <v>VC13NT2_D3+4</v>
      </c>
      <c r="F1246" s="54" t="s">
        <v>32</v>
      </c>
      <c r="G1246" s="55"/>
      <c r="H1246" s="55" t="s">
        <v>4028</v>
      </c>
      <c r="I1246" s="56" t="s">
        <v>4029</v>
      </c>
      <c r="J1246" s="56" t="s">
        <v>4030</v>
      </c>
      <c r="K1246" s="56"/>
      <c r="L1246" s="56" t="s">
        <v>4031</v>
      </c>
      <c r="M1246" s="57">
        <v>5000</v>
      </c>
      <c r="N1246" s="57">
        <v>2000</v>
      </c>
      <c r="O1246" s="57">
        <v>1200</v>
      </c>
      <c r="P1246" s="55">
        <v>1000</v>
      </c>
      <c r="Q1246" s="57"/>
      <c r="R1246" s="57"/>
      <c r="S1246" s="57"/>
      <c r="T1246" s="57"/>
      <c r="U1246" s="58" t="str">
        <f t="shared" si="236"/>
        <v>VC13NT2_D3</v>
      </c>
      <c r="V1246" s="59"/>
      <c r="W1246" s="59"/>
      <c r="X1246" s="59"/>
      <c r="Y1246" s="59"/>
      <c r="Z1246" s="60"/>
      <c r="AA1246" s="60"/>
      <c r="AB1246" s="60"/>
      <c r="AC1246" s="60"/>
      <c r="AD1246" s="59"/>
      <c r="AE1246" s="59"/>
      <c r="AF1246" s="59"/>
      <c r="AG1246" s="59"/>
      <c r="AH1246" s="61"/>
      <c r="AI1246" s="61"/>
      <c r="AJ1246" s="61"/>
      <c r="AK1246" s="61"/>
      <c r="AL1246" s="164">
        <v>5.1851812642002102</v>
      </c>
      <c r="AM1246" s="62"/>
      <c r="AN1246" s="63">
        <f>ROUNDDOWN(AL1246*$AN$10/$AL$10,1)</f>
        <v>3</v>
      </c>
      <c r="AO1246" s="59">
        <f t="shared" si="230"/>
        <v>15000</v>
      </c>
      <c r="AP1246" s="59">
        <f t="shared" si="230"/>
        <v>6000</v>
      </c>
      <c r="AQ1246" s="59">
        <f t="shared" si="230"/>
        <v>3600</v>
      </c>
      <c r="AR1246" s="59">
        <f t="shared" si="227"/>
        <v>3000</v>
      </c>
      <c r="AS1246" s="59">
        <f t="shared" si="235"/>
        <v>15000</v>
      </c>
      <c r="AT1246" s="59">
        <f t="shared" si="235"/>
        <v>6000</v>
      </c>
      <c r="AU1246" s="59">
        <f t="shared" si="235"/>
        <v>3600</v>
      </c>
      <c r="AV1246" s="59">
        <f t="shared" si="235"/>
        <v>3000</v>
      </c>
      <c r="AW1246" s="64"/>
      <c r="AX1246" s="54" t="s">
        <v>32</v>
      </c>
      <c r="AY1246" s="65"/>
      <c r="AZ1246" s="66">
        <v>300</v>
      </c>
    </row>
    <row r="1247" spans="1:52" ht="47.25" x14ac:dyDescent="0.25">
      <c r="A1247" s="53" t="str">
        <f t="shared" si="231"/>
        <v>VC14NT1+1</v>
      </c>
      <c r="B1247" s="53" t="str">
        <f t="shared" si="232"/>
        <v>VC14NT1+2</v>
      </c>
      <c r="C1247" s="53" t="str">
        <f t="shared" si="233"/>
        <v>VC14NT1+3</v>
      </c>
      <c r="D1247" s="53" t="str">
        <f t="shared" si="234"/>
        <v>VC14NT1+4</v>
      </c>
      <c r="F1247" s="54" t="s">
        <v>32</v>
      </c>
      <c r="G1247" s="55">
        <v>14</v>
      </c>
      <c r="H1247" s="55" t="s">
        <v>4032</v>
      </c>
      <c r="I1247" s="56" t="s">
        <v>4033</v>
      </c>
      <c r="J1247" s="56" t="s">
        <v>4034</v>
      </c>
      <c r="K1247" s="56"/>
      <c r="L1247" s="56" t="s">
        <v>4035</v>
      </c>
      <c r="M1247" s="55">
        <v>3500</v>
      </c>
      <c r="N1247" s="55">
        <v>1500</v>
      </c>
      <c r="O1247" s="55">
        <v>1200</v>
      </c>
      <c r="P1247" s="55">
        <v>800</v>
      </c>
      <c r="Q1247" s="57"/>
      <c r="R1247" s="57"/>
      <c r="S1247" s="57"/>
      <c r="T1247" s="57"/>
      <c r="U1247" s="58" t="str">
        <f t="shared" si="236"/>
        <v>VC14NT1</v>
      </c>
      <c r="V1247" s="59"/>
      <c r="W1247" s="59"/>
      <c r="X1247" s="59"/>
      <c r="Y1247" s="59"/>
      <c r="Z1247" s="60">
        <f>V1247/M1247</f>
        <v>0</v>
      </c>
      <c r="AA1247" s="60"/>
      <c r="AB1247" s="60"/>
      <c r="AC1247" s="60"/>
      <c r="AD1247" s="59"/>
      <c r="AE1247" s="59"/>
      <c r="AF1247" s="59"/>
      <c r="AG1247" s="59"/>
      <c r="AH1247" s="61"/>
      <c r="AI1247" s="61"/>
      <c r="AJ1247" s="61"/>
      <c r="AK1247" s="61"/>
      <c r="AL1247" s="164">
        <v>4.37</v>
      </c>
      <c r="AM1247" s="62"/>
      <c r="AN1247" s="63">
        <f>ROUNDDOWN(AL1247*$AN$10/$AL$10,1)</f>
        <v>2.5</v>
      </c>
      <c r="AO1247" s="59">
        <f t="shared" si="230"/>
        <v>8750</v>
      </c>
      <c r="AP1247" s="59">
        <f t="shared" si="230"/>
        <v>3750</v>
      </c>
      <c r="AQ1247" s="59">
        <f t="shared" si="230"/>
        <v>3000</v>
      </c>
      <c r="AR1247" s="59">
        <f t="shared" si="227"/>
        <v>2000</v>
      </c>
      <c r="AS1247" s="59">
        <f t="shared" si="235"/>
        <v>8800</v>
      </c>
      <c r="AT1247" s="59">
        <f t="shared" si="235"/>
        <v>3800</v>
      </c>
      <c r="AU1247" s="59">
        <f t="shared" si="235"/>
        <v>3000</v>
      </c>
      <c r="AV1247" s="59">
        <f t="shared" si="235"/>
        <v>2000</v>
      </c>
      <c r="AW1247" s="64"/>
      <c r="AX1247" s="54" t="s">
        <v>32</v>
      </c>
      <c r="AY1247" s="65"/>
      <c r="AZ1247" s="66">
        <v>300</v>
      </c>
    </row>
    <row r="1248" spans="1:52" ht="63" x14ac:dyDescent="0.25">
      <c r="A1248" s="53" t="str">
        <f t="shared" si="231"/>
        <v>VC15NT2+1</v>
      </c>
      <c r="B1248" s="53" t="str">
        <f t="shared" si="232"/>
        <v>VC15NT2+2</v>
      </c>
      <c r="C1248" s="53" t="str">
        <f t="shared" si="233"/>
        <v>VC15NT2+3</v>
      </c>
      <c r="D1248" s="53" t="str">
        <f t="shared" si="234"/>
        <v>VC15NT2+4</v>
      </c>
      <c r="F1248" s="54" t="s">
        <v>32</v>
      </c>
      <c r="G1248" s="55">
        <v>15</v>
      </c>
      <c r="H1248" s="55" t="s">
        <v>4036</v>
      </c>
      <c r="I1248" s="56" t="s">
        <v>4037</v>
      </c>
      <c r="J1248" s="56" t="s">
        <v>51</v>
      </c>
      <c r="K1248" s="56"/>
      <c r="L1248" s="56" t="s">
        <v>415</v>
      </c>
      <c r="M1248" s="55">
        <v>550</v>
      </c>
      <c r="N1248" s="55">
        <v>250</v>
      </c>
      <c r="O1248" s="55">
        <v>200</v>
      </c>
      <c r="P1248" s="55">
        <v>180</v>
      </c>
      <c r="Q1248" s="57"/>
      <c r="R1248" s="57"/>
      <c r="S1248" s="57"/>
      <c r="T1248" s="57"/>
      <c r="U1248" s="58" t="str">
        <f t="shared" si="236"/>
        <v>VC15NT2</v>
      </c>
      <c r="V1248" s="59"/>
      <c r="W1248" s="59"/>
      <c r="X1248" s="59"/>
      <c r="Y1248" s="59"/>
      <c r="Z1248" s="60"/>
      <c r="AA1248" s="60"/>
      <c r="AB1248" s="60"/>
      <c r="AC1248" s="60"/>
      <c r="AD1248" s="59"/>
      <c r="AE1248" s="59"/>
      <c r="AF1248" s="59"/>
      <c r="AG1248" s="59"/>
      <c r="AH1248" s="61"/>
      <c r="AI1248" s="61"/>
      <c r="AJ1248" s="61"/>
      <c r="AK1248" s="61"/>
      <c r="AL1248" s="164">
        <v>3.43</v>
      </c>
      <c r="AM1248" s="62"/>
      <c r="AN1248" s="63">
        <f>ROUNDDOWN(AL1248*$AN$10/$AL$10,1)</f>
        <v>1.9</v>
      </c>
      <c r="AO1248" s="59">
        <f t="shared" si="230"/>
        <v>1045</v>
      </c>
      <c r="AP1248" s="59">
        <f t="shared" si="230"/>
        <v>475</v>
      </c>
      <c r="AQ1248" s="59">
        <f t="shared" si="230"/>
        <v>380</v>
      </c>
      <c r="AR1248" s="59">
        <f t="shared" si="227"/>
        <v>342</v>
      </c>
      <c r="AS1248" s="59">
        <f t="shared" si="235"/>
        <v>1000</v>
      </c>
      <c r="AT1248" s="59">
        <f t="shared" si="235"/>
        <v>480</v>
      </c>
      <c r="AU1248" s="59">
        <f t="shared" si="235"/>
        <v>380</v>
      </c>
      <c r="AV1248" s="59">
        <f t="shared" si="235"/>
        <v>340</v>
      </c>
      <c r="AW1248" s="64"/>
      <c r="AX1248" s="54" t="s">
        <v>32</v>
      </c>
      <c r="AY1248" s="65"/>
      <c r="AZ1248" s="66">
        <v>270</v>
      </c>
    </row>
    <row r="1249" spans="1:52" ht="63" x14ac:dyDescent="0.25">
      <c r="A1249" s="53" t="str">
        <f t="shared" si="231"/>
        <v>VC16NT2+1</v>
      </c>
      <c r="B1249" s="53" t="str">
        <f t="shared" si="232"/>
        <v>VC16NT2+2</v>
      </c>
      <c r="C1249" s="53" t="str">
        <f t="shared" si="233"/>
        <v>VC16NT2+3</v>
      </c>
      <c r="D1249" s="53" t="str">
        <f t="shared" si="234"/>
        <v>VC16NT2+4</v>
      </c>
      <c r="F1249" s="54" t="s">
        <v>32</v>
      </c>
      <c r="G1249" s="55">
        <v>16</v>
      </c>
      <c r="H1249" s="55" t="s">
        <v>4038</v>
      </c>
      <c r="I1249" s="56" t="s">
        <v>4039</v>
      </c>
      <c r="J1249" s="56" t="s">
        <v>51</v>
      </c>
      <c r="K1249" s="56"/>
      <c r="L1249" s="56" t="s">
        <v>4040</v>
      </c>
      <c r="M1249" s="57">
        <v>600</v>
      </c>
      <c r="N1249" s="57">
        <v>250</v>
      </c>
      <c r="O1249" s="55">
        <v>200</v>
      </c>
      <c r="P1249" s="55">
        <v>180</v>
      </c>
      <c r="Q1249" s="57"/>
      <c r="R1249" s="57"/>
      <c r="S1249" s="57"/>
      <c r="T1249" s="57"/>
      <c r="U1249" s="58" t="str">
        <f t="shared" si="236"/>
        <v>VC16NT2</v>
      </c>
      <c r="V1249" s="59"/>
      <c r="W1249" s="59"/>
      <c r="X1249" s="59"/>
      <c r="Y1249" s="59"/>
      <c r="Z1249" s="60"/>
      <c r="AA1249" s="60"/>
      <c r="AB1249" s="60"/>
      <c r="AC1249" s="60"/>
      <c r="AD1249" s="59"/>
      <c r="AE1249" s="59"/>
      <c r="AF1249" s="59"/>
      <c r="AG1249" s="59"/>
      <c r="AH1249" s="61"/>
      <c r="AI1249" s="61"/>
      <c r="AJ1249" s="61"/>
      <c r="AK1249" s="61"/>
      <c r="AL1249" s="164">
        <v>1.7511953551912567</v>
      </c>
      <c r="AM1249" s="62"/>
      <c r="AN1249" s="62">
        <v>1.1000000000000001</v>
      </c>
      <c r="AO1249" s="59">
        <f t="shared" si="230"/>
        <v>660</v>
      </c>
      <c r="AP1249" s="59">
        <f t="shared" si="230"/>
        <v>275</v>
      </c>
      <c r="AQ1249" s="59">
        <f t="shared" si="230"/>
        <v>220.00000000000003</v>
      </c>
      <c r="AR1249" s="59">
        <f t="shared" si="227"/>
        <v>198.00000000000003</v>
      </c>
      <c r="AS1249" s="59">
        <f t="shared" si="235"/>
        <v>660</v>
      </c>
      <c r="AT1249" s="59">
        <f t="shared" si="235"/>
        <v>280</v>
      </c>
      <c r="AU1249" s="59">
        <f t="shared" si="235"/>
        <v>220</v>
      </c>
      <c r="AV1249" s="59">
        <f t="shared" si="235"/>
        <v>200</v>
      </c>
      <c r="AW1249" s="64"/>
      <c r="AX1249" s="54" t="s">
        <v>32</v>
      </c>
      <c r="AY1249" s="65"/>
      <c r="AZ1249" s="66">
        <v>110</v>
      </c>
    </row>
    <row r="1250" spans="1:52" ht="31.5" x14ac:dyDescent="0.25">
      <c r="A1250" s="53" t="str">
        <f t="shared" si="231"/>
        <v>VC17NT+1</v>
      </c>
      <c r="B1250" s="53" t="str">
        <f t="shared" si="232"/>
        <v>VC17NT+2</v>
      </c>
      <c r="C1250" s="53" t="str">
        <f t="shared" si="233"/>
        <v>VC17NT+3</v>
      </c>
      <c r="D1250" s="53" t="str">
        <f t="shared" si="234"/>
        <v>VC17NT+4</v>
      </c>
      <c r="F1250" s="54" t="s">
        <v>32</v>
      </c>
      <c r="G1250" s="55">
        <v>17</v>
      </c>
      <c r="H1250" s="55" t="s">
        <v>46</v>
      </c>
      <c r="I1250" s="56" t="s">
        <v>4041</v>
      </c>
      <c r="J1250" s="56" t="s">
        <v>47</v>
      </c>
      <c r="K1250" s="56"/>
      <c r="L1250" s="56" t="s">
        <v>415</v>
      </c>
      <c r="M1250" s="55">
        <v>2000</v>
      </c>
      <c r="N1250" s="55">
        <v>1000</v>
      </c>
      <c r="O1250" s="55">
        <v>800</v>
      </c>
      <c r="P1250" s="55">
        <v>700</v>
      </c>
      <c r="Q1250" s="57"/>
      <c r="R1250" s="57"/>
      <c r="S1250" s="57"/>
      <c r="T1250" s="57"/>
      <c r="U1250" s="58" t="str">
        <f t="shared" si="236"/>
        <v>VC17NT</v>
      </c>
      <c r="V1250" s="59"/>
      <c r="W1250" s="59"/>
      <c r="X1250" s="59"/>
      <c r="Y1250" s="59"/>
      <c r="Z1250" s="60"/>
      <c r="AA1250" s="60"/>
      <c r="AB1250" s="60"/>
      <c r="AC1250" s="60"/>
      <c r="AD1250" s="59"/>
      <c r="AE1250" s="59"/>
      <c r="AF1250" s="59"/>
      <c r="AG1250" s="59"/>
      <c r="AH1250" s="61"/>
      <c r="AI1250" s="61"/>
      <c r="AJ1250" s="61"/>
      <c r="AK1250" s="61"/>
      <c r="AL1250" s="164">
        <v>5.040322580645161</v>
      </c>
      <c r="AM1250" s="62"/>
      <c r="AN1250" s="63">
        <f>ROUNDDOWN(AL1250*$AN$10/$AL$10,1)</f>
        <v>2.9</v>
      </c>
      <c r="AO1250" s="59">
        <f t="shared" si="230"/>
        <v>5800</v>
      </c>
      <c r="AP1250" s="59">
        <f t="shared" si="230"/>
        <v>2900</v>
      </c>
      <c r="AQ1250" s="59">
        <f t="shared" si="230"/>
        <v>2320</v>
      </c>
      <c r="AR1250" s="59">
        <f t="shared" si="227"/>
        <v>2030</v>
      </c>
      <c r="AS1250" s="59">
        <f t="shared" si="235"/>
        <v>5800</v>
      </c>
      <c r="AT1250" s="59">
        <f t="shared" si="235"/>
        <v>2900</v>
      </c>
      <c r="AU1250" s="59">
        <f t="shared" si="235"/>
        <v>2300</v>
      </c>
      <c r="AV1250" s="59">
        <f t="shared" si="235"/>
        <v>2000</v>
      </c>
      <c r="AW1250" s="64"/>
      <c r="AX1250" s="54" t="s">
        <v>32</v>
      </c>
      <c r="AY1250" s="65"/>
      <c r="AZ1250" s="66">
        <v>110</v>
      </c>
    </row>
    <row r="1251" spans="1:52" ht="21.75" customHeight="1" x14ac:dyDescent="0.25">
      <c r="A1251" s="53" t="str">
        <f t="shared" si="231"/>
        <v>VC18NT2+1</v>
      </c>
      <c r="B1251" s="53" t="str">
        <f t="shared" si="232"/>
        <v>VC18NT2+2</v>
      </c>
      <c r="C1251" s="53" t="str">
        <f t="shared" si="233"/>
        <v>VC18NT2+3</v>
      </c>
      <c r="D1251" s="53" t="str">
        <f t="shared" si="234"/>
        <v>VC18NT2+4</v>
      </c>
      <c r="F1251" s="54" t="s">
        <v>32</v>
      </c>
      <c r="G1251" s="55">
        <v>18</v>
      </c>
      <c r="H1251" s="55" t="s">
        <v>83</v>
      </c>
      <c r="I1251" s="56" t="s">
        <v>84</v>
      </c>
      <c r="J1251" s="56" t="s">
        <v>50</v>
      </c>
      <c r="K1251" s="56"/>
      <c r="L1251" s="56" t="s">
        <v>3957</v>
      </c>
      <c r="M1251" s="57"/>
      <c r="N1251" s="57"/>
      <c r="O1251" s="55"/>
      <c r="P1251" s="55"/>
      <c r="Q1251" s="57"/>
      <c r="R1251" s="57"/>
      <c r="S1251" s="57"/>
      <c r="T1251" s="57"/>
      <c r="U1251" s="58"/>
      <c r="V1251" s="59"/>
      <c r="W1251" s="59"/>
      <c r="X1251" s="59"/>
      <c r="Y1251" s="59"/>
      <c r="Z1251" s="60"/>
      <c r="AA1251" s="60"/>
      <c r="AB1251" s="60"/>
      <c r="AC1251" s="60"/>
      <c r="AD1251" s="59"/>
      <c r="AE1251" s="59"/>
      <c r="AF1251" s="59"/>
      <c r="AG1251" s="59"/>
      <c r="AH1251" s="61"/>
      <c r="AI1251" s="61"/>
      <c r="AJ1251" s="61"/>
      <c r="AK1251" s="61"/>
      <c r="AL1251" s="164"/>
      <c r="AM1251" s="62"/>
      <c r="AN1251" s="62"/>
      <c r="AO1251" s="59">
        <f t="shared" si="230"/>
        <v>0</v>
      </c>
      <c r="AP1251" s="59">
        <f t="shared" si="230"/>
        <v>0</v>
      </c>
      <c r="AQ1251" s="59">
        <f t="shared" si="230"/>
        <v>0</v>
      </c>
      <c r="AR1251" s="59">
        <f t="shared" si="227"/>
        <v>0</v>
      </c>
      <c r="AS1251" s="59"/>
      <c r="AT1251" s="59"/>
      <c r="AU1251" s="59"/>
      <c r="AV1251" s="59"/>
      <c r="AW1251" s="64"/>
      <c r="AX1251" s="54" t="s">
        <v>32</v>
      </c>
      <c r="AY1251" s="65"/>
      <c r="AZ1251" s="66">
        <v>110</v>
      </c>
    </row>
    <row r="1252" spans="1:52" ht="45" customHeight="1" x14ac:dyDescent="0.25">
      <c r="A1252" s="53" t="str">
        <f t="shared" si="231"/>
        <v>VC18NT2_D1+1</v>
      </c>
      <c r="B1252" s="53" t="str">
        <f t="shared" si="232"/>
        <v>VC18NT2_D1+2</v>
      </c>
      <c r="C1252" s="53" t="str">
        <f t="shared" si="233"/>
        <v>VC18NT2_D1+3</v>
      </c>
      <c r="D1252" s="53" t="str">
        <f t="shared" si="234"/>
        <v>VC18NT2_D1+4</v>
      </c>
      <c r="F1252" s="54" t="s">
        <v>32</v>
      </c>
      <c r="G1252" s="55"/>
      <c r="H1252" s="55" t="s">
        <v>85</v>
      </c>
      <c r="I1252" s="56" t="s">
        <v>86</v>
      </c>
      <c r="J1252" s="56" t="s">
        <v>50</v>
      </c>
      <c r="K1252" s="56"/>
      <c r="L1252" s="56" t="s">
        <v>4042</v>
      </c>
      <c r="M1252" s="57">
        <v>3000</v>
      </c>
      <c r="N1252" s="57">
        <v>1000</v>
      </c>
      <c r="O1252" s="55">
        <v>800</v>
      </c>
      <c r="P1252" s="55">
        <v>700</v>
      </c>
      <c r="Q1252" s="57"/>
      <c r="R1252" s="57"/>
      <c r="S1252" s="57"/>
      <c r="T1252" s="57"/>
      <c r="U1252" s="58" t="str">
        <f t="shared" ref="U1252:U1264" si="237">H1252</f>
        <v>VC18NT2_D1</v>
      </c>
      <c r="V1252" s="59"/>
      <c r="W1252" s="59"/>
      <c r="X1252" s="59"/>
      <c r="Y1252" s="59"/>
      <c r="Z1252" s="60">
        <f>V1252/M1252</f>
        <v>0</v>
      </c>
      <c r="AA1252" s="60"/>
      <c r="AB1252" s="60"/>
      <c r="AC1252" s="60"/>
      <c r="AD1252" s="59"/>
      <c r="AE1252" s="59"/>
      <c r="AF1252" s="59"/>
      <c r="AG1252" s="59"/>
      <c r="AH1252" s="61"/>
      <c r="AI1252" s="61"/>
      <c r="AJ1252" s="61"/>
      <c r="AK1252" s="61"/>
      <c r="AL1252" s="164">
        <v>3.8636593567604556</v>
      </c>
      <c r="AM1252" s="62"/>
      <c r="AN1252" s="63">
        <f>ROUNDDOWN(AL1252*$AN$10/$AL$10,1)</f>
        <v>2.2000000000000002</v>
      </c>
      <c r="AO1252" s="59">
        <f t="shared" si="230"/>
        <v>6600.0000000000009</v>
      </c>
      <c r="AP1252" s="59">
        <f t="shared" si="230"/>
        <v>2200</v>
      </c>
      <c r="AQ1252" s="59">
        <f t="shared" si="230"/>
        <v>1760.0000000000002</v>
      </c>
      <c r="AR1252" s="59">
        <f t="shared" si="227"/>
        <v>1540.0000000000002</v>
      </c>
      <c r="AS1252" s="59">
        <f t="shared" si="235"/>
        <v>6600</v>
      </c>
      <c r="AT1252" s="59">
        <f t="shared" si="235"/>
        <v>2200</v>
      </c>
      <c r="AU1252" s="59">
        <f t="shared" si="235"/>
        <v>1800</v>
      </c>
      <c r="AV1252" s="59">
        <f t="shared" si="235"/>
        <v>1500</v>
      </c>
      <c r="AW1252" s="64"/>
      <c r="AX1252" s="54" t="s">
        <v>32</v>
      </c>
      <c r="AY1252" s="65"/>
      <c r="AZ1252" s="66">
        <v>110</v>
      </c>
    </row>
    <row r="1253" spans="1:52" ht="58.5" customHeight="1" x14ac:dyDescent="0.25">
      <c r="A1253" s="53" t="str">
        <f t="shared" si="231"/>
        <v>VC18NT2_D2+1</v>
      </c>
      <c r="B1253" s="53" t="str">
        <f t="shared" si="232"/>
        <v>VC18NT2_D2+2</v>
      </c>
      <c r="C1253" s="53" t="str">
        <f t="shared" si="233"/>
        <v>VC18NT2_D2+3</v>
      </c>
      <c r="D1253" s="53" t="str">
        <f t="shared" si="234"/>
        <v>VC18NT2_D2+4</v>
      </c>
      <c r="F1253" s="54" t="s">
        <v>32</v>
      </c>
      <c r="G1253" s="55"/>
      <c r="H1253" s="55" t="s">
        <v>87</v>
      </c>
      <c r="I1253" s="56" t="s">
        <v>4043</v>
      </c>
      <c r="J1253" s="56" t="s">
        <v>3957</v>
      </c>
      <c r="K1253" s="56"/>
      <c r="L1253" s="56" t="s">
        <v>3958</v>
      </c>
      <c r="M1253" s="57">
        <v>2500</v>
      </c>
      <c r="N1253" s="57">
        <v>1000</v>
      </c>
      <c r="O1253" s="57">
        <v>750</v>
      </c>
      <c r="P1253" s="57">
        <v>600</v>
      </c>
      <c r="Q1253" s="57"/>
      <c r="R1253" s="57"/>
      <c r="S1253" s="57"/>
      <c r="T1253" s="57"/>
      <c r="U1253" s="58" t="str">
        <f t="shared" si="237"/>
        <v>VC18NT2_D2</v>
      </c>
      <c r="V1253" s="59"/>
      <c r="W1253" s="59"/>
      <c r="X1253" s="59"/>
      <c r="Y1253" s="59"/>
      <c r="Z1253" s="60">
        <f>V1253/M1253</f>
        <v>0</v>
      </c>
      <c r="AA1253" s="60"/>
      <c r="AB1253" s="60"/>
      <c r="AC1253" s="60"/>
      <c r="AD1253" s="59"/>
      <c r="AE1253" s="59"/>
      <c r="AF1253" s="59"/>
      <c r="AG1253" s="59"/>
      <c r="AH1253" s="61"/>
      <c r="AI1253" s="61"/>
      <c r="AJ1253" s="61"/>
      <c r="AK1253" s="61"/>
      <c r="AL1253" s="164">
        <v>4.53</v>
      </c>
      <c r="AM1253" s="62"/>
      <c r="AN1253" s="63">
        <f>ROUNDDOWN(AL1253*$AN$10/$AL$10,1)</f>
        <v>2.6</v>
      </c>
      <c r="AO1253" s="59">
        <f t="shared" si="230"/>
        <v>6500</v>
      </c>
      <c r="AP1253" s="59">
        <f t="shared" si="230"/>
        <v>2600</v>
      </c>
      <c r="AQ1253" s="59">
        <f t="shared" si="230"/>
        <v>1950</v>
      </c>
      <c r="AR1253" s="59">
        <f t="shared" si="227"/>
        <v>1560</v>
      </c>
      <c r="AS1253" s="59">
        <f t="shared" si="235"/>
        <v>6500</v>
      </c>
      <c r="AT1253" s="59">
        <f t="shared" si="235"/>
        <v>2600</v>
      </c>
      <c r="AU1253" s="59">
        <f t="shared" si="235"/>
        <v>2000</v>
      </c>
      <c r="AV1253" s="59">
        <f t="shared" si="235"/>
        <v>1600</v>
      </c>
      <c r="AW1253" s="64"/>
      <c r="AX1253" s="54" t="s">
        <v>32</v>
      </c>
      <c r="AY1253" s="65"/>
      <c r="AZ1253" s="66"/>
    </row>
    <row r="1254" spans="1:52" ht="63" x14ac:dyDescent="0.25">
      <c r="A1254" s="53" t="str">
        <f t="shared" si="231"/>
        <v>VC19NT+1</v>
      </c>
      <c r="B1254" s="53" t="str">
        <f t="shared" si="232"/>
        <v>VC19NT+2</v>
      </c>
      <c r="C1254" s="53" t="str">
        <f t="shared" si="233"/>
        <v>VC19NT+3</v>
      </c>
      <c r="D1254" s="53" t="str">
        <f t="shared" si="234"/>
        <v>VC19NT+4</v>
      </c>
      <c r="F1254" s="54" t="s">
        <v>32</v>
      </c>
      <c r="G1254" s="55">
        <v>19</v>
      </c>
      <c r="H1254" s="55" t="s">
        <v>4044</v>
      </c>
      <c r="I1254" s="56" t="s">
        <v>4045</v>
      </c>
      <c r="J1254" s="56" t="s">
        <v>4046</v>
      </c>
      <c r="K1254" s="56"/>
      <c r="L1254" s="56" t="s">
        <v>3958</v>
      </c>
      <c r="M1254" s="57">
        <v>6000</v>
      </c>
      <c r="N1254" s="57">
        <v>2000</v>
      </c>
      <c r="O1254" s="57">
        <v>1200</v>
      </c>
      <c r="P1254" s="55">
        <v>1000</v>
      </c>
      <c r="Q1254" s="57"/>
      <c r="R1254" s="57"/>
      <c r="S1254" s="57"/>
      <c r="T1254" s="57"/>
      <c r="U1254" s="58" t="str">
        <f t="shared" si="237"/>
        <v>VC19NT</v>
      </c>
      <c r="V1254" s="59"/>
      <c r="W1254" s="59"/>
      <c r="X1254" s="59"/>
      <c r="Y1254" s="59"/>
      <c r="Z1254" s="60"/>
      <c r="AA1254" s="60"/>
      <c r="AB1254" s="60"/>
      <c r="AC1254" s="60"/>
      <c r="AD1254" s="59"/>
      <c r="AE1254" s="59"/>
      <c r="AF1254" s="59"/>
      <c r="AG1254" s="59"/>
      <c r="AH1254" s="61"/>
      <c r="AI1254" s="61"/>
      <c r="AJ1254" s="61"/>
      <c r="AK1254" s="61"/>
      <c r="AL1254" s="164">
        <v>3.557017543859649</v>
      </c>
      <c r="AM1254" s="62"/>
      <c r="AN1254" s="63">
        <f>ROUNDDOWN(AL1254*$AN$10/$AL$10,1)</f>
        <v>2</v>
      </c>
      <c r="AO1254" s="59">
        <f t="shared" si="230"/>
        <v>12000</v>
      </c>
      <c r="AP1254" s="59">
        <f t="shared" si="230"/>
        <v>4000</v>
      </c>
      <c r="AQ1254" s="59">
        <f t="shared" si="230"/>
        <v>2400</v>
      </c>
      <c r="AR1254" s="59">
        <f t="shared" si="227"/>
        <v>2000</v>
      </c>
      <c r="AS1254" s="59">
        <f t="shared" si="235"/>
        <v>12000</v>
      </c>
      <c r="AT1254" s="59">
        <f t="shared" si="235"/>
        <v>4000</v>
      </c>
      <c r="AU1254" s="59">
        <f t="shared" si="235"/>
        <v>2400</v>
      </c>
      <c r="AV1254" s="59">
        <f t="shared" si="235"/>
        <v>2000</v>
      </c>
      <c r="AW1254" s="64"/>
      <c r="AX1254" s="54" t="s">
        <v>32</v>
      </c>
      <c r="AY1254" s="65"/>
      <c r="AZ1254" s="66">
        <v>420</v>
      </c>
    </row>
    <row r="1255" spans="1:52" ht="47.25" x14ac:dyDescent="0.25">
      <c r="A1255" s="53" t="str">
        <f t="shared" si="231"/>
        <v>VC20NT2+1</v>
      </c>
      <c r="B1255" s="53" t="str">
        <f t="shared" si="232"/>
        <v>VC20NT2+2</v>
      </c>
      <c r="C1255" s="53" t="str">
        <f t="shared" si="233"/>
        <v>VC20NT2+3</v>
      </c>
      <c r="D1255" s="53" t="str">
        <f t="shared" si="234"/>
        <v>VC20NT2+4</v>
      </c>
      <c r="F1255" s="54" t="s">
        <v>32</v>
      </c>
      <c r="G1255" s="55">
        <v>20</v>
      </c>
      <c r="H1255" s="55" t="s">
        <v>4047</v>
      </c>
      <c r="I1255" s="56" t="s">
        <v>4048</v>
      </c>
      <c r="J1255" s="56" t="s">
        <v>50</v>
      </c>
      <c r="K1255" s="56"/>
      <c r="L1255" s="56" t="s">
        <v>4049</v>
      </c>
      <c r="M1255" s="57">
        <v>3000</v>
      </c>
      <c r="N1255" s="57">
        <v>1500</v>
      </c>
      <c r="O1255" s="55">
        <v>1200</v>
      </c>
      <c r="P1255" s="55">
        <v>800</v>
      </c>
      <c r="Q1255" s="57"/>
      <c r="R1255" s="57"/>
      <c r="S1255" s="57"/>
      <c r="T1255" s="57"/>
      <c r="U1255" s="58" t="str">
        <f t="shared" si="237"/>
        <v>VC20NT2</v>
      </c>
      <c r="V1255" s="59"/>
      <c r="W1255" s="59"/>
      <c r="X1255" s="59"/>
      <c r="Y1255" s="59"/>
      <c r="Z1255" s="60"/>
      <c r="AA1255" s="60"/>
      <c r="AB1255" s="60"/>
      <c r="AC1255" s="60"/>
      <c r="AD1255" s="59"/>
      <c r="AE1255" s="59"/>
      <c r="AF1255" s="59"/>
      <c r="AG1255" s="59"/>
      <c r="AH1255" s="61"/>
      <c r="AI1255" s="61"/>
      <c r="AJ1255" s="61"/>
      <c r="AK1255" s="61"/>
      <c r="AL1255" s="164">
        <v>3.0720000000000001</v>
      </c>
      <c r="AM1255" s="62"/>
      <c r="AN1255" s="62">
        <v>1.75</v>
      </c>
      <c r="AO1255" s="59">
        <f t="shared" si="230"/>
        <v>5250</v>
      </c>
      <c r="AP1255" s="59">
        <f t="shared" si="230"/>
        <v>2625</v>
      </c>
      <c r="AQ1255" s="59">
        <f t="shared" si="230"/>
        <v>2100</v>
      </c>
      <c r="AR1255" s="59">
        <f t="shared" si="227"/>
        <v>1400</v>
      </c>
      <c r="AS1255" s="59">
        <f t="shared" si="235"/>
        <v>5300</v>
      </c>
      <c r="AT1255" s="59">
        <f t="shared" si="235"/>
        <v>2600</v>
      </c>
      <c r="AU1255" s="59">
        <f t="shared" si="235"/>
        <v>2100</v>
      </c>
      <c r="AV1255" s="59">
        <f t="shared" si="235"/>
        <v>1400</v>
      </c>
      <c r="AW1255" s="64"/>
      <c r="AX1255" s="54" t="s">
        <v>32</v>
      </c>
      <c r="AY1255" s="65"/>
      <c r="AZ1255" s="66">
        <v>300</v>
      </c>
    </row>
    <row r="1256" spans="1:52" ht="15.75" customHeight="1" x14ac:dyDescent="0.25">
      <c r="A1256" s="53" t="str">
        <f t="shared" si="231"/>
        <v>VC21NT+1</v>
      </c>
      <c r="B1256" s="53" t="str">
        <f t="shared" si="232"/>
        <v>VC21NT+2</v>
      </c>
      <c r="C1256" s="53" t="str">
        <f t="shared" si="233"/>
        <v>VC21NT+3</v>
      </c>
      <c r="D1256" s="53" t="str">
        <f t="shared" si="234"/>
        <v>VC21NT+4</v>
      </c>
      <c r="F1256" s="54" t="s">
        <v>32</v>
      </c>
      <c r="G1256" s="55">
        <v>21</v>
      </c>
      <c r="H1256" s="55" t="s">
        <v>4050</v>
      </c>
      <c r="I1256" s="56" t="s">
        <v>4051</v>
      </c>
      <c r="J1256" s="56" t="s">
        <v>50</v>
      </c>
      <c r="K1256" s="56"/>
      <c r="L1256" s="56" t="s">
        <v>4052</v>
      </c>
      <c r="M1256" s="57">
        <v>2000</v>
      </c>
      <c r="N1256" s="57">
        <v>1000</v>
      </c>
      <c r="O1256" s="55">
        <v>800</v>
      </c>
      <c r="P1256" s="55">
        <v>500</v>
      </c>
      <c r="Q1256" s="57"/>
      <c r="R1256" s="57"/>
      <c r="S1256" s="57"/>
      <c r="T1256" s="57"/>
      <c r="U1256" s="58" t="str">
        <f t="shared" si="237"/>
        <v>VC21NT</v>
      </c>
      <c r="V1256" s="59"/>
      <c r="W1256" s="59"/>
      <c r="X1256" s="59"/>
      <c r="Y1256" s="59"/>
      <c r="Z1256" s="60"/>
      <c r="AA1256" s="60"/>
      <c r="AB1256" s="60"/>
      <c r="AC1256" s="60"/>
      <c r="AD1256" s="59"/>
      <c r="AE1256" s="59"/>
      <c r="AF1256" s="59"/>
      <c r="AG1256" s="59"/>
      <c r="AH1256" s="61"/>
      <c r="AI1256" s="61"/>
      <c r="AJ1256" s="61"/>
      <c r="AK1256" s="61"/>
      <c r="AL1256" s="164">
        <v>5.590740740740741</v>
      </c>
      <c r="AM1256" s="62"/>
      <c r="AN1256" s="63">
        <f t="shared" ref="AN1256:AN1264" si="238">ROUNDDOWN(AL1256*$AN$10/$AL$10,1)</f>
        <v>3.2</v>
      </c>
      <c r="AO1256" s="59">
        <f t="shared" si="230"/>
        <v>6400</v>
      </c>
      <c r="AP1256" s="59">
        <f t="shared" si="230"/>
        <v>3200</v>
      </c>
      <c r="AQ1256" s="59">
        <f t="shared" si="230"/>
        <v>2560</v>
      </c>
      <c r="AR1256" s="59">
        <f t="shared" si="227"/>
        <v>1600</v>
      </c>
      <c r="AS1256" s="59">
        <f t="shared" si="235"/>
        <v>6400</v>
      </c>
      <c r="AT1256" s="59">
        <f t="shared" si="235"/>
        <v>3200</v>
      </c>
      <c r="AU1256" s="59">
        <f t="shared" si="235"/>
        <v>2600</v>
      </c>
      <c r="AV1256" s="59">
        <f t="shared" si="235"/>
        <v>1600</v>
      </c>
      <c r="AW1256" s="64"/>
      <c r="AX1256" s="54" t="s">
        <v>32</v>
      </c>
      <c r="AY1256" s="65"/>
      <c r="AZ1256" s="66">
        <v>300</v>
      </c>
    </row>
    <row r="1257" spans="1:52" ht="19.5" customHeight="1" x14ac:dyDescent="0.25">
      <c r="A1257" s="53" t="str">
        <f t="shared" si="231"/>
        <v>VC22NT+1</v>
      </c>
      <c r="B1257" s="53" t="str">
        <f t="shared" si="232"/>
        <v>VC22NT+2</v>
      </c>
      <c r="C1257" s="53" t="str">
        <f t="shared" si="233"/>
        <v>VC22NT+3</v>
      </c>
      <c r="D1257" s="53" t="str">
        <f t="shared" si="234"/>
        <v>VC22NT+4</v>
      </c>
      <c r="F1257" s="54" t="s">
        <v>32</v>
      </c>
      <c r="G1257" s="55">
        <v>22</v>
      </c>
      <c r="H1257" s="55" t="s">
        <v>4053</v>
      </c>
      <c r="I1257" s="56" t="s">
        <v>4054</v>
      </c>
      <c r="J1257" s="56" t="s">
        <v>50</v>
      </c>
      <c r="K1257" s="56"/>
      <c r="L1257" s="56" t="s">
        <v>3958</v>
      </c>
      <c r="M1257" s="57">
        <v>2000</v>
      </c>
      <c r="N1257" s="57">
        <v>1000</v>
      </c>
      <c r="O1257" s="55">
        <v>800</v>
      </c>
      <c r="P1257" s="55">
        <v>500</v>
      </c>
      <c r="Q1257" s="57"/>
      <c r="R1257" s="57"/>
      <c r="S1257" s="57"/>
      <c r="T1257" s="57"/>
      <c r="U1257" s="58" t="str">
        <f t="shared" si="237"/>
        <v>VC22NT</v>
      </c>
      <c r="V1257" s="59"/>
      <c r="W1257" s="59"/>
      <c r="X1257" s="59"/>
      <c r="Y1257" s="59"/>
      <c r="Z1257" s="60"/>
      <c r="AA1257" s="60"/>
      <c r="AB1257" s="60"/>
      <c r="AC1257" s="60"/>
      <c r="AD1257" s="59"/>
      <c r="AE1257" s="59"/>
      <c r="AF1257" s="59"/>
      <c r="AG1257" s="59"/>
      <c r="AH1257" s="61"/>
      <c r="AI1257" s="61"/>
      <c r="AJ1257" s="61"/>
      <c r="AK1257" s="61"/>
      <c r="AL1257" s="164">
        <v>4.83</v>
      </c>
      <c r="AM1257" s="62"/>
      <c r="AN1257" s="63">
        <f t="shared" si="238"/>
        <v>2.8</v>
      </c>
      <c r="AO1257" s="59">
        <f t="shared" si="230"/>
        <v>5600</v>
      </c>
      <c r="AP1257" s="59">
        <f t="shared" si="230"/>
        <v>2800</v>
      </c>
      <c r="AQ1257" s="59">
        <f t="shared" si="230"/>
        <v>2240</v>
      </c>
      <c r="AR1257" s="59">
        <f t="shared" si="227"/>
        <v>1400</v>
      </c>
      <c r="AS1257" s="59">
        <f t="shared" si="235"/>
        <v>5600</v>
      </c>
      <c r="AT1257" s="59">
        <f t="shared" si="235"/>
        <v>2800</v>
      </c>
      <c r="AU1257" s="59">
        <f t="shared" si="235"/>
        <v>2200</v>
      </c>
      <c r="AV1257" s="59">
        <f t="shared" si="235"/>
        <v>1400</v>
      </c>
      <c r="AW1257" s="64"/>
      <c r="AX1257" s="54" t="s">
        <v>32</v>
      </c>
      <c r="AY1257" s="65"/>
      <c r="AZ1257" s="66">
        <v>420</v>
      </c>
    </row>
    <row r="1258" spans="1:52" ht="30.75" customHeight="1" x14ac:dyDescent="0.25">
      <c r="A1258" s="53" t="str">
        <f t="shared" si="231"/>
        <v>VC23NT+1</v>
      </c>
      <c r="B1258" s="53" t="str">
        <f t="shared" si="232"/>
        <v>VC23NT+2</v>
      </c>
      <c r="C1258" s="53" t="str">
        <f t="shared" si="233"/>
        <v>VC23NT+3</v>
      </c>
      <c r="D1258" s="53" t="str">
        <f t="shared" si="234"/>
        <v>VC23NT+4</v>
      </c>
      <c r="F1258" s="54" t="s">
        <v>32</v>
      </c>
      <c r="G1258" s="55">
        <v>23</v>
      </c>
      <c r="H1258" s="55" t="s">
        <v>4055</v>
      </c>
      <c r="I1258" s="56" t="s">
        <v>4056</v>
      </c>
      <c r="J1258" s="56" t="s">
        <v>50</v>
      </c>
      <c r="K1258" s="56"/>
      <c r="L1258" s="56" t="s">
        <v>3958</v>
      </c>
      <c r="M1258" s="57">
        <v>2000</v>
      </c>
      <c r="N1258" s="55">
        <v>1000</v>
      </c>
      <c r="O1258" s="55">
        <v>800</v>
      </c>
      <c r="P1258" s="55">
        <v>500</v>
      </c>
      <c r="Q1258" s="57"/>
      <c r="R1258" s="57"/>
      <c r="S1258" s="57"/>
      <c r="T1258" s="57"/>
      <c r="U1258" s="58" t="str">
        <f t="shared" si="237"/>
        <v>VC23NT</v>
      </c>
      <c r="V1258" s="59"/>
      <c r="W1258" s="59"/>
      <c r="X1258" s="59"/>
      <c r="Y1258" s="59"/>
      <c r="Z1258" s="60"/>
      <c r="AA1258" s="60"/>
      <c r="AB1258" s="60"/>
      <c r="AC1258" s="60"/>
      <c r="AD1258" s="59"/>
      <c r="AE1258" s="59"/>
      <c r="AF1258" s="59"/>
      <c r="AG1258" s="59"/>
      <c r="AH1258" s="61"/>
      <c r="AI1258" s="61"/>
      <c r="AJ1258" s="61"/>
      <c r="AK1258" s="61"/>
      <c r="AL1258" s="164">
        <v>3.6428653</v>
      </c>
      <c r="AM1258" s="62"/>
      <c r="AN1258" s="63">
        <f t="shared" si="238"/>
        <v>2.1</v>
      </c>
      <c r="AO1258" s="59">
        <f t="shared" si="230"/>
        <v>4200</v>
      </c>
      <c r="AP1258" s="59">
        <f t="shared" si="230"/>
        <v>2100</v>
      </c>
      <c r="AQ1258" s="59">
        <f t="shared" si="230"/>
        <v>1680</v>
      </c>
      <c r="AR1258" s="59">
        <f t="shared" si="227"/>
        <v>1050</v>
      </c>
      <c r="AS1258" s="59">
        <f t="shared" si="235"/>
        <v>4200</v>
      </c>
      <c r="AT1258" s="59">
        <f t="shared" si="235"/>
        <v>2100</v>
      </c>
      <c r="AU1258" s="59">
        <f t="shared" si="235"/>
        <v>1700</v>
      </c>
      <c r="AV1258" s="59">
        <f t="shared" si="235"/>
        <v>1100</v>
      </c>
      <c r="AW1258" s="64"/>
      <c r="AX1258" s="54" t="s">
        <v>32</v>
      </c>
      <c r="AY1258" s="65"/>
      <c r="AZ1258" s="66">
        <v>600</v>
      </c>
    </row>
    <row r="1259" spans="1:52" ht="33" customHeight="1" x14ac:dyDescent="0.25">
      <c r="A1259" s="53" t="str">
        <f t="shared" si="231"/>
        <v>VC24NT+1</v>
      </c>
      <c r="B1259" s="53" t="str">
        <f t="shared" si="232"/>
        <v>VC24NT+2</v>
      </c>
      <c r="C1259" s="53" t="str">
        <f t="shared" si="233"/>
        <v>VC24NT+3</v>
      </c>
      <c r="D1259" s="53" t="str">
        <f t="shared" si="234"/>
        <v>VC24NT+4</v>
      </c>
      <c r="F1259" s="54" t="s">
        <v>32</v>
      </c>
      <c r="G1259" s="55">
        <v>24</v>
      </c>
      <c r="H1259" s="55" t="s">
        <v>4057</v>
      </c>
      <c r="I1259" s="56" t="s">
        <v>4058</v>
      </c>
      <c r="J1259" s="56" t="s">
        <v>4059</v>
      </c>
      <c r="K1259" s="56"/>
      <c r="L1259" s="56" t="s">
        <v>4060</v>
      </c>
      <c r="M1259" s="57">
        <v>1500</v>
      </c>
      <c r="N1259" s="55">
        <v>750</v>
      </c>
      <c r="O1259" s="55">
        <v>550</v>
      </c>
      <c r="P1259" s="55">
        <v>450</v>
      </c>
      <c r="Q1259" s="57"/>
      <c r="R1259" s="57"/>
      <c r="S1259" s="57"/>
      <c r="T1259" s="57"/>
      <c r="U1259" s="58" t="str">
        <f t="shared" si="237"/>
        <v>VC24NT</v>
      </c>
      <c r="V1259" s="59"/>
      <c r="W1259" s="59"/>
      <c r="X1259" s="59"/>
      <c r="Y1259" s="59"/>
      <c r="Z1259" s="60">
        <f>V1259/M1259</f>
        <v>0</v>
      </c>
      <c r="AA1259" s="60"/>
      <c r="AB1259" s="60"/>
      <c r="AC1259" s="60"/>
      <c r="AD1259" s="59"/>
      <c r="AE1259" s="59"/>
      <c r="AF1259" s="59"/>
      <c r="AG1259" s="59"/>
      <c r="AH1259" s="61"/>
      <c r="AI1259" s="61"/>
      <c r="AJ1259" s="61"/>
      <c r="AK1259" s="61"/>
      <c r="AL1259" s="164">
        <v>4.66</v>
      </c>
      <c r="AM1259" s="62"/>
      <c r="AN1259" s="63">
        <f t="shared" si="238"/>
        <v>2.7</v>
      </c>
      <c r="AO1259" s="59">
        <f t="shared" si="230"/>
        <v>4050.0000000000005</v>
      </c>
      <c r="AP1259" s="59">
        <f t="shared" si="230"/>
        <v>2025.0000000000002</v>
      </c>
      <c r="AQ1259" s="59">
        <f t="shared" si="230"/>
        <v>1485</v>
      </c>
      <c r="AR1259" s="59">
        <f t="shared" si="227"/>
        <v>1215</v>
      </c>
      <c r="AS1259" s="59">
        <f t="shared" si="235"/>
        <v>4100</v>
      </c>
      <c r="AT1259" s="59">
        <f t="shared" si="235"/>
        <v>2000</v>
      </c>
      <c r="AU1259" s="59">
        <f t="shared" si="235"/>
        <v>1500</v>
      </c>
      <c r="AV1259" s="59">
        <f t="shared" si="235"/>
        <v>1200</v>
      </c>
      <c r="AW1259" s="64"/>
      <c r="AX1259" s="54" t="s">
        <v>32</v>
      </c>
      <c r="AY1259" s="65"/>
      <c r="AZ1259" s="66">
        <v>600</v>
      </c>
    </row>
    <row r="1260" spans="1:52" ht="47.25" x14ac:dyDescent="0.25">
      <c r="A1260" s="53" t="str">
        <f t="shared" si="231"/>
        <v>VC25NT+1</v>
      </c>
      <c r="B1260" s="53" t="str">
        <f t="shared" si="232"/>
        <v>VC25NT+2</v>
      </c>
      <c r="C1260" s="53" t="str">
        <f t="shared" si="233"/>
        <v>VC25NT+3</v>
      </c>
      <c r="D1260" s="53" t="str">
        <f t="shared" si="234"/>
        <v>VC25NT+4</v>
      </c>
      <c r="F1260" s="54" t="s">
        <v>32</v>
      </c>
      <c r="G1260" s="55">
        <v>25</v>
      </c>
      <c r="H1260" s="55" t="s">
        <v>4061</v>
      </c>
      <c r="I1260" s="56" t="s">
        <v>4062</v>
      </c>
      <c r="J1260" s="56" t="s">
        <v>4063</v>
      </c>
      <c r="K1260" s="56"/>
      <c r="L1260" s="56" t="s">
        <v>4064</v>
      </c>
      <c r="M1260" s="57">
        <v>1400</v>
      </c>
      <c r="N1260" s="55">
        <v>700</v>
      </c>
      <c r="O1260" s="55">
        <v>600</v>
      </c>
      <c r="P1260" s="55">
        <v>500</v>
      </c>
      <c r="Q1260" s="57"/>
      <c r="R1260" s="57"/>
      <c r="S1260" s="57"/>
      <c r="T1260" s="57"/>
      <c r="U1260" s="58" t="str">
        <f t="shared" si="237"/>
        <v>VC25NT</v>
      </c>
      <c r="V1260" s="59"/>
      <c r="W1260" s="59"/>
      <c r="X1260" s="59"/>
      <c r="Y1260" s="59"/>
      <c r="Z1260" s="60">
        <f>V1260/M1260</f>
        <v>0</v>
      </c>
      <c r="AA1260" s="60">
        <f>W1260/N1260</f>
        <v>0</v>
      </c>
      <c r="AB1260" s="60"/>
      <c r="AC1260" s="60"/>
      <c r="AD1260" s="59"/>
      <c r="AE1260" s="59" t="e">
        <f>VLOOKUP($H1260,#REF!,6,0)</f>
        <v>#REF!</v>
      </c>
      <c r="AF1260" s="59" t="e">
        <f>VLOOKUP($H1260,#REF!,7,0)</f>
        <v>#REF!</v>
      </c>
      <c r="AG1260" s="59" t="e">
        <f>VLOOKUP($H1260,#REF!,8,0)</f>
        <v>#REF!</v>
      </c>
      <c r="AH1260" s="61"/>
      <c r="AI1260" s="61" t="e">
        <f>AE1260/N1260</f>
        <v>#REF!</v>
      </c>
      <c r="AJ1260" s="61" t="e">
        <f>AF1260/O1260</f>
        <v>#REF!</v>
      </c>
      <c r="AK1260" s="61" t="e">
        <f>AG1260/P1260</f>
        <v>#REF!</v>
      </c>
      <c r="AL1260" s="164">
        <v>3.7005476190476196</v>
      </c>
      <c r="AM1260" s="62"/>
      <c r="AN1260" s="63">
        <f t="shared" si="238"/>
        <v>2.1</v>
      </c>
      <c r="AO1260" s="59">
        <f t="shared" si="230"/>
        <v>2940</v>
      </c>
      <c r="AP1260" s="59">
        <f t="shared" si="230"/>
        <v>1470</v>
      </c>
      <c r="AQ1260" s="59">
        <f t="shared" si="230"/>
        <v>1260</v>
      </c>
      <c r="AR1260" s="59">
        <f t="shared" si="227"/>
        <v>1050</v>
      </c>
      <c r="AS1260" s="59">
        <f t="shared" si="235"/>
        <v>2900</v>
      </c>
      <c r="AT1260" s="59">
        <f t="shared" si="235"/>
        <v>1500</v>
      </c>
      <c r="AU1260" s="59">
        <f t="shared" si="235"/>
        <v>1300</v>
      </c>
      <c r="AV1260" s="59">
        <f t="shared" si="235"/>
        <v>1100</v>
      </c>
      <c r="AW1260" s="64" t="e">
        <f>VLOOKUP($H1260,#REF!,3,0)</f>
        <v>#REF!</v>
      </c>
      <c r="AX1260" s="172" t="s">
        <v>32</v>
      </c>
      <c r="AY1260" s="166"/>
      <c r="AZ1260" s="66">
        <v>600</v>
      </c>
    </row>
    <row r="1261" spans="1:52" ht="22.5" customHeight="1" x14ac:dyDescent="0.25">
      <c r="A1261" s="53" t="str">
        <f t="shared" si="231"/>
        <v>VC26NT+1</v>
      </c>
      <c r="B1261" s="53" t="str">
        <f t="shared" si="232"/>
        <v>VC26NT+2</v>
      </c>
      <c r="C1261" s="53" t="str">
        <f t="shared" si="233"/>
        <v>VC26NT+3</v>
      </c>
      <c r="D1261" s="53" t="str">
        <f t="shared" si="234"/>
        <v>VC26NT+4</v>
      </c>
      <c r="F1261" s="54" t="s">
        <v>32</v>
      </c>
      <c r="G1261" s="55">
        <v>26</v>
      </c>
      <c r="H1261" s="55" t="s">
        <v>4065</v>
      </c>
      <c r="I1261" s="56" t="s">
        <v>4066</v>
      </c>
      <c r="J1261" s="56" t="s">
        <v>4067</v>
      </c>
      <c r="K1261" s="56"/>
      <c r="L1261" s="56" t="s">
        <v>4068</v>
      </c>
      <c r="M1261" s="57">
        <v>1400</v>
      </c>
      <c r="N1261" s="55">
        <v>700</v>
      </c>
      <c r="O1261" s="55">
        <v>600</v>
      </c>
      <c r="P1261" s="55">
        <v>500</v>
      </c>
      <c r="Q1261" s="57"/>
      <c r="R1261" s="57"/>
      <c r="S1261" s="57"/>
      <c r="T1261" s="57"/>
      <c r="U1261" s="58" t="str">
        <f t="shared" si="237"/>
        <v>VC26NT</v>
      </c>
      <c r="V1261" s="59"/>
      <c r="W1261" s="59"/>
      <c r="X1261" s="59"/>
      <c r="Y1261" s="59"/>
      <c r="Z1261" s="60"/>
      <c r="AA1261" s="60">
        <f>W1261/N1261</f>
        <v>0</v>
      </c>
      <c r="AB1261" s="60"/>
      <c r="AC1261" s="60"/>
      <c r="AD1261" s="59"/>
      <c r="AE1261" s="59"/>
      <c r="AF1261" s="59"/>
      <c r="AG1261" s="59"/>
      <c r="AH1261" s="61"/>
      <c r="AI1261" s="61"/>
      <c r="AJ1261" s="61"/>
      <c r="AK1261" s="61"/>
      <c r="AL1261" s="164">
        <v>3.7005476190476196</v>
      </c>
      <c r="AM1261" s="62"/>
      <c r="AN1261" s="63">
        <f t="shared" si="238"/>
        <v>2.1</v>
      </c>
      <c r="AO1261" s="59">
        <f t="shared" si="230"/>
        <v>2940</v>
      </c>
      <c r="AP1261" s="59">
        <f t="shared" si="230"/>
        <v>1470</v>
      </c>
      <c r="AQ1261" s="59">
        <f t="shared" si="230"/>
        <v>1260</v>
      </c>
      <c r="AR1261" s="59">
        <f t="shared" si="227"/>
        <v>1050</v>
      </c>
      <c r="AS1261" s="59">
        <f t="shared" si="235"/>
        <v>2900</v>
      </c>
      <c r="AT1261" s="59">
        <f t="shared" si="235"/>
        <v>1500</v>
      </c>
      <c r="AU1261" s="59">
        <f t="shared" si="235"/>
        <v>1300</v>
      </c>
      <c r="AV1261" s="59">
        <f t="shared" si="235"/>
        <v>1100</v>
      </c>
      <c r="AW1261" s="64"/>
      <c r="AX1261" s="54" t="s">
        <v>32</v>
      </c>
      <c r="AY1261" s="65"/>
      <c r="AZ1261" s="66"/>
    </row>
    <row r="1262" spans="1:52" ht="20.25" customHeight="1" x14ac:dyDescent="0.25">
      <c r="A1262" s="53" t="str">
        <f t="shared" si="231"/>
        <v>VC27NT+1</v>
      </c>
      <c r="B1262" s="53" t="str">
        <f t="shared" si="232"/>
        <v>VC27NT+2</v>
      </c>
      <c r="C1262" s="53" t="str">
        <f t="shared" si="233"/>
        <v>VC27NT+3</v>
      </c>
      <c r="D1262" s="53" t="str">
        <f t="shared" si="234"/>
        <v>VC27NT+4</v>
      </c>
      <c r="F1262" s="54" t="s">
        <v>32</v>
      </c>
      <c r="G1262" s="55">
        <v>27</v>
      </c>
      <c r="H1262" s="55" t="s">
        <v>4069</v>
      </c>
      <c r="I1262" s="56" t="s">
        <v>4070</v>
      </c>
      <c r="J1262" s="56" t="s">
        <v>4071</v>
      </c>
      <c r="K1262" s="56"/>
      <c r="L1262" s="56" t="s">
        <v>4064</v>
      </c>
      <c r="M1262" s="55">
        <v>1300</v>
      </c>
      <c r="N1262" s="55">
        <v>600</v>
      </c>
      <c r="O1262" s="55">
        <v>500</v>
      </c>
      <c r="P1262" s="55">
        <v>450</v>
      </c>
      <c r="Q1262" s="57"/>
      <c r="R1262" s="57"/>
      <c r="S1262" s="57"/>
      <c r="T1262" s="57"/>
      <c r="U1262" s="58" t="str">
        <f t="shared" si="237"/>
        <v>VC27NT</v>
      </c>
      <c r="V1262" s="59"/>
      <c r="W1262" s="59"/>
      <c r="X1262" s="59"/>
      <c r="Y1262" s="59"/>
      <c r="Z1262" s="60"/>
      <c r="AA1262" s="60"/>
      <c r="AB1262" s="60"/>
      <c r="AC1262" s="60"/>
      <c r="AD1262" s="59"/>
      <c r="AE1262" s="59"/>
      <c r="AF1262" s="59"/>
      <c r="AG1262" s="59"/>
      <c r="AH1262" s="61"/>
      <c r="AI1262" s="61"/>
      <c r="AJ1262" s="61"/>
      <c r="AK1262" s="61"/>
      <c r="AL1262" s="164">
        <v>5.151576220414201</v>
      </c>
      <c r="AM1262" s="62"/>
      <c r="AN1262" s="63">
        <f t="shared" si="238"/>
        <v>2.9</v>
      </c>
      <c r="AO1262" s="59">
        <f t="shared" si="230"/>
        <v>3770</v>
      </c>
      <c r="AP1262" s="59">
        <f t="shared" si="230"/>
        <v>1740</v>
      </c>
      <c r="AQ1262" s="59">
        <f t="shared" si="230"/>
        <v>1450</v>
      </c>
      <c r="AR1262" s="59">
        <f t="shared" si="227"/>
        <v>1305</v>
      </c>
      <c r="AS1262" s="59">
        <f t="shared" si="235"/>
        <v>3800</v>
      </c>
      <c r="AT1262" s="59">
        <f t="shared" si="235"/>
        <v>1700</v>
      </c>
      <c r="AU1262" s="59">
        <f t="shared" si="235"/>
        <v>1500</v>
      </c>
      <c r="AV1262" s="59">
        <f t="shared" si="235"/>
        <v>1300</v>
      </c>
      <c r="AW1262" s="64"/>
      <c r="AX1262" s="54" t="s">
        <v>32</v>
      </c>
      <c r="AY1262" s="65"/>
      <c r="AZ1262" s="66">
        <v>540</v>
      </c>
    </row>
    <row r="1263" spans="1:52" ht="25.5" customHeight="1" x14ac:dyDescent="0.25">
      <c r="A1263" s="53" t="str">
        <f t="shared" si="231"/>
        <v>VC28NT2+1</v>
      </c>
      <c r="B1263" s="53" t="str">
        <f t="shared" si="232"/>
        <v>VC28NT2+2</v>
      </c>
      <c r="C1263" s="53" t="str">
        <f t="shared" si="233"/>
        <v>VC28NT2+3</v>
      </c>
      <c r="D1263" s="53" t="str">
        <f t="shared" si="234"/>
        <v>VC28NT2+4</v>
      </c>
      <c r="F1263" s="54" t="s">
        <v>32</v>
      </c>
      <c r="G1263" s="55">
        <v>28</v>
      </c>
      <c r="H1263" s="55" t="s">
        <v>4072</v>
      </c>
      <c r="I1263" s="56" t="s">
        <v>4073</v>
      </c>
      <c r="J1263" s="56" t="s">
        <v>4074</v>
      </c>
      <c r="K1263" s="56"/>
      <c r="L1263" s="56" t="s">
        <v>4064</v>
      </c>
      <c r="M1263" s="55">
        <v>500</v>
      </c>
      <c r="N1263" s="55">
        <v>250</v>
      </c>
      <c r="O1263" s="55">
        <v>200</v>
      </c>
      <c r="P1263" s="55">
        <v>180</v>
      </c>
      <c r="Q1263" s="57"/>
      <c r="R1263" s="57"/>
      <c r="S1263" s="57"/>
      <c r="T1263" s="57"/>
      <c r="U1263" s="58" t="str">
        <f t="shared" si="237"/>
        <v>VC28NT2</v>
      </c>
      <c r="V1263" s="59"/>
      <c r="W1263" s="59"/>
      <c r="X1263" s="59"/>
      <c r="Y1263" s="59"/>
      <c r="Z1263" s="60"/>
      <c r="AA1263" s="60"/>
      <c r="AB1263" s="60"/>
      <c r="AC1263" s="60"/>
      <c r="AD1263" s="59"/>
      <c r="AE1263" s="59"/>
      <c r="AF1263" s="59"/>
      <c r="AG1263" s="59"/>
      <c r="AH1263" s="61"/>
      <c r="AI1263" s="61"/>
      <c r="AJ1263" s="61"/>
      <c r="AK1263" s="61"/>
      <c r="AL1263" s="164">
        <v>4.069124058660325</v>
      </c>
      <c r="AM1263" s="62"/>
      <c r="AN1263" s="63">
        <f t="shared" si="238"/>
        <v>2.2999999999999998</v>
      </c>
      <c r="AO1263" s="59">
        <f t="shared" si="230"/>
        <v>1150</v>
      </c>
      <c r="AP1263" s="59">
        <f t="shared" si="230"/>
        <v>575</v>
      </c>
      <c r="AQ1263" s="59">
        <f t="shared" si="230"/>
        <v>459.99999999999994</v>
      </c>
      <c r="AR1263" s="59">
        <f t="shared" si="227"/>
        <v>413.99999999999994</v>
      </c>
      <c r="AS1263" s="59">
        <f t="shared" si="235"/>
        <v>1200</v>
      </c>
      <c r="AT1263" s="59">
        <f t="shared" si="235"/>
        <v>580</v>
      </c>
      <c r="AU1263" s="59">
        <f t="shared" si="235"/>
        <v>460</v>
      </c>
      <c r="AV1263" s="59">
        <f t="shared" si="235"/>
        <v>410</v>
      </c>
      <c r="AW1263" s="64"/>
      <c r="AX1263" s="54" t="s">
        <v>32</v>
      </c>
      <c r="AY1263" s="65"/>
      <c r="AZ1263" s="66">
        <v>540</v>
      </c>
    </row>
    <row r="1264" spans="1:52" ht="63" customHeight="1" x14ac:dyDescent="0.25">
      <c r="A1264" s="53" t="str">
        <f t="shared" si="231"/>
        <v>VC29NT2+1</v>
      </c>
      <c r="B1264" s="53" t="str">
        <f t="shared" si="232"/>
        <v>VC29NT2+2</v>
      </c>
      <c r="C1264" s="53" t="str">
        <f t="shared" si="233"/>
        <v>VC29NT2+3</v>
      </c>
      <c r="D1264" s="53" t="str">
        <f t="shared" si="234"/>
        <v>VC29NT2+4</v>
      </c>
      <c r="F1264" s="54" t="s">
        <v>32</v>
      </c>
      <c r="G1264" s="55">
        <v>29</v>
      </c>
      <c r="H1264" s="55" t="s">
        <v>4075</v>
      </c>
      <c r="I1264" s="56" t="s">
        <v>4076</v>
      </c>
      <c r="J1264" s="56" t="s">
        <v>51</v>
      </c>
      <c r="K1264" s="56"/>
      <c r="L1264" s="56" t="s">
        <v>4077</v>
      </c>
      <c r="M1264" s="55">
        <v>650</v>
      </c>
      <c r="N1264" s="55">
        <v>250</v>
      </c>
      <c r="O1264" s="55">
        <v>200</v>
      </c>
      <c r="P1264" s="55">
        <v>180</v>
      </c>
      <c r="Q1264" s="57"/>
      <c r="R1264" s="57"/>
      <c r="S1264" s="57"/>
      <c r="T1264" s="57"/>
      <c r="U1264" s="58" t="str">
        <f t="shared" si="237"/>
        <v>VC29NT2</v>
      </c>
      <c r="V1264" s="59"/>
      <c r="W1264" s="59"/>
      <c r="X1264" s="59"/>
      <c r="Y1264" s="59"/>
      <c r="Z1264" s="60"/>
      <c r="AA1264" s="60">
        <f>W1264/N1264</f>
        <v>0</v>
      </c>
      <c r="AB1264" s="60"/>
      <c r="AC1264" s="60"/>
      <c r="AD1264" s="59"/>
      <c r="AE1264" s="59"/>
      <c r="AF1264" s="59"/>
      <c r="AG1264" s="59"/>
      <c r="AH1264" s="61"/>
      <c r="AI1264" s="61"/>
      <c r="AJ1264" s="61"/>
      <c r="AK1264" s="61"/>
      <c r="AL1264" s="164">
        <v>3.7584092307692307</v>
      </c>
      <c r="AM1264" s="62"/>
      <c r="AN1264" s="63">
        <f t="shared" si="238"/>
        <v>2.1</v>
      </c>
      <c r="AO1264" s="59">
        <f t="shared" si="230"/>
        <v>1365</v>
      </c>
      <c r="AP1264" s="59">
        <f t="shared" si="230"/>
        <v>525</v>
      </c>
      <c r="AQ1264" s="59">
        <f t="shared" si="230"/>
        <v>420</v>
      </c>
      <c r="AR1264" s="59">
        <f t="shared" si="227"/>
        <v>378</v>
      </c>
      <c r="AS1264" s="59">
        <f t="shared" si="235"/>
        <v>1400</v>
      </c>
      <c r="AT1264" s="59">
        <f t="shared" si="235"/>
        <v>530</v>
      </c>
      <c r="AU1264" s="59">
        <f t="shared" si="235"/>
        <v>420</v>
      </c>
      <c r="AV1264" s="59">
        <f t="shared" si="235"/>
        <v>380</v>
      </c>
      <c r="AW1264" s="64"/>
      <c r="AX1264" s="54" t="s">
        <v>32</v>
      </c>
      <c r="AY1264" s="65"/>
      <c r="AZ1264" s="66">
        <v>480</v>
      </c>
    </row>
    <row r="1265" spans="1:52" ht="35.25" customHeight="1" x14ac:dyDescent="0.25">
      <c r="A1265" s="53" t="str">
        <f t="shared" si="231"/>
        <v>VC30NT2+1</v>
      </c>
      <c r="B1265" s="53" t="str">
        <f t="shared" si="232"/>
        <v>VC30NT2+2</v>
      </c>
      <c r="C1265" s="53" t="str">
        <f t="shared" si="233"/>
        <v>VC30NT2+3</v>
      </c>
      <c r="D1265" s="53" t="str">
        <f t="shared" si="234"/>
        <v>VC30NT2+4</v>
      </c>
      <c r="F1265" s="54" t="s">
        <v>32</v>
      </c>
      <c r="G1265" s="55">
        <v>30</v>
      </c>
      <c r="H1265" s="55" t="s">
        <v>66</v>
      </c>
      <c r="I1265" s="56" t="s">
        <v>67</v>
      </c>
      <c r="J1265" s="56" t="s">
        <v>51</v>
      </c>
      <c r="K1265" s="56"/>
      <c r="L1265" s="56" t="s">
        <v>4078</v>
      </c>
      <c r="M1265" s="57"/>
      <c r="N1265" s="57"/>
      <c r="O1265" s="55"/>
      <c r="P1265" s="55"/>
      <c r="Q1265" s="57"/>
      <c r="R1265" s="57"/>
      <c r="S1265" s="57"/>
      <c r="T1265" s="57"/>
      <c r="U1265" s="58"/>
      <c r="V1265" s="59"/>
      <c r="W1265" s="59"/>
      <c r="X1265" s="59"/>
      <c r="Y1265" s="59"/>
      <c r="Z1265" s="60"/>
      <c r="AA1265" s="60" t="e">
        <f>W1265/N1265</f>
        <v>#DIV/0!</v>
      </c>
      <c r="AB1265" s="60"/>
      <c r="AC1265" s="60"/>
      <c r="AD1265" s="59"/>
      <c r="AE1265" s="59"/>
      <c r="AF1265" s="59"/>
      <c r="AG1265" s="59"/>
      <c r="AH1265" s="61"/>
      <c r="AI1265" s="61"/>
      <c r="AJ1265" s="61"/>
      <c r="AK1265" s="61"/>
      <c r="AL1265" s="164"/>
      <c r="AM1265" s="62"/>
      <c r="AN1265" s="62"/>
      <c r="AO1265" s="59">
        <f t="shared" si="230"/>
        <v>0</v>
      </c>
      <c r="AP1265" s="59">
        <f t="shared" si="230"/>
        <v>0</v>
      </c>
      <c r="AQ1265" s="59">
        <f t="shared" si="230"/>
        <v>0</v>
      </c>
      <c r="AR1265" s="59">
        <f t="shared" si="227"/>
        <v>0</v>
      </c>
      <c r="AS1265" s="59"/>
      <c r="AT1265" s="59"/>
      <c r="AU1265" s="59"/>
      <c r="AV1265" s="59"/>
      <c r="AW1265" s="64"/>
      <c r="AX1265" s="54" t="s">
        <v>32</v>
      </c>
      <c r="AY1265" s="65"/>
      <c r="AZ1265" s="66"/>
    </row>
    <row r="1266" spans="1:52" ht="41.25" customHeight="1" x14ac:dyDescent="0.25">
      <c r="A1266" s="53" t="str">
        <f t="shared" si="231"/>
        <v>VC30NT2_D1+1</v>
      </c>
      <c r="B1266" s="53" t="str">
        <f t="shared" si="232"/>
        <v>VC30NT2_D1+2</v>
      </c>
      <c r="C1266" s="53" t="str">
        <f t="shared" si="233"/>
        <v>VC30NT2_D1+3</v>
      </c>
      <c r="D1266" s="53" t="str">
        <f t="shared" si="234"/>
        <v>VC30NT2_D1+4</v>
      </c>
      <c r="F1266" s="54" t="s">
        <v>32</v>
      </c>
      <c r="G1266" s="55"/>
      <c r="H1266" s="55" t="s">
        <v>68</v>
      </c>
      <c r="I1266" s="56" t="s">
        <v>69</v>
      </c>
      <c r="J1266" s="56" t="s">
        <v>4078</v>
      </c>
      <c r="K1266" s="56"/>
      <c r="L1266" s="56" t="s">
        <v>4079</v>
      </c>
      <c r="M1266" s="57">
        <v>3000</v>
      </c>
      <c r="N1266" s="55">
        <v>1000</v>
      </c>
      <c r="O1266" s="55">
        <v>800</v>
      </c>
      <c r="P1266" s="55">
        <v>700</v>
      </c>
      <c r="Q1266" s="57"/>
      <c r="R1266" s="57"/>
      <c r="S1266" s="57"/>
      <c r="T1266" s="57"/>
      <c r="U1266" s="58" t="str">
        <f t="shared" ref="U1266:U1272" si="239">H1266</f>
        <v>VC30NT2_D1</v>
      </c>
      <c r="V1266" s="59"/>
      <c r="W1266" s="59"/>
      <c r="X1266" s="59"/>
      <c r="Y1266" s="59"/>
      <c r="Z1266" s="60"/>
      <c r="AA1266" s="60"/>
      <c r="AB1266" s="60"/>
      <c r="AC1266" s="60"/>
      <c r="AD1266" s="59"/>
      <c r="AE1266" s="59"/>
      <c r="AF1266" s="59"/>
      <c r="AG1266" s="59"/>
      <c r="AH1266" s="61"/>
      <c r="AI1266" s="61"/>
      <c r="AJ1266" s="61"/>
      <c r="AK1266" s="61"/>
      <c r="AL1266" s="164">
        <v>4.6453333333333333</v>
      </c>
      <c r="AM1266" s="62"/>
      <c r="AN1266" s="63">
        <f>ROUNDDOWN(AL1266*$AN$10/$AL$10,1)</f>
        <v>2.6</v>
      </c>
      <c r="AO1266" s="59">
        <f t="shared" si="230"/>
        <v>7800</v>
      </c>
      <c r="AP1266" s="59">
        <f t="shared" si="230"/>
        <v>2600</v>
      </c>
      <c r="AQ1266" s="59">
        <f t="shared" si="230"/>
        <v>2080</v>
      </c>
      <c r="AR1266" s="59">
        <f t="shared" si="227"/>
        <v>1820</v>
      </c>
      <c r="AS1266" s="59">
        <f t="shared" si="235"/>
        <v>7800</v>
      </c>
      <c r="AT1266" s="59">
        <f t="shared" si="235"/>
        <v>2600</v>
      </c>
      <c r="AU1266" s="59">
        <f t="shared" si="235"/>
        <v>2100</v>
      </c>
      <c r="AV1266" s="59">
        <f t="shared" si="235"/>
        <v>1800</v>
      </c>
      <c r="AW1266" s="64"/>
      <c r="AX1266" s="54" t="s">
        <v>32</v>
      </c>
      <c r="AY1266" s="65"/>
      <c r="AZ1266" s="66">
        <v>420</v>
      </c>
    </row>
    <row r="1267" spans="1:52" ht="48" customHeight="1" x14ac:dyDescent="0.25">
      <c r="A1267" s="53" t="str">
        <f t="shared" si="231"/>
        <v>VC30NT2_D2+1</v>
      </c>
      <c r="B1267" s="53" t="str">
        <f t="shared" si="232"/>
        <v>VC30NT2_D2+2</v>
      </c>
      <c r="C1267" s="53" t="str">
        <f t="shared" si="233"/>
        <v>VC30NT2_D2+3</v>
      </c>
      <c r="D1267" s="53" t="str">
        <f t="shared" si="234"/>
        <v>VC30NT2_D2+4</v>
      </c>
      <c r="F1267" s="54" t="s">
        <v>32</v>
      </c>
      <c r="G1267" s="55"/>
      <c r="H1267" s="55" t="s">
        <v>70</v>
      </c>
      <c r="I1267" s="56" t="s">
        <v>71</v>
      </c>
      <c r="J1267" s="56" t="s">
        <v>4080</v>
      </c>
      <c r="K1267" s="56"/>
      <c r="L1267" s="56" t="s">
        <v>4081</v>
      </c>
      <c r="M1267" s="57">
        <v>2500</v>
      </c>
      <c r="N1267" s="55">
        <v>850</v>
      </c>
      <c r="O1267" s="55">
        <v>600</v>
      </c>
      <c r="P1267" s="55">
        <v>500</v>
      </c>
      <c r="Q1267" s="57"/>
      <c r="R1267" s="57"/>
      <c r="S1267" s="57"/>
      <c r="T1267" s="57"/>
      <c r="U1267" s="58" t="str">
        <f t="shared" si="239"/>
        <v>VC30NT2_D2</v>
      </c>
      <c r="V1267" s="59"/>
      <c r="W1267" s="59"/>
      <c r="X1267" s="59"/>
      <c r="Y1267" s="59"/>
      <c r="Z1267" s="60"/>
      <c r="AA1267" s="60"/>
      <c r="AB1267" s="60"/>
      <c r="AC1267" s="60"/>
      <c r="AD1267" s="59"/>
      <c r="AE1267" s="59"/>
      <c r="AF1267" s="59"/>
      <c r="AG1267" s="59"/>
      <c r="AH1267" s="61"/>
      <c r="AI1267" s="61"/>
      <c r="AJ1267" s="61"/>
      <c r="AK1267" s="61"/>
      <c r="AL1267" s="164">
        <v>4.53</v>
      </c>
      <c r="AM1267" s="62"/>
      <c r="AN1267" s="63">
        <f>ROUNDDOWN(AL1267*$AN$10/$AL$10,1)</f>
        <v>2.6</v>
      </c>
      <c r="AO1267" s="59">
        <f t="shared" si="230"/>
        <v>6500</v>
      </c>
      <c r="AP1267" s="59">
        <f t="shared" si="230"/>
        <v>2210</v>
      </c>
      <c r="AQ1267" s="59">
        <f t="shared" si="230"/>
        <v>1560</v>
      </c>
      <c r="AR1267" s="59">
        <f t="shared" si="227"/>
        <v>1300</v>
      </c>
      <c r="AS1267" s="59">
        <f t="shared" si="235"/>
        <v>6500</v>
      </c>
      <c r="AT1267" s="59">
        <f t="shared" si="235"/>
        <v>2200</v>
      </c>
      <c r="AU1267" s="59">
        <f t="shared" si="235"/>
        <v>1600</v>
      </c>
      <c r="AV1267" s="59">
        <f t="shared" si="235"/>
        <v>1300</v>
      </c>
      <c r="AW1267" s="64"/>
      <c r="AX1267" s="54" t="s">
        <v>32</v>
      </c>
      <c r="AY1267" s="65"/>
      <c r="AZ1267" s="66">
        <v>390</v>
      </c>
    </row>
    <row r="1268" spans="1:52" ht="48" customHeight="1" x14ac:dyDescent="0.25">
      <c r="A1268" s="53" t="str">
        <f t="shared" si="231"/>
        <v>VC30NT2_D3+1</v>
      </c>
      <c r="B1268" s="53" t="str">
        <f t="shared" si="232"/>
        <v>VC30NT2_D3+2</v>
      </c>
      <c r="C1268" s="53" t="str">
        <f t="shared" si="233"/>
        <v>VC30NT2_D3+3</v>
      </c>
      <c r="D1268" s="53" t="str">
        <f t="shared" si="234"/>
        <v>VC30NT2_D3+4</v>
      </c>
      <c r="F1268" s="54" t="s">
        <v>32</v>
      </c>
      <c r="G1268" s="55"/>
      <c r="H1268" s="55" t="s">
        <v>72</v>
      </c>
      <c r="I1268" s="56" t="s">
        <v>73</v>
      </c>
      <c r="J1268" s="56" t="s">
        <v>4081</v>
      </c>
      <c r="K1268" s="56"/>
      <c r="L1268" s="56" t="s">
        <v>4077</v>
      </c>
      <c r="M1268" s="57">
        <v>2000</v>
      </c>
      <c r="N1268" s="57">
        <v>800</v>
      </c>
      <c r="O1268" s="55">
        <v>600</v>
      </c>
      <c r="P1268" s="55">
        <v>500</v>
      </c>
      <c r="Q1268" s="57"/>
      <c r="R1268" s="57"/>
      <c r="S1268" s="57"/>
      <c r="T1268" s="57"/>
      <c r="U1268" s="58" t="str">
        <f t="shared" si="239"/>
        <v>VC30NT2_D3</v>
      </c>
      <c r="V1268" s="59"/>
      <c r="W1268" s="59"/>
      <c r="X1268" s="59"/>
      <c r="Y1268" s="59"/>
      <c r="Z1268" s="60"/>
      <c r="AA1268" s="60"/>
      <c r="AB1268" s="60"/>
      <c r="AC1268" s="60"/>
      <c r="AD1268" s="59"/>
      <c r="AE1268" s="59"/>
      <c r="AF1268" s="59"/>
      <c r="AG1268" s="59"/>
      <c r="AH1268" s="61"/>
      <c r="AI1268" s="61"/>
      <c r="AJ1268" s="61"/>
      <c r="AK1268" s="61"/>
      <c r="AL1268" s="164">
        <v>4.83</v>
      </c>
      <c r="AM1268" s="62"/>
      <c r="AN1268" s="63">
        <f>ROUNDDOWN(AL1268*$AN$10/$AL$10,1)</f>
        <v>2.8</v>
      </c>
      <c r="AO1268" s="59">
        <f t="shared" si="230"/>
        <v>5600</v>
      </c>
      <c r="AP1268" s="59">
        <f t="shared" si="230"/>
        <v>2240</v>
      </c>
      <c r="AQ1268" s="59">
        <f t="shared" si="230"/>
        <v>1680</v>
      </c>
      <c r="AR1268" s="59">
        <f t="shared" si="227"/>
        <v>1400</v>
      </c>
      <c r="AS1268" s="59">
        <f t="shared" si="235"/>
        <v>5600</v>
      </c>
      <c r="AT1268" s="59">
        <f t="shared" si="235"/>
        <v>2200</v>
      </c>
      <c r="AU1268" s="59">
        <f t="shared" si="235"/>
        <v>1700</v>
      </c>
      <c r="AV1268" s="59">
        <f t="shared" si="235"/>
        <v>1400</v>
      </c>
      <c r="AW1268" s="64"/>
      <c r="AX1268" s="54" t="s">
        <v>32</v>
      </c>
      <c r="AY1268" s="65"/>
      <c r="AZ1268" s="66"/>
    </row>
    <row r="1269" spans="1:52" ht="47.25" x14ac:dyDescent="0.25">
      <c r="A1269" s="53" t="str">
        <f t="shared" si="231"/>
        <v>VC30NT2_D4+1</v>
      </c>
      <c r="B1269" s="53" t="str">
        <f t="shared" si="232"/>
        <v>VC30NT2_D4+2</v>
      </c>
      <c r="C1269" s="53" t="str">
        <f t="shared" si="233"/>
        <v>VC30NT2_D4+3</v>
      </c>
      <c r="D1269" s="53" t="str">
        <f t="shared" si="234"/>
        <v>VC30NT2_D4+4</v>
      </c>
      <c r="F1269" s="54" t="s">
        <v>32</v>
      </c>
      <c r="G1269" s="55"/>
      <c r="H1269" s="55" t="s">
        <v>65</v>
      </c>
      <c r="I1269" s="56" t="s">
        <v>74</v>
      </c>
      <c r="J1269" s="56" t="s">
        <v>50</v>
      </c>
      <c r="K1269" s="56"/>
      <c r="L1269" s="56" t="s">
        <v>4082</v>
      </c>
      <c r="M1269" s="57">
        <v>2300</v>
      </c>
      <c r="N1269" s="57">
        <v>1000</v>
      </c>
      <c r="O1269" s="57">
        <v>800</v>
      </c>
      <c r="P1269" s="57">
        <v>700</v>
      </c>
      <c r="Q1269" s="57"/>
      <c r="R1269" s="57"/>
      <c r="S1269" s="57"/>
      <c r="T1269" s="57"/>
      <c r="U1269" s="58" t="str">
        <f t="shared" si="239"/>
        <v>VC30NT2_D4</v>
      </c>
      <c r="V1269" s="59"/>
      <c r="W1269" s="59"/>
      <c r="X1269" s="59"/>
      <c r="Y1269" s="59"/>
      <c r="Z1269" s="60"/>
      <c r="AA1269" s="60"/>
      <c r="AB1269" s="60"/>
      <c r="AC1269" s="60"/>
      <c r="AD1269" s="59"/>
      <c r="AE1269" s="59"/>
      <c r="AF1269" s="59"/>
      <c r="AG1269" s="59"/>
      <c r="AH1269" s="61"/>
      <c r="AI1269" s="61"/>
      <c r="AJ1269" s="61"/>
      <c r="AK1269" s="61"/>
      <c r="AL1269" s="164">
        <v>4.83</v>
      </c>
      <c r="AM1269" s="62"/>
      <c r="AN1269" s="63">
        <f>ROUNDDOWN(AL1269*$AN$10/$AL$10,1)</f>
        <v>2.8</v>
      </c>
      <c r="AO1269" s="59">
        <f t="shared" si="230"/>
        <v>6440</v>
      </c>
      <c r="AP1269" s="59">
        <f t="shared" si="230"/>
        <v>2800</v>
      </c>
      <c r="AQ1269" s="59">
        <f t="shared" si="230"/>
        <v>2240</v>
      </c>
      <c r="AR1269" s="59">
        <f t="shared" si="227"/>
        <v>1959.9999999999998</v>
      </c>
      <c r="AS1269" s="59">
        <f t="shared" si="235"/>
        <v>6400</v>
      </c>
      <c r="AT1269" s="59">
        <f t="shared" si="235"/>
        <v>2800</v>
      </c>
      <c r="AU1269" s="59">
        <f t="shared" si="235"/>
        <v>2200</v>
      </c>
      <c r="AV1269" s="59">
        <f t="shared" si="235"/>
        <v>2000</v>
      </c>
      <c r="AW1269" s="64"/>
      <c r="AX1269" s="54" t="s">
        <v>32</v>
      </c>
      <c r="AY1269" s="65"/>
      <c r="AZ1269" s="66">
        <v>450</v>
      </c>
    </row>
    <row r="1270" spans="1:52" ht="47.25" x14ac:dyDescent="0.25">
      <c r="A1270" s="53" t="str">
        <f t="shared" si="231"/>
        <v>VC31NT+1</v>
      </c>
      <c r="B1270" s="53" t="str">
        <f t="shared" si="232"/>
        <v>VC31NT+2</v>
      </c>
      <c r="C1270" s="53" t="str">
        <f t="shared" si="233"/>
        <v>VC31NT+3</v>
      </c>
      <c r="D1270" s="53" t="str">
        <f t="shared" si="234"/>
        <v>VC31NT+4</v>
      </c>
      <c r="F1270" s="54" t="s">
        <v>32</v>
      </c>
      <c r="G1270" s="55">
        <v>31</v>
      </c>
      <c r="H1270" s="55" t="s">
        <v>4083</v>
      </c>
      <c r="I1270" s="56" t="s">
        <v>4084</v>
      </c>
      <c r="J1270" s="56" t="s">
        <v>82</v>
      </c>
      <c r="K1270" s="56"/>
      <c r="L1270" s="56" t="s">
        <v>4085</v>
      </c>
      <c r="M1270" s="57">
        <v>5000</v>
      </c>
      <c r="N1270" s="57">
        <v>2200</v>
      </c>
      <c r="O1270" s="57">
        <v>1500</v>
      </c>
      <c r="P1270" s="57">
        <v>1000</v>
      </c>
      <c r="Q1270" s="57"/>
      <c r="R1270" s="57"/>
      <c r="S1270" s="57"/>
      <c r="T1270" s="57"/>
      <c r="U1270" s="58" t="str">
        <f t="shared" si="239"/>
        <v>VC31NT</v>
      </c>
      <c r="V1270" s="59"/>
      <c r="W1270" s="59"/>
      <c r="X1270" s="59"/>
      <c r="Y1270" s="59"/>
      <c r="Z1270" s="60">
        <f>V1270/M1270</f>
        <v>0</v>
      </c>
      <c r="AA1270" s="60">
        <f>W1270/N1270</f>
        <v>0</v>
      </c>
      <c r="AB1270" s="60"/>
      <c r="AC1270" s="60"/>
      <c r="AD1270" s="59"/>
      <c r="AE1270" s="59"/>
      <c r="AF1270" s="59"/>
      <c r="AG1270" s="59"/>
      <c r="AH1270" s="61"/>
      <c r="AI1270" s="61"/>
      <c r="AJ1270" s="61"/>
      <c r="AK1270" s="61"/>
      <c r="AL1270" s="164">
        <v>2.7503626183282983</v>
      </c>
      <c r="AM1270" s="62"/>
      <c r="AN1270" s="62">
        <f>AL1270*$AN$10/$AL$10</f>
        <v>1.5966044606952561</v>
      </c>
      <c r="AO1270" s="59">
        <f t="shared" si="230"/>
        <v>7983.0223034762803</v>
      </c>
      <c r="AP1270" s="59">
        <f t="shared" si="230"/>
        <v>3512.5298135295634</v>
      </c>
      <c r="AQ1270" s="59">
        <f t="shared" si="230"/>
        <v>2394.9066910428842</v>
      </c>
      <c r="AR1270" s="59">
        <f t="shared" si="227"/>
        <v>1596.604460695256</v>
      </c>
      <c r="AS1270" s="59">
        <f t="shared" si="235"/>
        <v>8000</v>
      </c>
      <c r="AT1270" s="59">
        <f t="shared" si="235"/>
        <v>3500</v>
      </c>
      <c r="AU1270" s="59">
        <f t="shared" si="235"/>
        <v>2400</v>
      </c>
      <c r="AV1270" s="59">
        <f t="shared" si="235"/>
        <v>1600</v>
      </c>
      <c r="AW1270" s="64"/>
      <c r="AX1270" s="54" t="s">
        <v>32</v>
      </c>
      <c r="AY1270" s="65"/>
      <c r="AZ1270" s="66">
        <v>450</v>
      </c>
    </row>
    <row r="1271" spans="1:52" ht="31.5" x14ac:dyDescent="0.25">
      <c r="A1271" s="53" t="str">
        <f t="shared" si="231"/>
        <v>VC32NT+1</v>
      </c>
      <c r="B1271" s="53" t="str">
        <f t="shared" si="232"/>
        <v>VC32NT+2</v>
      </c>
      <c r="C1271" s="53" t="str">
        <f t="shared" si="233"/>
        <v>VC32NT+3</v>
      </c>
      <c r="D1271" s="53" t="str">
        <f t="shared" si="234"/>
        <v>VC32NT+4</v>
      </c>
      <c r="F1271" s="54" t="s">
        <v>32</v>
      </c>
      <c r="G1271" s="55">
        <v>32</v>
      </c>
      <c r="H1271" s="55" t="s">
        <v>4086</v>
      </c>
      <c r="I1271" s="56" t="s">
        <v>4087</v>
      </c>
      <c r="J1271" s="56" t="s">
        <v>82</v>
      </c>
      <c r="K1271" s="56"/>
      <c r="L1271" s="56" t="s">
        <v>3957</v>
      </c>
      <c r="M1271" s="57">
        <v>3000</v>
      </c>
      <c r="N1271" s="57">
        <v>1500</v>
      </c>
      <c r="O1271" s="57">
        <v>1200</v>
      </c>
      <c r="P1271" s="57">
        <v>1000</v>
      </c>
      <c r="Q1271" s="57"/>
      <c r="R1271" s="57"/>
      <c r="S1271" s="57"/>
      <c r="T1271" s="57"/>
      <c r="U1271" s="58" t="str">
        <f t="shared" si="239"/>
        <v>VC32NT</v>
      </c>
      <c r="V1271" s="59"/>
      <c r="W1271" s="59"/>
      <c r="X1271" s="59"/>
      <c r="Y1271" s="59"/>
      <c r="Z1271" s="60"/>
      <c r="AA1271" s="60"/>
      <c r="AB1271" s="60"/>
      <c r="AC1271" s="60"/>
      <c r="AD1271" s="59"/>
      <c r="AE1271" s="59"/>
      <c r="AF1271" s="59"/>
      <c r="AG1271" s="59"/>
      <c r="AH1271" s="61"/>
      <c r="AI1271" s="61"/>
      <c r="AJ1271" s="61"/>
      <c r="AK1271" s="61"/>
      <c r="AL1271" s="164">
        <v>5.3632461864406782</v>
      </c>
      <c r="AM1271" s="62"/>
      <c r="AN1271" s="63">
        <f>ROUNDDOWN(AL1271*$AN$10/$AL$10,1)</f>
        <v>3.1</v>
      </c>
      <c r="AO1271" s="59">
        <f t="shared" si="230"/>
        <v>9300</v>
      </c>
      <c r="AP1271" s="59">
        <f t="shared" si="230"/>
        <v>4650</v>
      </c>
      <c r="AQ1271" s="59">
        <f t="shared" si="230"/>
        <v>3720</v>
      </c>
      <c r="AR1271" s="59">
        <f t="shared" si="227"/>
        <v>3100</v>
      </c>
      <c r="AS1271" s="59">
        <f t="shared" si="235"/>
        <v>9300</v>
      </c>
      <c r="AT1271" s="59">
        <f t="shared" si="235"/>
        <v>4700</v>
      </c>
      <c r="AU1271" s="59">
        <f t="shared" si="235"/>
        <v>3700</v>
      </c>
      <c r="AV1271" s="59">
        <f t="shared" si="235"/>
        <v>3100</v>
      </c>
      <c r="AW1271" s="64"/>
      <c r="AX1271" s="54" t="s">
        <v>32</v>
      </c>
      <c r="AY1271" s="65"/>
      <c r="AZ1271" s="66">
        <v>240</v>
      </c>
    </row>
    <row r="1272" spans="1:52" ht="31.5" x14ac:dyDescent="0.25">
      <c r="A1272" s="53" t="str">
        <f t="shared" si="231"/>
        <v>VC33NT+1</v>
      </c>
      <c r="B1272" s="53" t="str">
        <f t="shared" si="232"/>
        <v>VC33NT+2</v>
      </c>
      <c r="C1272" s="53" t="str">
        <f t="shared" si="233"/>
        <v>VC33NT+3</v>
      </c>
      <c r="D1272" s="53" t="str">
        <f t="shared" si="234"/>
        <v>VC33NT+4</v>
      </c>
      <c r="F1272" s="54" t="s">
        <v>32</v>
      </c>
      <c r="G1272" s="55">
        <v>33</v>
      </c>
      <c r="H1272" s="55" t="s">
        <v>4088</v>
      </c>
      <c r="I1272" s="56" t="s">
        <v>4089</v>
      </c>
      <c r="J1272" s="56" t="s">
        <v>50</v>
      </c>
      <c r="K1272" s="56"/>
      <c r="L1272" s="56" t="s">
        <v>3874</v>
      </c>
      <c r="M1272" s="55">
        <v>4000</v>
      </c>
      <c r="N1272" s="55">
        <v>2000</v>
      </c>
      <c r="O1272" s="55">
        <v>1500</v>
      </c>
      <c r="P1272" s="55">
        <v>1000</v>
      </c>
      <c r="Q1272" s="57"/>
      <c r="R1272" s="57"/>
      <c r="S1272" s="57"/>
      <c r="T1272" s="57"/>
      <c r="U1272" s="58" t="str">
        <f t="shared" si="239"/>
        <v>VC33NT</v>
      </c>
      <c r="V1272" s="59"/>
      <c r="W1272" s="59"/>
      <c r="X1272" s="59"/>
      <c r="Y1272" s="59"/>
      <c r="Z1272" s="60"/>
      <c r="AA1272" s="60"/>
      <c r="AB1272" s="60"/>
      <c r="AC1272" s="60"/>
      <c r="AD1272" s="59"/>
      <c r="AE1272" s="59"/>
      <c r="AF1272" s="59"/>
      <c r="AG1272" s="59"/>
      <c r="AH1272" s="61"/>
      <c r="AI1272" s="61"/>
      <c r="AJ1272" s="61"/>
      <c r="AK1272" s="61"/>
      <c r="AL1272" s="164">
        <v>3.4183544303797473</v>
      </c>
      <c r="AM1272" s="62"/>
      <c r="AN1272" s="62">
        <v>1.95</v>
      </c>
      <c r="AO1272" s="59">
        <f t="shared" si="230"/>
        <v>7800</v>
      </c>
      <c r="AP1272" s="59">
        <f t="shared" si="230"/>
        <v>3900</v>
      </c>
      <c r="AQ1272" s="59">
        <f t="shared" si="230"/>
        <v>2925</v>
      </c>
      <c r="AR1272" s="59">
        <f t="shared" si="227"/>
        <v>1950</v>
      </c>
      <c r="AS1272" s="59">
        <f t="shared" si="235"/>
        <v>7800</v>
      </c>
      <c r="AT1272" s="59">
        <f t="shared" si="235"/>
        <v>3900</v>
      </c>
      <c r="AU1272" s="59">
        <f t="shared" si="235"/>
        <v>2900</v>
      </c>
      <c r="AV1272" s="59">
        <f t="shared" si="235"/>
        <v>2000</v>
      </c>
      <c r="AW1272" s="64"/>
      <c r="AX1272" s="54" t="s">
        <v>32</v>
      </c>
      <c r="AY1272" s="65"/>
      <c r="AZ1272" s="66"/>
    </row>
    <row r="1273" spans="1:52" ht="31.5" x14ac:dyDescent="0.25">
      <c r="A1273" s="53" t="str">
        <f t="shared" si="231"/>
        <v>VC34NT2+1</v>
      </c>
      <c r="B1273" s="53" t="str">
        <f t="shared" si="232"/>
        <v>VC34NT2+2</v>
      </c>
      <c r="C1273" s="53" t="str">
        <f t="shared" si="233"/>
        <v>VC34NT2+3</v>
      </c>
      <c r="D1273" s="53" t="str">
        <f t="shared" si="234"/>
        <v>VC34NT2+4</v>
      </c>
      <c r="F1273" s="54" t="s">
        <v>32</v>
      </c>
      <c r="G1273" s="55">
        <v>34</v>
      </c>
      <c r="H1273" s="55" t="s">
        <v>4090</v>
      </c>
      <c r="I1273" s="56" t="s">
        <v>4091</v>
      </c>
      <c r="J1273" s="56" t="s">
        <v>50</v>
      </c>
      <c r="K1273" s="56"/>
      <c r="L1273" s="56" t="s">
        <v>4092</v>
      </c>
      <c r="M1273" s="57"/>
      <c r="N1273" s="57"/>
      <c r="O1273" s="57"/>
      <c r="P1273" s="55"/>
      <c r="Q1273" s="57"/>
      <c r="R1273" s="57"/>
      <c r="S1273" s="57"/>
      <c r="T1273" s="57"/>
      <c r="U1273" s="58"/>
      <c r="V1273" s="59"/>
      <c r="W1273" s="59"/>
      <c r="X1273" s="59"/>
      <c r="Y1273" s="59"/>
      <c r="Z1273" s="60"/>
      <c r="AA1273" s="60"/>
      <c r="AB1273" s="60"/>
      <c r="AC1273" s="60"/>
      <c r="AD1273" s="59"/>
      <c r="AE1273" s="59"/>
      <c r="AF1273" s="59"/>
      <c r="AG1273" s="59"/>
      <c r="AH1273" s="61"/>
      <c r="AI1273" s="61"/>
      <c r="AJ1273" s="61"/>
      <c r="AK1273" s="61"/>
      <c r="AL1273" s="164"/>
      <c r="AM1273" s="62"/>
      <c r="AN1273" s="62"/>
      <c r="AO1273" s="59">
        <f t="shared" si="230"/>
        <v>0</v>
      </c>
      <c r="AP1273" s="59">
        <f t="shared" si="230"/>
        <v>0</v>
      </c>
      <c r="AQ1273" s="59">
        <f t="shared" si="230"/>
        <v>0</v>
      </c>
      <c r="AR1273" s="59">
        <f t="shared" si="227"/>
        <v>0</v>
      </c>
      <c r="AS1273" s="59"/>
      <c r="AT1273" s="59"/>
      <c r="AU1273" s="59"/>
      <c r="AV1273" s="59"/>
      <c r="AW1273" s="64"/>
      <c r="AX1273" s="54" t="s">
        <v>32</v>
      </c>
      <c r="AY1273" s="65"/>
      <c r="AZ1273" s="66">
        <v>480</v>
      </c>
    </row>
    <row r="1274" spans="1:52" ht="47.25" x14ac:dyDescent="0.25">
      <c r="A1274" s="53" t="str">
        <f t="shared" si="231"/>
        <v>VC34NT2_D1+1</v>
      </c>
      <c r="B1274" s="53" t="str">
        <f t="shared" si="232"/>
        <v>VC34NT2_D1+2</v>
      </c>
      <c r="C1274" s="53" t="str">
        <f t="shared" si="233"/>
        <v>VC34NT2_D1+3</v>
      </c>
      <c r="D1274" s="53" t="str">
        <f t="shared" si="234"/>
        <v>VC34NT2_D1+4</v>
      </c>
      <c r="F1274" s="54" t="s">
        <v>32</v>
      </c>
      <c r="G1274" s="55"/>
      <c r="H1274" s="55" t="s">
        <v>4093</v>
      </c>
      <c r="I1274" s="56" t="s">
        <v>4094</v>
      </c>
      <c r="J1274" s="56" t="s">
        <v>4095</v>
      </c>
      <c r="K1274" s="56"/>
      <c r="L1274" s="56" t="s">
        <v>3874</v>
      </c>
      <c r="M1274" s="57">
        <v>4000</v>
      </c>
      <c r="N1274" s="57">
        <v>1500</v>
      </c>
      <c r="O1274" s="57">
        <v>1000</v>
      </c>
      <c r="P1274" s="55">
        <v>900</v>
      </c>
      <c r="Q1274" s="57"/>
      <c r="R1274" s="57"/>
      <c r="S1274" s="57"/>
      <c r="T1274" s="57"/>
      <c r="U1274" s="58" t="str">
        <f>H1274</f>
        <v>VC34NT2_D1</v>
      </c>
      <c r="V1274" s="59"/>
      <c r="W1274" s="59"/>
      <c r="X1274" s="59"/>
      <c r="Y1274" s="59"/>
      <c r="Z1274" s="60"/>
      <c r="AA1274" s="60"/>
      <c r="AB1274" s="60"/>
      <c r="AC1274" s="60"/>
      <c r="AD1274" s="59"/>
      <c r="AE1274" s="59"/>
      <c r="AF1274" s="59"/>
      <c r="AG1274" s="59"/>
      <c r="AH1274" s="61"/>
      <c r="AI1274" s="61"/>
      <c r="AJ1274" s="61"/>
      <c r="AK1274" s="61"/>
      <c r="AL1274" s="164">
        <v>4.43</v>
      </c>
      <c r="AM1274" s="62"/>
      <c r="AN1274" s="63">
        <f>ROUNDDOWN(AL1274*$AN$10/$AL$10,1)</f>
        <v>2.5</v>
      </c>
      <c r="AO1274" s="59">
        <f t="shared" si="230"/>
        <v>10000</v>
      </c>
      <c r="AP1274" s="59">
        <f t="shared" si="230"/>
        <v>3750</v>
      </c>
      <c r="AQ1274" s="59">
        <f t="shared" si="230"/>
        <v>2500</v>
      </c>
      <c r="AR1274" s="59">
        <f t="shared" si="227"/>
        <v>2250</v>
      </c>
      <c r="AS1274" s="59">
        <f t="shared" si="235"/>
        <v>10000</v>
      </c>
      <c r="AT1274" s="59">
        <f t="shared" si="235"/>
        <v>3800</v>
      </c>
      <c r="AU1274" s="59">
        <f t="shared" si="235"/>
        <v>2500</v>
      </c>
      <c r="AV1274" s="59">
        <f t="shared" si="235"/>
        <v>2300</v>
      </c>
      <c r="AW1274" s="64"/>
      <c r="AX1274" s="54" t="s">
        <v>32</v>
      </c>
      <c r="AY1274" s="65"/>
      <c r="AZ1274" s="66">
        <v>480</v>
      </c>
    </row>
    <row r="1275" spans="1:52" ht="47.25" x14ac:dyDescent="0.25">
      <c r="A1275" s="53" t="str">
        <f t="shared" si="231"/>
        <v>VC34NT2_D2+1</v>
      </c>
      <c r="B1275" s="53" t="str">
        <f t="shared" si="232"/>
        <v>VC34NT2_D2+2</v>
      </c>
      <c r="C1275" s="53" t="str">
        <f t="shared" si="233"/>
        <v>VC34NT2_D2+3</v>
      </c>
      <c r="D1275" s="53" t="str">
        <f t="shared" si="234"/>
        <v>VC34NT2_D2+4</v>
      </c>
      <c r="F1275" s="54" t="s">
        <v>32</v>
      </c>
      <c r="G1275" s="55"/>
      <c r="H1275" s="55" t="s">
        <v>4096</v>
      </c>
      <c r="I1275" s="56" t="s">
        <v>4097</v>
      </c>
      <c r="J1275" s="56" t="s">
        <v>3957</v>
      </c>
      <c r="K1275" s="56"/>
      <c r="L1275" s="56" t="s">
        <v>4098</v>
      </c>
      <c r="M1275" s="57">
        <v>3500</v>
      </c>
      <c r="N1275" s="57">
        <v>1500</v>
      </c>
      <c r="O1275" s="57">
        <v>1000</v>
      </c>
      <c r="P1275" s="55">
        <v>900</v>
      </c>
      <c r="Q1275" s="57"/>
      <c r="R1275" s="57"/>
      <c r="S1275" s="57"/>
      <c r="T1275" s="57"/>
      <c r="U1275" s="58" t="str">
        <f>H1275</f>
        <v>VC34NT2_D2</v>
      </c>
      <c r="V1275" s="59"/>
      <c r="W1275" s="59"/>
      <c r="X1275" s="59"/>
      <c r="Y1275" s="59"/>
      <c r="Z1275" s="60"/>
      <c r="AA1275" s="60"/>
      <c r="AB1275" s="60"/>
      <c r="AC1275" s="60"/>
      <c r="AD1275" s="59"/>
      <c r="AE1275" s="59"/>
      <c r="AF1275" s="59"/>
      <c r="AG1275" s="59"/>
      <c r="AH1275" s="61"/>
      <c r="AI1275" s="61"/>
      <c r="AJ1275" s="61"/>
      <c r="AK1275" s="61"/>
      <c r="AL1275" s="164">
        <v>4.9346666666666668</v>
      </c>
      <c r="AM1275" s="62"/>
      <c r="AN1275" s="63">
        <f>ROUNDDOWN(AL1275*$AN$10/$AL$10,1)</f>
        <v>2.8</v>
      </c>
      <c r="AO1275" s="59">
        <f t="shared" si="230"/>
        <v>9800</v>
      </c>
      <c r="AP1275" s="59">
        <f t="shared" si="230"/>
        <v>4200</v>
      </c>
      <c r="AQ1275" s="59">
        <f t="shared" si="230"/>
        <v>2800</v>
      </c>
      <c r="AR1275" s="59">
        <f t="shared" si="227"/>
        <v>2520</v>
      </c>
      <c r="AS1275" s="59">
        <f t="shared" si="235"/>
        <v>9800</v>
      </c>
      <c r="AT1275" s="59">
        <f t="shared" si="235"/>
        <v>4200</v>
      </c>
      <c r="AU1275" s="59">
        <f t="shared" si="235"/>
        <v>2800</v>
      </c>
      <c r="AV1275" s="59">
        <f t="shared" si="235"/>
        <v>2500</v>
      </c>
      <c r="AW1275" s="64"/>
      <c r="AX1275" s="54" t="s">
        <v>32</v>
      </c>
      <c r="AY1275" s="65"/>
      <c r="AZ1275" s="66">
        <v>300</v>
      </c>
    </row>
    <row r="1276" spans="1:52" ht="48" customHeight="1" x14ac:dyDescent="0.25">
      <c r="A1276" s="53" t="str">
        <f t="shared" si="231"/>
        <v>VC35NT2+1</v>
      </c>
      <c r="B1276" s="53" t="str">
        <f t="shared" si="232"/>
        <v>VC35NT2+2</v>
      </c>
      <c r="C1276" s="53" t="str">
        <f t="shared" si="233"/>
        <v>VC35NT2+3</v>
      </c>
      <c r="D1276" s="53" t="str">
        <f t="shared" si="234"/>
        <v>VC35NT2+4</v>
      </c>
      <c r="F1276" s="54" t="s">
        <v>32</v>
      </c>
      <c r="G1276" s="55">
        <v>35</v>
      </c>
      <c r="H1276" s="55" t="s">
        <v>4099</v>
      </c>
      <c r="I1276" s="56" t="s">
        <v>4100</v>
      </c>
      <c r="J1276" s="56" t="s">
        <v>60</v>
      </c>
      <c r="K1276" s="56"/>
      <c r="L1276" s="56" t="s">
        <v>4101</v>
      </c>
      <c r="M1276" s="55">
        <v>2500</v>
      </c>
      <c r="N1276" s="55">
        <v>1200</v>
      </c>
      <c r="O1276" s="55">
        <v>1000</v>
      </c>
      <c r="P1276" s="55">
        <v>800</v>
      </c>
      <c r="Q1276" s="57"/>
      <c r="R1276" s="57"/>
      <c r="S1276" s="57"/>
      <c r="T1276" s="57"/>
      <c r="U1276" s="58" t="str">
        <f>H1276</f>
        <v>VC35NT2</v>
      </c>
      <c r="V1276" s="59"/>
      <c r="W1276" s="59"/>
      <c r="X1276" s="59"/>
      <c r="Y1276" s="59"/>
      <c r="Z1276" s="60">
        <f>V1276/M1276</f>
        <v>0</v>
      </c>
      <c r="AA1276" s="60">
        <f>W1276/N1276</f>
        <v>0</v>
      </c>
      <c r="AB1276" s="60"/>
      <c r="AC1276" s="60"/>
      <c r="AD1276" s="59"/>
      <c r="AE1276" s="59"/>
      <c r="AF1276" s="59"/>
      <c r="AG1276" s="59"/>
      <c r="AH1276" s="61"/>
      <c r="AI1276" s="61"/>
      <c r="AJ1276" s="61"/>
      <c r="AK1276" s="61"/>
      <c r="AL1276" s="164">
        <v>6.5315581854043394</v>
      </c>
      <c r="AM1276" s="62"/>
      <c r="AN1276" s="63">
        <f>ROUNDDOWN(AL1276*$AN$10/$AL$10,1)</f>
        <v>3.7</v>
      </c>
      <c r="AO1276" s="59">
        <f t="shared" si="230"/>
        <v>9250</v>
      </c>
      <c r="AP1276" s="59">
        <f t="shared" si="230"/>
        <v>4440</v>
      </c>
      <c r="AQ1276" s="59">
        <f t="shared" si="230"/>
        <v>3700</v>
      </c>
      <c r="AR1276" s="59">
        <f t="shared" si="227"/>
        <v>2960</v>
      </c>
      <c r="AS1276" s="59">
        <f t="shared" si="235"/>
        <v>9300</v>
      </c>
      <c r="AT1276" s="59">
        <f t="shared" si="235"/>
        <v>4400</v>
      </c>
      <c r="AU1276" s="59">
        <f t="shared" si="235"/>
        <v>3700</v>
      </c>
      <c r="AV1276" s="59">
        <f t="shared" si="235"/>
        <v>3000</v>
      </c>
      <c r="AW1276" s="64"/>
      <c r="AX1276" s="54" t="s">
        <v>32</v>
      </c>
      <c r="AY1276" s="65"/>
      <c r="AZ1276" s="66">
        <v>120</v>
      </c>
    </row>
    <row r="1277" spans="1:52" ht="48" customHeight="1" x14ac:dyDescent="0.25">
      <c r="A1277" s="53" t="str">
        <f t="shared" si="231"/>
        <v>VC36NT+1</v>
      </c>
      <c r="B1277" s="53" t="str">
        <f t="shared" si="232"/>
        <v>VC36NT+2</v>
      </c>
      <c r="C1277" s="53" t="str">
        <f t="shared" si="233"/>
        <v>VC36NT+3</v>
      </c>
      <c r="D1277" s="53" t="str">
        <f t="shared" si="234"/>
        <v>VC36NT+4</v>
      </c>
      <c r="F1277" s="54" t="s">
        <v>32</v>
      </c>
      <c r="G1277" s="55">
        <v>36</v>
      </c>
      <c r="H1277" s="55" t="s">
        <v>58</v>
      </c>
      <c r="I1277" s="56" t="s">
        <v>59</v>
      </c>
      <c r="J1277" s="56" t="s">
        <v>60</v>
      </c>
      <c r="K1277" s="56"/>
      <c r="L1277" s="56" t="s">
        <v>4102</v>
      </c>
      <c r="M1277" s="57"/>
      <c r="N1277" s="57"/>
      <c r="O1277" s="57"/>
      <c r="P1277" s="55"/>
      <c r="Q1277" s="57"/>
      <c r="R1277" s="57"/>
      <c r="S1277" s="57"/>
      <c r="T1277" s="57"/>
      <c r="U1277" s="58"/>
      <c r="V1277" s="59"/>
      <c r="W1277" s="59"/>
      <c r="X1277" s="59"/>
      <c r="Y1277" s="59"/>
      <c r="Z1277" s="60"/>
      <c r="AA1277" s="60" t="e">
        <f>W1277/N1277</f>
        <v>#DIV/0!</v>
      </c>
      <c r="AB1277" s="60"/>
      <c r="AC1277" s="60"/>
      <c r="AD1277" s="59"/>
      <c r="AE1277" s="59"/>
      <c r="AF1277" s="59"/>
      <c r="AG1277" s="59"/>
      <c r="AH1277" s="61"/>
      <c r="AI1277" s="61"/>
      <c r="AJ1277" s="61"/>
      <c r="AK1277" s="61"/>
      <c r="AL1277" s="164"/>
      <c r="AM1277" s="62"/>
      <c r="AN1277" s="62"/>
      <c r="AO1277" s="59">
        <f t="shared" si="230"/>
        <v>0</v>
      </c>
      <c r="AP1277" s="59">
        <f t="shared" si="230"/>
        <v>0</v>
      </c>
      <c r="AQ1277" s="59">
        <f t="shared" si="230"/>
        <v>0</v>
      </c>
      <c r="AR1277" s="59">
        <f t="shared" si="227"/>
        <v>0</v>
      </c>
      <c r="AS1277" s="59"/>
      <c r="AT1277" s="59"/>
      <c r="AU1277" s="59"/>
      <c r="AV1277" s="59"/>
      <c r="AW1277" s="64"/>
      <c r="AX1277" s="54" t="s">
        <v>32</v>
      </c>
      <c r="AY1277" s="65"/>
      <c r="AZ1277" s="66">
        <v>110</v>
      </c>
    </row>
    <row r="1278" spans="1:52" ht="48" customHeight="1" x14ac:dyDescent="0.25">
      <c r="A1278" s="53" t="str">
        <f t="shared" si="231"/>
        <v>VC36NT_D1+1</v>
      </c>
      <c r="B1278" s="53" t="str">
        <f t="shared" si="232"/>
        <v>VC36NT_D1+2</v>
      </c>
      <c r="C1278" s="53" t="str">
        <f t="shared" si="233"/>
        <v>VC36NT_D1+3</v>
      </c>
      <c r="D1278" s="53" t="str">
        <f t="shared" si="234"/>
        <v>VC36NT_D1+4</v>
      </c>
      <c r="F1278" s="54" t="s">
        <v>32</v>
      </c>
      <c r="G1278" s="55"/>
      <c r="H1278" s="55" t="s">
        <v>61</v>
      </c>
      <c r="I1278" s="56" t="s">
        <v>62</v>
      </c>
      <c r="J1278" s="56" t="s">
        <v>4102</v>
      </c>
      <c r="K1278" s="56"/>
      <c r="L1278" s="56" t="s">
        <v>4101</v>
      </c>
      <c r="M1278" s="57">
        <v>3000</v>
      </c>
      <c r="N1278" s="57">
        <v>1400</v>
      </c>
      <c r="O1278" s="55">
        <v>1000</v>
      </c>
      <c r="P1278" s="55">
        <v>700</v>
      </c>
      <c r="Q1278" s="57"/>
      <c r="R1278" s="57"/>
      <c r="S1278" s="57"/>
      <c r="T1278" s="57"/>
      <c r="U1278" s="58" t="str">
        <f>H1278</f>
        <v>VC36NT_D1</v>
      </c>
      <c r="V1278" s="59"/>
      <c r="W1278" s="59"/>
      <c r="X1278" s="59"/>
      <c r="Y1278" s="59"/>
      <c r="Z1278" s="60">
        <f>V1278/M1278</f>
        <v>0</v>
      </c>
      <c r="AA1278" s="60"/>
      <c r="AB1278" s="60"/>
      <c r="AC1278" s="60"/>
      <c r="AD1278" s="59"/>
      <c r="AE1278" s="59"/>
      <c r="AF1278" s="59"/>
      <c r="AG1278" s="59"/>
      <c r="AH1278" s="61"/>
      <c r="AI1278" s="61"/>
      <c r="AJ1278" s="61"/>
      <c r="AK1278" s="61"/>
      <c r="AL1278" s="164">
        <v>4.6453333333333333</v>
      </c>
      <c r="AM1278" s="62"/>
      <c r="AN1278" s="63">
        <f>ROUNDDOWN(AL1278*$AN$10/$AL$10,1)</f>
        <v>2.6</v>
      </c>
      <c r="AO1278" s="59">
        <f t="shared" si="230"/>
        <v>7800</v>
      </c>
      <c r="AP1278" s="59">
        <f t="shared" si="230"/>
        <v>3640</v>
      </c>
      <c r="AQ1278" s="59">
        <f t="shared" si="230"/>
        <v>2600</v>
      </c>
      <c r="AR1278" s="59">
        <f t="shared" si="227"/>
        <v>1820</v>
      </c>
      <c r="AS1278" s="59">
        <f t="shared" si="235"/>
        <v>7800</v>
      </c>
      <c r="AT1278" s="59">
        <f t="shared" si="235"/>
        <v>3600</v>
      </c>
      <c r="AU1278" s="59">
        <f t="shared" si="235"/>
        <v>2600</v>
      </c>
      <c r="AV1278" s="59">
        <f t="shared" si="235"/>
        <v>1800</v>
      </c>
      <c r="AW1278" s="64"/>
      <c r="AX1278" s="54" t="s">
        <v>32</v>
      </c>
      <c r="AY1278" s="65"/>
      <c r="AZ1278" s="66">
        <v>270</v>
      </c>
    </row>
    <row r="1279" spans="1:52" ht="47.25" x14ac:dyDescent="0.25">
      <c r="A1279" s="53" t="str">
        <f t="shared" si="231"/>
        <v>VC36NT_D2+1</v>
      </c>
      <c r="B1279" s="53" t="str">
        <f t="shared" si="232"/>
        <v>VC36NT_D2+2</v>
      </c>
      <c r="C1279" s="53" t="str">
        <f t="shared" si="233"/>
        <v>VC36NT_D2+3</v>
      </c>
      <c r="D1279" s="53" t="str">
        <f t="shared" si="234"/>
        <v>VC36NT_D2+4</v>
      </c>
      <c r="F1279" s="54" t="s">
        <v>32</v>
      </c>
      <c r="G1279" s="55"/>
      <c r="H1279" s="55" t="s">
        <v>63</v>
      </c>
      <c r="I1279" s="56" t="s">
        <v>64</v>
      </c>
      <c r="J1279" s="56" t="s">
        <v>51</v>
      </c>
      <c r="K1279" s="56"/>
      <c r="L1279" s="55" t="s">
        <v>4103</v>
      </c>
      <c r="M1279" s="55">
        <v>2200</v>
      </c>
      <c r="N1279" s="55">
        <v>1100</v>
      </c>
      <c r="O1279" s="55">
        <v>800</v>
      </c>
      <c r="P1279" s="55">
        <v>650</v>
      </c>
      <c r="Q1279" s="57"/>
      <c r="R1279" s="57"/>
      <c r="S1279" s="57"/>
      <c r="T1279" s="57"/>
      <c r="U1279" s="58" t="str">
        <f>H1279</f>
        <v>VC36NT_D2</v>
      </c>
      <c r="V1279" s="59"/>
      <c r="W1279" s="59"/>
      <c r="X1279" s="59"/>
      <c r="Y1279" s="59"/>
      <c r="Z1279" s="60">
        <f>V1279/M1279</f>
        <v>0</v>
      </c>
      <c r="AA1279" s="60">
        <f>W1279/N1279</f>
        <v>0</v>
      </c>
      <c r="AB1279" s="60"/>
      <c r="AC1279" s="60"/>
      <c r="AD1279" s="59"/>
      <c r="AE1279" s="59"/>
      <c r="AF1279" s="59"/>
      <c r="AG1279" s="59"/>
      <c r="AH1279" s="61"/>
      <c r="AI1279" s="61"/>
      <c r="AJ1279" s="61"/>
      <c r="AK1279" s="61"/>
      <c r="AL1279" s="164">
        <v>4.83</v>
      </c>
      <c r="AM1279" s="62"/>
      <c r="AN1279" s="63">
        <f>ROUNDDOWN(AL1279*$AN$10/$AL$10,1)</f>
        <v>2.8</v>
      </c>
      <c r="AO1279" s="59">
        <f t="shared" si="230"/>
        <v>6160</v>
      </c>
      <c r="AP1279" s="59">
        <f t="shared" si="230"/>
        <v>3080</v>
      </c>
      <c r="AQ1279" s="59">
        <f t="shared" si="230"/>
        <v>2240</v>
      </c>
      <c r="AR1279" s="59">
        <f t="shared" si="227"/>
        <v>1819.9999999999998</v>
      </c>
      <c r="AS1279" s="59">
        <f t="shared" si="235"/>
        <v>6200</v>
      </c>
      <c r="AT1279" s="59">
        <f t="shared" si="235"/>
        <v>3100</v>
      </c>
      <c r="AU1279" s="59">
        <f t="shared" si="235"/>
        <v>2200</v>
      </c>
      <c r="AV1279" s="59">
        <f t="shared" si="235"/>
        <v>1800</v>
      </c>
      <c r="AW1279" s="64"/>
      <c r="AX1279" s="54" t="s">
        <v>32</v>
      </c>
      <c r="AY1279" s="65"/>
      <c r="AZ1279" s="66">
        <v>960</v>
      </c>
    </row>
    <row r="1280" spans="1:52" x14ac:dyDescent="0.25">
      <c r="A1280" s="53" t="str">
        <f t="shared" si="231"/>
        <v>VC37NT2+1</v>
      </c>
      <c r="B1280" s="53" t="str">
        <f t="shared" si="232"/>
        <v>VC37NT2+2</v>
      </c>
      <c r="C1280" s="53" t="str">
        <f t="shared" si="233"/>
        <v>VC37NT2+3</v>
      </c>
      <c r="D1280" s="53" t="str">
        <f t="shared" si="234"/>
        <v>VC37NT2+4</v>
      </c>
      <c r="F1280" s="54" t="s">
        <v>32</v>
      </c>
      <c r="G1280" s="55">
        <v>37</v>
      </c>
      <c r="H1280" s="55" t="s">
        <v>4104</v>
      </c>
      <c r="I1280" s="56" t="s">
        <v>77</v>
      </c>
      <c r="J1280" s="56" t="s">
        <v>51</v>
      </c>
      <c r="K1280" s="56"/>
      <c r="L1280" s="55" t="s">
        <v>4105</v>
      </c>
      <c r="M1280" s="57"/>
      <c r="N1280" s="57"/>
      <c r="O1280" s="55"/>
      <c r="P1280" s="55"/>
      <c r="Q1280" s="57"/>
      <c r="R1280" s="57"/>
      <c r="S1280" s="57"/>
      <c r="T1280" s="57"/>
      <c r="U1280" s="58"/>
      <c r="V1280" s="59"/>
      <c r="W1280" s="59"/>
      <c r="X1280" s="59"/>
      <c r="Y1280" s="59"/>
      <c r="Z1280" s="60"/>
      <c r="AA1280" s="60"/>
      <c r="AB1280" s="60"/>
      <c r="AC1280" s="60"/>
      <c r="AD1280" s="59"/>
      <c r="AE1280" s="59"/>
      <c r="AF1280" s="59"/>
      <c r="AG1280" s="59"/>
      <c r="AH1280" s="61"/>
      <c r="AI1280" s="61"/>
      <c r="AJ1280" s="61"/>
      <c r="AK1280" s="61"/>
      <c r="AL1280" s="164"/>
      <c r="AM1280" s="62"/>
      <c r="AN1280" s="62"/>
      <c r="AO1280" s="59">
        <f t="shared" si="230"/>
        <v>0</v>
      </c>
      <c r="AP1280" s="59">
        <f t="shared" si="230"/>
        <v>0</v>
      </c>
      <c r="AQ1280" s="59">
        <f t="shared" si="230"/>
        <v>0</v>
      </c>
      <c r="AR1280" s="59">
        <f t="shared" si="227"/>
        <v>0</v>
      </c>
      <c r="AS1280" s="59"/>
      <c r="AT1280" s="59"/>
      <c r="AU1280" s="59"/>
      <c r="AV1280" s="59"/>
      <c r="AW1280" s="64"/>
      <c r="AX1280" s="54" t="s">
        <v>32</v>
      </c>
      <c r="AY1280" s="65"/>
      <c r="AZ1280" s="66"/>
    </row>
    <row r="1281" spans="1:52" ht="47.25" x14ac:dyDescent="0.25">
      <c r="A1281" s="53" t="str">
        <f t="shared" si="231"/>
        <v>VC37NT2_D1+1</v>
      </c>
      <c r="B1281" s="53" t="str">
        <f t="shared" si="232"/>
        <v>VC37NT2_D1+2</v>
      </c>
      <c r="C1281" s="53" t="str">
        <f t="shared" si="233"/>
        <v>VC37NT2_D1+3</v>
      </c>
      <c r="D1281" s="53" t="str">
        <f t="shared" si="234"/>
        <v>VC37NT2_D1+4</v>
      </c>
      <c r="F1281" s="54" t="s">
        <v>32</v>
      </c>
      <c r="G1281" s="55"/>
      <c r="H1281" s="81" t="s">
        <v>4106</v>
      </c>
      <c r="I1281" s="56" t="s">
        <v>4107</v>
      </c>
      <c r="J1281" s="56" t="s">
        <v>4105</v>
      </c>
      <c r="K1281" s="56"/>
      <c r="L1281" s="55" t="s">
        <v>67</v>
      </c>
      <c r="M1281" s="57">
        <v>2000</v>
      </c>
      <c r="N1281" s="55">
        <v>1000</v>
      </c>
      <c r="O1281" s="55">
        <v>850</v>
      </c>
      <c r="P1281" s="55">
        <v>750</v>
      </c>
      <c r="Q1281" s="57"/>
      <c r="R1281" s="57"/>
      <c r="S1281" s="57"/>
      <c r="T1281" s="57"/>
      <c r="U1281" s="58" t="str">
        <f>H1281</f>
        <v>VC37NT2_D1</v>
      </c>
      <c r="V1281" s="59"/>
      <c r="W1281" s="59"/>
      <c r="X1281" s="59"/>
      <c r="Y1281" s="59"/>
      <c r="Z1281" s="60"/>
      <c r="AA1281" s="60"/>
      <c r="AB1281" s="60"/>
      <c r="AC1281" s="60"/>
      <c r="AD1281" s="59"/>
      <c r="AE1281" s="59"/>
      <c r="AF1281" s="59"/>
      <c r="AG1281" s="59"/>
      <c r="AH1281" s="61"/>
      <c r="AI1281" s="61"/>
      <c r="AJ1281" s="61"/>
      <c r="AK1281" s="61"/>
      <c r="AL1281" s="164">
        <v>3.626125</v>
      </c>
      <c r="AM1281" s="62"/>
      <c r="AN1281" s="63">
        <f>ROUNDDOWN(AL1281*$AN$10/$AL$10,1)</f>
        <v>2.1</v>
      </c>
      <c r="AO1281" s="59">
        <f t="shared" si="230"/>
        <v>4200</v>
      </c>
      <c r="AP1281" s="59">
        <f t="shared" si="230"/>
        <v>2100</v>
      </c>
      <c r="AQ1281" s="59">
        <f t="shared" si="230"/>
        <v>1785</v>
      </c>
      <c r="AR1281" s="59">
        <f t="shared" si="227"/>
        <v>1575</v>
      </c>
      <c r="AS1281" s="59">
        <f t="shared" si="235"/>
        <v>4200</v>
      </c>
      <c r="AT1281" s="59">
        <f t="shared" si="235"/>
        <v>2100</v>
      </c>
      <c r="AU1281" s="59">
        <f t="shared" si="235"/>
        <v>1800</v>
      </c>
      <c r="AV1281" s="59">
        <f t="shared" si="235"/>
        <v>1600</v>
      </c>
      <c r="AW1281" s="64"/>
      <c r="AX1281" s="54" t="s">
        <v>32</v>
      </c>
      <c r="AY1281" s="65"/>
      <c r="AZ1281" s="66">
        <v>600</v>
      </c>
    </row>
    <row r="1282" spans="1:52" ht="47.25" x14ac:dyDescent="0.25">
      <c r="A1282" s="53" t="str">
        <f t="shared" si="231"/>
        <v>VC37NT2_D2+1</v>
      </c>
      <c r="B1282" s="53" t="str">
        <f t="shared" si="232"/>
        <v>VC37NT2_D2+2</v>
      </c>
      <c r="C1282" s="53" t="str">
        <f t="shared" si="233"/>
        <v>VC37NT2_D2+3</v>
      </c>
      <c r="D1282" s="53" t="str">
        <f t="shared" si="234"/>
        <v>VC37NT2_D2+4</v>
      </c>
      <c r="F1282" s="54" t="s">
        <v>32</v>
      </c>
      <c r="G1282" s="55"/>
      <c r="H1282" s="81" t="s">
        <v>4108</v>
      </c>
      <c r="I1282" s="56" t="s">
        <v>4109</v>
      </c>
      <c r="J1282" s="56" t="s">
        <v>67</v>
      </c>
      <c r="K1282" s="56"/>
      <c r="L1282" s="55" t="s">
        <v>4103</v>
      </c>
      <c r="M1282" s="55">
        <v>1500</v>
      </c>
      <c r="N1282" s="55">
        <v>700</v>
      </c>
      <c r="O1282" s="55">
        <v>550</v>
      </c>
      <c r="P1282" s="55">
        <v>400</v>
      </c>
      <c r="Q1282" s="57"/>
      <c r="R1282" s="57"/>
      <c r="S1282" s="57"/>
      <c r="T1282" s="57"/>
      <c r="U1282" s="58" t="str">
        <f>H1282</f>
        <v>VC37NT2_D2</v>
      </c>
      <c r="V1282" s="59"/>
      <c r="W1282" s="59"/>
      <c r="X1282" s="59"/>
      <c r="Y1282" s="59"/>
      <c r="Z1282" s="60"/>
      <c r="AA1282" s="60"/>
      <c r="AB1282" s="60"/>
      <c r="AC1282" s="60"/>
      <c r="AD1282" s="59"/>
      <c r="AE1282" s="59"/>
      <c r="AF1282" s="59"/>
      <c r="AG1282" s="59"/>
      <c r="AH1282" s="61"/>
      <c r="AI1282" s="61"/>
      <c r="AJ1282" s="61"/>
      <c r="AK1282" s="61"/>
      <c r="AL1282" s="164">
        <v>4.66</v>
      </c>
      <c r="AM1282" s="62"/>
      <c r="AN1282" s="63">
        <f>ROUNDDOWN(AL1282*$AN$10/$AL$10,1)</f>
        <v>2.7</v>
      </c>
      <c r="AO1282" s="59">
        <f t="shared" si="230"/>
        <v>4050.0000000000005</v>
      </c>
      <c r="AP1282" s="59">
        <f t="shared" si="230"/>
        <v>1890.0000000000002</v>
      </c>
      <c r="AQ1282" s="59">
        <f t="shared" si="230"/>
        <v>1485</v>
      </c>
      <c r="AR1282" s="59">
        <f t="shared" si="227"/>
        <v>1080</v>
      </c>
      <c r="AS1282" s="59">
        <f t="shared" si="235"/>
        <v>4100</v>
      </c>
      <c r="AT1282" s="59">
        <f t="shared" si="235"/>
        <v>1900</v>
      </c>
      <c r="AU1282" s="59">
        <f t="shared" si="235"/>
        <v>1500</v>
      </c>
      <c r="AV1282" s="59">
        <f t="shared" si="235"/>
        <v>1100</v>
      </c>
      <c r="AW1282" s="64"/>
      <c r="AX1282" s="54" t="s">
        <v>32</v>
      </c>
      <c r="AY1282" s="65"/>
      <c r="AZ1282" s="66">
        <v>420</v>
      </c>
    </row>
    <row r="1283" spans="1:52" x14ac:dyDescent="0.25">
      <c r="A1283" s="53" t="str">
        <f t="shared" si="231"/>
        <v>VC38NT2+1</v>
      </c>
      <c r="B1283" s="53" t="str">
        <f t="shared" si="232"/>
        <v>VC38NT2+2</v>
      </c>
      <c r="C1283" s="53" t="str">
        <f t="shared" si="233"/>
        <v>VC38NT2+3</v>
      </c>
      <c r="D1283" s="53" t="str">
        <f t="shared" si="234"/>
        <v>VC38NT2+4</v>
      </c>
      <c r="F1283" s="54" t="s">
        <v>32</v>
      </c>
      <c r="G1283" s="55">
        <v>38</v>
      </c>
      <c r="H1283" s="55" t="s">
        <v>88</v>
      </c>
      <c r="I1283" s="56" t="s">
        <v>89</v>
      </c>
      <c r="J1283" s="56" t="s">
        <v>50</v>
      </c>
      <c r="K1283" s="56"/>
      <c r="L1283" s="56" t="s">
        <v>415</v>
      </c>
      <c r="M1283" s="57"/>
      <c r="N1283" s="57"/>
      <c r="O1283" s="57"/>
      <c r="P1283" s="55"/>
      <c r="Q1283" s="57"/>
      <c r="R1283" s="57"/>
      <c r="S1283" s="57"/>
      <c r="T1283" s="57"/>
      <c r="U1283" s="58"/>
      <c r="V1283" s="59"/>
      <c r="W1283" s="59"/>
      <c r="X1283" s="59"/>
      <c r="Y1283" s="59"/>
      <c r="Z1283" s="60"/>
      <c r="AA1283" s="60"/>
      <c r="AB1283" s="60"/>
      <c r="AC1283" s="60"/>
      <c r="AD1283" s="59"/>
      <c r="AE1283" s="59"/>
      <c r="AF1283" s="59"/>
      <c r="AG1283" s="59"/>
      <c r="AH1283" s="61"/>
      <c r="AI1283" s="61"/>
      <c r="AJ1283" s="61"/>
      <c r="AK1283" s="61"/>
      <c r="AL1283" s="164"/>
      <c r="AM1283" s="62"/>
      <c r="AN1283" s="62"/>
      <c r="AO1283" s="59">
        <f t="shared" si="230"/>
        <v>0</v>
      </c>
      <c r="AP1283" s="59">
        <f t="shared" si="230"/>
        <v>0</v>
      </c>
      <c r="AQ1283" s="59">
        <f t="shared" si="230"/>
        <v>0</v>
      </c>
      <c r="AR1283" s="59">
        <f t="shared" si="227"/>
        <v>0</v>
      </c>
      <c r="AS1283" s="59"/>
      <c r="AT1283" s="59"/>
      <c r="AU1283" s="59"/>
      <c r="AV1283" s="59"/>
      <c r="AW1283" s="64"/>
      <c r="AX1283" s="54" t="s">
        <v>32</v>
      </c>
      <c r="AY1283" s="65"/>
      <c r="AZ1283" s="66">
        <v>420</v>
      </c>
    </row>
    <row r="1284" spans="1:52" ht="47.25" x14ac:dyDescent="0.25">
      <c r="A1284" s="53" t="str">
        <f t="shared" si="231"/>
        <v>VC38NT2_D1+1</v>
      </c>
      <c r="B1284" s="53" t="str">
        <f t="shared" si="232"/>
        <v>VC38NT2_D1+2</v>
      </c>
      <c r="C1284" s="53" t="str">
        <f t="shared" si="233"/>
        <v>VC38NT2_D1+3</v>
      </c>
      <c r="D1284" s="53" t="str">
        <f t="shared" si="234"/>
        <v>VC38NT2_D1+4</v>
      </c>
      <c r="F1284" s="54" t="s">
        <v>32</v>
      </c>
      <c r="G1284" s="55"/>
      <c r="H1284" s="81" t="s">
        <v>90</v>
      </c>
      <c r="I1284" s="56" t="s">
        <v>91</v>
      </c>
      <c r="J1284" s="56" t="s">
        <v>50</v>
      </c>
      <c r="K1284" s="56"/>
      <c r="L1284" s="56" t="s">
        <v>4110</v>
      </c>
      <c r="M1284" s="57">
        <v>2500</v>
      </c>
      <c r="N1284" s="57">
        <v>1200</v>
      </c>
      <c r="O1284" s="55">
        <v>1000</v>
      </c>
      <c r="P1284" s="55">
        <v>800</v>
      </c>
      <c r="Q1284" s="57"/>
      <c r="R1284" s="57"/>
      <c r="S1284" s="57"/>
      <c r="T1284" s="57"/>
      <c r="U1284" s="58" t="str">
        <f t="shared" ref="U1284:U1290" si="240">H1284</f>
        <v>VC38NT2_D1</v>
      </c>
      <c r="V1284" s="59"/>
      <c r="W1284" s="59"/>
      <c r="X1284" s="59"/>
      <c r="Y1284" s="59"/>
      <c r="Z1284" s="60"/>
      <c r="AA1284" s="60"/>
      <c r="AB1284" s="60"/>
      <c r="AC1284" s="60"/>
      <c r="AD1284" s="59"/>
      <c r="AE1284" s="59"/>
      <c r="AF1284" s="59"/>
      <c r="AG1284" s="59"/>
      <c r="AH1284" s="61"/>
      <c r="AI1284" s="61"/>
      <c r="AJ1284" s="61"/>
      <c r="AK1284" s="61"/>
      <c r="AL1284" s="164">
        <v>4.53</v>
      </c>
      <c r="AM1284" s="62"/>
      <c r="AN1284" s="63">
        <f>ROUNDDOWN(AL1284*$AN$10/$AL$10,1)</f>
        <v>2.6</v>
      </c>
      <c r="AO1284" s="59">
        <f t="shared" si="230"/>
        <v>6500</v>
      </c>
      <c r="AP1284" s="59">
        <f t="shared" si="230"/>
        <v>3120</v>
      </c>
      <c r="AQ1284" s="59">
        <f t="shared" si="230"/>
        <v>2600</v>
      </c>
      <c r="AR1284" s="59">
        <f t="shared" si="227"/>
        <v>2080</v>
      </c>
      <c r="AS1284" s="59">
        <f t="shared" si="235"/>
        <v>6500</v>
      </c>
      <c r="AT1284" s="59">
        <f t="shared" si="235"/>
        <v>3100</v>
      </c>
      <c r="AU1284" s="59">
        <f t="shared" si="235"/>
        <v>2600</v>
      </c>
      <c r="AV1284" s="59">
        <f t="shared" si="235"/>
        <v>2100</v>
      </c>
      <c r="AW1284" s="64"/>
      <c r="AX1284" s="54" t="s">
        <v>32</v>
      </c>
      <c r="AY1284" s="65"/>
      <c r="AZ1284" s="66">
        <v>300</v>
      </c>
    </row>
    <row r="1285" spans="1:52" ht="47.25" x14ac:dyDescent="0.25">
      <c r="A1285" s="53" t="str">
        <f t="shared" si="231"/>
        <v>VC38NT2_D2+1</v>
      </c>
      <c r="B1285" s="53" t="str">
        <f t="shared" si="232"/>
        <v>VC38NT2_D2+2</v>
      </c>
      <c r="C1285" s="53" t="str">
        <f t="shared" si="233"/>
        <v>VC38NT2_D2+3</v>
      </c>
      <c r="D1285" s="53" t="str">
        <f t="shared" si="234"/>
        <v>VC38NT2_D2+4</v>
      </c>
      <c r="F1285" s="54" t="s">
        <v>32</v>
      </c>
      <c r="G1285" s="55"/>
      <c r="H1285" s="81" t="s">
        <v>4111</v>
      </c>
      <c r="I1285" s="56" t="s">
        <v>4112</v>
      </c>
      <c r="J1285" s="56" t="s">
        <v>4110</v>
      </c>
      <c r="K1285" s="56"/>
      <c r="L1285" s="56" t="s">
        <v>4113</v>
      </c>
      <c r="M1285" s="57">
        <v>2300</v>
      </c>
      <c r="N1285" s="57">
        <v>1100</v>
      </c>
      <c r="O1285" s="55">
        <v>900</v>
      </c>
      <c r="P1285" s="55">
        <v>800</v>
      </c>
      <c r="Q1285" s="57"/>
      <c r="R1285" s="57"/>
      <c r="S1285" s="57"/>
      <c r="T1285" s="57"/>
      <c r="U1285" s="58" t="str">
        <f t="shared" si="240"/>
        <v>VC38NT2_D2</v>
      </c>
      <c r="V1285" s="59"/>
      <c r="W1285" s="59"/>
      <c r="X1285" s="59"/>
      <c r="Y1285" s="59"/>
      <c r="Z1285" s="60"/>
      <c r="AA1285" s="60"/>
      <c r="AB1285" s="60"/>
      <c r="AC1285" s="60"/>
      <c r="AD1285" s="59"/>
      <c r="AE1285" s="59"/>
      <c r="AF1285" s="59"/>
      <c r="AG1285" s="59"/>
      <c r="AH1285" s="61"/>
      <c r="AI1285" s="61"/>
      <c r="AJ1285" s="61"/>
      <c r="AK1285" s="61"/>
      <c r="AL1285" s="164">
        <v>4.83</v>
      </c>
      <c r="AM1285" s="62"/>
      <c r="AN1285" s="63">
        <f>ROUNDDOWN(AL1285*$AN$10/$AL$10,1)</f>
        <v>2.8</v>
      </c>
      <c r="AO1285" s="59">
        <f t="shared" si="230"/>
        <v>6440</v>
      </c>
      <c r="AP1285" s="59">
        <f t="shared" si="230"/>
        <v>3080</v>
      </c>
      <c r="AQ1285" s="59">
        <f t="shared" si="230"/>
        <v>2520</v>
      </c>
      <c r="AR1285" s="59">
        <f t="shared" si="227"/>
        <v>2240</v>
      </c>
      <c r="AS1285" s="59">
        <f t="shared" si="235"/>
        <v>6400</v>
      </c>
      <c r="AT1285" s="59">
        <f t="shared" si="235"/>
        <v>3100</v>
      </c>
      <c r="AU1285" s="59">
        <f t="shared" si="235"/>
        <v>2500</v>
      </c>
      <c r="AV1285" s="59">
        <f t="shared" si="235"/>
        <v>2200</v>
      </c>
      <c r="AW1285" s="64"/>
      <c r="AX1285" s="54" t="s">
        <v>32</v>
      </c>
      <c r="AY1285" s="65"/>
      <c r="AZ1285" s="66">
        <v>300</v>
      </c>
    </row>
    <row r="1286" spans="1:52" ht="48" customHeight="1" x14ac:dyDescent="0.25">
      <c r="A1286" s="53" t="str">
        <f t="shared" si="231"/>
        <v>VC38NT2_D3+1</v>
      </c>
      <c r="B1286" s="53" t="str">
        <f t="shared" si="232"/>
        <v>VC38NT2_D3+2</v>
      </c>
      <c r="C1286" s="53" t="str">
        <f t="shared" si="233"/>
        <v>VC38NT2_D3+3</v>
      </c>
      <c r="D1286" s="53" t="str">
        <f t="shared" si="234"/>
        <v>VC38NT2_D3+4</v>
      </c>
      <c r="F1286" s="54" t="s">
        <v>32</v>
      </c>
      <c r="G1286" s="55"/>
      <c r="H1286" s="55" t="s">
        <v>4114</v>
      </c>
      <c r="I1286" s="56" t="s">
        <v>4115</v>
      </c>
      <c r="J1286" s="56" t="s">
        <v>4113</v>
      </c>
      <c r="K1286" s="56"/>
      <c r="L1286" s="56" t="s">
        <v>415</v>
      </c>
      <c r="M1286" s="57">
        <v>2000</v>
      </c>
      <c r="N1286" s="55">
        <v>1000</v>
      </c>
      <c r="O1286" s="55">
        <v>800</v>
      </c>
      <c r="P1286" s="55">
        <v>500</v>
      </c>
      <c r="Q1286" s="57"/>
      <c r="R1286" s="57"/>
      <c r="S1286" s="57"/>
      <c r="T1286" s="57"/>
      <c r="U1286" s="58" t="str">
        <f t="shared" si="240"/>
        <v>VC38NT2_D3</v>
      </c>
      <c r="V1286" s="59"/>
      <c r="W1286" s="59"/>
      <c r="X1286" s="59"/>
      <c r="Y1286" s="59"/>
      <c r="Z1286" s="60"/>
      <c r="AA1286" s="60"/>
      <c r="AB1286" s="60"/>
      <c r="AC1286" s="60"/>
      <c r="AD1286" s="59"/>
      <c r="AE1286" s="59"/>
      <c r="AF1286" s="59"/>
      <c r="AG1286" s="59"/>
      <c r="AH1286" s="61"/>
      <c r="AI1286" s="61"/>
      <c r="AJ1286" s="61"/>
      <c r="AK1286" s="61"/>
      <c r="AL1286" s="164">
        <v>4.83</v>
      </c>
      <c r="AM1286" s="62"/>
      <c r="AN1286" s="63">
        <f>ROUNDDOWN(AL1286*$AN$10/$AL$10,1)</f>
        <v>2.8</v>
      </c>
      <c r="AO1286" s="59">
        <f t="shared" si="230"/>
        <v>5600</v>
      </c>
      <c r="AP1286" s="59">
        <f t="shared" si="230"/>
        <v>2800</v>
      </c>
      <c r="AQ1286" s="59">
        <f t="shared" si="230"/>
        <v>2240</v>
      </c>
      <c r="AR1286" s="59">
        <f t="shared" si="227"/>
        <v>1400</v>
      </c>
      <c r="AS1286" s="59">
        <f t="shared" si="235"/>
        <v>5600</v>
      </c>
      <c r="AT1286" s="59">
        <f t="shared" si="235"/>
        <v>2800</v>
      </c>
      <c r="AU1286" s="59">
        <f t="shared" si="235"/>
        <v>2200</v>
      </c>
      <c r="AV1286" s="59">
        <f t="shared" si="235"/>
        <v>1400</v>
      </c>
      <c r="AW1286" s="64"/>
      <c r="AX1286" s="54" t="s">
        <v>32</v>
      </c>
      <c r="AY1286" s="65"/>
      <c r="AZ1286" s="66">
        <v>420</v>
      </c>
    </row>
    <row r="1287" spans="1:52" ht="63" x14ac:dyDescent="0.25">
      <c r="A1287" s="53" t="str">
        <f t="shared" si="231"/>
        <v>VC39NT+1</v>
      </c>
      <c r="B1287" s="53" t="str">
        <f t="shared" si="232"/>
        <v>VC39NT+2</v>
      </c>
      <c r="C1287" s="53" t="str">
        <f t="shared" si="233"/>
        <v>VC39NT+3</v>
      </c>
      <c r="D1287" s="53" t="str">
        <f t="shared" si="234"/>
        <v>VC39NT+4</v>
      </c>
      <c r="F1287" s="54" t="s">
        <v>32</v>
      </c>
      <c r="G1287" s="55">
        <v>39</v>
      </c>
      <c r="H1287" s="55" t="s">
        <v>4116</v>
      </c>
      <c r="I1287" s="56" t="s">
        <v>4117</v>
      </c>
      <c r="J1287" s="56" t="s">
        <v>4118</v>
      </c>
      <c r="K1287" s="56"/>
      <c r="L1287" s="56" t="s">
        <v>3958</v>
      </c>
      <c r="M1287" s="55">
        <v>1000</v>
      </c>
      <c r="N1287" s="55">
        <v>400</v>
      </c>
      <c r="O1287" s="55">
        <v>250</v>
      </c>
      <c r="P1287" s="55">
        <v>200</v>
      </c>
      <c r="Q1287" s="57"/>
      <c r="R1287" s="57"/>
      <c r="S1287" s="57"/>
      <c r="T1287" s="57"/>
      <c r="U1287" s="58" t="str">
        <f t="shared" si="240"/>
        <v>VC39NT</v>
      </c>
      <c r="V1287" s="59"/>
      <c r="W1287" s="59"/>
      <c r="X1287" s="59"/>
      <c r="Y1287" s="59"/>
      <c r="Z1287" s="60"/>
      <c r="AA1287" s="60"/>
      <c r="AB1287" s="60"/>
      <c r="AC1287" s="60"/>
      <c r="AD1287" s="59"/>
      <c r="AE1287" s="59"/>
      <c r="AF1287" s="59"/>
      <c r="AG1287" s="59"/>
      <c r="AH1287" s="61"/>
      <c r="AI1287" s="61"/>
      <c r="AJ1287" s="61"/>
      <c r="AK1287" s="61"/>
      <c r="AL1287" s="164">
        <v>5.151576220414201</v>
      </c>
      <c r="AM1287" s="62"/>
      <c r="AN1287" s="63">
        <f>ROUNDDOWN(AL1287*$AN$10/$AL$10,1)</f>
        <v>2.9</v>
      </c>
      <c r="AO1287" s="59">
        <f t="shared" si="230"/>
        <v>2900</v>
      </c>
      <c r="AP1287" s="59">
        <f t="shared" si="230"/>
        <v>1160</v>
      </c>
      <c r="AQ1287" s="59">
        <f t="shared" si="230"/>
        <v>725</v>
      </c>
      <c r="AR1287" s="59">
        <f t="shared" si="227"/>
        <v>580</v>
      </c>
      <c r="AS1287" s="59">
        <f t="shared" si="235"/>
        <v>2900</v>
      </c>
      <c r="AT1287" s="59">
        <f t="shared" si="235"/>
        <v>1200</v>
      </c>
      <c r="AU1287" s="59">
        <f t="shared" si="235"/>
        <v>730</v>
      </c>
      <c r="AV1287" s="59">
        <f t="shared" si="235"/>
        <v>580</v>
      </c>
      <c r="AW1287" s="64"/>
      <c r="AX1287" s="54" t="s">
        <v>32</v>
      </c>
      <c r="AY1287" s="65"/>
      <c r="AZ1287" s="66"/>
    </row>
    <row r="1288" spans="1:52" ht="47.25" x14ac:dyDescent="0.25">
      <c r="A1288" s="53" t="str">
        <f t="shared" si="231"/>
        <v>VC40NT+1</v>
      </c>
      <c r="B1288" s="53" t="str">
        <f t="shared" si="232"/>
        <v>VC40NT+2</v>
      </c>
      <c r="C1288" s="53" t="str">
        <f t="shared" si="233"/>
        <v>VC40NT+3</v>
      </c>
      <c r="D1288" s="53" t="str">
        <f t="shared" si="234"/>
        <v>VC40NT+4</v>
      </c>
      <c r="F1288" s="54" t="s">
        <v>32</v>
      </c>
      <c r="G1288" s="55">
        <v>40</v>
      </c>
      <c r="H1288" s="55" t="s">
        <v>4119</v>
      </c>
      <c r="I1288" s="56" t="s">
        <v>4120</v>
      </c>
      <c r="J1288" s="56" t="s">
        <v>4073</v>
      </c>
      <c r="K1288" s="56"/>
      <c r="L1288" s="56" t="s">
        <v>4121</v>
      </c>
      <c r="M1288" s="57">
        <v>500</v>
      </c>
      <c r="N1288" s="55">
        <v>250</v>
      </c>
      <c r="O1288" s="55">
        <v>200</v>
      </c>
      <c r="P1288" s="55">
        <v>180</v>
      </c>
      <c r="Q1288" s="57"/>
      <c r="R1288" s="57"/>
      <c r="S1288" s="57"/>
      <c r="T1288" s="57"/>
      <c r="U1288" s="58" t="str">
        <f t="shared" si="240"/>
        <v>VC40NT</v>
      </c>
      <c r="V1288" s="59"/>
      <c r="W1288" s="59"/>
      <c r="X1288" s="59"/>
      <c r="Y1288" s="59"/>
      <c r="Z1288" s="60"/>
      <c r="AA1288" s="60"/>
      <c r="AB1288" s="60"/>
      <c r="AC1288" s="60"/>
      <c r="AD1288" s="59"/>
      <c r="AE1288" s="59"/>
      <c r="AF1288" s="59"/>
      <c r="AG1288" s="59"/>
      <c r="AH1288" s="61"/>
      <c r="AI1288" s="61"/>
      <c r="AJ1288" s="61"/>
      <c r="AK1288" s="61"/>
      <c r="AL1288" s="164">
        <v>5.1052967453733258</v>
      </c>
      <c r="AM1288" s="62"/>
      <c r="AN1288" s="63">
        <f>ROUNDDOWN(AL1288*$AN$10/$AL$10,1)</f>
        <v>2.9</v>
      </c>
      <c r="AO1288" s="59">
        <f t="shared" si="230"/>
        <v>1450</v>
      </c>
      <c r="AP1288" s="59">
        <f t="shared" si="230"/>
        <v>725</v>
      </c>
      <c r="AQ1288" s="59">
        <f t="shared" si="230"/>
        <v>580</v>
      </c>
      <c r="AR1288" s="59">
        <f t="shared" si="227"/>
        <v>522</v>
      </c>
      <c r="AS1288" s="59">
        <f t="shared" si="235"/>
        <v>1500</v>
      </c>
      <c r="AT1288" s="59">
        <f t="shared" si="235"/>
        <v>730</v>
      </c>
      <c r="AU1288" s="59">
        <f t="shared" si="235"/>
        <v>580</v>
      </c>
      <c r="AV1288" s="59">
        <f t="shared" si="235"/>
        <v>520</v>
      </c>
      <c r="AW1288" s="64"/>
      <c r="AX1288" s="54" t="s">
        <v>32</v>
      </c>
      <c r="AY1288" s="65"/>
      <c r="AZ1288" s="66">
        <v>600</v>
      </c>
    </row>
    <row r="1289" spans="1:52" ht="31.5" x14ac:dyDescent="0.25">
      <c r="A1289" s="53" t="str">
        <f t="shared" si="231"/>
        <v>VC41NT+1</v>
      </c>
      <c r="B1289" s="53" t="str">
        <f t="shared" si="232"/>
        <v>VC41NT+2</v>
      </c>
      <c r="C1289" s="53" t="str">
        <f t="shared" si="233"/>
        <v>VC41NT+3</v>
      </c>
      <c r="D1289" s="53" t="str">
        <f t="shared" si="234"/>
        <v>VC41NT+4</v>
      </c>
      <c r="F1289" s="54" t="s">
        <v>32</v>
      </c>
      <c r="G1289" s="55">
        <v>41</v>
      </c>
      <c r="H1289" s="55" t="s">
        <v>4122</v>
      </c>
      <c r="I1289" s="56" t="s">
        <v>4123</v>
      </c>
      <c r="J1289" s="56" t="s">
        <v>82</v>
      </c>
      <c r="K1289" s="56"/>
      <c r="L1289" s="56" t="s">
        <v>4124</v>
      </c>
      <c r="M1289" s="57">
        <v>1600</v>
      </c>
      <c r="N1289" s="57">
        <v>800</v>
      </c>
      <c r="O1289" s="57">
        <v>500</v>
      </c>
      <c r="P1289" s="57">
        <v>450</v>
      </c>
      <c r="Q1289" s="57"/>
      <c r="R1289" s="57"/>
      <c r="S1289" s="57"/>
      <c r="T1289" s="57"/>
      <c r="U1289" s="58" t="str">
        <f t="shared" si="240"/>
        <v>VC41NT</v>
      </c>
      <c r="V1289" s="59"/>
      <c r="W1289" s="59"/>
      <c r="X1289" s="59"/>
      <c r="Y1289" s="59"/>
      <c r="Z1289" s="60"/>
      <c r="AA1289" s="60"/>
      <c r="AB1289" s="60"/>
      <c r="AC1289" s="60"/>
      <c r="AD1289" s="59"/>
      <c r="AE1289" s="59"/>
      <c r="AF1289" s="59"/>
      <c r="AG1289" s="59"/>
      <c r="AH1289" s="61"/>
      <c r="AI1289" s="61"/>
      <c r="AJ1289" s="61"/>
      <c r="AK1289" s="61"/>
      <c r="AL1289" s="164">
        <v>3.5799166666666666</v>
      </c>
      <c r="AM1289" s="62"/>
      <c r="AN1289" s="62">
        <v>2</v>
      </c>
      <c r="AO1289" s="59">
        <f t="shared" si="230"/>
        <v>3200</v>
      </c>
      <c r="AP1289" s="59">
        <f t="shared" si="230"/>
        <v>1600</v>
      </c>
      <c r="AQ1289" s="59">
        <f t="shared" si="230"/>
        <v>1000</v>
      </c>
      <c r="AR1289" s="59">
        <f t="shared" si="227"/>
        <v>900</v>
      </c>
      <c r="AS1289" s="59">
        <f t="shared" si="235"/>
        <v>3200</v>
      </c>
      <c r="AT1289" s="59">
        <f t="shared" si="235"/>
        <v>1600</v>
      </c>
      <c r="AU1289" s="59">
        <f t="shared" si="235"/>
        <v>1000</v>
      </c>
      <c r="AV1289" s="59">
        <f t="shared" si="235"/>
        <v>900</v>
      </c>
      <c r="AW1289" s="64"/>
      <c r="AX1289" s="54" t="s">
        <v>32</v>
      </c>
      <c r="AY1289" s="65"/>
      <c r="AZ1289" s="66">
        <v>540</v>
      </c>
    </row>
    <row r="1290" spans="1:52" ht="47.25" x14ac:dyDescent="0.25">
      <c r="A1290" s="53" t="str">
        <f t="shared" si="231"/>
        <v>VC42NT+1</v>
      </c>
      <c r="B1290" s="53" t="str">
        <f t="shared" si="232"/>
        <v>VC42NT+2</v>
      </c>
      <c r="C1290" s="53" t="str">
        <f t="shared" si="233"/>
        <v>VC42NT+3</v>
      </c>
      <c r="D1290" s="53" t="str">
        <f t="shared" si="234"/>
        <v>VC42NT+4</v>
      </c>
      <c r="F1290" s="54" t="s">
        <v>32</v>
      </c>
      <c r="G1290" s="55">
        <v>42</v>
      </c>
      <c r="H1290" s="55" t="s">
        <v>4125</v>
      </c>
      <c r="I1290" s="56" t="s">
        <v>4126</v>
      </c>
      <c r="J1290" s="56" t="s">
        <v>82</v>
      </c>
      <c r="K1290" s="56"/>
      <c r="L1290" s="56" t="s">
        <v>4127</v>
      </c>
      <c r="M1290" s="55">
        <v>6000</v>
      </c>
      <c r="N1290" s="55">
        <v>3800</v>
      </c>
      <c r="O1290" s="55">
        <v>2500</v>
      </c>
      <c r="P1290" s="55">
        <v>1600</v>
      </c>
      <c r="Q1290" s="57"/>
      <c r="R1290" s="57"/>
      <c r="S1290" s="57"/>
      <c r="T1290" s="57"/>
      <c r="U1290" s="58" t="str">
        <f t="shared" si="240"/>
        <v>VC42NT</v>
      </c>
      <c r="V1290" s="59"/>
      <c r="W1290" s="59"/>
      <c r="X1290" s="59"/>
      <c r="Y1290" s="59"/>
      <c r="Z1290" s="60"/>
      <c r="AA1290" s="60">
        <f>W1290/N1290</f>
        <v>0</v>
      </c>
      <c r="AB1290" s="60"/>
      <c r="AC1290" s="60"/>
      <c r="AD1290" s="59"/>
      <c r="AE1290" s="59"/>
      <c r="AF1290" s="59"/>
      <c r="AG1290" s="59"/>
      <c r="AH1290" s="61"/>
      <c r="AI1290" s="61"/>
      <c r="AJ1290" s="61"/>
      <c r="AK1290" s="61"/>
      <c r="AL1290" s="164">
        <v>3.557017543859649</v>
      </c>
      <c r="AM1290" s="62"/>
      <c r="AN1290" s="62">
        <v>2</v>
      </c>
      <c r="AO1290" s="59">
        <f t="shared" si="230"/>
        <v>12000</v>
      </c>
      <c r="AP1290" s="59">
        <f t="shared" si="230"/>
        <v>7600</v>
      </c>
      <c r="AQ1290" s="59">
        <f t="shared" si="230"/>
        <v>5000</v>
      </c>
      <c r="AR1290" s="59">
        <f t="shared" si="230"/>
        <v>3200</v>
      </c>
      <c r="AS1290" s="59">
        <f t="shared" si="235"/>
        <v>12000</v>
      </c>
      <c r="AT1290" s="59">
        <f t="shared" si="235"/>
        <v>7600</v>
      </c>
      <c r="AU1290" s="59">
        <f t="shared" si="235"/>
        <v>5000</v>
      </c>
      <c r="AV1290" s="59">
        <f t="shared" si="235"/>
        <v>3200</v>
      </c>
      <c r="AW1290" s="64"/>
      <c r="AX1290" s="54" t="s">
        <v>32</v>
      </c>
      <c r="AY1290" s="65"/>
      <c r="AZ1290" s="66">
        <v>540</v>
      </c>
    </row>
    <row r="1291" spans="1:52" ht="48" customHeight="1" x14ac:dyDescent="0.25">
      <c r="A1291" s="53" t="str">
        <f t="shared" si="231"/>
        <v>VC43NT2+1</v>
      </c>
      <c r="B1291" s="53" t="str">
        <f t="shared" si="232"/>
        <v>VC43NT2+2</v>
      </c>
      <c r="C1291" s="53" t="str">
        <f t="shared" si="233"/>
        <v>VC43NT2+3</v>
      </c>
      <c r="D1291" s="53" t="str">
        <f t="shared" si="234"/>
        <v>VC43NT2+4</v>
      </c>
      <c r="F1291" s="54" t="s">
        <v>32</v>
      </c>
      <c r="G1291" s="55">
        <v>43</v>
      </c>
      <c r="H1291" s="55" t="s">
        <v>4128</v>
      </c>
      <c r="I1291" s="56" t="s">
        <v>4129</v>
      </c>
      <c r="J1291" s="56" t="s">
        <v>3983</v>
      </c>
      <c r="K1291" s="56"/>
      <c r="L1291" s="56" t="s">
        <v>82</v>
      </c>
      <c r="M1291" s="57"/>
      <c r="N1291" s="57"/>
      <c r="O1291" s="57"/>
      <c r="P1291" s="57"/>
      <c r="Q1291" s="57"/>
      <c r="R1291" s="57"/>
      <c r="S1291" s="57"/>
      <c r="T1291" s="57"/>
      <c r="U1291" s="58"/>
      <c r="V1291" s="59"/>
      <c r="W1291" s="59"/>
      <c r="X1291" s="59"/>
      <c r="Y1291" s="59"/>
      <c r="Z1291" s="60"/>
      <c r="AA1291" s="60"/>
      <c r="AB1291" s="60"/>
      <c r="AC1291" s="60"/>
      <c r="AD1291" s="59"/>
      <c r="AE1291" s="59"/>
      <c r="AF1291" s="59"/>
      <c r="AG1291" s="59"/>
      <c r="AH1291" s="61"/>
      <c r="AI1291" s="61"/>
      <c r="AJ1291" s="61"/>
      <c r="AK1291" s="61"/>
      <c r="AL1291" s="164"/>
      <c r="AM1291" s="62"/>
      <c r="AN1291" s="62"/>
      <c r="AO1291" s="59">
        <f t="shared" ref="AO1291:AR1329" si="241">M1291*$AN1291</f>
        <v>0</v>
      </c>
      <c r="AP1291" s="59">
        <f t="shared" si="241"/>
        <v>0</v>
      </c>
      <c r="AQ1291" s="59">
        <f t="shared" si="241"/>
        <v>0</v>
      </c>
      <c r="AR1291" s="59">
        <f t="shared" si="241"/>
        <v>0</v>
      </c>
      <c r="AS1291" s="59"/>
      <c r="AT1291" s="59"/>
      <c r="AU1291" s="59"/>
      <c r="AV1291" s="59"/>
      <c r="AW1291" s="64"/>
      <c r="AX1291" s="54" t="s">
        <v>32</v>
      </c>
      <c r="AY1291" s="65"/>
      <c r="AZ1291" s="66"/>
    </row>
    <row r="1292" spans="1:52" ht="47.25" x14ac:dyDescent="0.25">
      <c r="A1292" s="53" t="str">
        <f t="shared" ref="A1292:A1318" si="242">H1292&amp;"+1"</f>
        <v>VC43NT2_D1+1</v>
      </c>
      <c r="B1292" s="53" t="str">
        <f t="shared" ref="B1292:B1318" si="243">H1292&amp;"+2"</f>
        <v>VC43NT2_D1+2</v>
      </c>
      <c r="C1292" s="53" t="str">
        <f t="shared" ref="C1292:C1318" si="244">H1292&amp;"+3"</f>
        <v>VC43NT2_D1+3</v>
      </c>
      <c r="D1292" s="53" t="str">
        <f t="shared" ref="D1292:D1318" si="245">H1292&amp;"+4"</f>
        <v>VC43NT2_D1+4</v>
      </c>
      <c r="F1292" s="54" t="s">
        <v>32</v>
      </c>
      <c r="G1292" s="55"/>
      <c r="H1292" s="55" t="s">
        <v>4130</v>
      </c>
      <c r="I1292" s="56" t="s">
        <v>4131</v>
      </c>
      <c r="J1292" s="56" t="s">
        <v>82</v>
      </c>
      <c r="K1292" s="56"/>
      <c r="L1292" s="56" t="s">
        <v>4132</v>
      </c>
      <c r="M1292" s="57">
        <v>4000</v>
      </c>
      <c r="N1292" s="57">
        <v>1500</v>
      </c>
      <c r="O1292" s="55">
        <v>1200</v>
      </c>
      <c r="P1292" s="55">
        <v>1000</v>
      </c>
      <c r="Q1292" s="57"/>
      <c r="R1292" s="57"/>
      <c r="S1292" s="57"/>
      <c r="T1292" s="57"/>
      <c r="U1292" s="58" t="str">
        <f t="shared" ref="U1292:U1297" si="246">H1292</f>
        <v>VC43NT2_D1</v>
      </c>
      <c r="V1292" s="59"/>
      <c r="W1292" s="59"/>
      <c r="X1292" s="59"/>
      <c r="Y1292" s="59"/>
      <c r="Z1292" s="60"/>
      <c r="AA1292" s="60"/>
      <c r="AB1292" s="60"/>
      <c r="AC1292" s="60"/>
      <c r="AD1292" s="59"/>
      <c r="AE1292" s="59"/>
      <c r="AF1292" s="59"/>
      <c r="AG1292" s="59"/>
      <c r="AH1292" s="61"/>
      <c r="AI1292" s="61"/>
      <c r="AJ1292" s="61"/>
      <c r="AK1292" s="61"/>
      <c r="AL1292" s="164">
        <v>4.43</v>
      </c>
      <c r="AM1292" s="62"/>
      <c r="AN1292" s="63">
        <f t="shared" ref="AN1292:AN1297" si="247">ROUNDDOWN(AL1292*$AN$10/$AL$10,1)</f>
        <v>2.5</v>
      </c>
      <c r="AO1292" s="59">
        <f t="shared" si="241"/>
        <v>10000</v>
      </c>
      <c r="AP1292" s="59">
        <f t="shared" si="241"/>
        <v>3750</v>
      </c>
      <c r="AQ1292" s="59">
        <f t="shared" si="241"/>
        <v>3000</v>
      </c>
      <c r="AR1292" s="59">
        <f t="shared" si="241"/>
        <v>2500</v>
      </c>
      <c r="AS1292" s="59">
        <f t="shared" ref="AS1292:AV1329" si="248">IF(AO1292&lt;1000,ROUND(AO1292,-1),ROUND(AO1292,-2))</f>
        <v>10000</v>
      </c>
      <c r="AT1292" s="59">
        <f t="shared" si="248"/>
        <v>3800</v>
      </c>
      <c r="AU1292" s="59">
        <f t="shared" si="248"/>
        <v>3000</v>
      </c>
      <c r="AV1292" s="59">
        <f t="shared" si="248"/>
        <v>2500</v>
      </c>
      <c r="AW1292" s="64"/>
      <c r="AX1292" s="54" t="s">
        <v>32</v>
      </c>
      <c r="AY1292" s="65"/>
      <c r="AZ1292" s="66">
        <v>480</v>
      </c>
    </row>
    <row r="1293" spans="1:52" ht="48" customHeight="1" x14ac:dyDescent="0.25">
      <c r="A1293" s="53" t="str">
        <f t="shared" si="242"/>
        <v>VC43NT2_D2+1</v>
      </c>
      <c r="B1293" s="53" t="str">
        <f t="shared" si="243"/>
        <v>VC43NT2_D2+2</v>
      </c>
      <c r="C1293" s="53" t="str">
        <f t="shared" si="244"/>
        <v>VC43NT2_D2+3</v>
      </c>
      <c r="D1293" s="53" t="str">
        <f t="shared" si="245"/>
        <v>VC43NT2_D2+4</v>
      </c>
      <c r="F1293" s="54" t="s">
        <v>32</v>
      </c>
      <c r="G1293" s="55"/>
      <c r="H1293" s="55" t="s">
        <v>4133</v>
      </c>
      <c r="I1293" s="56" t="s">
        <v>4134</v>
      </c>
      <c r="J1293" s="56" t="s">
        <v>4132</v>
      </c>
      <c r="K1293" s="56"/>
      <c r="L1293" s="56" t="s">
        <v>4135</v>
      </c>
      <c r="M1293" s="57">
        <v>3000</v>
      </c>
      <c r="N1293" s="57">
        <v>1500</v>
      </c>
      <c r="O1293" s="55">
        <v>900</v>
      </c>
      <c r="P1293" s="55">
        <v>700</v>
      </c>
      <c r="Q1293" s="57"/>
      <c r="R1293" s="57"/>
      <c r="S1293" s="57"/>
      <c r="T1293" s="57"/>
      <c r="U1293" s="58" t="str">
        <f t="shared" si="246"/>
        <v>VC43NT2_D2</v>
      </c>
      <c r="V1293" s="59"/>
      <c r="W1293" s="59"/>
      <c r="X1293" s="59"/>
      <c r="Y1293" s="59"/>
      <c r="Z1293" s="60">
        <f>V1293/M1293</f>
        <v>0</v>
      </c>
      <c r="AA1293" s="60">
        <f>W1293/N1293</f>
        <v>0</v>
      </c>
      <c r="AB1293" s="60"/>
      <c r="AC1293" s="60"/>
      <c r="AD1293" s="59"/>
      <c r="AE1293" s="59"/>
      <c r="AF1293" s="59"/>
      <c r="AG1293" s="59"/>
      <c r="AH1293" s="61"/>
      <c r="AI1293" s="61"/>
      <c r="AJ1293" s="61"/>
      <c r="AK1293" s="61"/>
      <c r="AL1293" s="164">
        <v>4.6453333333333333</v>
      </c>
      <c r="AM1293" s="62"/>
      <c r="AN1293" s="63">
        <f t="shared" si="247"/>
        <v>2.6</v>
      </c>
      <c r="AO1293" s="59">
        <f t="shared" si="241"/>
        <v>7800</v>
      </c>
      <c r="AP1293" s="59">
        <f t="shared" si="241"/>
        <v>3900</v>
      </c>
      <c r="AQ1293" s="59">
        <f t="shared" si="241"/>
        <v>2340</v>
      </c>
      <c r="AR1293" s="59">
        <f t="shared" si="241"/>
        <v>1820</v>
      </c>
      <c r="AS1293" s="59">
        <f t="shared" si="248"/>
        <v>7800</v>
      </c>
      <c r="AT1293" s="59">
        <f t="shared" si="248"/>
        <v>3900</v>
      </c>
      <c r="AU1293" s="59">
        <f t="shared" si="248"/>
        <v>2300</v>
      </c>
      <c r="AV1293" s="59">
        <f t="shared" si="248"/>
        <v>1800</v>
      </c>
      <c r="AW1293" s="64"/>
      <c r="AX1293" s="54" t="s">
        <v>32</v>
      </c>
      <c r="AY1293" s="65"/>
      <c r="AZ1293" s="66">
        <v>480</v>
      </c>
    </row>
    <row r="1294" spans="1:52" ht="47.25" x14ac:dyDescent="0.25">
      <c r="A1294" s="53" t="str">
        <f t="shared" si="242"/>
        <v>VC43NT2_D3+1</v>
      </c>
      <c r="B1294" s="53" t="str">
        <f t="shared" si="243"/>
        <v>VC43NT2_D3+2</v>
      </c>
      <c r="C1294" s="53" t="str">
        <f t="shared" si="244"/>
        <v>VC43NT2_D3+3</v>
      </c>
      <c r="D1294" s="53" t="str">
        <f t="shared" si="245"/>
        <v>VC43NT2_D3+4</v>
      </c>
      <c r="F1294" s="54" t="s">
        <v>32</v>
      </c>
      <c r="G1294" s="55"/>
      <c r="H1294" s="55" t="s">
        <v>4136</v>
      </c>
      <c r="I1294" s="56" t="s">
        <v>4137</v>
      </c>
      <c r="J1294" s="56" t="s">
        <v>3983</v>
      </c>
      <c r="K1294" s="56"/>
      <c r="L1294" s="56" t="s">
        <v>4132</v>
      </c>
      <c r="M1294" s="57">
        <v>3500</v>
      </c>
      <c r="N1294" s="57">
        <v>1500</v>
      </c>
      <c r="O1294" s="55">
        <v>900</v>
      </c>
      <c r="P1294" s="55">
        <v>700</v>
      </c>
      <c r="Q1294" s="57"/>
      <c r="R1294" s="57"/>
      <c r="S1294" s="57"/>
      <c r="T1294" s="57"/>
      <c r="U1294" s="58" t="str">
        <f t="shared" si="246"/>
        <v>VC43NT2_D3</v>
      </c>
      <c r="V1294" s="59"/>
      <c r="W1294" s="59"/>
      <c r="X1294" s="59"/>
      <c r="Y1294" s="59"/>
      <c r="Z1294" s="60"/>
      <c r="AA1294" s="60"/>
      <c r="AB1294" s="60"/>
      <c r="AC1294" s="60"/>
      <c r="AD1294" s="59"/>
      <c r="AE1294" s="59"/>
      <c r="AF1294" s="59"/>
      <c r="AG1294" s="59"/>
      <c r="AH1294" s="61"/>
      <c r="AI1294" s="61"/>
      <c r="AJ1294" s="61"/>
      <c r="AK1294" s="61"/>
      <c r="AL1294" s="164">
        <v>4.37</v>
      </c>
      <c r="AM1294" s="62"/>
      <c r="AN1294" s="63">
        <f t="shared" si="247"/>
        <v>2.5</v>
      </c>
      <c r="AO1294" s="59">
        <f t="shared" si="241"/>
        <v>8750</v>
      </c>
      <c r="AP1294" s="59">
        <f t="shared" si="241"/>
        <v>3750</v>
      </c>
      <c r="AQ1294" s="59">
        <f t="shared" si="241"/>
        <v>2250</v>
      </c>
      <c r="AR1294" s="59">
        <f t="shared" si="241"/>
        <v>1750</v>
      </c>
      <c r="AS1294" s="59">
        <f t="shared" si="248"/>
        <v>8800</v>
      </c>
      <c r="AT1294" s="59">
        <f t="shared" si="248"/>
        <v>3800</v>
      </c>
      <c r="AU1294" s="59">
        <f t="shared" si="248"/>
        <v>2300</v>
      </c>
      <c r="AV1294" s="59">
        <f t="shared" si="248"/>
        <v>1800</v>
      </c>
      <c r="AW1294" s="64"/>
      <c r="AX1294" s="54" t="s">
        <v>32</v>
      </c>
      <c r="AY1294" s="65"/>
      <c r="AZ1294" s="66">
        <v>420</v>
      </c>
    </row>
    <row r="1295" spans="1:52" ht="47.25" x14ac:dyDescent="0.25">
      <c r="A1295" s="53" t="str">
        <f t="shared" si="242"/>
        <v>VC44NT+1</v>
      </c>
      <c r="B1295" s="53" t="str">
        <f t="shared" si="243"/>
        <v>VC44NT+2</v>
      </c>
      <c r="C1295" s="53" t="str">
        <f t="shared" si="244"/>
        <v>VC44NT+3</v>
      </c>
      <c r="D1295" s="53" t="str">
        <f t="shared" si="245"/>
        <v>VC44NT+4</v>
      </c>
      <c r="F1295" s="54" t="s">
        <v>32</v>
      </c>
      <c r="G1295" s="55">
        <v>44</v>
      </c>
      <c r="H1295" s="55" t="s">
        <v>4138</v>
      </c>
      <c r="I1295" s="56" t="s">
        <v>4139</v>
      </c>
      <c r="J1295" s="56" t="s">
        <v>3957</v>
      </c>
      <c r="K1295" s="56"/>
      <c r="L1295" s="56" t="s">
        <v>4140</v>
      </c>
      <c r="M1295" s="57">
        <v>2000</v>
      </c>
      <c r="N1295" s="57">
        <v>1000</v>
      </c>
      <c r="O1295" s="55">
        <v>800</v>
      </c>
      <c r="P1295" s="55">
        <v>500</v>
      </c>
      <c r="Q1295" s="57"/>
      <c r="R1295" s="57"/>
      <c r="S1295" s="57"/>
      <c r="T1295" s="57"/>
      <c r="U1295" s="58" t="str">
        <f t="shared" si="246"/>
        <v>VC44NT</v>
      </c>
      <c r="V1295" s="59"/>
      <c r="W1295" s="59"/>
      <c r="X1295" s="59"/>
      <c r="Y1295" s="59"/>
      <c r="Z1295" s="60"/>
      <c r="AA1295" s="60"/>
      <c r="AB1295" s="60"/>
      <c r="AC1295" s="60"/>
      <c r="AD1295" s="59"/>
      <c r="AE1295" s="59"/>
      <c r="AF1295" s="59"/>
      <c r="AG1295" s="59"/>
      <c r="AH1295" s="61"/>
      <c r="AI1295" s="61"/>
      <c r="AJ1295" s="61"/>
      <c r="AK1295" s="61"/>
      <c r="AL1295" s="164">
        <v>4.83</v>
      </c>
      <c r="AM1295" s="62"/>
      <c r="AN1295" s="63">
        <f t="shared" si="247"/>
        <v>2.8</v>
      </c>
      <c r="AO1295" s="59">
        <f t="shared" si="241"/>
        <v>5600</v>
      </c>
      <c r="AP1295" s="59">
        <f t="shared" si="241"/>
        <v>2800</v>
      </c>
      <c r="AQ1295" s="59">
        <f t="shared" si="241"/>
        <v>2240</v>
      </c>
      <c r="AR1295" s="59">
        <f t="shared" si="241"/>
        <v>1400</v>
      </c>
      <c r="AS1295" s="59">
        <f t="shared" si="248"/>
        <v>5600</v>
      </c>
      <c r="AT1295" s="59">
        <f t="shared" si="248"/>
        <v>2800</v>
      </c>
      <c r="AU1295" s="59">
        <f t="shared" si="248"/>
        <v>2200</v>
      </c>
      <c r="AV1295" s="59">
        <f t="shared" si="248"/>
        <v>1400</v>
      </c>
      <c r="AW1295" s="64"/>
      <c r="AX1295" s="54" t="s">
        <v>32</v>
      </c>
      <c r="AY1295" s="65"/>
      <c r="AZ1295" s="66">
        <v>420</v>
      </c>
    </row>
    <row r="1296" spans="1:52" ht="31.5" x14ac:dyDescent="0.25">
      <c r="A1296" s="53" t="str">
        <f t="shared" si="242"/>
        <v>VC45NT+1</v>
      </c>
      <c r="B1296" s="53" t="str">
        <f t="shared" si="243"/>
        <v>VC45NT+2</v>
      </c>
      <c r="C1296" s="53" t="str">
        <f t="shared" si="244"/>
        <v>VC45NT+3</v>
      </c>
      <c r="D1296" s="53" t="str">
        <f t="shared" si="245"/>
        <v>VC45NT+4</v>
      </c>
      <c r="F1296" s="54" t="s">
        <v>32</v>
      </c>
      <c r="G1296" s="55">
        <v>45</v>
      </c>
      <c r="H1296" s="55" t="s">
        <v>4141</v>
      </c>
      <c r="I1296" s="56" t="s">
        <v>4142</v>
      </c>
      <c r="J1296" s="56" t="s">
        <v>3957</v>
      </c>
      <c r="K1296" s="56"/>
      <c r="L1296" s="56" t="s">
        <v>3958</v>
      </c>
      <c r="M1296" s="57">
        <v>2000</v>
      </c>
      <c r="N1296" s="55">
        <v>1000</v>
      </c>
      <c r="O1296" s="55">
        <v>800</v>
      </c>
      <c r="P1296" s="55">
        <v>500</v>
      </c>
      <c r="Q1296" s="57"/>
      <c r="R1296" s="57"/>
      <c r="S1296" s="57"/>
      <c r="T1296" s="57"/>
      <c r="U1296" s="58" t="str">
        <f t="shared" si="246"/>
        <v>VC45NT</v>
      </c>
      <c r="V1296" s="59"/>
      <c r="W1296" s="59"/>
      <c r="X1296" s="59"/>
      <c r="Y1296" s="59"/>
      <c r="Z1296" s="60"/>
      <c r="AA1296" s="60"/>
      <c r="AB1296" s="60"/>
      <c r="AC1296" s="60"/>
      <c r="AD1296" s="59"/>
      <c r="AE1296" s="59"/>
      <c r="AF1296" s="59"/>
      <c r="AG1296" s="59"/>
      <c r="AH1296" s="61"/>
      <c r="AI1296" s="61"/>
      <c r="AJ1296" s="61"/>
      <c r="AK1296" s="61"/>
      <c r="AL1296" s="164">
        <v>4.83</v>
      </c>
      <c r="AM1296" s="62"/>
      <c r="AN1296" s="63">
        <f t="shared" si="247"/>
        <v>2.8</v>
      </c>
      <c r="AO1296" s="59">
        <f t="shared" si="241"/>
        <v>5600</v>
      </c>
      <c r="AP1296" s="59">
        <f t="shared" si="241"/>
        <v>2800</v>
      </c>
      <c r="AQ1296" s="59">
        <f t="shared" si="241"/>
        <v>2240</v>
      </c>
      <c r="AR1296" s="59">
        <f t="shared" si="241"/>
        <v>1400</v>
      </c>
      <c r="AS1296" s="59">
        <f t="shared" si="248"/>
        <v>5600</v>
      </c>
      <c r="AT1296" s="59">
        <f t="shared" si="248"/>
        <v>2800</v>
      </c>
      <c r="AU1296" s="59">
        <f t="shared" si="248"/>
        <v>2200</v>
      </c>
      <c r="AV1296" s="59">
        <f t="shared" si="248"/>
        <v>1400</v>
      </c>
      <c r="AW1296" s="64"/>
      <c r="AX1296" s="54" t="s">
        <v>32</v>
      </c>
      <c r="AY1296" s="65"/>
      <c r="AZ1296" s="66">
        <v>300</v>
      </c>
    </row>
    <row r="1297" spans="1:52" ht="63" x14ac:dyDescent="0.25">
      <c r="A1297" s="53" t="str">
        <f t="shared" si="242"/>
        <v>VC46NT+1</v>
      </c>
      <c r="B1297" s="53" t="str">
        <f t="shared" si="243"/>
        <v>VC46NT+2</v>
      </c>
      <c r="C1297" s="53" t="str">
        <f t="shared" si="244"/>
        <v>VC46NT+3</v>
      </c>
      <c r="D1297" s="53" t="str">
        <f t="shared" si="245"/>
        <v>VC46NT+4</v>
      </c>
      <c r="F1297" s="54" t="s">
        <v>32</v>
      </c>
      <c r="G1297" s="55">
        <v>46</v>
      </c>
      <c r="H1297" s="55" t="s">
        <v>4143</v>
      </c>
      <c r="I1297" s="56" t="s">
        <v>4144</v>
      </c>
      <c r="J1297" s="56" t="s">
        <v>3957</v>
      </c>
      <c r="K1297" s="56"/>
      <c r="L1297" s="56" t="s">
        <v>4145</v>
      </c>
      <c r="M1297" s="55">
        <v>1800</v>
      </c>
      <c r="N1297" s="55">
        <v>900</v>
      </c>
      <c r="O1297" s="55">
        <v>800</v>
      </c>
      <c r="P1297" s="55">
        <v>700</v>
      </c>
      <c r="Q1297" s="57"/>
      <c r="R1297" s="57"/>
      <c r="S1297" s="57"/>
      <c r="T1297" s="57"/>
      <c r="U1297" s="58" t="str">
        <f t="shared" si="246"/>
        <v>VC46NT</v>
      </c>
      <c r="V1297" s="59"/>
      <c r="W1297" s="59"/>
      <c r="X1297" s="59"/>
      <c r="Y1297" s="59"/>
      <c r="Z1297" s="60"/>
      <c r="AA1297" s="60"/>
      <c r="AB1297" s="60"/>
      <c r="AC1297" s="60"/>
      <c r="AD1297" s="59"/>
      <c r="AE1297" s="59"/>
      <c r="AF1297" s="59"/>
      <c r="AG1297" s="59"/>
      <c r="AH1297" s="61"/>
      <c r="AI1297" s="61"/>
      <c r="AJ1297" s="61"/>
      <c r="AK1297" s="61"/>
      <c r="AL1297" s="164">
        <v>5.03</v>
      </c>
      <c r="AM1297" s="62"/>
      <c r="AN1297" s="63">
        <f t="shared" si="247"/>
        <v>2.9</v>
      </c>
      <c r="AO1297" s="59">
        <f t="shared" si="241"/>
        <v>5220</v>
      </c>
      <c r="AP1297" s="59">
        <f t="shared" si="241"/>
        <v>2610</v>
      </c>
      <c r="AQ1297" s="59">
        <f t="shared" si="241"/>
        <v>2320</v>
      </c>
      <c r="AR1297" s="59">
        <f t="shared" si="241"/>
        <v>2030</v>
      </c>
      <c r="AS1297" s="59">
        <f t="shared" si="248"/>
        <v>5200</v>
      </c>
      <c r="AT1297" s="59">
        <f t="shared" si="248"/>
        <v>2600</v>
      </c>
      <c r="AU1297" s="59">
        <f t="shared" si="248"/>
        <v>2300</v>
      </c>
      <c r="AV1297" s="59">
        <f t="shared" si="248"/>
        <v>2000</v>
      </c>
      <c r="AW1297" s="64"/>
      <c r="AX1297" s="54" t="s">
        <v>32</v>
      </c>
      <c r="AY1297" s="65"/>
      <c r="AZ1297" s="66">
        <v>240</v>
      </c>
    </row>
    <row r="1298" spans="1:52" x14ac:dyDescent="0.25">
      <c r="A1298" s="53" t="str">
        <f t="shared" si="242"/>
        <v>VC47NT2+1</v>
      </c>
      <c r="B1298" s="53" t="str">
        <f t="shared" si="243"/>
        <v>VC47NT2+2</v>
      </c>
      <c r="C1298" s="53" t="str">
        <f t="shared" si="244"/>
        <v>VC47NT2+3</v>
      </c>
      <c r="D1298" s="53" t="str">
        <f t="shared" si="245"/>
        <v>VC47NT2+4</v>
      </c>
      <c r="F1298" s="54" t="s">
        <v>32</v>
      </c>
      <c r="G1298" s="55">
        <v>47</v>
      </c>
      <c r="H1298" s="55" t="s">
        <v>4146</v>
      </c>
      <c r="I1298" s="56" t="s">
        <v>4147</v>
      </c>
      <c r="J1298" s="56" t="s">
        <v>82</v>
      </c>
      <c r="K1298" s="56"/>
      <c r="L1298" s="56" t="s">
        <v>2567</v>
      </c>
      <c r="M1298" s="57"/>
      <c r="N1298" s="57"/>
      <c r="O1298" s="57"/>
      <c r="P1298" s="57"/>
      <c r="Q1298" s="57"/>
      <c r="R1298" s="57"/>
      <c r="S1298" s="57"/>
      <c r="T1298" s="57"/>
      <c r="U1298" s="58"/>
      <c r="V1298" s="59"/>
      <c r="W1298" s="59"/>
      <c r="X1298" s="59"/>
      <c r="Y1298" s="59"/>
      <c r="Z1298" s="60"/>
      <c r="AA1298" s="60"/>
      <c r="AB1298" s="60"/>
      <c r="AC1298" s="60"/>
      <c r="AD1298" s="59"/>
      <c r="AE1298" s="59"/>
      <c r="AF1298" s="59"/>
      <c r="AG1298" s="59"/>
      <c r="AH1298" s="61"/>
      <c r="AI1298" s="61"/>
      <c r="AJ1298" s="61"/>
      <c r="AK1298" s="61"/>
      <c r="AL1298" s="164"/>
      <c r="AM1298" s="62"/>
      <c r="AN1298" s="62"/>
      <c r="AO1298" s="59">
        <f t="shared" si="241"/>
        <v>0</v>
      </c>
      <c r="AP1298" s="59">
        <f t="shared" si="241"/>
        <v>0</v>
      </c>
      <c r="AQ1298" s="59">
        <f t="shared" si="241"/>
        <v>0</v>
      </c>
      <c r="AR1298" s="59">
        <f t="shared" si="241"/>
        <v>0</v>
      </c>
      <c r="AS1298" s="59"/>
      <c r="AT1298" s="59"/>
      <c r="AU1298" s="59"/>
      <c r="AV1298" s="59"/>
      <c r="AW1298" s="64"/>
      <c r="AX1298" s="54" t="s">
        <v>32</v>
      </c>
      <c r="AY1298" s="65"/>
      <c r="AZ1298" s="66">
        <v>240</v>
      </c>
    </row>
    <row r="1299" spans="1:52" ht="47.25" x14ac:dyDescent="0.25">
      <c r="A1299" s="53" t="str">
        <f t="shared" si="242"/>
        <v>VC47NT2_D1+1</v>
      </c>
      <c r="B1299" s="53" t="str">
        <f t="shared" si="243"/>
        <v>VC47NT2_D1+2</v>
      </c>
      <c r="C1299" s="53" t="str">
        <f t="shared" si="244"/>
        <v>VC47NT2_D1+3</v>
      </c>
      <c r="D1299" s="53" t="str">
        <f t="shared" si="245"/>
        <v>VC47NT2_D1+4</v>
      </c>
      <c r="F1299" s="54" t="s">
        <v>32</v>
      </c>
      <c r="G1299" s="55"/>
      <c r="H1299" s="55" t="s">
        <v>4148</v>
      </c>
      <c r="I1299" s="56" t="s">
        <v>4149</v>
      </c>
      <c r="J1299" s="56" t="s">
        <v>82</v>
      </c>
      <c r="K1299" s="56"/>
      <c r="L1299" s="56" t="s">
        <v>4150</v>
      </c>
      <c r="M1299" s="57">
        <v>6500</v>
      </c>
      <c r="N1299" s="57">
        <v>2000</v>
      </c>
      <c r="O1299" s="57">
        <v>1400</v>
      </c>
      <c r="P1299" s="55">
        <v>1000</v>
      </c>
      <c r="Q1299" s="57"/>
      <c r="R1299" s="57"/>
      <c r="S1299" s="57"/>
      <c r="T1299" s="57"/>
      <c r="U1299" s="58" t="str">
        <f>H1299</f>
        <v>VC47NT2_D1</v>
      </c>
      <c r="V1299" s="59"/>
      <c r="W1299" s="59"/>
      <c r="X1299" s="59"/>
      <c r="Y1299" s="59"/>
      <c r="Z1299" s="60"/>
      <c r="AA1299" s="60"/>
      <c r="AB1299" s="60"/>
      <c r="AC1299" s="60"/>
      <c r="AD1299" s="59"/>
      <c r="AE1299" s="59"/>
      <c r="AF1299" s="59"/>
      <c r="AG1299" s="59"/>
      <c r="AH1299" s="61"/>
      <c r="AI1299" s="61"/>
      <c r="AJ1299" s="61"/>
      <c r="AK1299" s="61"/>
      <c r="AL1299" s="164">
        <v>4.4784739781133851</v>
      </c>
      <c r="AM1299" s="62"/>
      <c r="AN1299" s="63">
        <f>ROUNDDOWN(AL1299*$AN$10/$AL$10,1)</f>
        <v>2.5</v>
      </c>
      <c r="AO1299" s="59">
        <f t="shared" si="241"/>
        <v>16250</v>
      </c>
      <c r="AP1299" s="59">
        <f t="shared" si="241"/>
        <v>5000</v>
      </c>
      <c r="AQ1299" s="59">
        <f t="shared" si="241"/>
        <v>3500</v>
      </c>
      <c r="AR1299" s="59">
        <f t="shared" si="241"/>
        <v>2500</v>
      </c>
      <c r="AS1299" s="59">
        <f t="shared" si="248"/>
        <v>16300</v>
      </c>
      <c r="AT1299" s="59">
        <f t="shared" si="248"/>
        <v>5000</v>
      </c>
      <c r="AU1299" s="59">
        <f t="shared" si="248"/>
        <v>3500</v>
      </c>
      <c r="AV1299" s="59">
        <f t="shared" si="248"/>
        <v>2500</v>
      </c>
      <c r="AW1299" s="64"/>
      <c r="AX1299" s="54" t="s">
        <v>32</v>
      </c>
      <c r="AY1299" s="65"/>
      <c r="AZ1299" s="66">
        <v>240</v>
      </c>
    </row>
    <row r="1300" spans="1:52" ht="47.25" x14ac:dyDescent="0.25">
      <c r="A1300" s="53" t="str">
        <f t="shared" si="242"/>
        <v>VC47NT2_D2+1</v>
      </c>
      <c r="B1300" s="53" t="str">
        <f t="shared" si="243"/>
        <v>VC47NT2_D2+2</v>
      </c>
      <c r="C1300" s="53" t="str">
        <f t="shared" si="244"/>
        <v>VC47NT2_D2+3</v>
      </c>
      <c r="D1300" s="53" t="str">
        <f t="shared" si="245"/>
        <v>VC47NT2_D2+4</v>
      </c>
      <c r="F1300" s="54" t="s">
        <v>32</v>
      </c>
      <c r="G1300" s="55"/>
      <c r="H1300" s="55" t="s">
        <v>4151</v>
      </c>
      <c r="I1300" s="56" t="s">
        <v>4152</v>
      </c>
      <c r="J1300" s="56" t="s">
        <v>4150</v>
      </c>
      <c r="K1300" s="56"/>
      <c r="L1300" s="56" t="s">
        <v>2567</v>
      </c>
      <c r="M1300" s="57">
        <v>5000</v>
      </c>
      <c r="N1300" s="57">
        <v>2000</v>
      </c>
      <c r="O1300" s="57">
        <v>1200</v>
      </c>
      <c r="P1300" s="55">
        <v>900</v>
      </c>
      <c r="Q1300" s="57"/>
      <c r="R1300" s="57"/>
      <c r="S1300" s="57"/>
      <c r="T1300" s="57"/>
      <c r="U1300" s="58" t="str">
        <f>H1300</f>
        <v>VC47NT2_D2</v>
      </c>
      <c r="V1300" s="59"/>
      <c r="W1300" s="59"/>
      <c r="X1300" s="59"/>
      <c r="Y1300" s="59"/>
      <c r="Z1300" s="60"/>
      <c r="AA1300" s="60">
        <f>W1300/N1300</f>
        <v>0</v>
      </c>
      <c r="AB1300" s="60"/>
      <c r="AC1300" s="60"/>
      <c r="AD1300" s="59"/>
      <c r="AE1300" s="59"/>
      <c r="AF1300" s="59"/>
      <c r="AG1300" s="59"/>
      <c r="AH1300" s="61"/>
      <c r="AI1300" s="61"/>
      <c r="AJ1300" s="61"/>
      <c r="AK1300" s="61"/>
      <c r="AL1300" s="164">
        <v>4.01</v>
      </c>
      <c r="AM1300" s="62"/>
      <c r="AN1300" s="63">
        <f>ROUNDDOWN(AL1300*$AN$10/$AL$10,1)</f>
        <v>2.2999999999999998</v>
      </c>
      <c r="AO1300" s="59">
        <f t="shared" si="241"/>
        <v>11500</v>
      </c>
      <c r="AP1300" s="59">
        <f t="shared" si="241"/>
        <v>4600</v>
      </c>
      <c r="AQ1300" s="59">
        <f t="shared" si="241"/>
        <v>2760</v>
      </c>
      <c r="AR1300" s="59">
        <f t="shared" si="241"/>
        <v>2070</v>
      </c>
      <c r="AS1300" s="59">
        <f t="shared" si="248"/>
        <v>11500</v>
      </c>
      <c r="AT1300" s="59">
        <f t="shared" si="248"/>
        <v>4600</v>
      </c>
      <c r="AU1300" s="59">
        <f t="shared" si="248"/>
        <v>2800</v>
      </c>
      <c r="AV1300" s="59">
        <f t="shared" si="248"/>
        <v>2100</v>
      </c>
      <c r="AW1300" s="64"/>
      <c r="AX1300" s="54" t="s">
        <v>32</v>
      </c>
      <c r="AY1300" s="65"/>
      <c r="AZ1300" s="66">
        <v>300</v>
      </c>
    </row>
    <row r="1301" spans="1:52" ht="63" x14ac:dyDescent="0.25">
      <c r="A1301" s="53" t="str">
        <f t="shared" si="242"/>
        <v>VC48NT+1</v>
      </c>
      <c r="B1301" s="53" t="str">
        <f t="shared" si="243"/>
        <v>VC48NT+2</v>
      </c>
      <c r="C1301" s="53" t="str">
        <f t="shared" si="244"/>
        <v>VC48NT+3</v>
      </c>
      <c r="D1301" s="53" t="str">
        <f t="shared" si="245"/>
        <v>VC48NT+4</v>
      </c>
      <c r="F1301" s="54" t="s">
        <v>32</v>
      </c>
      <c r="G1301" s="55">
        <v>48</v>
      </c>
      <c r="H1301" s="55" t="s">
        <v>4153</v>
      </c>
      <c r="I1301" s="56" t="s">
        <v>4154</v>
      </c>
      <c r="J1301" s="56" t="s">
        <v>82</v>
      </c>
      <c r="K1301" s="56"/>
      <c r="L1301" s="56" t="s">
        <v>4155</v>
      </c>
      <c r="M1301" s="55">
        <v>4500</v>
      </c>
      <c r="N1301" s="55">
        <v>2000</v>
      </c>
      <c r="O1301" s="55">
        <v>1100</v>
      </c>
      <c r="P1301" s="55">
        <v>900</v>
      </c>
      <c r="Q1301" s="57"/>
      <c r="R1301" s="57"/>
      <c r="S1301" s="57"/>
      <c r="T1301" s="57"/>
      <c r="U1301" s="58" t="str">
        <f>H1301</f>
        <v>VC48NT</v>
      </c>
      <c r="V1301" s="59"/>
      <c r="W1301" s="59"/>
      <c r="X1301" s="59"/>
      <c r="Y1301" s="59"/>
      <c r="Z1301" s="60"/>
      <c r="AA1301" s="60"/>
      <c r="AB1301" s="60"/>
      <c r="AC1301" s="60"/>
      <c r="AD1301" s="59"/>
      <c r="AE1301" s="59"/>
      <c r="AF1301" s="59"/>
      <c r="AG1301" s="59"/>
      <c r="AH1301" s="61"/>
      <c r="AI1301" s="61"/>
      <c r="AJ1301" s="61"/>
      <c r="AK1301" s="61"/>
      <c r="AL1301" s="164">
        <v>6.4285714285714288</v>
      </c>
      <c r="AM1301" s="62"/>
      <c r="AN1301" s="63">
        <f>ROUNDDOWN(AL1301*$AN$10/$AL$10,1)</f>
        <v>3.7</v>
      </c>
      <c r="AO1301" s="59">
        <f t="shared" si="241"/>
        <v>16650</v>
      </c>
      <c r="AP1301" s="59">
        <f t="shared" si="241"/>
        <v>7400</v>
      </c>
      <c r="AQ1301" s="59">
        <f t="shared" si="241"/>
        <v>4070</v>
      </c>
      <c r="AR1301" s="59">
        <f t="shared" si="241"/>
        <v>3330</v>
      </c>
      <c r="AS1301" s="59">
        <f t="shared" si="248"/>
        <v>16700</v>
      </c>
      <c r="AT1301" s="59">
        <f t="shared" si="248"/>
        <v>7400</v>
      </c>
      <c r="AU1301" s="59">
        <f t="shared" si="248"/>
        <v>4100</v>
      </c>
      <c r="AV1301" s="59">
        <f t="shared" si="248"/>
        <v>3300</v>
      </c>
      <c r="AW1301" s="64"/>
      <c r="AX1301" s="54" t="s">
        <v>32</v>
      </c>
      <c r="AY1301" s="65"/>
      <c r="AZ1301" s="66">
        <v>270</v>
      </c>
    </row>
    <row r="1302" spans="1:52" ht="63" x14ac:dyDescent="0.25">
      <c r="A1302" s="53" t="str">
        <f t="shared" si="242"/>
        <v>VC49NT+1</v>
      </c>
      <c r="B1302" s="53" t="str">
        <f t="shared" si="243"/>
        <v>VC49NT+2</v>
      </c>
      <c r="C1302" s="53" t="str">
        <f t="shared" si="244"/>
        <v>VC49NT+3</v>
      </c>
      <c r="D1302" s="53" t="str">
        <f t="shared" si="245"/>
        <v>VC49NT+4</v>
      </c>
      <c r="F1302" s="54" t="s">
        <v>32</v>
      </c>
      <c r="G1302" s="55">
        <v>49</v>
      </c>
      <c r="H1302" s="55" t="s">
        <v>4156</v>
      </c>
      <c r="I1302" s="56" t="s">
        <v>4157</v>
      </c>
      <c r="J1302" s="56" t="s">
        <v>50</v>
      </c>
      <c r="K1302" s="56"/>
      <c r="L1302" s="56" t="s">
        <v>4158</v>
      </c>
      <c r="M1302" s="57"/>
      <c r="N1302" s="57"/>
      <c r="O1302" s="57"/>
      <c r="P1302" s="55"/>
      <c r="Q1302" s="57"/>
      <c r="R1302" s="57"/>
      <c r="S1302" s="57"/>
      <c r="T1302" s="57"/>
      <c r="U1302" s="58"/>
      <c r="V1302" s="59"/>
      <c r="W1302" s="59"/>
      <c r="X1302" s="59"/>
      <c r="Y1302" s="59"/>
      <c r="Z1302" s="60"/>
      <c r="AA1302" s="60"/>
      <c r="AB1302" s="60"/>
      <c r="AC1302" s="60"/>
      <c r="AD1302" s="59"/>
      <c r="AE1302" s="59"/>
      <c r="AF1302" s="59"/>
      <c r="AG1302" s="59"/>
      <c r="AH1302" s="61"/>
      <c r="AI1302" s="61"/>
      <c r="AJ1302" s="61"/>
      <c r="AK1302" s="61"/>
      <c r="AL1302" s="164"/>
      <c r="AM1302" s="62"/>
      <c r="AN1302" s="62"/>
      <c r="AO1302" s="59">
        <f t="shared" si="241"/>
        <v>0</v>
      </c>
      <c r="AP1302" s="59">
        <f t="shared" si="241"/>
        <v>0</v>
      </c>
      <c r="AQ1302" s="59">
        <f t="shared" si="241"/>
        <v>0</v>
      </c>
      <c r="AR1302" s="59">
        <f t="shared" si="241"/>
        <v>0</v>
      </c>
      <c r="AS1302" s="59"/>
      <c r="AT1302" s="59"/>
      <c r="AU1302" s="59"/>
      <c r="AV1302" s="59"/>
      <c r="AW1302" s="64"/>
      <c r="AX1302" s="54" t="s">
        <v>32</v>
      </c>
      <c r="AY1302" s="65"/>
      <c r="AZ1302" s="66">
        <v>270</v>
      </c>
    </row>
    <row r="1303" spans="1:52" ht="49.5" customHeight="1" x14ac:dyDescent="0.25">
      <c r="A1303" s="53" t="str">
        <f t="shared" si="242"/>
        <v>VC49NT_D1+1</v>
      </c>
      <c r="B1303" s="53" t="str">
        <f t="shared" si="243"/>
        <v>VC49NT_D1+2</v>
      </c>
      <c r="C1303" s="53" t="str">
        <f t="shared" si="244"/>
        <v>VC49NT_D1+3</v>
      </c>
      <c r="D1303" s="53" t="str">
        <f t="shared" si="245"/>
        <v>VC49NT_D1+4</v>
      </c>
      <c r="F1303" s="54" t="s">
        <v>32</v>
      </c>
      <c r="G1303" s="55"/>
      <c r="H1303" s="55" t="s">
        <v>4159</v>
      </c>
      <c r="I1303" s="56" t="s">
        <v>4160</v>
      </c>
      <c r="J1303" s="56" t="s">
        <v>50</v>
      </c>
      <c r="K1303" s="56"/>
      <c r="L1303" s="56" t="s">
        <v>4161</v>
      </c>
      <c r="M1303" s="57">
        <v>3500</v>
      </c>
      <c r="N1303" s="57">
        <v>1700</v>
      </c>
      <c r="O1303" s="57">
        <v>1100</v>
      </c>
      <c r="P1303" s="55">
        <v>800</v>
      </c>
      <c r="Q1303" s="57"/>
      <c r="R1303" s="57"/>
      <c r="S1303" s="57"/>
      <c r="T1303" s="57"/>
      <c r="U1303" s="58" t="str">
        <f t="shared" ref="U1303:U1329" si="249">H1303</f>
        <v>VC49NT_D1</v>
      </c>
      <c r="V1303" s="59"/>
      <c r="W1303" s="59"/>
      <c r="X1303" s="59"/>
      <c r="Y1303" s="59"/>
      <c r="Z1303" s="60"/>
      <c r="AA1303" s="60"/>
      <c r="AB1303" s="60"/>
      <c r="AC1303" s="60"/>
      <c r="AD1303" s="59"/>
      <c r="AE1303" s="59"/>
      <c r="AF1303" s="59"/>
      <c r="AG1303" s="59"/>
      <c r="AH1303" s="61"/>
      <c r="AI1303" s="61"/>
      <c r="AJ1303" s="61"/>
      <c r="AK1303" s="61"/>
      <c r="AL1303" s="164">
        <v>4.37</v>
      </c>
      <c r="AM1303" s="62"/>
      <c r="AN1303" s="63">
        <f t="shared" ref="AN1303:AN1314" si="250">ROUNDDOWN(AL1303*$AN$10/$AL$10,1)</f>
        <v>2.5</v>
      </c>
      <c r="AO1303" s="59">
        <f t="shared" si="241"/>
        <v>8750</v>
      </c>
      <c r="AP1303" s="59">
        <f t="shared" si="241"/>
        <v>4250</v>
      </c>
      <c r="AQ1303" s="59">
        <f t="shared" si="241"/>
        <v>2750</v>
      </c>
      <c r="AR1303" s="59">
        <f t="shared" si="241"/>
        <v>2000</v>
      </c>
      <c r="AS1303" s="59">
        <f t="shared" si="248"/>
        <v>8800</v>
      </c>
      <c r="AT1303" s="59">
        <f t="shared" si="248"/>
        <v>4300</v>
      </c>
      <c r="AU1303" s="59">
        <f t="shared" si="248"/>
        <v>2800</v>
      </c>
      <c r="AV1303" s="59">
        <f t="shared" si="248"/>
        <v>2000</v>
      </c>
      <c r="AW1303" s="64"/>
      <c r="AX1303" s="54" t="s">
        <v>32</v>
      </c>
      <c r="AY1303" s="65"/>
      <c r="AZ1303" s="66">
        <v>300</v>
      </c>
    </row>
    <row r="1304" spans="1:52" ht="66" customHeight="1" x14ac:dyDescent="0.25">
      <c r="A1304" s="53" t="str">
        <f t="shared" si="242"/>
        <v>VC49NT_D2+1</v>
      </c>
      <c r="B1304" s="53" t="str">
        <f t="shared" si="243"/>
        <v>VC49NT_D2+2</v>
      </c>
      <c r="C1304" s="53" t="str">
        <f t="shared" si="244"/>
        <v>VC49NT_D2+3</v>
      </c>
      <c r="D1304" s="53" t="str">
        <f t="shared" si="245"/>
        <v>VC49NT_D2+4</v>
      </c>
      <c r="F1304" s="54" t="s">
        <v>32</v>
      </c>
      <c r="G1304" s="55"/>
      <c r="H1304" s="55" t="s">
        <v>4162</v>
      </c>
      <c r="I1304" s="56" t="s">
        <v>4163</v>
      </c>
      <c r="J1304" s="56" t="s">
        <v>4161</v>
      </c>
      <c r="K1304" s="56"/>
      <c r="L1304" s="56" t="s">
        <v>4158</v>
      </c>
      <c r="M1304" s="57">
        <v>4500</v>
      </c>
      <c r="N1304" s="57">
        <v>1800</v>
      </c>
      <c r="O1304" s="55">
        <v>1100</v>
      </c>
      <c r="P1304" s="55">
        <v>800</v>
      </c>
      <c r="Q1304" s="57"/>
      <c r="R1304" s="57"/>
      <c r="S1304" s="57"/>
      <c r="T1304" s="57"/>
      <c r="U1304" s="58" t="str">
        <f t="shared" si="249"/>
        <v>VC49NT_D2</v>
      </c>
      <c r="V1304" s="59"/>
      <c r="W1304" s="59"/>
      <c r="X1304" s="59"/>
      <c r="Y1304" s="59"/>
      <c r="Z1304" s="60">
        <f>V1304/M1304</f>
        <v>0</v>
      </c>
      <c r="AA1304" s="60"/>
      <c r="AB1304" s="60"/>
      <c r="AC1304" s="60"/>
      <c r="AD1304" s="59"/>
      <c r="AE1304" s="59"/>
      <c r="AF1304" s="59"/>
      <c r="AG1304" s="59"/>
      <c r="AH1304" s="61"/>
      <c r="AI1304" s="61"/>
      <c r="AJ1304" s="61"/>
      <c r="AK1304" s="61"/>
      <c r="AL1304" s="164">
        <v>4.8972618215233483</v>
      </c>
      <c r="AM1304" s="62"/>
      <c r="AN1304" s="63">
        <f t="shared" si="250"/>
        <v>2.8</v>
      </c>
      <c r="AO1304" s="59">
        <f t="shared" si="241"/>
        <v>12600</v>
      </c>
      <c r="AP1304" s="59">
        <f t="shared" si="241"/>
        <v>5040</v>
      </c>
      <c r="AQ1304" s="59">
        <f t="shared" si="241"/>
        <v>3080</v>
      </c>
      <c r="AR1304" s="59">
        <f t="shared" si="241"/>
        <v>2240</v>
      </c>
      <c r="AS1304" s="59">
        <f t="shared" si="248"/>
        <v>12600</v>
      </c>
      <c r="AT1304" s="59">
        <f t="shared" si="248"/>
        <v>5000</v>
      </c>
      <c r="AU1304" s="59">
        <f t="shared" si="248"/>
        <v>3100</v>
      </c>
      <c r="AV1304" s="59">
        <f t="shared" si="248"/>
        <v>2200</v>
      </c>
      <c r="AW1304" s="64"/>
      <c r="AX1304" s="54" t="s">
        <v>32</v>
      </c>
      <c r="AY1304" s="65"/>
      <c r="AZ1304" s="66">
        <v>110</v>
      </c>
    </row>
    <row r="1305" spans="1:52" ht="16.5" customHeight="1" x14ac:dyDescent="0.25">
      <c r="A1305" s="53" t="str">
        <f t="shared" si="242"/>
        <v>VC50NT+1</v>
      </c>
      <c r="B1305" s="53" t="str">
        <f t="shared" si="243"/>
        <v>VC50NT+2</v>
      </c>
      <c r="C1305" s="53" t="str">
        <f t="shared" si="244"/>
        <v>VC50NT+3</v>
      </c>
      <c r="D1305" s="53" t="str">
        <f t="shared" si="245"/>
        <v>VC50NT+4</v>
      </c>
      <c r="F1305" s="54" t="s">
        <v>32</v>
      </c>
      <c r="G1305" s="55">
        <v>50</v>
      </c>
      <c r="H1305" s="55" t="s">
        <v>4164</v>
      </c>
      <c r="I1305" s="56" t="s">
        <v>4165</v>
      </c>
      <c r="J1305" s="56" t="s">
        <v>82</v>
      </c>
      <c r="K1305" s="56"/>
      <c r="L1305" s="56" t="s">
        <v>3881</v>
      </c>
      <c r="M1305" s="57">
        <v>2000</v>
      </c>
      <c r="N1305" s="57">
        <v>1000</v>
      </c>
      <c r="O1305" s="55">
        <v>800</v>
      </c>
      <c r="P1305" s="55">
        <v>700</v>
      </c>
      <c r="Q1305" s="57"/>
      <c r="R1305" s="57"/>
      <c r="S1305" s="57"/>
      <c r="T1305" s="57"/>
      <c r="U1305" s="58" t="str">
        <f t="shared" si="249"/>
        <v>VC50NT</v>
      </c>
      <c r="V1305" s="59"/>
      <c r="W1305" s="59"/>
      <c r="X1305" s="59"/>
      <c r="Y1305" s="59"/>
      <c r="Z1305" s="60"/>
      <c r="AA1305" s="60"/>
      <c r="AB1305" s="60"/>
      <c r="AC1305" s="60"/>
      <c r="AD1305" s="59"/>
      <c r="AE1305" s="59"/>
      <c r="AF1305" s="59"/>
      <c r="AG1305" s="59"/>
      <c r="AH1305" s="61"/>
      <c r="AI1305" s="61"/>
      <c r="AJ1305" s="61"/>
      <c r="AK1305" s="61"/>
      <c r="AL1305" s="164">
        <v>4.83</v>
      </c>
      <c r="AM1305" s="62"/>
      <c r="AN1305" s="63">
        <f t="shared" si="250"/>
        <v>2.8</v>
      </c>
      <c r="AO1305" s="59">
        <f t="shared" si="241"/>
        <v>5600</v>
      </c>
      <c r="AP1305" s="59">
        <f t="shared" si="241"/>
        <v>2800</v>
      </c>
      <c r="AQ1305" s="59">
        <f t="shared" si="241"/>
        <v>2240</v>
      </c>
      <c r="AR1305" s="59">
        <f t="shared" si="241"/>
        <v>1959.9999999999998</v>
      </c>
      <c r="AS1305" s="59">
        <f t="shared" si="248"/>
        <v>5600</v>
      </c>
      <c r="AT1305" s="59">
        <f t="shared" si="248"/>
        <v>2800</v>
      </c>
      <c r="AU1305" s="59">
        <f t="shared" si="248"/>
        <v>2200</v>
      </c>
      <c r="AV1305" s="59">
        <f t="shared" si="248"/>
        <v>2000</v>
      </c>
      <c r="AW1305" s="64"/>
      <c r="AX1305" s="54" t="s">
        <v>32</v>
      </c>
      <c r="AY1305" s="65"/>
      <c r="AZ1305" s="66">
        <v>110</v>
      </c>
    </row>
    <row r="1306" spans="1:52" ht="16.5" customHeight="1" x14ac:dyDescent="0.25">
      <c r="A1306" s="53" t="str">
        <f t="shared" si="242"/>
        <v>VC51NT+1</v>
      </c>
      <c r="B1306" s="53" t="str">
        <f t="shared" si="243"/>
        <v>VC51NT+2</v>
      </c>
      <c r="C1306" s="53" t="str">
        <f t="shared" si="244"/>
        <v>VC51NT+3</v>
      </c>
      <c r="D1306" s="53" t="str">
        <f t="shared" si="245"/>
        <v>VC51NT+4</v>
      </c>
      <c r="F1306" s="54" t="s">
        <v>32</v>
      </c>
      <c r="G1306" s="55">
        <v>51</v>
      </c>
      <c r="H1306" s="55" t="s">
        <v>4166</v>
      </c>
      <c r="I1306" s="56" t="s">
        <v>4167</v>
      </c>
      <c r="J1306" s="56" t="s">
        <v>3881</v>
      </c>
      <c r="K1306" s="56"/>
      <c r="L1306" s="56" t="s">
        <v>89</v>
      </c>
      <c r="M1306" s="57">
        <v>2000</v>
      </c>
      <c r="N1306" s="55">
        <v>1000</v>
      </c>
      <c r="O1306" s="55">
        <v>800</v>
      </c>
      <c r="P1306" s="55">
        <v>700</v>
      </c>
      <c r="Q1306" s="57"/>
      <c r="R1306" s="57"/>
      <c r="S1306" s="57"/>
      <c r="T1306" s="57"/>
      <c r="U1306" s="58" t="str">
        <f t="shared" si="249"/>
        <v>VC51NT</v>
      </c>
      <c r="V1306" s="59"/>
      <c r="W1306" s="59"/>
      <c r="X1306" s="59"/>
      <c r="Y1306" s="59"/>
      <c r="Z1306" s="60">
        <f>V1306/M1306</f>
        <v>0</v>
      </c>
      <c r="AA1306" s="60"/>
      <c r="AB1306" s="60"/>
      <c r="AC1306" s="60"/>
      <c r="AD1306" s="59"/>
      <c r="AE1306" s="59"/>
      <c r="AF1306" s="59"/>
      <c r="AG1306" s="59"/>
      <c r="AH1306" s="61"/>
      <c r="AI1306" s="61"/>
      <c r="AJ1306" s="61"/>
      <c r="AK1306" s="61"/>
      <c r="AL1306" s="164">
        <v>4.83</v>
      </c>
      <c r="AM1306" s="62"/>
      <c r="AN1306" s="63">
        <f t="shared" si="250"/>
        <v>2.8</v>
      </c>
      <c r="AO1306" s="59">
        <f t="shared" si="241"/>
        <v>5600</v>
      </c>
      <c r="AP1306" s="59">
        <f t="shared" si="241"/>
        <v>2800</v>
      </c>
      <c r="AQ1306" s="59">
        <f t="shared" si="241"/>
        <v>2240</v>
      </c>
      <c r="AR1306" s="59">
        <f t="shared" si="241"/>
        <v>1959.9999999999998</v>
      </c>
      <c r="AS1306" s="59">
        <f t="shared" si="248"/>
        <v>5600</v>
      </c>
      <c r="AT1306" s="59">
        <f t="shared" si="248"/>
        <v>2800</v>
      </c>
      <c r="AU1306" s="59">
        <f t="shared" si="248"/>
        <v>2200</v>
      </c>
      <c r="AV1306" s="59">
        <f t="shared" si="248"/>
        <v>2000</v>
      </c>
      <c r="AW1306" s="64"/>
      <c r="AX1306" s="54" t="s">
        <v>32</v>
      </c>
      <c r="AY1306" s="65"/>
      <c r="AZ1306" s="66">
        <v>110</v>
      </c>
    </row>
    <row r="1307" spans="1:52" ht="31.5" x14ac:dyDescent="0.25">
      <c r="A1307" s="53" t="str">
        <f t="shared" si="242"/>
        <v>VC52NT+1</v>
      </c>
      <c r="B1307" s="53" t="str">
        <f t="shared" si="243"/>
        <v>VC52NT+2</v>
      </c>
      <c r="C1307" s="53" t="str">
        <f t="shared" si="244"/>
        <v>VC52NT+3</v>
      </c>
      <c r="D1307" s="53" t="str">
        <f t="shared" si="245"/>
        <v>VC52NT+4</v>
      </c>
      <c r="F1307" s="54" t="s">
        <v>32</v>
      </c>
      <c r="G1307" s="55">
        <v>52</v>
      </c>
      <c r="H1307" s="55" t="s">
        <v>56</v>
      </c>
      <c r="I1307" s="56" t="s">
        <v>4168</v>
      </c>
      <c r="J1307" s="56" t="s">
        <v>4169</v>
      </c>
      <c r="K1307" s="56"/>
      <c r="L1307" s="56" t="s">
        <v>415</v>
      </c>
      <c r="M1307" s="57">
        <v>1500</v>
      </c>
      <c r="N1307" s="55">
        <v>700</v>
      </c>
      <c r="O1307" s="55">
        <v>600</v>
      </c>
      <c r="P1307" s="55">
        <v>500</v>
      </c>
      <c r="Q1307" s="57"/>
      <c r="R1307" s="57"/>
      <c r="S1307" s="57"/>
      <c r="T1307" s="57"/>
      <c r="U1307" s="58" t="str">
        <f t="shared" si="249"/>
        <v>VC52NT</v>
      </c>
      <c r="V1307" s="59"/>
      <c r="W1307" s="59"/>
      <c r="X1307" s="59"/>
      <c r="Y1307" s="59"/>
      <c r="Z1307" s="60">
        <f>V1307/M1307</f>
        <v>0</v>
      </c>
      <c r="AA1307" s="60"/>
      <c r="AB1307" s="60"/>
      <c r="AC1307" s="60"/>
      <c r="AD1307" s="59"/>
      <c r="AE1307" s="59"/>
      <c r="AF1307" s="59"/>
      <c r="AG1307" s="59"/>
      <c r="AH1307" s="61"/>
      <c r="AI1307" s="61"/>
      <c r="AJ1307" s="61"/>
      <c r="AK1307" s="61"/>
      <c r="AL1307" s="164">
        <v>4.66</v>
      </c>
      <c r="AM1307" s="62"/>
      <c r="AN1307" s="63">
        <f t="shared" si="250"/>
        <v>2.7</v>
      </c>
      <c r="AO1307" s="59">
        <f t="shared" si="241"/>
        <v>4050.0000000000005</v>
      </c>
      <c r="AP1307" s="59">
        <f t="shared" si="241"/>
        <v>1890.0000000000002</v>
      </c>
      <c r="AQ1307" s="59">
        <f t="shared" si="241"/>
        <v>1620</v>
      </c>
      <c r="AR1307" s="59">
        <f t="shared" si="241"/>
        <v>1350</v>
      </c>
      <c r="AS1307" s="59">
        <f t="shared" si="248"/>
        <v>4100</v>
      </c>
      <c r="AT1307" s="59">
        <f t="shared" si="248"/>
        <v>1900</v>
      </c>
      <c r="AU1307" s="59">
        <f t="shared" si="248"/>
        <v>1600</v>
      </c>
      <c r="AV1307" s="59">
        <f t="shared" si="248"/>
        <v>1400</v>
      </c>
      <c r="AW1307" s="64"/>
      <c r="AX1307" s="54" t="s">
        <v>32</v>
      </c>
      <c r="AY1307" s="65"/>
      <c r="AZ1307" s="66">
        <v>240</v>
      </c>
    </row>
    <row r="1308" spans="1:52" ht="31.5" x14ac:dyDescent="0.25">
      <c r="A1308" s="53" t="str">
        <f t="shared" si="242"/>
        <v>VC53NT+1</v>
      </c>
      <c r="B1308" s="53" t="str">
        <f t="shared" si="243"/>
        <v>VC53NT+2</v>
      </c>
      <c r="C1308" s="53" t="str">
        <f t="shared" si="244"/>
        <v>VC53NT+3</v>
      </c>
      <c r="D1308" s="53" t="str">
        <f t="shared" si="245"/>
        <v>VC53NT+4</v>
      </c>
      <c r="F1308" s="54" t="s">
        <v>32</v>
      </c>
      <c r="G1308" s="55">
        <v>53</v>
      </c>
      <c r="H1308" s="55" t="s">
        <v>80</v>
      </c>
      <c r="I1308" s="56" t="s">
        <v>81</v>
      </c>
      <c r="J1308" s="56" t="s">
        <v>82</v>
      </c>
      <c r="K1308" s="56"/>
      <c r="L1308" s="56" t="s">
        <v>67</v>
      </c>
      <c r="M1308" s="57">
        <v>1200</v>
      </c>
      <c r="N1308" s="55">
        <v>600</v>
      </c>
      <c r="O1308" s="55">
        <v>500</v>
      </c>
      <c r="P1308" s="55">
        <v>400</v>
      </c>
      <c r="Q1308" s="57"/>
      <c r="R1308" s="57"/>
      <c r="S1308" s="57"/>
      <c r="T1308" s="57"/>
      <c r="U1308" s="58" t="str">
        <f t="shared" si="249"/>
        <v>VC53NT</v>
      </c>
      <c r="V1308" s="59"/>
      <c r="W1308" s="59"/>
      <c r="X1308" s="59"/>
      <c r="Y1308" s="59"/>
      <c r="Z1308" s="60"/>
      <c r="AA1308" s="60"/>
      <c r="AB1308" s="60"/>
      <c r="AC1308" s="60"/>
      <c r="AD1308" s="59"/>
      <c r="AE1308" s="59"/>
      <c r="AF1308" s="59"/>
      <c r="AG1308" s="59"/>
      <c r="AH1308" s="61"/>
      <c r="AI1308" s="61"/>
      <c r="AJ1308" s="61"/>
      <c r="AK1308" s="61"/>
      <c r="AL1308" s="164">
        <v>5.151576220414201</v>
      </c>
      <c r="AM1308" s="62"/>
      <c r="AN1308" s="63">
        <f t="shared" si="250"/>
        <v>2.9</v>
      </c>
      <c r="AO1308" s="59">
        <f t="shared" si="241"/>
        <v>3480</v>
      </c>
      <c r="AP1308" s="59">
        <f t="shared" si="241"/>
        <v>1740</v>
      </c>
      <c r="AQ1308" s="59">
        <f t="shared" si="241"/>
        <v>1450</v>
      </c>
      <c r="AR1308" s="59">
        <f t="shared" si="241"/>
        <v>1160</v>
      </c>
      <c r="AS1308" s="59">
        <f t="shared" si="248"/>
        <v>3500</v>
      </c>
      <c r="AT1308" s="59">
        <f t="shared" si="248"/>
        <v>1700</v>
      </c>
      <c r="AU1308" s="59">
        <f t="shared" si="248"/>
        <v>1500</v>
      </c>
      <c r="AV1308" s="59">
        <f t="shared" si="248"/>
        <v>1200</v>
      </c>
      <c r="AW1308" s="64"/>
      <c r="AX1308" s="54" t="s">
        <v>32</v>
      </c>
      <c r="AY1308" s="65"/>
      <c r="AZ1308" s="66">
        <v>270</v>
      </c>
    </row>
    <row r="1309" spans="1:52" ht="31.5" x14ac:dyDescent="0.25">
      <c r="A1309" s="53" t="str">
        <f t="shared" si="242"/>
        <v>VC54NT+1</v>
      </c>
      <c r="B1309" s="53" t="str">
        <f t="shared" si="243"/>
        <v>VC54NT+2</v>
      </c>
      <c r="C1309" s="53" t="str">
        <f t="shared" si="244"/>
        <v>VC54NT+3</v>
      </c>
      <c r="D1309" s="53" t="str">
        <f t="shared" si="245"/>
        <v>VC54NT+4</v>
      </c>
      <c r="F1309" s="54" t="s">
        <v>32</v>
      </c>
      <c r="G1309" s="55">
        <v>54</v>
      </c>
      <c r="H1309" s="55" t="s">
        <v>78</v>
      </c>
      <c r="I1309" s="56" t="s">
        <v>79</v>
      </c>
      <c r="J1309" s="56" t="s">
        <v>67</v>
      </c>
      <c r="K1309" s="56"/>
      <c r="L1309" s="56" t="s">
        <v>49</v>
      </c>
      <c r="M1309" s="57">
        <v>1200</v>
      </c>
      <c r="N1309" s="55">
        <v>600</v>
      </c>
      <c r="O1309" s="55">
        <v>500</v>
      </c>
      <c r="P1309" s="55">
        <v>400</v>
      </c>
      <c r="Q1309" s="57"/>
      <c r="R1309" s="57"/>
      <c r="S1309" s="57"/>
      <c r="T1309" s="57"/>
      <c r="U1309" s="58" t="str">
        <f t="shared" si="249"/>
        <v>VC54NT</v>
      </c>
      <c r="V1309" s="59"/>
      <c r="W1309" s="59"/>
      <c r="X1309" s="59"/>
      <c r="Y1309" s="59"/>
      <c r="Z1309" s="60"/>
      <c r="AA1309" s="60"/>
      <c r="AB1309" s="60"/>
      <c r="AC1309" s="60"/>
      <c r="AD1309" s="59"/>
      <c r="AE1309" s="59"/>
      <c r="AF1309" s="59"/>
      <c r="AG1309" s="59"/>
      <c r="AH1309" s="61"/>
      <c r="AI1309" s="61"/>
      <c r="AJ1309" s="61"/>
      <c r="AK1309" s="61"/>
      <c r="AL1309" s="164">
        <v>5.151576220414201</v>
      </c>
      <c r="AM1309" s="62"/>
      <c r="AN1309" s="63">
        <f t="shared" si="250"/>
        <v>2.9</v>
      </c>
      <c r="AO1309" s="59">
        <f t="shared" si="241"/>
        <v>3480</v>
      </c>
      <c r="AP1309" s="59">
        <f t="shared" si="241"/>
        <v>1740</v>
      </c>
      <c r="AQ1309" s="59">
        <f t="shared" si="241"/>
        <v>1450</v>
      </c>
      <c r="AR1309" s="59">
        <f t="shared" si="241"/>
        <v>1160</v>
      </c>
      <c r="AS1309" s="59">
        <f t="shared" si="248"/>
        <v>3500</v>
      </c>
      <c r="AT1309" s="59">
        <f t="shared" si="248"/>
        <v>1700</v>
      </c>
      <c r="AU1309" s="59">
        <f t="shared" si="248"/>
        <v>1500</v>
      </c>
      <c r="AV1309" s="59">
        <f t="shared" si="248"/>
        <v>1200</v>
      </c>
      <c r="AW1309" s="64"/>
      <c r="AX1309" s="54" t="s">
        <v>32</v>
      </c>
      <c r="AY1309" s="65"/>
      <c r="AZ1309" s="66">
        <v>240</v>
      </c>
    </row>
    <row r="1310" spans="1:52" ht="31.5" x14ac:dyDescent="0.25">
      <c r="A1310" s="53" t="str">
        <f t="shared" si="242"/>
        <v>VC55NT+1</v>
      </c>
      <c r="B1310" s="53" t="str">
        <f t="shared" si="243"/>
        <v>VC55NT+2</v>
      </c>
      <c r="C1310" s="53" t="str">
        <f t="shared" si="244"/>
        <v>VC55NT+3</v>
      </c>
      <c r="D1310" s="53" t="str">
        <f t="shared" si="245"/>
        <v>VC55NT+4</v>
      </c>
      <c r="F1310" s="54" t="s">
        <v>32</v>
      </c>
      <c r="G1310" s="55">
        <v>55</v>
      </c>
      <c r="H1310" s="55" t="s">
        <v>75</v>
      </c>
      <c r="I1310" s="56" t="s">
        <v>76</v>
      </c>
      <c r="J1310" s="56" t="s">
        <v>49</v>
      </c>
      <c r="K1310" s="56"/>
      <c r="L1310" s="56" t="s">
        <v>77</v>
      </c>
      <c r="M1310" s="57">
        <v>1200</v>
      </c>
      <c r="N1310" s="55">
        <v>600</v>
      </c>
      <c r="O1310" s="55">
        <v>500</v>
      </c>
      <c r="P1310" s="55">
        <v>400</v>
      </c>
      <c r="Q1310" s="57"/>
      <c r="R1310" s="57"/>
      <c r="S1310" s="57"/>
      <c r="T1310" s="57"/>
      <c r="U1310" s="58" t="str">
        <f t="shared" si="249"/>
        <v>VC55NT</v>
      </c>
      <c r="V1310" s="59"/>
      <c r="W1310" s="59"/>
      <c r="X1310" s="59"/>
      <c r="Y1310" s="59"/>
      <c r="Z1310" s="60">
        <f>V1310/M1310</f>
        <v>0</v>
      </c>
      <c r="AA1310" s="60">
        <f>W1310/N1310</f>
        <v>0</v>
      </c>
      <c r="AB1310" s="60"/>
      <c r="AC1310" s="60"/>
      <c r="AD1310" s="59"/>
      <c r="AE1310" s="59"/>
      <c r="AF1310" s="59"/>
      <c r="AG1310" s="59"/>
      <c r="AH1310" s="61"/>
      <c r="AI1310" s="61"/>
      <c r="AJ1310" s="61"/>
      <c r="AK1310" s="61"/>
      <c r="AL1310" s="164">
        <v>5.151576220414201</v>
      </c>
      <c r="AM1310" s="62"/>
      <c r="AN1310" s="63">
        <f t="shared" si="250"/>
        <v>2.9</v>
      </c>
      <c r="AO1310" s="59">
        <f t="shared" si="241"/>
        <v>3480</v>
      </c>
      <c r="AP1310" s="59">
        <f t="shared" si="241"/>
        <v>1740</v>
      </c>
      <c r="AQ1310" s="59">
        <f t="shared" si="241"/>
        <v>1450</v>
      </c>
      <c r="AR1310" s="59">
        <f t="shared" si="241"/>
        <v>1160</v>
      </c>
      <c r="AS1310" s="59">
        <f t="shared" si="248"/>
        <v>3500</v>
      </c>
      <c r="AT1310" s="59">
        <f t="shared" si="248"/>
        <v>1700</v>
      </c>
      <c r="AU1310" s="59">
        <f t="shared" si="248"/>
        <v>1500</v>
      </c>
      <c r="AV1310" s="59">
        <f t="shared" si="248"/>
        <v>1200</v>
      </c>
      <c r="AW1310" s="64"/>
      <c r="AX1310" s="54" t="s">
        <v>32</v>
      </c>
      <c r="AY1310" s="65"/>
      <c r="AZ1310" s="66">
        <v>300</v>
      </c>
    </row>
    <row r="1311" spans="1:52" ht="31.5" x14ac:dyDescent="0.25">
      <c r="A1311" s="53" t="str">
        <f t="shared" si="242"/>
        <v>VC56NT+1</v>
      </c>
      <c r="B1311" s="53" t="str">
        <f t="shared" si="243"/>
        <v>VC56NT+2</v>
      </c>
      <c r="C1311" s="53" t="str">
        <f t="shared" si="244"/>
        <v>VC56NT+3</v>
      </c>
      <c r="D1311" s="53" t="str">
        <f t="shared" si="245"/>
        <v>VC56NT+4</v>
      </c>
      <c r="F1311" s="54" t="s">
        <v>32</v>
      </c>
      <c r="G1311" s="55">
        <v>56</v>
      </c>
      <c r="H1311" s="55" t="s">
        <v>4170</v>
      </c>
      <c r="I1311" s="56" t="s">
        <v>4171</v>
      </c>
      <c r="J1311" s="56" t="s">
        <v>82</v>
      </c>
      <c r="K1311" s="56"/>
      <c r="L1311" s="56" t="s">
        <v>4172</v>
      </c>
      <c r="M1311" s="57">
        <v>1500</v>
      </c>
      <c r="N1311" s="55">
        <v>700</v>
      </c>
      <c r="O1311" s="55">
        <v>600</v>
      </c>
      <c r="P1311" s="55">
        <v>500</v>
      </c>
      <c r="Q1311" s="57"/>
      <c r="R1311" s="57"/>
      <c r="S1311" s="57"/>
      <c r="T1311" s="57"/>
      <c r="U1311" s="58" t="str">
        <f t="shared" si="249"/>
        <v>VC56NT</v>
      </c>
      <c r="V1311" s="59"/>
      <c r="W1311" s="59"/>
      <c r="X1311" s="59"/>
      <c r="Y1311" s="59"/>
      <c r="Z1311" s="60"/>
      <c r="AA1311" s="60"/>
      <c r="AB1311" s="60"/>
      <c r="AC1311" s="60"/>
      <c r="AD1311" s="59"/>
      <c r="AE1311" s="59"/>
      <c r="AF1311" s="59"/>
      <c r="AG1311" s="59"/>
      <c r="AH1311" s="61"/>
      <c r="AI1311" s="61"/>
      <c r="AJ1311" s="61"/>
      <c r="AK1311" s="61"/>
      <c r="AL1311" s="164">
        <v>5</v>
      </c>
      <c r="AM1311" s="62"/>
      <c r="AN1311" s="63">
        <f t="shared" si="250"/>
        <v>2.9</v>
      </c>
      <c r="AO1311" s="59">
        <f t="shared" si="241"/>
        <v>4350</v>
      </c>
      <c r="AP1311" s="59">
        <f t="shared" si="241"/>
        <v>2030</v>
      </c>
      <c r="AQ1311" s="59">
        <f t="shared" si="241"/>
        <v>1740</v>
      </c>
      <c r="AR1311" s="59">
        <f t="shared" si="241"/>
        <v>1450</v>
      </c>
      <c r="AS1311" s="59">
        <f t="shared" si="248"/>
        <v>4400</v>
      </c>
      <c r="AT1311" s="59">
        <f t="shared" si="248"/>
        <v>2000</v>
      </c>
      <c r="AU1311" s="59">
        <f t="shared" si="248"/>
        <v>1700</v>
      </c>
      <c r="AV1311" s="59">
        <f t="shared" si="248"/>
        <v>1500</v>
      </c>
      <c r="AW1311" s="64"/>
      <c r="AX1311" s="54" t="s">
        <v>32</v>
      </c>
      <c r="AY1311" s="65"/>
      <c r="AZ1311" s="66">
        <v>120</v>
      </c>
    </row>
    <row r="1312" spans="1:52" ht="31.5" x14ac:dyDescent="0.25">
      <c r="A1312" s="53" t="str">
        <f t="shared" si="242"/>
        <v>VC57NT+1</v>
      </c>
      <c r="B1312" s="53" t="str">
        <f t="shared" si="243"/>
        <v>VC57NT+2</v>
      </c>
      <c r="C1312" s="53" t="str">
        <f t="shared" si="244"/>
        <v>VC57NT+3</v>
      </c>
      <c r="D1312" s="53" t="str">
        <f t="shared" si="245"/>
        <v>VC57NT+4</v>
      </c>
      <c r="F1312" s="54" t="s">
        <v>32</v>
      </c>
      <c r="G1312" s="55">
        <v>57</v>
      </c>
      <c r="H1312" s="55" t="s">
        <v>4173</v>
      </c>
      <c r="I1312" s="56" t="s">
        <v>4174</v>
      </c>
      <c r="J1312" s="56" t="s">
        <v>82</v>
      </c>
      <c r="K1312" s="56"/>
      <c r="L1312" s="56" t="s">
        <v>82</v>
      </c>
      <c r="M1312" s="57">
        <v>1400</v>
      </c>
      <c r="N1312" s="55">
        <v>700</v>
      </c>
      <c r="O1312" s="55">
        <v>500</v>
      </c>
      <c r="P1312" s="55">
        <v>450</v>
      </c>
      <c r="Q1312" s="57"/>
      <c r="R1312" s="57"/>
      <c r="S1312" s="57"/>
      <c r="T1312" s="57"/>
      <c r="U1312" s="58" t="str">
        <f t="shared" si="249"/>
        <v>VC57NT</v>
      </c>
      <c r="V1312" s="59"/>
      <c r="W1312" s="59"/>
      <c r="X1312" s="59"/>
      <c r="Y1312" s="59"/>
      <c r="Z1312" s="60"/>
      <c r="AA1312" s="60"/>
      <c r="AB1312" s="60"/>
      <c r="AC1312" s="60"/>
      <c r="AD1312" s="59"/>
      <c r="AE1312" s="59"/>
      <c r="AF1312" s="59"/>
      <c r="AG1312" s="59"/>
      <c r="AH1312" s="61"/>
      <c r="AI1312" s="61"/>
      <c r="AJ1312" s="61"/>
      <c r="AK1312" s="61"/>
      <c r="AL1312" s="164">
        <v>3.7005476190476196</v>
      </c>
      <c r="AM1312" s="62"/>
      <c r="AN1312" s="63">
        <f t="shared" si="250"/>
        <v>2.1</v>
      </c>
      <c r="AO1312" s="59">
        <f t="shared" si="241"/>
        <v>2940</v>
      </c>
      <c r="AP1312" s="59">
        <f t="shared" si="241"/>
        <v>1470</v>
      </c>
      <c r="AQ1312" s="59">
        <f t="shared" si="241"/>
        <v>1050</v>
      </c>
      <c r="AR1312" s="59">
        <f t="shared" si="241"/>
        <v>945</v>
      </c>
      <c r="AS1312" s="59">
        <f t="shared" si="248"/>
        <v>2900</v>
      </c>
      <c r="AT1312" s="59">
        <f t="shared" si="248"/>
        <v>1500</v>
      </c>
      <c r="AU1312" s="59">
        <f t="shared" si="248"/>
        <v>1100</v>
      </c>
      <c r="AV1312" s="59">
        <f t="shared" si="248"/>
        <v>950</v>
      </c>
      <c r="AW1312" s="64"/>
      <c r="AX1312" s="54" t="s">
        <v>32</v>
      </c>
      <c r="AY1312" s="65"/>
      <c r="AZ1312" s="66">
        <v>108</v>
      </c>
    </row>
    <row r="1313" spans="1:52" ht="31.5" x14ac:dyDescent="0.25">
      <c r="A1313" s="53" t="str">
        <f t="shared" si="242"/>
        <v>VC58NT+1</v>
      </c>
      <c r="B1313" s="53" t="str">
        <f t="shared" si="243"/>
        <v>VC58NT+2</v>
      </c>
      <c r="C1313" s="53" t="str">
        <f t="shared" si="244"/>
        <v>VC58NT+3</v>
      </c>
      <c r="D1313" s="53" t="str">
        <f t="shared" si="245"/>
        <v>VC58NT+4</v>
      </c>
      <c r="F1313" s="54" t="s">
        <v>32</v>
      </c>
      <c r="G1313" s="55">
        <v>58</v>
      </c>
      <c r="H1313" s="55" t="s">
        <v>4175</v>
      </c>
      <c r="I1313" s="56" t="s">
        <v>4176</v>
      </c>
      <c r="J1313" s="56" t="s">
        <v>82</v>
      </c>
      <c r="K1313" s="56"/>
      <c r="L1313" s="56" t="s">
        <v>4177</v>
      </c>
      <c r="M1313" s="57">
        <v>1200</v>
      </c>
      <c r="N1313" s="57">
        <v>600</v>
      </c>
      <c r="O1313" s="55">
        <v>500</v>
      </c>
      <c r="P1313" s="55">
        <v>450</v>
      </c>
      <c r="Q1313" s="57"/>
      <c r="R1313" s="57"/>
      <c r="S1313" s="57"/>
      <c r="T1313" s="57"/>
      <c r="U1313" s="58" t="str">
        <f t="shared" si="249"/>
        <v>VC58NT</v>
      </c>
      <c r="V1313" s="59"/>
      <c r="W1313" s="59"/>
      <c r="X1313" s="59"/>
      <c r="Y1313" s="59"/>
      <c r="Z1313" s="60">
        <f>V1313/M1313</f>
        <v>0</v>
      </c>
      <c r="AA1313" s="60"/>
      <c r="AB1313" s="60"/>
      <c r="AC1313" s="60"/>
      <c r="AD1313" s="59"/>
      <c r="AE1313" s="59"/>
      <c r="AF1313" s="59"/>
      <c r="AG1313" s="59"/>
      <c r="AH1313" s="61"/>
      <c r="AI1313" s="61"/>
      <c r="AJ1313" s="61"/>
      <c r="AK1313" s="61"/>
      <c r="AL1313" s="164">
        <v>5.151576220414201</v>
      </c>
      <c r="AM1313" s="62"/>
      <c r="AN1313" s="63">
        <f t="shared" si="250"/>
        <v>2.9</v>
      </c>
      <c r="AO1313" s="59">
        <f t="shared" si="241"/>
        <v>3480</v>
      </c>
      <c r="AP1313" s="59">
        <f t="shared" si="241"/>
        <v>1740</v>
      </c>
      <c r="AQ1313" s="59">
        <f t="shared" si="241"/>
        <v>1450</v>
      </c>
      <c r="AR1313" s="59">
        <f t="shared" si="241"/>
        <v>1305</v>
      </c>
      <c r="AS1313" s="59">
        <f t="shared" si="248"/>
        <v>3500</v>
      </c>
      <c r="AT1313" s="59">
        <f t="shared" si="248"/>
        <v>1700</v>
      </c>
      <c r="AU1313" s="59">
        <f t="shared" si="248"/>
        <v>1500</v>
      </c>
      <c r="AV1313" s="59">
        <f t="shared" si="248"/>
        <v>1300</v>
      </c>
      <c r="AW1313" s="64"/>
      <c r="AX1313" s="54" t="s">
        <v>32</v>
      </c>
      <c r="AY1313" s="65"/>
      <c r="AZ1313" s="66">
        <v>108</v>
      </c>
    </row>
    <row r="1314" spans="1:52" ht="47.25" x14ac:dyDescent="0.25">
      <c r="A1314" s="53" t="str">
        <f t="shared" si="242"/>
        <v>VC59NT+1</v>
      </c>
      <c r="B1314" s="53" t="str">
        <f t="shared" si="243"/>
        <v>VC59NT+2</v>
      </c>
      <c r="C1314" s="53" t="str">
        <f t="shared" si="244"/>
        <v>VC59NT+3</v>
      </c>
      <c r="D1314" s="53" t="str">
        <f t="shared" si="245"/>
        <v>VC59NT+4</v>
      </c>
      <c r="F1314" s="54" t="s">
        <v>32</v>
      </c>
      <c r="G1314" s="55">
        <v>59</v>
      </c>
      <c r="H1314" s="55" t="s">
        <v>4178</v>
      </c>
      <c r="I1314" s="56" t="s">
        <v>4179</v>
      </c>
      <c r="J1314" s="56" t="s">
        <v>51</v>
      </c>
      <c r="K1314" s="56"/>
      <c r="L1314" s="56" t="s">
        <v>4180</v>
      </c>
      <c r="M1314" s="55">
        <v>2000</v>
      </c>
      <c r="N1314" s="55">
        <v>1000</v>
      </c>
      <c r="O1314" s="55">
        <v>800</v>
      </c>
      <c r="P1314" s="55">
        <v>500</v>
      </c>
      <c r="Q1314" s="57"/>
      <c r="R1314" s="57"/>
      <c r="S1314" s="57"/>
      <c r="T1314" s="57"/>
      <c r="U1314" s="58" t="str">
        <f t="shared" si="249"/>
        <v>VC59NT</v>
      </c>
      <c r="V1314" s="59"/>
      <c r="W1314" s="59"/>
      <c r="X1314" s="59"/>
      <c r="Y1314" s="59"/>
      <c r="Z1314" s="60">
        <f>V1314/M1314</f>
        <v>0</v>
      </c>
      <c r="AA1314" s="60"/>
      <c r="AB1314" s="60"/>
      <c r="AC1314" s="60"/>
      <c r="AD1314" s="59"/>
      <c r="AE1314" s="59"/>
      <c r="AF1314" s="59"/>
      <c r="AG1314" s="59"/>
      <c r="AH1314" s="61"/>
      <c r="AI1314" s="61"/>
      <c r="AJ1314" s="61"/>
      <c r="AK1314" s="61"/>
      <c r="AL1314" s="164">
        <v>4.83</v>
      </c>
      <c r="AM1314" s="62"/>
      <c r="AN1314" s="63">
        <f t="shared" si="250"/>
        <v>2.8</v>
      </c>
      <c r="AO1314" s="59">
        <f t="shared" si="241"/>
        <v>5600</v>
      </c>
      <c r="AP1314" s="59">
        <f t="shared" si="241"/>
        <v>2800</v>
      </c>
      <c r="AQ1314" s="59">
        <f t="shared" si="241"/>
        <v>2240</v>
      </c>
      <c r="AR1314" s="59">
        <f t="shared" si="241"/>
        <v>1400</v>
      </c>
      <c r="AS1314" s="59">
        <f t="shared" si="248"/>
        <v>5600</v>
      </c>
      <c r="AT1314" s="59">
        <f t="shared" si="248"/>
        <v>2800</v>
      </c>
      <c r="AU1314" s="59">
        <f t="shared" si="248"/>
        <v>2200</v>
      </c>
      <c r="AV1314" s="59">
        <f t="shared" si="248"/>
        <v>1400</v>
      </c>
      <c r="AW1314" s="64"/>
      <c r="AX1314" s="54" t="s">
        <v>32</v>
      </c>
      <c r="AY1314" s="65"/>
      <c r="AZ1314" s="66">
        <v>108</v>
      </c>
    </row>
    <row r="1315" spans="1:52" ht="78.75" x14ac:dyDescent="0.25">
      <c r="A1315" s="53" t="str">
        <f t="shared" si="242"/>
        <v>VC60NT+1</v>
      </c>
      <c r="B1315" s="53" t="str">
        <f t="shared" si="243"/>
        <v>VC60NT+2</v>
      </c>
      <c r="C1315" s="53" t="str">
        <f t="shared" si="244"/>
        <v>VC60NT+3</v>
      </c>
      <c r="D1315" s="53" t="str">
        <f t="shared" si="245"/>
        <v>VC60NT+4</v>
      </c>
      <c r="F1315" s="54" t="s">
        <v>32</v>
      </c>
      <c r="G1315" s="55">
        <v>60</v>
      </c>
      <c r="H1315" s="55" t="s">
        <v>4181</v>
      </c>
      <c r="I1315" s="56" t="s">
        <v>4182</v>
      </c>
      <c r="J1315" s="56" t="s">
        <v>4183</v>
      </c>
      <c r="K1315" s="56"/>
      <c r="L1315" s="56" t="s">
        <v>4184</v>
      </c>
      <c r="M1315" s="55">
        <v>500</v>
      </c>
      <c r="N1315" s="55">
        <v>250</v>
      </c>
      <c r="O1315" s="55">
        <v>200</v>
      </c>
      <c r="P1315" s="55">
        <v>180</v>
      </c>
      <c r="Q1315" s="57"/>
      <c r="R1315" s="57"/>
      <c r="S1315" s="57"/>
      <c r="T1315" s="57"/>
      <c r="U1315" s="58" t="str">
        <f t="shared" si="249"/>
        <v>VC60NT</v>
      </c>
      <c r="V1315" s="59"/>
      <c r="W1315" s="59"/>
      <c r="X1315" s="59"/>
      <c r="Y1315" s="59"/>
      <c r="Z1315" s="60"/>
      <c r="AA1315" s="60"/>
      <c r="AB1315" s="60"/>
      <c r="AC1315" s="60"/>
      <c r="AD1315" s="59"/>
      <c r="AE1315" s="59"/>
      <c r="AF1315" s="59"/>
      <c r="AG1315" s="59"/>
      <c r="AH1315" s="61"/>
      <c r="AI1315" s="61"/>
      <c r="AJ1315" s="61"/>
      <c r="AK1315" s="61"/>
      <c r="AL1315" s="164">
        <v>3.1425000000000001</v>
      </c>
      <c r="AM1315" s="62"/>
      <c r="AN1315" s="62">
        <v>1.8</v>
      </c>
      <c r="AO1315" s="59">
        <f t="shared" si="241"/>
        <v>900</v>
      </c>
      <c r="AP1315" s="59">
        <f t="shared" si="241"/>
        <v>450</v>
      </c>
      <c r="AQ1315" s="59">
        <f t="shared" si="241"/>
        <v>360</v>
      </c>
      <c r="AR1315" s="59">
        <f t="shared" si="241"/>
        <v>324</v>
      </c>
      <c r="AS1315" s="59">
        <f t="shared" si="248"/>
        <v>900</v>
      </c>
      <c r="AT1315" s="59">
        <f t="shared" si="248"/>
        <v>450</v>
      </c>
      <c r="AU1315" s="59">
        <f t="shared" si="248"/>
        <v>360</v>
      </c>
      <c r="AV1315" s="59">
        <f t="shared" si="248"/>
        <v>320</v>
      </c>
      <c r="AW1315" s="64"/>
      <c r="AX1315" s="54" t="s">
        <v>32</v>
      </c>
      <c r="AY1315" s="65"/>
      <c r="AZ1315" s="66">
        <v>300</v>
      </c>
    </row>
    <row r="1316" spans="1:52" ht="31.5" x14ac:dyDescent="0.25">
      <c r="A1316" s="53" t="str">
        <f t="shared" si="242"/>
        <v>VC61NT+1</v>
      </c>
      <c r="B1316" s="53" t="str">
        <f t="shared" si="243"/>
        <v>VC61NT+2</v>
      </c>
      <c r="C1316" s="53" t="str">
        <f t="shared" si="244"/>
        <v>VC61NT+3</v>
      </c>
      <c r="D1316" s="53" t="str">
        <f t="shared" si="245"/>
        <v>VC61NT+4</v>
      </c>
      <c r="F1316" s="54" t="s">
        <v>32</v>
      </c>
      <c r="G1316" s="55">
        <v>61</v>
      </c>
      <c r="H1316" s="55" t="s">
        <v>4185</v>
      </c>
      <c r="I1316" s="56" t="s">
        <v>4186</v>
      </c>
      <c r="J1316" s="56" t="s">
        <v>3920</v>
      </c>
      <c r="K1316" s="56"/>
      <c r="L1316" s="56" t="s">
        <v>4073</v>
      </c>
      <c r="M1316" s="55">
        <v>500</v>
      </c>
      <c r="N1316" s="55">
        <v>250</v>
      </c>
      <c r="O1316" s="55">
        <v>200</v>
      </c>
      <c r="P1316" s="55">
        <v>180</v>
      </c>
      <c r="Q1316" s="57"/>
      <c r="R1316" s="57"/>
      <c r="S1316" s="57"/>
      <c r="T1316" s="57"/>
      <c r="U1316" s="58" t="str">
        <f t="shared" si="249"/>
        <v>VC61NT</v>
      </c>
      <c r="V1316" s="59"/>
      <c r="W1316" s="59"/>
      <c r="X1316" s="59"/>
      <c r="Y1316" s="59"/>
      <c r="Z1316" s="60">
        <f>V1316/M1316</f>
        <v>0</v>
      </c>
      <c r="AA1316" s="60"/>
      <c r="AB1316" s="60"/>
      <c r="AC1316" s="60"/>
      <c r="AD1316" s="59"/>
      <c r="AE1316" s="59"/>
      <c r="AF1316" s="59"/>
      <c r="AG1316" s="59"/>
      <c r="AH1316" s="61"/>
      <c r="AI1316" s="61"/>
      <c r="AJ1316" s="61"/>
      <c r="AK1316" s="61"/>
      <c r="AL1316" s="164">
        <v>3.43</v>
      </c>
      <c r="AM1316" s="62"/>
      <c r="AN1316" s="63">
        <f>ROUNDDOWN(AL1316*$AN$10/$AL$10,1)</f>
        <v>1.9</v>
      </c>
      <c r="AO1316" s="59">
        <f t="shared" si="241"/>
        <v>950</v>
      </c>
      <c r="AP1316" s="59">
        <f t="shared" si="241"/>
        <v>475</v>
      </c>
      <c r="AQ1316" s="59">
        <f t="shared" si="241"/>
        <v>380</v>
      </c>
      <c r="AR1316" s="59">
        <f t="shared" si="241"/>
        <v>342</v>
      </c>
      <c r="AS1316" s="59">
        <f t="shared" si="248"/>
        <v>950</v>
      </c>
      <c r="AT1316" s="59">
        <f t="shared" si="248"/>
        <v>480</v>
      </c>
      <c r="AU1316" s="59">
        <f t="shared" si="248"/>
        <v>380</v>
      </c>
      <c r="AV1316" s="59">
        <f t="shared" si="248"/>
        <v>340</v>
      </c>
      <c r="AW1316" s="64"/>
      <c r="AX1316" s="54" t="s">
        <v>32</v>
      </c>
      <c r="AY1316" s="65"/>
      <c r="AZ1316" s="66">
        <v>600</v>
      </c>
    </row>
    <row r="1317" spans="1:52" ht="78.75" x14ac:dyDescent="0.25">
      <c r="A1317" s="53" t="str">
        <f t="shared" si="242"/>
        <v>VC62NT+1</v>
      </c>
      <c r="B1317" s="53" t="str">
        <f t="shared" si="243"/>
        <v>VC62NT+2</v>
      </c>
      <c r="C1317" s="53" t="str">
        <f t="shared" si="244"/>
        <v>VC62NT+3</v>
      </c>
      <c r="D1317" s="53" t="str">
        <f t="shared" si="245"/>
        <v>VC62NT+4</v>
      </c>
      <c r="F1317" s="54" t="s">
        <v>32</v>
      </c>
      <c r="G1317" s="55">
        <v>62</v>
      </c>
      <c r="H1317" s="55" t="s">
        <v>4187</v>
      </c>
      <c r="I1317" s="56" t="s">
        <v>4188</v>
      </c>
      <c r="J1317" s="56" t="s">
        <v>3920</v>
      </c>
      <c r="K1317" s="56"/>
      <c r="L1317" s="56" t="s">
        <v>4189</v>
      </c>
      <c r="M1317" s="57">
        <v>500</v>
      </c>
      <c r="N1317" s="55">
        <v>250</v>
      </c>
      <c r="O1317" s="55">
        <v>200</v>
      </c>
      <c r="P1317" s="55">
        <v>180</v>
      </c>
      <c r="Q1317" s="57"/>
      <c r="R1317" s="57"/>
      <c r="S1317" s="57"/>
      <c r="T1317" s="57"/>
      <c r="U1317" s="58" t="str">
        <f t="shared" si="249"/>
        <v>VC62NT</v>
      </c>
      <c r="V1317" s="59"/>
      <c r="W1317" s="59"/>
      <c r="X1317" s="59"/>
      <c r="Y1317" s="59"/>
      <c r="Z1317" s="60"/>
      <c r="AA1317" s="60"/>
      <c r="AB1317" s="60"/>
      <c r="AC1317" s="60"/>
      <c r="AD1317" s="59"/>
      <c r="AE1317" s="59"/>
      <c r="AF1317" s="59"/>
      <c r="AG1317" s="59"/>
      <c r="AH1317" s="61"/>
      <c r="AI1317" s="61"/>
      <c r="AJ1317" s="61"/>
      <c r="AK1317" s="61"/>
      <c r="AL1317" s="164">
        <v>1.5593773333333334</v>
      </c>
      <c r="AM1317" s="62"/>
      <c r="AN1317" s="62">
        <v>1.1000000000000001</v>
      </c>
      <c r="AO1317" s="59">
        <f t="shared" si="241"/>
        <v>550</v>
      </c>
      <c r="AP1317" s="59">
        <f t="shared" si="241"/>
        <v>275</v>
      </c>
      <c r="AQ1317" s="59">
        <f t="shared" si="241"/>
        <v>220.00000000000003</v>
      </c>
      <c r="AR1317" s="59">
        <f t="shared" si="241"/>
        <v>198.00000000000003</v>
      </c>
      <c r="AS1317" s="59">
        <f t="shared" si="248"/>
        <v>550</v>
      </c>
      <c r="AT1317" s="59">
        <f t="shared" si="248"/>
        <v>280</v>
      </c>
      <c r="AU1317" s="59">
        <f t="shared" si="248"/>
        <v>220</v>
      </c>
      <c r="AV1317" s="59">
        <f t="shared" si="248"/>
        <v>200</v>
      </c>
      <c r="AW1317" s="64"/>
      <c r="AX1317" s="54" t="s">
        <v>32</v>
      </c>
      <c r="AY1317" s="65"/>
      <c r="AZ1317" s="66">
        <v>300</v>
      </c>
    </row>
    <row r="1318" spans="1:52" ht="31.5" x14ac:dyDescent="0.25">
      <c r="A1318" s="53" t="str">
        <f t="shared" si="242"/>
        <v>VC63NT+1</v>
      </c>
      <c r="B1318" s="53" t="str">
        <f t="shared" si="243"/>
        <v>VC63NT+2</v>
      </c>
      <c r="C1318" s="53" t="str">
        <f t="shared" si="244"/>
        <v>VC63NT+3</v>
      </c>
      <c r="D1318" s="53" t="str">
        <f t="shared" si="245"/>
        <v>VC63NT+4</v>
      </c>
      <c r="E1318" s="54"/>
      <c r="F1318" s="54" t="s">
        <v>32</v>
      </c>
      <c r="G1318" s="55">
        <v>63</v>
      </c>
      <c r="H1318" s="55" t="s">
        <v>4190</v>
      </c>
      <c r="I1318" s="56" t="s">
        <v>4191</v>
      </c>
      <c r="J1318" s="56" t="s">
        <v>82</v>
      </c>
      <c r="K1318" s="56"/>
      <c r="L1318" s="56" t="s">
        <v>3958</v>
      </c>
      <c r="M1318" s="57">
        <v>1400</v>
      </c>
      <c r="N1318" s="55">
        <v>500</v>
      </c>
      <c r="O1318" s="55">
        <v>450</v>
      </c>
      <c r="P1318" s="55">
        <v>400</v>
      </c>
      <c r="Q1318" s="57"/>
      <c r="R1318" s="57"/>
      <c r="S1318" s="57"/>
      <c r="T1318" s="57"/>
      <c r="U1318" s="58" t="str">
        <f t="shared" si="249"/>
        <v>VC63NT</v>
      </c>
      <c r="V1318" s="59"/>
      <c r="W1318" s="59"/>
      <c r="X1318" s="59"/>
      <c r="Y1318" s="59"/>
      <c r="Z1318" s="212"/>
      <c r="AA1318" s="212"/>
      <c r="AB1318" s="212"/>
      <c r="AC1318" s="212"/>
      <c r="AD1318" s="213"/>
      <c r="AE1318" s="213"/>
      <c r="AF1318" s="213"/>
      <c r="AG1318" s="213"/>
      <c r="AH1318" s="214"/>
      <c r="AI1318" s="214"/>
      <c r="AJ1318" s="214"/>
      <c r="AK1318" s="214"/>
      <c r="AL1318" s="164">
        <v>3.7005476190476196</v>
      </c>
      <c r="AM1318" s="215"/>
      <c r="AN1318" s="63">
        <f t="shared" ref="AN1318:AN1323" si="251">ROUNDDOWN(AL1318*$AN$10/$AL$10,1)</f>
        <v>2.1</v>
      </c>
      <c r="AO1318" s="59">
        <f t="shared" si="241"/>
        <v>2940</v>
      </c>
      <c r="AP1318" s="59">
        <f t="shared" si="241"/>
        <v>1050</v>
      </c>
      <c r="AQ1318" s="59">
        <f t="shared" si="241"/>
        <v>945</v>
      </c>
      <c r="AR1318" s="59">
        <f t="shared" si="241"/>
        <v>840</v>
      </c>
      <c r="AS1318" s="59">
        <f t="shared" si="248"/>
        <v>2900</v>
      </c>
      <c r="AT1318" s="59">
        <f t="shared" si="248"/>
        <v>1100</v>
      </c>
      <c r="AU1318" s="59">
        <f t="shared" si="248"/>
        <v>950</v>
      </c>
      <c r="AV1318" s="59">
        <f t="shared" si="248"/>
        <v>840</v>
      </c>
      <c r="AW1318" s="216"/>
      <c r="AX1318" s="54" t="s">
        <v>32</v>
      </c>
      <c r="AY1318" s="166"/>
      <c r="AZ1318" s="166"/>
    </row>
    <row r="1319" spans="1:52" s="40" customFormat="1" ht="31.5" x14ac:dyDescent="0.25">
      <c r="F1319" s="54" t="s">
        <v>32</v>
      </c>
      <c r="G1319" s="55">
        <v>64</v>
      </c>
      <c r="H1319" s="55" t="s">
        <v>4192</v>
      </c>
      <c r="I1319" s="56" t="s">
        <v>4193</v>
      </c>
      <c r="J1319" s="56" t="s">
        <v>82</v>
      </c>
      <c r="K1319" s="56"/>
      <c r="L1319" s="56" t="s">
        <v>3958</v>
      </c>
      <c r="M1319" s="57">
        <v>1300</v>
      </c>
      <c r="N1319" s="55">
        <v>600</v>
      </c>
      <c r="O1319" s="55">
        <v>500</v>
      </c>
      <c r="P1319" s="55">
        <v>450</v>
      </c>
      <c r="Q1319" s="57"/>
      <c r="R1319" s="57"/>
      <c r="S1319" s="57"/>
      <c r="T1319" s="57"/>
      <c r="U1319" s="58" t="str">
        <f t="shared" si="249"/>
        <v>VC64NT</v>
      </c>
      <c r="V1319" s="59"/>
      <c r="W1319" s="59"/>
      <c r="X1319" s="59"/>
      <c r="Y1319" s="59"/>
      <c r="Z1319" s="29"/>
      <c r="AA1319" s="29"/>
      <c r="AB1319" s="29"/>
      <c r="AC1319" s="29"/>
      <c r="AD1319" s="29"/>
      <c r="AE1319" s="29"/>
      <c r="AF1319" s="29"/>
      <c r="AG1319" s="29"/>
      <c r="AH1319" s="29"/>
      <c r="AI1319" s="29"/>
      <c r="AJ1319" s="29"/>
      <c r="AK1319" s="29"/>
      <c r="AL1319" s="164">
        <v>5.151576220414201</v>
      </c>
      <c r="AM1319" s="175"/>
      <c r="AN1319" s="63">
        <f t="shared" si="251"/>
        <v>2.9</v>
      </c>
      <c r="AO1319" s="59">
        <f t="shared" si="241"/>
        <v>3770</v>
      </c>
      <c r="AP1319" s="59">
        <f t="shared" si="241"/>
        <v>1740</v>
      </c>
      <c r="AQ1319" s="59">
        <f t="shared" si="241"/>
        <v>1450</v>
      </c>
      <c r="AR1319" s="59">
        <f t="shared" si="241"/>
        <v>1305</v>
      </c>
      <c r="AS1319" s="59">
        <f t="shared" si="248"/>
        <v>3800</v>
      </c>
      <c r="AT1319" s="59">
        <f t="shared" si="248"/>
        <v>1700</v>
      </c>
      <c r="AU1319" s="59">
        <f t="shared" si="248"/>
        <v>1500</v>
      </c>
      <c r="AV1319" s="59">
        <f t="shared" si="248"/>
        <v>1300</v>
      </c>
      <c r="AW1319" s="18"/>
      <c r="AX1319" s="18"/>
      <c r="AY1319" s="18"/>
      <c r="AZ1319" s="18"/>
    </row>
    <row r="1320" spans="1:52" s="51" customFormat="1" ht="31.5" x14ac:dyDescent="0.25">
      <c r="A1320" s="51" t="s">
        <v>4194</v>
      </c>
      <c r="F1320" s="54" t="s">
        <v>32</v>
      </c>
      <c r="G1320" s="55">
        <v>65</v>
      </c>
      <c r="H1320" s="55" t="s">
        <v>4195</v>
      </c>
      <c r="I1320" s="56" t="s">
        <v>4196</v>
      </c>
      <c r="J1320" s="56" t="s">
        <v>82</v>
      </c>
      <c r="K1320" s="56"/>
      <c r="L1320" s="56" t="s">
        <v>3958</v>
      </c>
      <c r="M1320" s="57">
        <v>1200</v>
      </c>
      <c r="N1320" s="57">
        <v>500</v>
      </c>
      <c r="O1320" s="55">
        <v>450</v>
      </c>
      <c r="P1320" s="55">
        <v>400</v>
      </c>
      <c r="Q1320" s="57"/>
      <c r="R1320" s="57"/>
      <c r="S1320" s="57"/>
      <c r="T1320" s="57"/>
      <c r="U1320" s="58" t="str">
        <f t="shared" si="249"/>
        <v>VC65NT</v>
      </c>
      <c r="V1320" s="59"/>
      <c r="W1320" s="59"/>
      <c r="X1320" s="59"/>
      <c r="Y1320" s="59"/>
      <c r="Z1320" s="139"/>
      <c r="AA1320" s="139"/>
      <c r="AB1320" s="139"/>
      <c r="AC1320" s="139"/>
      <c r="AD1320" s="139"/>
      <c r="AE1320" s="139"/>
      <c r="AF1320" s="139"/>
      <c r="AG1320" s="139"/>
      <c r="AH1320" s="139"/>
      <c r="AI1320" s="139"/>
      <c r="AJ1320" s="139"/>
      <c r="AK1320" s="139"/>
      <c r="AL1320" s="164">
        <v>5.151576220414201</v>
      </c>
      <c r="AM1320" s="175"/>
      <c r="AN1320" s="63">
        <f t="shared" si="251"/>
        <v>2.9</v>
      </c>
      <c r="AO1320" s="59">
        <f t="shared" si="241"/>
        <v>3480</v>
      </c>
      <c r="AP1320" s="59">
        <f t="shared" si="241"/>
        <v>1450</v>
      </c>
      <c r="AQ1320" s="59">
        <f t="shared" si="241"/>
        <v>1305</v>
      </c>
      <c r="AR1320" s="59">
        <f t="shared" si="241"/>
        <v>1160</v>
      </c>
      <c r="AS1320" s="59">
        <f t="shared" si="248"/>
        <v>3500</v>
      </c>
      <c r="AT1320" s="59">
        <f t="shared" si="248"/>
        <v>1500</v>
      </c>
      <c r="AU1320" s="59">
        <f t="shared" si="248"/>
        <v>1300</v>
      </c>
      <c r="AV1320" s="59">
        <f t="shared" si="248"/>
        <v>1200</v>
      </c>
    </row>
    <row r="1321" spans="1:52" s="51" customFormat="1" ht="31.5" x14ac:dyDescent="0.25">
      <c r="F1321" s="54" t="s">
        <v>32</v>
      </c>
      <c r="G1321" s="55">
        <v>66</v>
      </c>
      <c r="H1321" s="55" t="s">
        <v>4197</v>
      </c>
      <c r="I1321" s="56" t="s">
        <v>4198</v>
      </c>
      <c r="J1321" s="56" t="s">
        <v>4199</v>
      </c>
      <c r="K1321" s="56"/>
      <c r="L1321" s="56" t="s">
        <v>3958</v>
      </c>
      <c r="M1321" s="55">
        <v>2000</v>
      </c>
      <c r="N1321" s="55">
        <v>1000</v>
      </c>
      <c r="O1321" s="55">
        <v>800</v>
      </c>
      <c r="P1321" s="55">
        <v>500</v>
      </c>
      <c r="Q1321" s="57"/>
      <c r="R1321" s="57"/>
      <c r="S1321" s="57"/>
      <c r="T1321" s="57"/>
      <c r="U1321" s="58" t="str">
        <f t="shared" si="249"/>
        <v>VC66NT</v>
      </c>
      <c r="V1321" s="59"/>
      <c r="W1321" s="59"/>
      <c r="X1321" s="59"/>
      <c r="Y1321" s="59"/>
      <c r="Z1321" s="139"/>
      <c r="AA1321" s="139"/>
      <c r="AB1321" s="139"/>
      <c r="AC1321" s="139"/>
      <c r="AD1321" s="139"/>
      <c r="AE1321" s="139"/>
      <c r="AF1321" s="139"/>
      <c r="AG1321" s="139"/>
      <c r="AH1321" s="139"/>
      <c r="AI1321" s="139"/>
      <c r="AJ1321" s="139"/>
      <c r="AK1321" s="139"/>
      <c r="AL1321" s="164">
        <v>5.9850404145191556</v>
      </c>
      <c r="AM1321" s="175"/>
      <c r="AN1321" s="63">
        <f t="shared" si="251"/>
        <v>3.4</v>
      </c>
      <c r="AO1321" s="59">
        <f t="shared" si="241"/>
        <v>6800</v>
      </c>
      <c r="AP1321" s="59">
        <f t="shared" si="241"/>
        <v>3400</v>
      </c>
      <c r="AQ1321" s="59">
        <f t="shared" si="241"/>
        <v>2720</v>
      </c>
      <c r="AR1321" s="59">
        <f t="shared" si="241"/>
        <v>1700</v>
      </c>
      <c r="AS1321" s="59">
        <f t="shared" si="248"/>
        <v>6800</v>
      </c>
      <c r="AT1321" s="59">
        <f t="shared" si="248"/>
        <v>3400</v>
      </c>
      <c r="AU1321" s="59">
        <f t="shared" si="248"/>
        <v>2700</v>
      </c>
      <c r="AV1321" s="59">
        <f t="shared" si="248"/>
        <v>1700</v>
      </c>
    </row>
    <row r="1322" spans="1:52" s="51" customFormat="1" ht="47.25" x14ac:dyDescent="0.25">
      <c r="F1322" s="54" t="s">
        <v>32</v>
      </c>
      <c r="G1322" s="55">
        <v>67</v>
      </c>
      <c r="H1322" s="55" t="s">
        <v>4200</v>
      </c>
      <c r="I1322" s="56" t="s">
        <v>4201</v>
      </c>
      <c r="J1322" s="56" t="s">
        <v>4202</v>
      </c>
      <c r="K1322" s="56"/>
      <c r="L1322" s="56" t="s">
        <v>4203</v>
      </c>
      <c r="M1322" s="55">
        <v>650</v>
      </c>
      <c r="N1322" s="55">
        <v>400</v>
      </c>
      <c r="O1322" s="55">
        <v>240</v>
      </c>
      <c r="P1322" s="55">
        <v>200</v>
      </c>
      <c r="Q1322" s="57"/>
      <c r="R1322" s="57"/>
      <c r="S1322" s="57"/>
      <c r="T1322" s="57"/>
      <c r="U1322" s="58" t="str">
        <f t="shared" si="249"/>
        <v>VC67NT</v>
      </c>
      <c r="V1322" s="59"/>
      <c r="W1322" s="59"/>
      <c r="X1322" s="59"/>
      <c r="Y1322" s="59"/>
      <c r="Z1322" s="139"/>
      <c r="AA1322" s="139"/>
      <c r="AB1322" s="139"/>
      <c r="AC1322" s="139"/>
      <c r="AD1322" s="139"/>
      <c r="AE1322" s="139"/>
      <c r="AF1322" s="139"/>
      <c r="AG1322" s="139"/>
      <c r="AH1322" s="139"/>
      <c r="AI1322" s="139"/>
      <c r="AJ1322" s="139"/>
      <c r="AK1322" s="139"/>
      <c r="AL1322" s="164">
        <v>3.7584092307692307</v>
      </c>
      <c r="AM1322" s="175"/>
      <c r="AN1322" s="63">
        <f t="shared" si="251"/>
        <v>2.1</v>
      </c>
      <c r="AO1322" s="59">
        <f t="shared" si="241"/>
        <v>1365</v>
      </c>
      <c r="AP1322" s="59">
        <f t="shared" si="241"/>
        <v>840</v>
      </c>
      <c r="AQ1322" s="59">
        <f t="shared" si="241"/>
        <v>504</v>
      </c>
      <c r="AR1322" s="59">
        <f t="shared" si="241"/>
        <v>420</v>
      </c>
      <c r="AS1322" s="59">
        <f t="shared" si="248"/>
        <v>1400</v>
      </c>
      <c r="AT1322" s="59">
        <f t="shared" si="248"/>
        <v>840</v>
      </c>
      <c r="AU1322" s="59">
        <f t="shared" si="248"/>
        <v>500</v>
      </c>
      <c r="AV1322" s="59">
        <f t="shared" si="248"/>
        <v>420</v>
      </c>
    </row>
    <row r="1323" spans="1:52" s="51" customFormat="1" ht="47.25" x14ac:dyDescent="0.25">
      <c r="F1323" s="54" t="s">
        <v>32</v>
      </c>
      <c r="G1323" s="55">
        <v>68</v>
      </c>
      <c r="H1323" s="55" t="s">
        <v>4204</v>
      </c>
      <c r="I1323" s="56" t="s">
        <v>4205</v>
      </c>
      <c r="J1323" s="55" t="s">
        <v>4206</v>
      </c>
      <c r="K1323" s="55"/>
      <c r="L1323" s="55" t="s">
        <v>4207</v>
      </c>
      <c r="M1323" s="55">
        <v>400</v>
      </c>
      <c r="N1323" s="55">
        <v>230</v>
      </c>
      <c r="O1323" s="55">
        <v>200</v>
      </c>
      <c r="P1323" s="55">
        <v>180</v>
      </c>
      <c r="Q1323" s="57"/>
      <c r="R1323" s="57"/>
      <c r="S1323" s="57"/>
      <c r="T1323" s="57"/>
      <c r="U1323" s="58" t="str">
        <f t="shared" si="249"/>
        <v>VC68NT</v>
      </c>
      <c r="V1323" s="59"/>
      <c r="W1323" s="59"/>
      <c r="X1323" s="59"/>
      <c r="Y1323" s="59"/>
      <c r="Z1323" s="139"/>
      <c r="AA1323" s="139"/>
      <c r="AB1323" s="139"/>
      <c r="AC1323" s="139"/>
      <c r="AD1323" s="139"/>
      <c r="AE1323" s="139"/>
      <c r="AF1323" s="139"/>
      <c r="AG1323" s="139"/>
      <c r="AH1323" s="139"/>
      <c r="AI1323" s="139"/>
      <c r="AJ1323" s="139"/>
      <c r="AK1323" s="139"/>
      <c r="AL1323" s="164">
        <v>3.43</v>
      </c>
      <c r="AM1323" s="175"/>
      <c r="AN1323" s="63">
        <f t="shared" si="251"/>
        <v>1.9</v>
      </c>
      <c r="AO1323" s="59">
        <f t="shared" si="241"/>
        <v>760</v>
      </c>
      <c r="AP1323" s="59">
        <f t="shared" si="241"/>
        <v>437</v>
      </c>
      <c r="AQ1323" s="59">
        <f t="shared" si="241"/>
        <v>380</v>
      </c>
      <c r="AR1323" s="59">
        <f t="shared" si="241"/>
        <v>342</v>
      </c>
      <c r="AS1323" s="59">
        <f t="shared" si="248"/>
        <v>760</v>
      </c>
      <c r="AT1323" s="59">
        <f t="shared" si="248"/>
        <v>440</v>
      </c>
      <c r="AU1323" s="59">
        <f t="shared" si="248"/>
        <v>380</v>
      </c>
      <c r="AV1323" s="59">
        <f t="shared" si="248"/>
        <v>340</v>
      </c>
    </row>
    <row r="1324" spans="1:52" s="51" customFormat="1" ht="47.25" x14ac:dyDescent="0.25">
      <c r="F1324" s="54" t="s">
        <v>32</v>
      </c>
      <c r="G1324" s="55">
        <v>69</v>
      </c>
      <c r="H1324" s="55" t="s">
        <v>4208</v>
      </c>
      <c r="I1324" s="56" t="s">
        <v>4209</v>
      </c>
      <c r="J1324" s="56" t="s">
        <v>4206</v>
      </c>
      <c r="K1324" s="56"/>
      <c r="L1324" s="56" t="s">
        <v>4207</v>
      </c>
      <c r="M1324" s="55">
        <v>400</v>
      </c>
      <c r="N1324" s="55">
        <v>230</v>
      </c>
      <c r="O1324" s="55">
        <v>200</v>
      </c>
      <c r="P1324" s="55">
        <v>180</v>
      </c>
      <c r="Q1324" s="57"/>
      <c r="R1324" s="57"/>
      <c r="S1324" s="57"/>
      <c r="T1324" s="57"/>
      <c r="U1324" s="58" t="str">
        <f t="shared" si="249"/>
        <v>VC69NT</v>
      </c>
      <c r="V1324" s="59"/>
      <c r="W1324" s="59"/>
      <c r="X1324" s="59"/>
      <c r="Y1324" s="59"/>
      <c r="Z1324" s="139"/>
      <c r="AA1324" s="139"/>
      <c r="AB1324" s="139"/>
      <c r="AC1324" s="139"/>
      <c r="AD1324" s="139"/>
      <c r="AE1324" s="139"/>
      <c r="AF1324" s="139"/>
      <c r="AG1324" s="139"/>
      <c r="AH1324" s="139"/>
      <c r="AI1324" s="139"/>
      <c r="AJ1324" s="139"/>
      <c r="AK1324" s="139"/>
      <c r="AL1324" s="164">
        <v>2.0270833333333336</v>
      </c>
      <c r="AM1324" s="175"/>
      <c r="AN1324" s="62">
        <v>1.1499999999999999</v>
      </c>
      <c r="AO1324" s="59">
        <f t="shared" si="241"/>
        <v>459.99999999999994</v>
      </c>
      <c r="AP1324" s="59">
        <f t="shared" si="241"/>
        <v>264.5</v>
      </c>
      <c r="AQ1324" s="59">
        <f t="shared" si="241"/>
        <v>229.99999999999997</v>
      </c>
      <c r="AR1324" s="59">
        <f t="shared" si="241"/>
        <v>206.99999999999997</v>
      </c>
      <c r="AS1324" s="59">
        <f>IF(AO1324&lt;1000,ROUND(AO1324,-1),ROUND(AO1324,-2))</f>
        <v>460</v>
      </c>
      <c r="AT1324" s="59">
        <f t="shared" si="248"/>
        <v>260</v>
      </c>
      <c r="AU1324" s="59">
        <f t="shared" si="248"/>
        <v>230</v>
      </c>
      <c r="AV1324" s="59">
        <f t="shared" si="248"/>
        <v>210</v>
      </c>
    </row>
    <row r="1325" spans="1:52" s="51" customFormat="1" ht="63" x14ac:dyDescent="0.25">
      <c r="F1325" s="54" t="s">
        <v>32</v>
      </c>
      <c r="G1325" s="55">
        <v>70</v>
      </c>
      <c r="H1325" s="55" t="s">
        <v>4210</v>
      </c>
      <c r="I1325" s="56" t="s">
        <v>4211</v>
      </c>
      <c r="J1325" s="56" t="s">
        <v>4212</v>
      </c>
      <c r="K1325" s="56"/>
      <c r="L1325" s="56" t="s">
        <v>4213</v>
      </c>
      <c r="M1325" s="57">
        <v>500</v>
      </c>
      <c r="N1325" s="55">
        <v>250</v>
      </c>
      <c r="O1325" s="55">
        <v>200</v>
      </c>
      <c r="P1325" s="55">
        <v>180</v>
      </c>
      <c r="Q1325" s="57"/>
      <c r="R1325" s="57"/>
      <c r="S1325" s="57"/>
      <c r="T1325" s="57"/>
      <c r="U1325" s="58" t="str">
        <f t="shared" si="249"/>
        <v>VC70NT</v>
      </c>
      <c r="V1325" s="59"/>
      <c r="W1325" s="59"/>
      <c r="X1325" s="59"/>
      <c r="Y1325" s="59"/>
      <c r="Z1325" s="139"/>
      <c r="AA1325" s="139"/>
      <c r="AB1325" s="139"/>
      <c r="AC1325" s="139"/>
      <c r="AD1325" s="139"/>
      <c r="AE1325" s="139"/>
      <c r="AF1325" s="139"/>
      <c r="AG1325" s="139"/>
      <c r="AH1325" s="139"/>
      <c r="AI1325" s="139"/>
      <c r="AJ1325" s="139"/>
      <c r="AK1325" s="139"/>
      <c r="AL1325" s="164">
        <v>1.7821666666666667</v>
      </c>
      <c r="AM1325" s="175"/>
      <c r="AN1325" s="62">
        <v>1.1000000000000001</v>
      </c>
      <c r="AO1325" s="59">
        <f t="shared" si="241"/>
        <v>550</v>
      </c>
      <c r="AP1325" s="59">
        <f t="shared" si="241"/>
        <v>275</v>
      </c>
      <c r="AQ1325" s="59">
        <f t="shared" si="241"/>
        <v>220.00000000000003</v>
      </c>
      <c r="AR1325" s="59">
        <f t="shared" si="241"/>
        <v>198.00000000000003</v>
      </c>
      <c r="AS1325" s="59">
        <f t="shared" si="248"/>
        <v>550</v>
      </c>
      <c r="AT1325" s="59">
        <f t="shared" si="248"/>
        <v>280</v>
      </c>
      <c r="AU1325" s="59">
        <f t="shared" si="248"/>
        <v>220</v>
      </c>
      <c r="AV1325" s="59">
        <f t="shared" si="248"/>
        <v>200</v>
      </c>
    </row>
    <row r="1326" spans="1:52" s="51" customFormat="1" ht="31.5" x14ac:dyDescent="0.25">
      <c r="F1326" s="54" t="s">
        <v>32</v>
      </c>
      <c r="G1326" s="55">
        <v>71</v>
      </c>
      <c r="H1326" s="55" t="s">
        <v>4214</v>
      </c>
      <c r="I1326" s="56" t="s">
        <v>4215</v>
      </c>
      <c r="J1326" s="56" t="s">
        <v>4216</v>
      </c>
      <c r="K1326" s="56"/>
      <c r="L1326" s="56" t="s">
        <v>4177</v>
      </c>
      <c r="M1326" s="57">
        <v>1500</v>
      </c>
      <c r="N1326" s="57">
        <v>700</v>
      </c>
      <c r="O1326" s="57">
        <v>600</v>
      </c>
      <c r="P1326" s="57">
        <v>500</v>
      </c>
      <c r="Q1326" s="57"/>
      <c r="R1326" s="57"/>
      <c r="S1326" s="57"/>
      <c r="T1326" s="57"/>
      <c r="U1326" s="58" t="str">
        <f t="shared" si="249"/>
        <v>VC71NT</v>
      </c>
      <c r="V1326" s="59"/>
      <c r="W1326" s="59"/>
      <c r="X1326" s="59"/>
      <c r="Y1326" s="59"/>
      <c r="Z1326" s="139"/>
      <c r="AA1326" s="139"/>
      <c r="AB1326" s="139"/>
      <c r="AC1326" s="139"/>
      <c r="AD1326" s="139"/>
      <c r="AE1326" s="139"/>
      <c r="AF1326" s="139"/>
      <c r="AG1326" s="139"/>
      <c r="AH1326" s="139"/>
      <c r="AI1326" s="139"/>
      <c r="AJ1326" s="139"/>
      <c r="AK1326" s="139"/>
      <c r="AL1326" s="164">
        <v>4.66</v>
      </c>
      <c r="AM1326" s="175"/>
      <c r="AN1326" s="63">
        <f>ROUNDDOWN(AL1326*$AN$10/$AL$10,1)</f>
        <v>2.7</v>
      </c>
      <c r="AO1326" s="59">
        <f t="shared" si="241"/>
        <v>4050.0000000000005</v>
      </c>
      <c r="AP1326" s="59">
        <f t="shared" si="241"/>
        <v>1890.0000000000002</v>
      </c>
      <c r="AQ1326" s="59">
        <f t="shared" si="241"/>
        <v>1620</v>
      </c>
      <c r="AR1326" s="59">
        <f t="shared" si="241"/>
        <v>1350</v>
      </c>
      <c r="AS1326" s="59">
        <f t="shared" si="248"/>
        <v>4100</v>
      </c>
      <c r="AT1326" s="59">
        <f t="shared" si="248"/>
        <v>1900</v>
      </c>
      <c r="AU1326" s="59">
        <f t="shared" si="248"/>
        <v>1600</v>
      </c>
      <c r="AV1326" s="59">
        <f t="shared" si="248"/>
        <v>1400</v>
      </c>
    </row>
    <row r="1327" spans="1:52" s="51" customFormat="1" ht="31.5" x14ac:dyDescent="0.25">
      <c r="F1327" s="54" t="s">
        <v>32</v>
      </c>
      <c r="G1327" s="55">
        <v>72</v>
      </c>
      <c r="H1327" s="55" t="s">
        <v>4217</v>
      </c>
      <c r="I1327" s="56" t="s">
        <v>4218</v>
      </c>
      <c r="J1327" s="56" t="s">
        <v>50</v>
      </c>
      <c r="K1327" s="56"/>
      <c r="L1327" s="56" t="s">
        <v>4020</v>
      </c>
      <c r="M1327" s="57">
        <v>3500</v>
      </c>
      <c r="N1327" s="57">
        <v>2000</v>
      </c>
      <c r="O1327" s="55">
        <v>1300</v>
      </c>
      <c r="P1327" s="55">
        <v>1000</v>
      </c>
      <c r="Q1327" s="57"/>
      <c r="R1327" s="57"/>
      <c r="S1327" s="57"/>
      <c r="T1327" s="57"/>
      <c r="U1327" s="58" t="str">
        <f t="shared" si="249"/>
        <v>VC72NT</v>
      </c>
      <c r="V1327" s="59"/>
      <c r="W1327" s="59"/>
      <c r="X1327" s="59"/>
      <c r="Y1327" s="59"/>
      <c r="Z1327" s="139"/>
      <c r="AA1327" s="139"/>
      <c r="AB1327" s="139"/>
      <c r="AC1327" s="139"/>
      <c r="AD1327" s="139"/>
      <c r="AE1327" s="139"/>
      <c r="AF1327" s="139"/>
      <c r="AG1327" s="139"/>
      <c r="AH1327" s="139"/>
      <c r="AI1327" s="139"/>
      <c r="AJ1327" s="139"/>
      <c r="AK1327" s="139"/>
      <c r="AL1327" s="164">
        <v>2.9205714285714284</v>
      </c>
      <c r="AM1327" s="175"/>
      <c r="AN1327" s="62">
        <f>AL1327*$AN$10/$AL$10</f>
        <v>1.6954118484458176</v>
      </c>
      <c r="AO1327" s="59">
        <f t="shared" si="241"/>
        <v>5933.9414695603618</v>
      </c>
      <c r="AP1327" s="59">
        <f t="shared" si="241"/>
        <v>3390.8236968916353</v>
      </c>
      <c r="AQ1327" s="59">
        <f t="shared" si="241"/>
        <v>2204.0354029795631</v>
      </c>
      <c r="AR1327" s="59">
        <f t="shared" si="241"/>
        <v>1695.4118484458177</v>
      </c>
      <c r="AS1327" s="59">
        <f t="shared" si="248"/>
        <v>5900</v>
      </c>
      <c r="AT1327" s="59">
        <f t="shared" si="248"/>
        <v>3400</v>
      </c>
      <c r="AU1327" s="59">
        <f t="shared" si="248"/>
        <v>2200</v>
      </c>
      <c r="AV1327" s="59">
        <f t="shared" si="248"/>
        <v>1700</v>
      </c>
    </row>
    <row r="1328" spans="1:52" s="51" customFormat="1" ht="63" x14ac:dyDescent="0.25">
      <c r="F1328" s="54" t="s">
        <v>32</v>
      </c>
      <c r="G1328" s="55">
        <v>73</v>
      </c>
      <c r="H1328" s="55" t="s">
        <v>4219</v>
      </c>
      <c r="I1328" s="56" t="s">
        <v>4220</v>
      </c>
      <c r="J1328" s="56" t="s">
        <v>4221</v>
      </c>
      <c r="K1328" s="56"/>
      <c r="L1328" s="56" t="s">
        <v>4222</v>
      </c>
      <c r="M1328" s="57">
        <v>2000</v>
      </c>
      <c r="N1328" s="57">
        <v>1000</v>
      </c>
      <c r="O1328" s="55">
        <v>800</v>
      </c>
      <c r="P1328" s="55">
        <v>500</v>
      </c>
      <c r="Q1328" s="57"/>
      <c r="R1328" s="57"/>
      <c r="S1328" s="57"/>
      <c r="T1328" s="57"/>
      <c r="U1328" s="58" t="str">
        <f t="shared" si="249"/>
        <v>VC73NT</v>
      </c>
      <c r="V1328" s="59"/>
      <c r="W1328" s="59"/>
      <c r="X1328" s="59"/>
      <c r="Y1328" s="59"/>
      <c r="Z1328" s="139"/>
      <c r="AA1328" s="139"/>
      <c r="AB1328" s="139"/>
      <c r="AC1328" s="139"/>
      <c r="AD1328" s="139"/>
      <c r="AE1328" s="139"/>
      <c r="AF1328" s="139"/>
      <c r="AG1328" s="139"/>
      <c r="AH1328" s="139"/>
      <c r="AI1328" s="139"/>
      <c r="AJ1328" s="139"/>
      <c r="AK1328" s="139"/>
      <c r="AL1328" s="164">
        <v>4.83</v>
      </c>
      <c r="AM1328" s="175"/>
      <c r="AN1328" s="63">
        <f>ROUNDDOWN(AL1328*$AN$10/$AL$10,1)</f>
        <v>2.8</v>
      </c>
      <c r="AO1328" s="59">
        <f t="shared" si="241"/>
        <v>5600</v>
      </c>
      <c r="AP1328" s="59">
        <f t="shared" si="241"/>
        <v>2800</v>
      </c>
      <c r="AQ1328" s="59">
        <f t="shared" si="241"/>
        <v>2240</v>
      </c>
      <c r="AR1328" s="59">
        <f t="shared" si="241"/>
        <v>1400</v>
      </c>
      <c r="AS1328" s="59">
        <f t="shared" si="248"/>
        <v>5600</v>
      </c>
      <c r="AT1328" s="59">
        <f t="shared" si="248"/>
        <v>2800</v>
      </c>
      <c r="AU1328" s="59">
        <f t="shared" si="248"/>
        <v>2200</v>
      </c>
      <c r="AV1328" s="59">
        <f>IF(AR1328&lt;1000,ROUND(AR1328,-1),ROUND(AR1328,-2))</f>
        <v>1400</v>
      </c>
    </row>
    <row r="1329" spans="6:52" s="51" customFormat="1" ht="31.5" x14ac:dyDescent="0.25">
      <c r="F1329" s="54" t="s">
        <v>32</v>
      </c>
      <c r="G1329" s="217">
        <v>74</v>
      </c>
      <c r="H1329" s="217" t="s">
        <v>4223</v>
      </c>
      <c r="I1329" s="218" t="s">
        <v>4224</v>
      </c>
      <c r="J1329" s="218"/>
      <c r="K1329" s="218"/>
      <c r="L1329" s="218"/>
      <c r="M1329" s="213">
        <v>2000</v>
      </c>
      <c r="N1329" s="213">
        <v>1000</v>
      </c>
      <c r="O1329" s="213">
        <v>800</v>
      </c>
      <c r="P1329" s="213">
        <v>500</v>
      </c>
      <c r="Q1329" s="57"/>
      <c r="R1329" s="57"/>
      <c r="S1329" s="57"/>
      <c r="T1329" s="57"/>
      <c r="U1329" s="58" t="str">
        <f t="shared" si="249"/>
        <v>VC74NT</v>
      </c>
      <c r="V1329" s="59"/>
      <c r="W1329" s="59"/>
      <c r="X1329" s="59"/>
      <c r="Y1329" s="59"/>
      <c r="Z1329" s="139"/>
      <c r="AA1329" s="139"/>
      <c r="AB1329" s="139"/>
      <c r="AC1329" s="139"/>
      <c r="AD1329" s="139"/>
      <c r="AE1329" s="139"/>
      <c r="AF1329" s="139"/>
      <c r="AG1329" s="139"/>
      <c r="AH1329" s="139"/>
      <c r="AI1329" s="139"/>
      <c r="AJ1329" s="139"/>
      <c r="AK1329" s="139"/>
      <c r="AL1329" s="164">
        <v>4.83</v>
      </c>
      <c r="AM1329" s="175"/>
      <c r="AN1329" s="63">
        <f>ROUNDDOWN(AL1329*$AN$10/$AL$10,1)</f>
        <v>2.8</v>
      </c>
      <c r="AO1329" s="59">
        <f t="shared" si="241"/>
        <v>5600</v>
      </c>
      <c r="AP1329" s="59">
        <f t="shared" si="241"/>
        <v>2800</v>
      </c>
      <c r="AQ1329" s="59">
        <f t="shared" si="241"/>
        <v>2240</v>
      </c>
      <c r="AR1329" s="59">
        <f t="shared" si="241"/>
        <v>1400</v>
      </c>
      <c r="AS1329" s="59">
        <f t="shared" si="248"/>
        <v>5600</v>
      </c>
      <c r="AT1329" s="59">
        <f t="shared" si="248"/>
        <v>2800</v>
      </c>
      <c r="AU1329" s="59">
        <f t="shared" si="248"/>
        <v>2200</v>
      </c>
      <c r="AV1329" s="59">
        <f>IF(AR1329&lt;1000,ROUND(AR1329,-1),ROUND(AR1329,-2))</f>
        <v>1400</v>
      </c>
    </row>
    <row r="1330" spans="6:52" s="40" customFormat="1" ht="19.5" customHeight="1" x14ac:dyDescent="0.25">
      <c r="G1330" s="18"/>
      <c r="H1330" s="18">
        <v>1</v>
      </c>
      <c r="I1330" s="18">
        <v>2</v>
      </c>
      <c r="J1330" s="18">
        <v>3</v>
      </c>
      <c r="K1330" s="18"/>
      <c r="L1330" s="18">
        <v>4</v>
      </c>
      <c r="M1330" s="82">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9">
        <v>29</v>
      </c>
      <c r="AM1330" s="18"/>
      <c r="AN1330" s="18"/>
      <c r="AO1330" s="220">
        <v>34</v>
      </c>
      <c r="AP1330" s="220">
        <v>35</v>
      </c>
      <c r="AQ1330" s="220">
        <v>36</v>
      </c>
      <c r="AR1330" s="220">
        <v>37</v>
      </c>
      <c r="AS1330" s="220">
        <v>38</v>
      </c>
      <c r="AT1330" s="220">
        <v>39</v>
      </c>
      <c r="AU1330" s="220">
        <v>40</v>
      </c>
      <c r="AV1330" s="220">
        <v>41</v>
      </c>
      <c r="AW1330" s="18">
        <v>52</v>
      </c>
      <c r="AX1330" s="18">
        <v>53</v>
      </c>
      <c r="AY1330" s="18">
        <v>54</v>
      </c>
      <c r="AZ1330" s="18">
        <v>55</v>
      </c>
    </row>
    <row r="1331" spans="6:52" s="51" customFormat="1" ht="45.75" customHeight="1" x14ac:dyDescent="0.25">
      <c r="I1331" s="20"/>
      <c r="M1331" s="221"/>
      <c r="AL1331" s="222"/>
    </row>
    <row r="1332" spans="6:52" s="40" customFormat="1" ht="45.75" customHeight="1" x14ac:dyDescent="0.25">
      <c r="G1332" s="18"/>
      <c r="H1332" s="18"/>
      <c r="I1332" s="18"/>
      <c r="J1332" s="18"/>
      <c r="K1332" s="18"/>
      <c r="L1332" s="223"/>
      <c r="M1332" s="82"/>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4"/>
      <c r="AM1332" s="225"/>
      <c r="AN1332" s="225"/>
      <c r="AO1332" s="18"/>
      <c r="AP1332" s="18"/>
      <c r="AQ1332" s="18"/>
      <c r="AR1332" s="18"/>
      <c r="AS1332" s="18"/>
      <c r="AT1332" s="18"/>
      <c r="AU1332" s="18"/>
      <c r="AV1332" s="18"/>
      <c r="AW1332" s="223"/>
      <c r="AY1332" s="18"/>
      <c r="AZ1332" s="18"/>
    </row>
    <row r="1333" spans="6:52" s="40" customFormat="1" ht="45.75" customHeight="1" x14ac:dyDescent="0.25">
      <c r="G1333" s="18"/>
      <c r="H1333" s="18"/>
      <c r="I1333" s="18"/>
      <c r="J1333" s="18"/>
      <c r="K1333" s="18"/>
      <c r="L1333" s="223"/>
      <c r="M1333" s="82"/>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4"/>
      <c r="AM1333" s="225"/>
      <c r="AN1333" s="225"/>
      <c r="AO1333" s="18"/>
      <c r="AP1333" s="18"/>
      <c r="AQ1333" s="18"/>
      <c r="AR1333" s="18"/>
      <c r="AS1333" s="18"/>
      <c r="AT1333" s="18"/>
      <c r="AU1333" s="18"/>
      <c r="AV1333" s="18"/>
      <c r="AW1333" s="223"/>
      <c r="AY1333" s="18"/>
      <c r="AZ1333" s="18"/>
    </row>
    <row r="1334" spans="6:52" s="40" customFormat="1" ht="45.75" customHeight="1" x14ac:dyDescent="0.25">
      <c r="G1334" s="18"/>
      <c r="H1334" s="18"/>
      <c r="I1334" s="18"/>
      <c r="J1334" s="18"/>
      <c r="K1334" s="18"/>
      <c r="L1334" s="223"/>
      <c r="M1334" s="82"/>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4"/>
      <c r="AM1334" s="225"/>
      <c r="AN1334" s="225"/>
      <c r="AO1334" s="18"/>
      <c r="AP1334" s="18"/>
      <c r="AQ1334" s="18"/>
      <c r="AR1334" s="18"/>
      <c r="AS1334" s="18"/>
      <c r="AT1334" s="18"/>
      <c r="AU1334" s="18"/>
      <c r="AV1334" s="18"/>
      <c r="AW1334" s="223"/>
      <c r="AY1334" s="18"/>
      <c r="AZ1334" s="18"/>
    </row>
    <row r="1335" spans="6:52" s="40" customFormat="1" ht="45.75" customHeight="1" x14ac:dyDescent="0.25">
      <c r="G1335" s="18"/>
      <c r="H1335" s="18"/>
      <c r="I1335" s="18"/>
      <c r="J1335" s="18"/>
      <c r="K1335" s="18"/>
      <c r="L1335" s="223"/>
      <c r="M1335" s="82"/>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4"/>
      <c r="AM1335" s="225"/>
      <c r="AN1335" s="225"/>
      <c r="AO1335" s="18"/>
      <c r="AP1335" s="18"/>
      <c r="AQ1335" s="18"/>
      <c r="AR1335" s="18"/>
      <c r="AS1335" s="18"/>
      <c r="AT1335" s="18"/>
      <c r="AU1335" s="18"/>
      <c r="AV1335" s="18"/>
      <c r="AW1335" s="223"/>
      <c r="AY1335" s="18"/>
      <c r="AZ1335" s="18"/>
    </row>
    <row r="1336" spans="6:52" s="40" customFormat="1" ht="45.75" customHeight="1" x14ac:dyDescent="0.25">
      <c r="G1336" s="18"/>
      <c r="H1336" s="18"/>
      <c r="I1336" s="18"/>
      <c r="J1336" s="18"/>
      <c r="K1336" s="18"/>
      <c r="L1336" s="223"/>
      <c r="M1336" s="82"/>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4"/>
      <c r="AM1336" s="225"/>
      <c r="AN1336" s="225"/>
      <c r="AO1336" s="18"/>
      <c r="AP1336" s="18"/>
      <c r="AQ1336" s="18"/>
      <c r="AR1336" s="18"/>
      <c r="AS1336" s="18"/>
      <c r="AT1336" s="18"/>
      <c r="AU1336" s="18"/>
      <c r="AV1336" s="18"/>
      <c r="AW1336" s="223"/>
      <c r="AY1336" s="18"/>
      <c r="AZ1336" s="18"/>
    </row>
    <row r="1337" spans="6:52" s="40" customFormat="1" ht="45.75" customHeight="1" x14ac:dyDescent="0.25">
      <c r="G1337" s="18"/>
      <c r="H1337" s="18"/>
      <c r="I1337" s="18"/>
      <c r="J1337" s="18"/>
      <c r="K1337" s="18"/>
      <c r="L1337" s="223"/>
      <c r="M1337" s="82"/>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4"/>
      <c r="AM1337" s="225"/>
      <c r="AN1337" s="225"/>
      <c r="AO1337" s="18"/>
      <c r="AP1337" s="18"/>
      <c r="AQ1337" s="18"/>
      <c r="AR1337" s="18"/>
      <c r="AS1337" s="18"/>
      <c r="AT1337" s="18"/>
      <c r="AU1337" s="18"/>
      <c r="AV1337" s="18"/>
      <c r="AW1337" s="223"/>
      <c r="AY1337" s="18"/>
      <c r="AZ1337" s="18"/>
    </row>
    <row r="1338" spans="6:52" s="40" customFormat="1" ht="45.75" customHeight="1" x14ac:dyDescent="0.25">
      <c r="G1338" s="18"/>
      <c r="H1338" s="18"/>
      <c r="I1338" s="18"/>
      <c r="J1338" s="18"/>
      <c r="K1338" s="18"/>
      <c r="L1338" s="223"/>
      <c r="M1338" s="82"/>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4"/>
      <c r="AM1338" s="225"/>
      <c r="AN1338" s="225"/>
      <c r="AO1338" s="18"/>
      <c r="AP1338" s="18"/>
      <c r="AQ1338" s="18"/>
      <c r="AR1338" s="18"/>
      <c r="AS1338" s="18"/>
      <c r="AT1338" s="18"/>
      <c r="AU1338" s="18"/>
      <c r="AV1338" s="18"/>
      <c r="AW1338" s="223"/>
      <c r="AY1338" s="18"/>
      <c r="AZ1338" s="18"/>
    </row>
    <row r="1339" spans="6:52" s="40" customFormat="1" ht="45.75" customHeight="1" x14ac:dyDescent="0.25">
      <c r="G1339" s="18"/>
      <c r="H1339" s="18"/>
      <c r="I1339" s="18"/>
      <c r="J1339" s="18"/>
      <c r="K1339" s="18"/>
      <c r="L1339" s="223"/>
      <c r="M1339" s="82"/>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4"/>
      <c r="AM1339" s="225"/>
      <c r="AN1339" s="225"/>
      <c r="AO1339" s="18"/>
      <c r="AP1339" s="18"/>
      <c r="AQ1339" s="18"/>
      <c r="AR1339" s="18"/>
      <c r="AS1339" s="18"/>
      <c r="AT1339" s="18"/>
      <c r="AU1339" s="18"/>
      <c r="AV1339" s="18"/>
      <c r="AW1339" s="223"/>
      <c r="AY1339" s="18"/>
      <c r="AZ1339" s="18"/>
    </row>
    <row r="1340" spans="6:52" s="40" customFormat="1" ht="45.75" customHeight="1" x14ac:dyDescent="0.25">
      <c r="G1340" s="18"/>
      <c r="H1340" s="18"/>
      <c r="I1340" s="18"/>
      <c r="J1340" s="18"/>
      <c r="K1340" s="18"/>
      <c r="L1340" s="223"/>
      <c r="M1340" s="82"/>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4"/>
      <c r="AM1340" s="225"/>
      <c r="AN1340" s="225"/>
      <c r="AO1340" s="18"/>
      <c r="AP1340" s="18"/>
      <c r="AQ1340" s="18"/>
      <c r="AR1340" s="18"/>
      <c r="AS1340" s="18"/>
      <c r="AT1340" s="18"/>
      <c r="AU1340" s="18"/>
      <c r="AV1340" s="18"/>
      <c r="AW1340" s="223"/>
      <c r="AY1340" s="18"/>
      <c r="AZ1340" s="18"/>
    </row>
    <row r="1341" spans="6:52" s="40" customFormat="1" ht="45.75" customHeight="1" x14ac:dyDescent="0.25">
      <c r="G1341" s="18"/>
      <c r="H1341" s="18"/>
      <c r="I1341" s="18"/>
      <c r="J1341" s="18"/>
      <c r="K1341" s="18"/>
      <c r="L1341" s="223"/>
      <c r="M1341" s="82"/>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4"/>
      <c r="AM1341" s="225"/>
      <c r="AN1341" s="225"/>
      <c r="AO1341" s="18"/>
      <c r="AP1341" s="18"/>
      <c r="AQ1341" s="18"/>
      <c r="AR1341" s="18"/>
      <c r="AS1341" s="18"/>
      <c r="AT1341" s="18"/>
      <c r="AU1341" s="18"/>
      <c r="AV1341" s="18"/>
      <c r="AW1341" s="223"/>
      <c r="AY1341" s="18"/>
      <c r="AZ1341" s="18"/>
    </row>
    <row r="1342" spans="6:52" s="40" customFormat="1" ht="45.75" customHeight="1" x14ac:dyDescent="0.25">
      <c r="G1342" s="18"/>
      <c r="H1342" s="18"/>
      <c r="I1342" s="18"/>
      <c r="J1342" s="18"/>
      <c r="K1342" s="18"/>
      <c r="L1342" s="223"/>
      <c r="M1342" s="82"/>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4"/>
      <c r="AM1342" s="225"/>
      <c r="AN1342" s="225"/>
      <c r="AO1342" s="18"/>
      <c r="AP1342" s="18"/>
      <c r="AQ1342" s="18"/>
      <c r="AR1342" s="18"/>
      <c r="AS1342" s="18"/>
      <c r="AT1342" s="18"/>
      <c r="AU1342" s="18"/>
      <c r="AV1342" s="18"/>
      <c r="AW1342" s="223"/>
      <c r="AY1342" s="18"/>
      <c r="AZ1342" s="18"/>
    </row>
    <row r="1343" spans="6:52" s="40" customFormat="1" ht="45.75" customHeight="1" x14ac:dyDescent="0.25">
      <c r="G1343" s="18"/>
      <c r="H1343" s="18"/>
      <c r="I1343" s="18"/>
      <c r="J1343" s="18"/>
      <c r="K1343" s="18"/>
      <c r="L1343" s="223"/>
      <c r="M1343" s="82"/>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4"/>
      <c r="AM1343" s="225"/>
      <c r="AN1343" s="225"/>
      <c r="AO1343" s="18"/>
      <c r="AP1343" s="18"/>
      <c r="AQ1343" s="18"/>
      <c r="AR1343" s="18"/>
      <c r="AS1343" s="18"/>
      <c r="AT1343" s="18"/>
      <c r="AU1343" s="18"/>
      <c r="AV1343" s="18"/>
      <c r="AW1343" s="223"/>
      <c r="AY1343" s="18"/>
      <c r="AZ1343" s="18"/>
    </row>
    <row r="1344" spans="6:52" s="40" customFormat="1" ht="45.75" customHeight="1" x14ac:dyDescent="0.25">
      <c r="G1344" s="18"/>
      <c r="H1344" s="18"/>
      <c r="I1344" s="18"/>
      <c r="J1344" s="18"/>
      <c r="K1344" s="18"/>
      <c r="L1344" s="223"/>
      <c r="M1344" s="82"/>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4"/>
      <c r="AM1344" s="225"/>
      <c r="AN1344" s="225"/>
      <c r="AO1344" s="18"/>
      <c r="AP1344" s="18"/>
      <c r="AQ1344" s="18"/>
      <c r="AR1344" s="18"/>
      <c r="AS1344" s="18"/>
      <c r="AT1344" s="18"/>
      <c r="AU1344" s="18"/>
      <c r="AV1344" s="18"/>
      <c r="AW1344" s="223"/>
      <c r="AY1344" s="18"/>
      <c r="AZ1344" s="18"/>
    </row>
    <row r="1345" spans="7:52" s="40" customFormat="1" ht="45.75" customHeight="1" x14ac:dyDescent="0.25">
      <c r="G1345" s="18"/>
      <c r="H1345" s="18"/>
      <c r="I1345" s="18"/>
      <c r="J1345" s="18"/>
      <c r="K1345" s="18"/>
      <c r="L1345" s="223"/>
      <c r="M1345" s="82"/>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4"/>
      <c r="AM1345" s="225"/>
      <c r="AN1345" s="225"/>
      <c r="AO1345" s="18"/>
      <c r="AP1345" s="18"/>
      <c r="AQ1345" s="18"/>
      <c r="AR1345" s="18"/>
      <c r="AS1345" s="18"/>
      <c r="AT1345" s="18"/>
      <c r="AU1345" s="18"/>
      <c r="AV1345" s="18"/>
      <c r="AW1345" s="223"/>
      <c r="AY1345" s="18"/>
      <c r="AZ1345" s="18"/>
    </row>
    <row r="1346" spans="7:52" s="40" customFormat="1" ht="45.75" customHeight="1" x14ac:dyDescent="0.25">
      <c r="G1346" s="18"/>
      <c r="H1346" s="18"/>
      <c r="I1346" s="18"/>
      <c r="J1346" s="18"/>
      <c r="K1346" s="18"/>
      <c r="L1346" s="223"/>
      <c r="M1346" s="82"/>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4"/>
      <c r="AM1346" s="225"/>
      <c r="AN1346" s="225"/>
      <c r="AO1346" s="18"/>
      <c r="AP1346" s="18"/>
      <c r="AQ1346" s="18"/>
      <c r="AR1346" s="18"/>
      <c r="AS1346" s="18"/>
      <c r="AT1346" s="18"/>
      <c r="AU1346" s="18"/>
      <c r="AV1346" s="18"/>
      <c r="AW1346" s="223"/>
      <c r="AY1346" s="18"/>
      <c r="AZ1346" s="18"/>
    </row>
    <row r="1347" spans="7:52" s="40" customFormat="1" ht="45.75" customHeight="1" x14ac:dyDescent="0.25">
      <c r="G1347" s="18"/>
      <c r="H1347" s="18"/>
      <c r="I1347" s="18"/>
      <c r="J1347" s="18"/>
      <c r="K1347" s="18"/>
      <c r="L1347" s="223"/>
      <c r="M1347" s="82"/>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4"/>
      <c r="AM1347" s="225"/>
      <c r="AN1347" s="225"/>
      <c r="AO1347" s="18"/>
      <c r="AP1347" s="18"/>
      <c r="AQ1347" s="18"/>
      <c r="AR1347" s="18"/>
      <c r="AS1347" s="18"/>
      <c r="AT1347" s="18"/>
      <c r="AU1347" s="18"/>
      <c r="AV1347" s="18"/>
      <c r="AW1347" s="223"/>
      <c r="AY1347" s="18"/>
      <c r="AZ1347" s="18"/>
    </row>
    <row r="1348" spans="7:52" s="40" customFormat="1" ht="45.75" customHeight="1" x14ac:dyDescent="0.25">
      <c r="G1348" s="18"/>
      <c r="H1348" s="18"/>
      <c r="I1348" s="18"/>
      <c r="J1348" s="18"/>
      <c r="K1348" s="18"/>
      <c r="L1348" s="223"/>
      <c r="M1348" s="82"/>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4"/>
      <c r="AM1348" s="225"/>
      <c r="AN1348" s="225"/>
      <c r="AO1348" s="18"/>
      <c r="AP1348" s="18"/>
      <c r="AQ1348" s="18"/>
      <c r="AR1348" s="18"/>
      <c r="AS1348" s="18"/>
      <c r="AT1348" s="18"/>
      <c r="AU1348" s="18"/>
      <c r="AV1348" s="18"/>
      <c r="AW1348" s="223"/>
      <c r="AY1348" s="18"/>
      <c r="AZ1348" s="18"/>
    </row>
    <row r="1349" spans="7:52" s="40" customFormat="1" ht="45.75" customHeight="1" x14ac:dyDescent="0.25">
      <c r="G1349" s="18"/>
      <c r="H1349" s="18"/>
      <c r="I1349" s="18"/>
      <c r="J1349" s="18"/>
      <c r="K1349" s="18"/>
      <c r="L1349" s="223"/>
      <c r="M1349" s="82"/>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4"/>
      <c r="AM1349" s="225"/>
      <c r="AN1349" s="225"/>
      <c r="AO1349" s="18"/>
      <c r="AP1349" s="18"/>
      <c r="AQ1349" s="18"/>
      <c r="AR1349" s="18"/>
      <c r="AS1349" s="18"/>
      <c r="AT1349" s="18"/>
      <c r="AU1349" s="18"/>
      <c r="AV1349" s="18"/>
      <c r="AW1349" s="223"/>
      <c r="AY1349" s="18"/>
      <c r="AZ1349" s="18"/>
    </row>
    <row r="1350" spans="7:52" s="40" customFormat="1" ht="45.75" customHeight="1" x14ac:dyDescent="0.25">
      <c r="G1350" s="18"/>
      <c r="H1350" s="18"/>
      <c r="I1350" s="18"/>
      <c r="J1350" s="18"/>
      <c r="K1350" s="18"/>
      <c r="L1350" s="223"/>
      <c r="M1350" s="82"/>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4"/>
      <c r="AM1350" s="225"/>
      <c r="AN1350" s="225"/>
      <c r="AO1350" s="18"/>
      <c r="AP1350" s="18"/>
      <c r="AQ1350" s="18"/>
      <c r="AR1350" s="18"/>
      <c r="AS1350" s="18"/>
      <c r="AT1350" s="18"/>
      <c r="AU1350" s="18"/>
      <c r="AV1350" s="18"/>
      <c r="AW1350" s="223"/>
      <c r="AY1350" s="18"/>
      <c r="AZ1350" s="18"/>
    </row>
    <row r="1351" spans="7:52" s="40" customFormat="1" ht="45.75" customHeight="1" x14ac:dyDescent="0.25">
      <c r="G1351" s="18"/>
      <c r="H1351" s="18"/>
      <c r="I1351" s="18"/>
      <c r="J1351" s="18"/>
      <c r="K1351" s="18"/>
      <c r="L1351" s="223"/>
      <c r="M1351" s="82"/>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4"/>
      <c r="AM1351" s="225"/>
      <c r="AN1351" s="225"/>
      <c r="AO1351" s="18"/>
      <c r="AP1351" s="18"/>
      <c r="AQ1351" s="18"/>
      <c r="AR1351" s="18"/>
      <c r="AS1351" s="18"/>
      <c r="AT1351" s="18"/>
      <c r="AU1351" s="18"/>
      <c r="AV1351" s="18"/>
      <c r="AW1351" s="223"/>
      <c r="AY1351" s="18"/>
      <c r="AZ1351" s="18"/>
    </row>
    <row r="1352" spans="7:52" s="40" customFormat="1" ht="45.75" customHeight="1" x14ac:dyDescent="0.25">
      <c r="G1352" s="18"/>
      <c r="H1352" s="18"/>
      <c r="I1352" s="18"/>
      <c r="J1352" s="18"/>
      <c r="K1352" s="18"/>
      <c r="L1352" s="223"/>
      <c r="M1352" s="82"/>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4"/>
      <c r="AM1352" s="225"/>
      <c r="AN1352" s="225"/>
      <c r="AO1352" s="18"/>
      <c r="AP1352" s="18"/>
      <c r="AQ1352" s="18"/>
      <c r="AR1352" s="18"/>
      <c r="AS1352" s="18"/>
      <c r="AT1352" s="18"/>
      <c r="AU1352" s="18"/>
      <c r="AV1352" s="18"/>
      <c r="AW1352" s="223"/>
      <c r="AY1352" s="18"/>
      <c r="AZ1352" s="18"/>
    </row>
    <row r="1353" spans="7:52" s="40" customFormat="1" ht="45.75" customHeight="1" x14ac:dyDescent="0.25">
      <c r="G1353" s="18"/>
      <c r="H1353" s="18"/>
      <c r="I1353" s="18"/>
      <c r="J1353" s="18"/>
      <c r="K1353" s="18"/>
      <c r="L1353" s="223"/>
      <c r="M1353" s="82"/>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4"/>
      <c r="AM1353" s="225"/>
      <c r="AN1353" s="225"/>
      <c r="AO1353" s="18"/>
      <c r="AP1353" s="18"/>
      <c r="AQ1353" s="18"/>
      <c r="AR1353" s="18"/>
      <c r="AS1353" s="18"/>
      <c r="AT1353" s="18"/>
      <c r="AU1353" s="18"/>
      <c r="AV1353" s="18"/>
      <c r="AW1353" s="223"/>
      <c r="AY1353" s="18"/>
      <c r="AZ1353" s="18"/>
    </row>
    <row r="1354" spans="7:52" s="40" customFormat="1" ht="45.75" customHeight="1" x14ac:dyDescent="0.25">
      <c r="G1354" s="18"/>
      <c r="H1354" s="18"/>
      <c r="I1354" s="18"/>
      <c r="J1354" s="18"/>
      <c r="K1354" s="18"/>
      <c r="L1354" s="223"/>
      <c r="M1354" s="82"/>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4"/>
      <c r="AM1354" s="225"/>
      <c r="AN1354" s="225"/>
      <c r="AO1354" s="18"/>
      <c r="AP1354" s="18"/>
      <c r="AQ1354" s="18"/>
      <c r="AR1354" s="18"/>
      <c r="AS1354" s="18"/>
      <c r="AT1354" s="18"/>
      <c r="AU1354" s="18"/>
      <c r="AV1354" s="18"/>
      <c r="AW1354" s="223"/>
      <c r="AY1354" s="18"/>
      <c r="AZ1354" s="18"/>
    </row>
    <row r="1355" spans="7:52" s="40" customFormat="1" ht="45.75" customHeight="1" x14ac:dyDescent="0.25">
      <c r="G1355" s="18"/>
      <c r="H1355" s="18"/>
      <c r="I1355" s="18"/>
      <c r="J1355" s="18"/>
      <c r="K1355" s="18"/>
      <c r="L1355" s="223"/>
      <c r="M1355" s="82"/>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4"/>
      <c r="AM1355" s="225"/>
      <c r="AN1355" s="225"/>
      <c r="AO1355" s="18"/>
      <c r="AP1355" s="18"/>
      <c r="AQ1355" s="18"/>
      <c r="AR1355" s="18"/>
      <c r="AS1355" s="18"/>
      <c r="AT1355" s="18"/>
      <c r="AU1355" s="18"/>
      <c r="AV1355" s="18"/>
      <c r="AW1355" s="223"/>
      <c r="AY1355" s="18"/>
      <c r="AZ1355" s="18"/>
    </row>
    <row r="1356" spans="7:52" s="40" customFormat="1" ht="45.75" customHeight="1" x14ac:dyDescent="0.25">
      <c r="G1356" s="18"/>
      <c r="H1356" s="18"/>
      <c r="I1356" s="18"/>
      <c r="J1356" s="18"/>
      <c r="K1356" s="18"/>
      <c r="L1356" s="223"/>
      <c r="M1356" s="82"/>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4"/>
      <c r="AM1356" s="225"/>
      <c r="AN1356" s="225"/>
      <c r="AO1356" s="18"/>
      <c r="AP1356" s="18"/>
      <c r="AQ1356" s="18"/>
      <c r="AR1356" s="18"/>
      <c r="AS1356" s="18"/>
      <c r="AT1356" s="18"/>
      <c r="AU1356" s="18"/>
      <c r="AV1356" s="18"/>
      <c r="AW1356" s="223"/>
      <c r="AY1356" s="18"/>
      <c r="AZ1356" s="18"/>
    </row>
    <row r="1357" spans="7:52" s="40" customFormat="1" ht="45.75" customHeight="1" x14ac:dyDescent="0.25">
      <c r="G1357" s="18"/>
      <c r="H1357" s="18"/>
      <c r="I1357" s="18"/>
      <c r="J1357" s="18"/>
      <c r="K1357" s="18"/>
      <c r="L1357" s="223"/>
      <c r="M1357" s="82"/>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4"/>
      <c r="AM1357" s="225"/>
      <c r="AN1357" s="225"/>
      <c r="AO1357" s="18"/>
      <c r="AP1357" s="18"/>
      <c r="AQ1357" s="18"/>
      <c r="AR1357" s="18"/>
      <c r="AS1357" s="18"/>
      <c r="AT1357" s="18"/>
      <c r="AU1357" s="18"/>
      <c r="AV1357" s="18"/>
      <c r="AW1357" s="223"/>
      <c r="AY1357" s="18"/>
      <c r="AZ1357" s="18"/>
    </row>
    <row r="1358" spans="7:52" s="40" customFormat="1" ht="45.75" customHeight="1" x14ac:dyDescent="0.25">
      <c r="G1358" s="18"/>
      <c r="H1358" s="18"/>
      <c r="I1358" s="18"/>
      <c r="J1358" s="18"/>
      <c r="K1358" s="18"/>
      <c r="L1358" s="223"/>
      <c r="M1358" s="82"/>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4"/>
      <c r="AM1358" s="225"/>
      <c r="AN1358" s="225"/>
      <c r="AO1358" s="18"/>
      <c r="AP1358" s="18"/>
      <c r="AQ1358" s="18"/>
      <c r="AR1358" s="18"/>
      <c r="AS1358" s="18"/>
      <c r="AT1358" s="18"/>
      <c r="AU1358" s="18"/>
      <c r="AV1358" s="18"/>
      <c r="AW1358" s="223"/>
      <c r="AY1358" s="18"/>
      <c r="AZ1358" s="18"/>
    </row>
    <row r="1359" spans="7:52" s="40" customFormat="1" ht="45.75" customHeight="1" x14ac:dyDescent="0.25">
      <c r="G1359" s="18"/>
      <c r="H1359" s="18"/>
      <c r="I1359" s="18"/>
      <c r="J1359" s="18"/>
      <c r="K1359" s="18"/>
      <c r="L1359" s="223"/>
      <c r="M1359" s="82"/>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4"/>
      <c r="AM1359" s="225"/>
      <c r="AN1359" s="225"/>
      <c r="AO1359" s="18"/>
      <c r="AP1359" s="18"/>
      <c r="AQ1359" s="18"/>
      <c r="AR1359" s="18"/>
      <c r="AS1359" s="18"/>
      <c r="AT1359" s="18"/>
      <c r="AU1359" s="18"/>
      <c r="AV1359" s="18"/>
      <c r="AW1359" s="223"/>
      <c r="AY1359" s="18"/>
      <c r="AZ1359" s="18"/>
    </row>
    <row r="1360" spans="7:52" s="40" customFormat="1" ht="45.75" customHeight="1" x14ac:dyDescent="0.25">
      <c r="G1360" s="18"/>
      <c r="H1360" s="18"/>
      <c r="I1360" s="18"/>
      <c r="J1360" s="18"/>
      <c r="K1360" s="18"/>
      <c r="L1360" s="223"/>
      <c r="M1360" s="82"/>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4"/>
      <c r="AM1360" s="225"/>
      <c r="AN1360" s="225"/>
      <c r="AO1360" s="18"/>
      <c r="AP1360" s="18"/>
      <c r="AQ1360" s="18"/>
      <c r="AR1360" s="18"/>
      <c r="AS1360" s="18"/>
      <c r="AT1360" s="18"/>
      <c r="AU1360" s="18"/>
      <c r="AV1360" s="18"/>
      <c r="AW1360" s="223"/>
      <c r="AY1360" s="18"/>
      <c r="AZ1360" s="18"/>
    </row>
    <row r="1361" spans="7:52" s="40" customFormat="1" ht="45.75" customHeight="1" x14ac:dyDescent="0.25">
      <c r="G1361" s="18"/>
      <c r="H1361" s="18"/>
      <c r="I1361" s="18"/>
      <c r="J1361" s="18"/>
      <c r="K1361" s="18"/>
      <c r="L1361" s="223"/>
      <c r="M1361" s="82"/>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4"/>
      <c r="AM1361" s="225"/>
      <c r="AN1361" s="225"/>
      <c r="AO1361" s="18"/>
      <c r="AP1361" s="18"/>
      <c r="AQ1361" s="18"/>
      <c r="AR1361" s="18"/>
      <c r="AS1361" s="18"/>
      <c r="AT1361" s="18"/>
      <c r="AU1361" s="18"/>
      <c r="AV1361" s="18"/>
      <c r="AW1361" s="223"/>
      <c r="AY1361" s="18"/>
      <c r="AZ1361" s="18"/>
    </row>
    <row r="1362" spans="7:52" s="40" customFormat="1" ht="45.75" customHeight="1" x14ac:dyDescent="0.25">
      <c r="G1362" s="18"/>
      <c r="H1362" s="18"/>
      <c r="I1362" s="18"/>
      <c r="J1362" s="18"/>
      <c r="K1362" s="18"/>
      <c r="L1362" s="223"/>
      <c r="M1362" s="82"/>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4"/>
      <c r="AM1362" s="225"/>
      <c r="AN1362" s="225"/>
      <c r="AO1362" s="18"/>
      <c r="AP1362" s="18"/>
      <c r="AQ1362" s="18"/>
      <c r="AR1362" s="18"/>
      <c r="AS1362" s="18"/>
      <c r="AT1362" s="18"/>
      <c r="AU1362" s="18"/>
      <c r="AV1362" s="18"/>
      <c r="AW1362" s="223"/>
      <c r="AY1362" s="18"/>
      <c r="AZ1362" s="18"/>
    </row>
    <row r="1363" spans="7:52" s="40" customFormat="1" ht="45.75" customHeight="1" x14ac:dyDescent="0.25">
      <c r="G1363" s="18"/>
      <c r="H1363" s="18"/>
      <c r="I1363" s="18"/>
      <c r="J1363" s="18"/>
      <c r="K1363" s="18"/>
      <c r="L1363" s="223"/>
      <c r="M1363" s="82"/>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4"/>
      <c r="AM1363" s="225"/>
      <c r="AN1363" s="225"/>
      <c r="AO1363" s="18"/>
      <c r="AP1363" s="18"/>
      <c r="AQ1363" s="18"/>
      <c r="AR1363" s="18"/>
      <c r="AS1363" s="18"/>
      <c r="AT1363" s="18"/>
      <c r="AU1363" s="18"/>
      <c r="AV1363" s="18"/>
      <c r="AW1363" s="223"/>
      <c r="AY1363" s="18"/>
      <c r="AZ1363" s="18"/>
    </row>
    <row r="1364" spans="7:52" s="40" customFormat="1" ht="45.75" customHeight="1" x14ac:dyDescent="0.25">
      <c r="G1364" s="18"/>
      <c r="H1364" s="18"/>
      <c r="I1364" s="18"/>
      <c r="J1364" s="18"/>
      <c r="K1364" s="18"/>
      <c r="L1364" s="223"/>
      <c r="M1364" s="82"/>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4"/>
      <c r="AM1364" s="225"/>
      <c r="AN1364" s="225"/>
      <c r="AO1364" s="18"/>
      <c r="AP1364" s="18"/>
      <c r="AQ1364" s="18"/>
      <c r="AR1364" s="18"/>
      <c r="AS1364" s="18"/>
      <c r="AT1364" s="18"/>
      <c r="AU1364" s="18"/>
      <c r="AV1364" s="18"/>
      <c r="AW1364" s="223"/>
      <c r="AY1364" s="18"/>
      <c r="AZ1364" s="18"/>
    </row>
    <row r="1365" spans="7:52" s="40" customFormat="1" ht="45.75" customHeight="1" x14ac:dyDescent="0.25">
      <c r="G1365" s="18"/>
      <c r="H1365" s="18"/>
      <c r="I1365" s="18"/>
      <c r="J1365" s="18"/>
      <c r="K1365" s="18"/>
      <c r="L1365" s="223"/>
      <c r="M1365" s="82"/>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4"/>
      <c r="AM1365" s="225"/>
      <c r="AN1365" s="225"/>
      <c r="AO1365" s="18"/>
      <c r="AP1365" s="18"/>
      <c r="AQ1365" s="18"/>
      <c r="AR1365" s="18"/>
      <c r="AS1365" s="18"/>
      <c r="AT1365" s="18"/>
      <c r="AU1365" s="18"/>
      <c r="AV1365" s="18"/>
      <c r="AW1365" s="223"/>
      <c r="AY1365" s="18"/>
      <c r="AZ1365" s="18"/>
    </row>
    <row r="1366" spans="7:52" s="40" customFormat="1" ht="45.75" customHeight="1" x14ac:dyDescent="0.25">
      <c r="G1366" s="18"/>
      <c r="H1366" s="18"/>
      <c r="I1366" s="18"/>
      <c r="J1366" s="18"/>
      <c r="K1366" s="18"/>
      <c r="L1366" s="223"/>
      <c r="M1366" s="82"/>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4"/>
      <c r="AM1366" s="225"/>
      <c r="AN1366" s="225"/>
      <c r="AO1366" s="18"/>
      <c r="AP1366" s="18"/>
      <c r="AQ1366" s="18"/>
      <c r="AR1366" s="18"/>
      <c r="AS1366" s="18"/>
      <c r="AT1366" s="18"/>
      <c r="AU1366" s="18"/>
      <c r="AV1366" s="18"/>
      <c r="AW1366" s="223"/>
      <c r="AY1366" s="18"/>
      <c r="AZ1366" s="18"/>
    </row>
    <row r="1367" spans="7:52" s="40" customFormat="1" ht="45.75" customHeight="1" x14ac:dyDescent="0.25">
      <c r="G1367" s="18"/>
      <c r="H1367" s="18"/>
      <c r="I1367" s="18"/>
      <c r="J1367" s="18"/>
      <c r="K1367" s="18"/>
      <c r="L1367" s="223"/>
      <c r="M1367" s="82"/>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4"/>
      <c r="AM1367" s="225"/>
      <c r="AN1367" s="225"/>
      <c r="AO1367" s="18"/>
      <c r="AP1367" s="18"/>
      <c r="AQ1367" s="18"/>
      <c r="AR1367" s="18"/>
      <c r="AS1367" s="18"/>
      <c r="AT1367" s="18"/>
      <c r="AU1367" s="18"/>
      <c r="AV1367" s="18"/>
      <c r="AW1367" s="223"/>
      <c r="AY1367" s="18"/>
      <c r="AZ1367" s="18"/>
    </row>
    <row r="1368" spans="7:52" s="40" customFormat="1" ht="45.75" customHeight="1" x14ac:dyDescent="0.25">
      <c r="G1368" s="18"/>
      <c r="H1368" s="18"/>
      <c r="I1368" s="18"/>
      <c r="J1368" s="18"/>
      <c r="K1368" s="18"/>
      <c r="L1368" s="223"/>
      <c r="M1368" s="82"/>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4"/>
      <c r="AM1368" s="225"/>
      <c r="AN1368" s="225"/>
      <c r="AO1368" s="18"/>
      <c r="AP1368" s="18"/>
      <c r="AQ1368" s="18"/>
      <c r="AR1368" s="18"/>
      <c r="AS1368" s="18"/>
      <c r="AT1368" s="18"/>
      <c r="AU1368" s="18"/>
      <c r="AV1368" s="18"/>
      <c r="AW1368" s="223"/>
      <c r="AY1368" s="18"/>
      <c r="AZ1368" s="18"/>
    </row>
    <row r="1369" spans="7:52" s="40" customFormat="1" ht="45.75" customHeight="1" x14ac:dyDescent="0.25">
      <c r="G1369" s="18"/>
      <c r="H1369" s="18"/>
      <c r="I1369" s="18"/>
      <c r="J1369" s="18"/>
      <c r="K1369" s="18"/>
      <c r="L1369" s="223"/>
      <c r="M1369" s="82"/>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4"/>
      <c r="AM1369" s="225"/>
      <c r="AN1369" s="225"/>
      <c r="AO1369" s="18"/>
      <c r="AP1369" s="18"/>
      <c r="AQ1369" s="18"/>
      <c r="AR1369" s="18"/>
      <c r="AS1369" s="18"/>
      <c r="AT1369" s="18"/>
      <c r="AU1369" s="18"/>
      <c r="AV1369" s="18"/>
      <c r="AW1369" s="223"/>
      <c r="AY1369" s="18"/>
      <c r="AZ1369" s="18"/>
    </row>
    <row r="1370" spans="7:52" s="40" customFormat="1" ht="45.75" customHeight="1" x14ac:dyDescent="0.25">
      <c r="G1370" s="18"/>
      <c r="H1370" s="18"/>
      <c r="I1370" s="18"/>
      <c r="J1370" s="18"/>
      <c r="K1370" s="18"/>
      <c r="L1370" s="223"/>
      <c r="M1370" s="82"/>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4"/>
      <c r="AM1370" s="225"/>
      <c r="AN1370" s="225"/>
      <c r="AO1370" s="18"/>
      <c r="AP1370" s="18"/>
      <c r="AQ1370" s="18"/>
      <c r="AR1370" s="18"/>
      <c r="AS1370" s="18"/>
      <c r="AT1370" s="18"/>
      <c r="AU1370" s="18"/>
      <c r="AV1370" s="18"/>
      <c r="AW1370" s="223"/>
      <c r="AY1370" s="18"/>
      <c r="AZ1370" s="18"/>
    </row>
    <row r="1371" spans="7:52" s="40" customFormat="1" ht="45.75" customHeight="1" x14ac:dyDescent="0.25">
      <c r="G1371" s="18"/>
      <c r="H1371" s="18"/>
      <c r="I1371" s="18"/>
      <c r="J1371" s="18"/>
      <c r="K1371" s="18"/>
      <c r="L1371" s="223"/>
      <c r="M1371" s="82"/>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4"/>
      <c r="AM1371" s="225"/>
      <c r="AN1371" s="225"/>
      <c r="AO1371" s="18"/>
      <c r="AP1371" s="18"/>
      <c r="AQ1371" s="18"/>
      <c r="AR1371" s="18"/>
      <c r="AS1371" s="18"/>
      <c r="AT1371" s="18"/>
      <c r="AU1371" s="18"/>
      <c r="AV1371" s="18"/>
      <c r="AW1371" s="223"/>
      <c r="AY1371" s="18"/>
      <c r="AZ1371" s="18"/>
    </row>
    <row r="1372" spans="7:52" s="40" customFormat="1" ht="45.75" customHeight="1" x14ac:dyDescent="0.25">
      <c r="G1372" s="18"/>
      <c r="H1372" s="18"/>
      <c r="I1372" s="18"/>
      <c r="J1372" s="18"/>
      <c r="K1372" s="18"/>
      <c r="L1372" s="223"/>
      <c r="M1372" s="82"/>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4"/>
      <c r="AM1372" s="225"/>
      <c r="AN1372" s="225"/>
      <c r="AO1372" s="18"/>
      <c r="AP1372" s="18"/>
      <c r="AQ1372" s="18"/>
      <c r="AR1372" s="18"/>
      <c r="AS1372" s="18"/>
      <c r="AT1372" s="18"/>
      <c r="AU1372" s="18"/>
      <c r="AV1372" s="18"/>
      <c r="AW1372" s="223"/>
      <c r="AY1372" s="18"/>
      <c r="AZ1372" s="18"/>
    </row>
    <row r="1373" spans="7:52" s="40" customFormat="1" ht="45.75" customHeight="1" x14ac:dyDescent="0.25">
      <c r="G1373" s="18"/>
      <c r="H1373" s="18"/>
      <c r="I1373" s="18"/>
      <c r="J1373" s="18"/>
      <c r="K1373" s="18"/>
      <c r="L1373" s="223"/>
      <c r="M1373" s="82"/>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4"/>
      <c r="AM1373" s="225"/>
      <c r="AN1373" s="225"/>
      <c r="AO1373" s="18"/>
      <c r="AP1373" s="18"/>
      <c r="AQ1373" s="18"/>
      <c r="AR1373" s="18"/>
      <c r="AS1373" s="18"/>
      <c r="AT1373" s="18"/>
      <c r="AU1373" s="18"/>
      <c r="AV1373" s="18"/>
      <c r="AW1373" s="223"/>
      <c r="AY1373" s="18"/>
      <c r="AZ1373" s="18"/>
    </row>
    <row r="1374" spans="7:52" s="40" customFormat="1" ht="45.75" customHeight="1" x14ac:dyDescent="0.25">
      <c r="G1374" s="18"/>
      <c r="H1374" s="18"/>
      <c r="I1374" s="18"/>
      <c r="J1374" s="18"/>
      <c r="K1374" s="18"/>
      <c r="L1374" s="223"/>
      <c r="M1374" s="82"/>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4"/>
      <c r="AM1374" s="225"/>
      <c r="AN1374" s="225"/>
      <c r="AO1374" s="18"/>
      <c r="AP1374" s="18"/>
      <c r="AQ1374" s="18"/>
      <c r="AR1374" s="18"/>
      <c r="AS1374" s="18"/>
      <c r="AT1374" s="18"/>
      <c r="AU1374" s="18"/>
      <c r="AV1374" s="18"/>
      <c r="AW1374" s="223"/>
      <c r="AY1374" s="18"/>
      <c r="AZ1374" s="18"/>
    </row>
    <row r="1375" spans="7:52" s="40" customFormat="1" ht="45.75" customHeight="1" x14ac:dyDescent="0.25">
      <c r="G1375" s="18"/>
      <c r="H1375" s="18"/>
      <c r="I1375" s="18"/>
      <c r="J1375" s="18"/>
      <c r="K1375" s="18"/>
      <c r="L1375" s="223"/>
      <c r="M1375" s="82"/>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4"/>
      <c r="AM1375" s="225"/>
      <c r="AN1375" s="225"/>
      <c r="AO1375" s="18"/>
      <c r="AP1375" s="18"/>
      <c r="AQ1375" s="18"/>
      <c r="AR1375" s="18"/>
      <c r="AS1375" s="18"/>
      <c r="AT1375" s="18"/>
      <c r="AU1375" s="18"/>
      <c r="AV1375" s="18"/>
      <c r="AW1375" s="223"/>
      <c r="AY1375" s="18"/>
      <c r="AZ1375" s="18"/>
    </row>
    <row r="1376" spans="7:52" s="40" customFormat="1" ht="45.75" customHeight="1" x14ac:dyDescent="0.25">
      <c r="G1376" s="18"/>
      <c r="H1376" s="18"/>
      <c r="I1376" s="18"/>
      <c r="J1376" s="18"/>
      <c r="K1376" s="18"/>
      <c r="L1376" s="223"/>
      <c r="M1376" s="82"/>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4"/>
      <c r="AM1376" s="225"/>
      <c r="AN1376" s="225"/>
      <c r="AO1376" s="18"/>
      <c r="AP1376" s="18"/>
      <c r="AQ1376" s="18"/>
      <c r="AR1376" s="18"/>
      <c r="AS1376" s="18"/>
      <c r="AT1376" s="18"/>
      <c r="AU1376" s="18"/>
      <c r="AV1376" s="18"/>
      <c r="AW1376" s="223"/>
      <c r="AY1376" s="18"/>
      <c r="AZ1376" s="18"/>
    </row>
    <row r="1377" spans="7:52" s="40" customFormat="1" ht="45.75" customHeight="1" x14ac:dyDescent="0.25">
      <c r="G1377" s="18"/>
      <c r="H1377" s="18"/>
      <c r="I1377" s="18"/>
      <c r="J1377" s="18"/>
      <c r="K1377" s="18"/>
      <c r="L1377" s="223"/>
      <c r="M1377" s="82"/>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4"/>
      <c r="AM1377" s="225"/>
      <c r="AN1377" s="225"/>
      <c r="AO1377" s="18"/>
      <c r="AP1377" s="18"/>
      <c r="AQ1377" s="18"/>
      <c r="AR1377" s="18"/>
      <c r="AS1377" s="18"/>
      <c r="AT1377" s="18"/>
      <c r="AU1377" s="18"/>
      <c r="AV1377" s="18"/>
      <c r="AW1377" s="223"/>
      <c r="AY1377" s="18"/>
      <c r="AZ1377" s="18"/>
    </row>
    <row r="1378" spans="7:52" s="40" customFormat="1" ht="45.75" customHeight="1" x14ac:dyDescent="0.25">
      <c r="G1378" s="18"/>
      <c r="H1378" s="18"/>
      <c r="I1378" s="18"/>
      <c r="J1378" s="18"/>
      <c r="K1378" s="18"/>
      <c r="L1378" s="223"/>
      <c r="M1378" s="82"/>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4"/>
      <c r="AM1378" s="225"/>
      <c r="AN1378" s="225"/>
      <c r="AO1378" s="18"/>
      <c r="AP1378" s="18"/>
      <c r="AQ1378" s="18"/>
      <c r="AR1378" s="18"/>
      <c r="AS1378" s="18"/>
      <c r="AT1378" s="18"/>
      <c r="AU1378" s="18"/>
      <c r="AV1378" s="18"/>
      <c r="AW1378" s="223"/>
      <c r="AY1378" s="18"/>
      <c r="AZ1378" s="18"/>
    </row>
    <row r="1379" spans="7:52" s="40" customFormat="1" ht="45.75" customHeight="1" x14ac:dyDescent="0.25">
      <c r="G1379" s="18"/>
      <c r="H1379" s="18"/>
      <c r="I1379" s="18"/>
      <c r="J1379" s="18"/>
      <c r="K1379" s="18"/>
      <c r="L1379" s="223"/>
      <c r="M1379" s="82"/>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4"/>
      <c r="AM1379" s="225"/>
      <c r="AN1379" s="225"/>
      <c r="AO1379" s="18"/>
      <c r="AP1379" s="18"/>
      <c r="AQ1379" s="18"/>
      <c r="AR1379" s="18"/>
      <c r="AS1379" s="18"/>
      <c r="AT1379" s="18"/>
      <c r="AU1379" s="18"/>
      <c r="AV1379" s="18"/>
      <c r="AW1379" s="223"/>
      <c r="AY1379" s="18"/>
      <c r="AZ1379" s="18"/>
    </row>
    <row r="1380" spans="7:52" s="40" customFormat="1" ht="45.75" customHeight="1" x14ac:dyDescent="0.25">
      <c r="G1380" s="18"/>
      <c r="H1380" s="18"/>
      <c r="I1380" s="18"/>
      <c r="J1380" s="18"/>
      <c r="K1380" s="18"/>
      <c r="L1380" s="223"/>
      <c r="M1380" s="82"/>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4"/>
      <c r="AM1380" s="225"/>
      <c r="AN1380" s="225"/>
      <c r="AO1380" s="18"/>
      <c r="AP1380" s="18"/>
      <c r="AQ1380" s="18"/>
      <c r="AR1380" s="18"/>
      <c r="AS1380" s="18"/>
      <c r="AT1380" s="18"/>
      <c r="AU1380" s="18"/>
      <c r="AV1380" s="18"/>
      <c r="AW1380" s="223"/>
      <c r="AY1380" s="18"/>
      <c r="AZ1380" s="18"/>
    </row>
    <row r="1381" spans="7:52" s="40" customFormat="1" ht="45.75" customHeight="1" x14ac:dyDescent="0.25">
      <c r="G1381" s="18"/>
      <c r="H1381" s="18"/>
      <c r="I1381" s="18"/>
      <c r="J1381" s="18"/>
      <c r="K1381" s="18"/>
      <c r="L1381" s="223"/>
      <c r="M1381" s="82"/>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4"/>
      <c r="AM1381" s="225"/>
      <c r="AN1381" s="225"/>
      <c r="AO1381" s="18"/>
      <c r="AP1381" s="18"/>
      <c r="AQ1381" s="18"/>
      <c r="AR1381" s="18"/>
      <c r="AS1381" s="18"/>
      <c r="AT1381" s="18"/>
      <c r="AU1381" s="18"/>
      <c r="AV1381" s="18"/>
      <c r="AW1381" s="223"/>
      <c r="AY1381" s="18"/>
      <c r="AZ1381" s="18"/>
    </row>
    <row r="1382" spans="7:52" s="40" customFormat="1" ht="45.75" customHeight="1" x14ac:dyDescent="0.25">
      <c r="G1382" s="18"/>
      <c r="H1382" s="18"/>
      <c r="I1382" s="18"/>
      <c r="J1382" s="18"/>
      <c r="K1382" s="18"/>
      <c r="L1382" s="223"/>
      <c r="M1382" s="82"/>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4"/>
      <c r="AM1382" s="225"/>
      <c r="AN1382" s="225"/>
      <c r="AO1382" s="18"/>
      <c r="AP1382" s="18"/>
      <c r="AQ1382" s="18"/>
      <c r="AR1382" s="18"/>
      <c r="AS1382" s="18"/>
      <c r="AT1382" s="18"/>
      <c r="AU1382" s="18"/>
      <c r="AV1382" s="18"/>
      <c r="AW1382" s="223"/>
      <c r="AY1382" s="18"/>
      <c r="AZ1382" s="18"/>
    </row>
    <row r="1383" spans="7:52" s="40" customFormat="1" ht="45.75" customHeight="1" x14ac:dyDescent="0.25">
      <c r="G1383" s="18"/>
      <c r="H1383" s="18"/>
      <c r="I1383" s="18"/>
      <c r="J1383" s="18"/>
      <c r="K1383" s="18"/>
      <c r="L1383" s="223"/>
      <c r="M1383" s="82"/>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4"/>
      <c r="AM1383" s="225"/>
      <c r="AN1383" s="225"/>
      <c r="AO1383" s="18"/>
      <c r="AP1383" s="18"/>
      <c r="AQ1383" s="18"/>
      <c r="AR1383" s="18"/>
      <c r="AS1383" s="18"/>
      <c r="AT1383" s="18"/>
      <c r="AU1383" s="18"/>
      <c r="AV1383" s="18"/>
      <c r="AW1383" s="223"/>
      <c r="AY1383" s="18"/>
      <c r="AZ1383" s="18"/>
    </row>
    <row r="1384" spans="7:52" s="40" customFormat="1" ht="45.75" customHeight="1" x14ac:dyDescent="0.25">
      <c r="G1384" s="18"/>
      <c r="H1384" s="18"/>
      <c r="I1384" s="18"/>
      <c r="J1384" s="18"/>
      <c r="K1384" s="18"/>
      <c r="L1384" s="223"/>
      <c r="M1384" s="82"/>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4"/>
      <c r="AM1384" s="225"/>
      <c r="AN1384" s="225"/>
      <c r="AO1384" s="18"/>
      <c r="AP1384" s="18"/>
      <c r="AQ1384" s="18"/>
      <c r="AR1384" s="18"/>
      <c r="AS1384" s="18"/>
      <c r="AT1384" s="18"/>
      <c r="AU1384" s="18"/>
      <c r="AV1384" s="18"/>
      <c r="AW1384" s="223"/>
      <c r="AY1384" s="18"/>
      <c r="AZ1384" s="18"/>
    </row>
    <row r="1385" spans="7:52" s="40" customFormat="1" ht="45.75" customHeight="1" x14ac:dyDescent="0.25">
      <c r="G1385" s="18"/>
      <c r="H1385" s="18"/>
      <c r="I1385" s="18"/>
      <c r="J1385" s="18"/>
      <c r="K1385" s="18"/>
      <c r="L1385" s="223"/>
      <c r="M1385" s="82"/>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4"/>
      <c r="AM1385" s="225"/>
      <c r="AN1385" s="225"/>
      <c r="AO1385" s="18"/>
      <c r="AP1385" s="18"/>
      <c r="AQ1385" s="18"/>
      <c r="AR1385" s="18"/>
      <c r="AS1385" s="18"/>
      <c r="AT1385" s="18"/>
      <c r="AU1385" s="18"/>
      <c r="AV1385" s="18"/>
      <c r="AW1385" s="223"/>
      <c r="AY1385" s="18"/>
      <c r="AZ1385" s="18"/>
    </row>
    <row r="1386" spans="7:52" s="40" customFormat="1" ht="45.75" customHeight="1" x14ac:dyDescent="0.25">
      <c r="G1386" s="18"/>
      <c r="H1386" s="18"/>
      <c r="I1386" s="18"/>
      <c r="J1386" s="18"/>
      <c r="K1386" s="18"/>
      <c r="L1386" s="223"/>
      <c r="M1386" s="82"/>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4"/>
      <c r="AM1386" s="225"/>
      <c r="AN1386" s="225"/>
      <c r="AO1386" s="18"/>
      <c r="AP1386" s="18"/>
      <c r="AQ1386" s="18"/>
      <c r="AR1386" s="18"/>
      <c r="AS1386" s="18"/>
      <c r="AT1386" s="18"/>
      <c r="AU1386" s="18"/>
      <c r="AV1386" s="18"/>
      <c r="AW1386" s="223"/>
      <c r="AY1386" s="18"/>
      <c r="AZ1386" s="18"/>
    </row>
    <row r="1387" spans="7:52" s="40" customFormat="1" ht="45.75" customHeight="1" x14ac:dyDescent="0.25">
      <c r="G1387" s="18"/>
      <c r="H1387" s="18"/>
      <c r="I1387" s="18"/>
      <c r="J1387" s="18"/>
      <c r="K1387" s="18"/>
      <c r="L1387" s="223"/>
      <c r="M1387" s="82"/>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4"/>
      <c r="AM1387" s="225"/>
      <c r="AN1387" s="225"/>
      <c r="AO1387" s="18"/>
      <c r="AP1387" s="18"/>
      <c r="AQ1387" s="18"/>
      <c r="AR1387" s="18"/>
      <c r="AS1387" s="18"/>
      <c r="AT1387" s="18"/>
      <c r="AU1387" s="18"/>
      <c r="AV1387" s="18"/>
      <c r="AW1387" s="223"/>
      <c r="AY1387" s="18"/>
      <c r="AZ1387" s="18"/>
    </row>
    <row r="1388" spans="7:52" s="40" customFormat="1" ht="45.75" customHeight="1" x14ac:dyDescent="0.25">
      <c r="G1388" s="18"/>
      <c r="H1388" s="18"/>
      <c r="I1388" s="18"/>
      <c r="J1388" s="18"/>
      <c r="K1388" s="18"/>
      <c r="L1388" s="223"/>
      <c r="M1388" s="82"/>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4"/>
      <c r="AM1388" s="225"/>
      <c r="AN1388" s="225"/>
      <c r="AO1388" s="18"/>
      <c r="AP1388" s="18"/>
      <c r="AQ1388" s="18"/>
      <c r="AR1388" s="18"/>
      <c r="AS1388" s="18"/>
      <c r="AT1388" s="18"/>
      <c r="AU1388" s="18"/>
      <c r="AV1388" s="18"/>
      <c r="AW1388" s="223"/>
      <c r="AY1388" s="18"/>
      <c r="AZ1388" s="18"/>
    </row>
    <row r="1389" spans="7:52" s="40" customFormat="1" ht="45.75" customHeight="1" x14ac:dyDescent="0.25">
      <c r="G1389" s="18"/>
      <c r="H1389" s="18"/>
      <c r="I1389" s="18"/>
      <c r="J1389" s="18"/>
      <c r="K1389" s="18"/>
      <c r="L1389" s="223"/>
      <c r="M1389" s="82"/>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4"/>
      <c r="AM1389" s="225"/>
      <c r="AN1389" s="225"/>
      <c r="AO1389" s="18"/>
      <c r="AP1389" s="18"/>
      <c r="AQ1389" s="18"/>
      <c r="AR1389" s="18"/>
      <c r="AS1389" s="18"/>
      <c r="AT1389" s="18"/>
      <c r="AU1389" s="18"/>
      <c r="AV1389" s="18"/>
      <c r="AW1389" s="223"/>
      <c r="AY1389" s="18"/>
      <c r="AZ1389" s="18"/>
    </row>
    <row r="1390" spans="7:52" s="40" customFormat="1" ht="45.75" customHeight="1" x14ac:dyDescent="0.25">
      <c r="G1390" s="18"/>
      <c r="H1390" s="18"/>
      <c r="I1390" s="18"/>
      <c r="J1390" s="18"/>
      <c r="K1390" s="18"/>
      <c r="L1390" s="223"/>
      <c r="M1390" s="82"/>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4"/>
      <c r="AM1390" s="225"/>
      <c r="AN1390" s="225"/>
      <c r="AO1390" s="18"/>
      <c r="AP1390" s="18"/>
      <c r="AQ1390" s="18"/>
      <c r="AR1390" s="18"/>
      <c r="AS1390" s="18"/>
      <c r="AT1390" s="18"/>
      <c r="AU1390" s="18"/>
      <c r="AV1390" s="18"/>
      <c r="AW1390" s="223"/>
      <c r="AY1390" s="18"/>
      <c r="AZ1390" s="18"/>
    </row>
    <row r="1391" spans="7:52" s="40" customFormat="1" ht="45.75" customHeight="1" x14ac:dyDescent="0.25">
      <c r="G1391" s="18"/>
      <c r="H1391" s="18"/>
      <c r="I1391" s="18"/>
      <c r="J1391" s="18"/>
      <c r="K1391" s="18"/>
      <c r="L1391" s="223"/>
      <c r="M1391" s="82"/>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4"/>
      <c r="AM1391" s="225"/>
      <c r="AN1391" s="225"/>
      <c r="AO1391" s="18"/>
      <c r="AP1391" s="18"/>
      <c r="AQ1391" s="18"/>
      <c r="AR1391" s="18"/>
      <c r="AS1391" s="18"/>
      <c r="AT1391" s="18"/>
      <c r="AU1391" s="18"/>
      <c r="AV1391" s="18"/>
      <c r="AW1391" s="223"/>
      <c r="AY1391" s="18"/>
      <c r="AZ1391" s="18"/>
    </row>
    <row r="1392" spans="7:52" s="40" customFormat="1" ht="45.75" customHeight="1" x14ac:dyDescent="0.25">
      <c r="G1392" s="18"/>
      <c r="H1392" s="18"/>
      <c r="I1392" s="18"/>
      <c r="J1392" s="18"/>
      <c r="K1392" s="18"/>
      <c r="L1392" s="223"/>
      <c r="M1392" s="82"/>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4"/>
      <c r="AM1392" s="225"/>
      <c r="AN1392" s="225"/>
      <c r="AO1392" s="18"/>
      <c r="AP1392" s="18"/>
      <c r="AQ1392" s="18"/>
      <c r="AR1392" s="18"/>
      <c r="AS1392" s="18"/>
      <c r="AT1392" s="18"/>
      <c r="AU1392" s="18"/>
      <c r="AV1392" s="18"/>
      <c r="AW1392" s="223"/>
      <c r="AY1392" s="18"/>
      <c r="AZ1392" s="18"/>
    </row>
    <row r="1393" spans="7:52" s="40" customFormat="1" ht="45.75" customHeight="1" x14ac:dyDescent="0.25">
      <c r="G1393" s="18"/>
      <c r="H1393" s="18"/>
      <c r="I1393" s="18"/>
      <c r="J1393" s="18"/>
      <c r="K1393" s="18"/>
      <c r="L1393" s="223"/>
      <c r="M1393" s="82"/>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4"/>
      <c r="AM1393" s="225"/>
      <c r="AN1393" s="225"/>
      <c r="AO1393" s="18"/>
      <c r="AP1393" s="18"/>
      <c r="AQ1393" s="18"/>
      <c r="AR1393" s="18"/>
      <c r="AS1393" s="18"/>
      <c r="AT1393" s="18"/>
      <c r="AU1393" s="18"/>
      <c r="AV1393" s="18"/>
      <c r="AW1393" s="223"/>
      <c r="AY1393" s="18"/>
      <c r="AZ1393" s="18"/>
    </row>
    <row r="1394" spans="7:52" s="40" customFormat="1" ht="45.75" customHeight="1" x14ac:dyDescent="0.25">
      <c r="G1394" s="18"/>
      <c r="H1394" s="18"/>
      <c r="I1394" s="18"/>
      <c r="J1394" s="18"/>
      <c r="K1394" s="18"/>
      <c r="L1394" s="223"/>
      <c r="M1394" s="82"/>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4"/>
      <c r="AM1394" s="225"/>
      <c r="AN1394" s="225"/>
      <c r="AO1394" s="18"/>
      <c r="AP1394" s="18"/>
      <c r="AQ1394" s="18"/>
      <c r="AR1394" s="18"/>
      <c r="AS1394" s="18"/>
      <c r="AT1394" s="18"/>
      <c r="AU1394" s="18"/>
      <c r="AV1394" s="18"/>
      <c r="AW1394" s="223"/>
      <c r="AY1394" s="18"/>
      <c r="AZ1394" s="18"/>
    </row>
    <row r="1395" spans="7:52" s="40" customFormat="1" ht="45.75" customHeight="1" x14ac:dyDescent="0.25">
      <c r="G1395" s="18"/>
      <c r="H1395" s="18"/>
      <c r="I1395" s="18"/>
      <c r="J1395" s="18"/>
      <c r="K1395" s="18"/>
      <c r="L1395" s="223"/>
      <c r="M1395" s="82"/>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4"/>
      <c r="AM1395" s="225"/>
      <c r="AN1395" s="225"/>
      <c r="AO1395" s="18"/>
      <c r="AP1395" s="18"/>
      <c r="AQ1395" s="18"/>
      <c r="AR1395" s="18"/>
      <c r="AS1395" s="18"/>
      <c r="AT1395" s="18"/>
      <c r="AU1395" s="18"/>
      <c r="AV1395" s="18"/>
      <c r="AW1395" s="223"/>
      <c r="AY1395" s="18"/>
      <c r="AZ1395" s="18"/>
    </row>
    <row r="1396" spans="7:52" s="40" customFormat="1" ht="45.75" customHeight="1" x14ac:dyDescent="0.25">
      <c r="G1396" s="18"/>
      <c r="H1396" s="18"/>
      <c r="I1396" s="18"/>
      <c r="J1396" s="18"/>
      <c r="K1396" s="18"/>
      <c r="L1396" s="223"/>
      <c r="M1396" s="82"/>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4"/>
      <c r="AM1396" s="225"/>
      <c r="AN1396" s="225"/>
      <c r="AO1396" s="18"/>
      <c r="AP1396" s="18"/>
      <c r="AQ1396" s="18"/>
      <c r="AR1396" s="18"/>
      <c r="AS1396" s="18"/>
      <c r="AT1396" s="18"/>
      <c r="AU1396" s="18"/>
      <c r="AV1396" s="18"/>
      <c r="AW1396" s="223"/>
      <c r="AY1396" s="18"/>
      <c r="AZ1396" s="18"/>
    </row>
    <row r="1397" spans="7:52" s="40" customFormat="1" ht="45.75" customHeight="1" x14ac:dyDescent="0.25">
      <c r="G1397" s="18"/>
      <c r="H1397" s="18"/>
      <c r="I1397" s="18"/>
      <c r="J1397" s="18"/>
      <c r="K1397" s="18"/>
      <c r="L1397" s="223"/>
      <c r="M1397" s="82"/>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4"/>
      <c r="AM1397" s="225"/>
      <c r="AN1397" s="225"/>
      <c r="AO1397" s="18"/>
      <c r="AP1397" s="18"/>
      <c r="AQ1397" s="18"/>
      <c r="AR1397" s="18"/>
      <c r="AS1397" s="18"/>
      <c r="AT1397" s="18"/>
      <c r="AU1397" s="18"/>
      <c r="AV1397" s="18"/>
      <c r="AW1397" s="223"/>
      <c r="AY1397" s="18"/>
      <c r="AZ1397" s="18"/>
    </row>
    <row r="1398" spans="7:52" s="40" customFormat="1" ht="45.75" customHeight="1" x14ac:dyDescent="0.25">
      <c r="G1398" s="18"/>
      <c r="H1398" s="18"/>
      <c r="I1398" s="18"/>
      <c r="J1398" s="18"/>
      <c r="K1398" s="18"/>
      <c r="L1398" s="223"/>
      <c r="M1398" s="82"/>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4"/>
      <c r="AM1398" s="225"/>
      <c r="AN1398" s="225"/>
      <c r="AO1398" s="18"/>
      <c r="AP1398" s="18"/>
      <c r="AQ1398" s="18"/>
      <c r="AR1398" s="18"/>
      <c r="AS1398" s="18"/>
      <c r="AT1398" s="18"/>
      <c r="AU1398" s="18"/>
      <c r="AV1398" s="18"/>
      <c r="AW1398" s="223"/>
      <c r="AY1398" s="18"/>
      <c r="AZ1398" s="18"/>
    </row>
    <row r="1399" spans="7:52" s="40" customFormat="1" ht="45.75" customHeight="1" x14ac:dyDescent="0.25">
      <c r="G1399" s="18"/>
      <c r="H1399" s="18"/>
      <c r="I1399" s="18"/>
      <c r="J1399" s="18"/>
      <c r="K1399" s="18"/>
      <c r="L1399" s="223"/>
      <c r="M1399" s="82"/>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4"/>
      <c r="AM1399" s="225"/>
      <c r="AN1399" s="225"/>
      <c r="AO1399" s="18"/>
      <c r="AP1399" s="18"/>
      <c r="AQ1399" s="18"/>
      <c r="AR1399" s="18"/>
      <c r="AS1399" s="18"/>
      <c r="AT1399" s="18"/>
      <c r="AU1399" s="18"/>
      <c r="AV1399" s="18"/>
      <c r="AW1399" s="223"/>
      <c r="AY1399" s="18"/>
      <c r="AZ1399" s="18"/>
    </row>
    <row r="1400" spans="7:52" s="40" customFormat="1" ht="45.75" customHeight="1" x14ac:dyDescent="0.25">
      <c r="G1400" s="18"/>
      <c r="H1400" s="18"/>
      <c r="I1400" s="18"/>
      <c r="J1400" s="18"/>
      <c r="K1400" s="18"/>
      <c r="L1400" s="223"/>
      <c r="M1400" s="82"/>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4"/>
      <c r="AM1400" s="225"/>
      <c r="AN1400" s="225"/>
      <c r="AO1400" s="18"/>
      <c r="AP1400" s="18"/>
      <c r="AQ1400" s="18"/>
      <c r="AR1400" s="18"/>
      <c r="AS1400" s="18"/>
      <c r="AT1400" s="18"/>
      <c r="AU1400" s="18"/>
      <c r="AV1400" s="18"/>
      <c r="AW1400" s="223"/>
      <c r="AY1400" s="18"/>
      <c r="AZ1400" s="18"/>
    </row>
    <row r="1401" spans="7:52" s="40" customFormat="1" ht="45.75" customHeight="1" x14ac:dyDescent="0.25">
      <c r="G1401" s="18"/>
      <c r="H1401" s="18"/>
      <c r="I1401" s="18"/>
      <c r="J1401" s="18"/>
      <c r="K1401" s="18"/>
      <c r="L1401" s="223"/>
      <c r="M1401" s="82"/>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4"/>
      <c r="AM1401" s="225"/>
      <c r="AN1401" s="225"/>
      <c r="AO1401" s="18"/>
      <c r="AP1401" s="18"/>
      <c r="AQ1401" s="18"/>
      <c r="AR1401" s="18"/>
      <c r="AS1401" s="18"/>
      <c r="AT1401" s="18"/>
      <c r="AU1401" s="18"/>
      <c r="AV1401" s="18"/>
      <c r="AW1401" s="223"/>
      <c r="AY1401" s="18"/>
      <c r="AZ1401" s="18"/>
    </row>
    <row r="1402" spans="7:52" s="40" customFormat="1" ht="45.75" customHeight="1" x14ac:dyDescent="0.25">
      <c r="G1402" s="18"/>
      <c r="H1402" s="18"/>
      <c r="I1402" s="18"/>
      <c r="J1402" s="18"/>
      <c r="K1402" s="18"/>
      <c r="L1402" s="223"/>
      <c r="M1402" s="82"/>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4"/>
      <c r="AM1402" s="225"/>
      <c r="AN1402" s="225"/>
      <c r="AO1402" s="18"/>
      <c r="AP1402" s="18"/>
      <c r="AQ1402" s="18"/>
      <c r="AR1402" s="18"/>
      <c r="AS1402" s="18"/>
      <c r="AT1402" s="18"/>
      <c r="AU1402" s="18"/>
      <c r="AV1402" s="18"/>
      <c r="AW1402" s="223"/>
      <c r="AY1402" s="18"/>
      <c r="AZ1402" s="18"/>
    </row>
    <row r="1403" spans="7:52" s="40" customFormat="1" ht="45.75" customHeight="1" x14ac:dyDescent="0.25">
      <c r="G1403" s="18"/>
      <c r="H1403" s="18"/>
      <c r="I1403" s="18"/>
      <c r="J1403" s="18"/>
      <c r="K1403" s="18"/>
      <c r="L1403" s="223"/>
      <c r="M1403" s="82"/>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4"/>
      <c r="AM1403" s="225"/>
      <c r="AN1403" s="225"/>
      <c r="AO1403" s="18"/>
      <c r="AP1403" s="18"/>
      <c r="AQ1403" s="18"/>
      <c r="AR1403" s="18"/>
      <c r="AS1403" s="18"/>
      <c r="AT1403" s="18"/>
      <c r="AU1403" s="18"/>
      <c r="AV1403" s="18"/>
      <c r="AW1403" s="223"/>
      <c r="AY1403" s="18"/>
      <c r="AZ1403" s="18"/>
    </row>
    <row r="1404" spans="7:52" s="40" customFormat="1" ht="45.75" customHeight="1" x14ac:dyDescent="0.25">
      <c r="G1404" s="18"/>
      <c r="H1404" s="18"/>
      <c r="I1404" s="18"/>
      <c r="J1404" s="18"/>
      <c r="K1404" s="18"/>
      <c r="L1404" s="223"/>
      <c r="M1404" s="82"/>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4"/>
      <c r="AM1404" s="225"/>
      <c r="AN1404" s="225"/>
      <c r="AO1404" s="18"/>
      <c r="AP1404" s="18"/>
      <c r="AQ1404" s="18"/>
      <c r="AR1404" s="18"/>
      <c r="AS1404" s="18"/>
      <c r="AT1404" s="18"/>
      <c r="AU1404" s="18"/>
      <c r="AV1404" s="18"/>
      <c r="AW1404" s="223"/>
      <c r="AY1404" s="18"/>
      <c r="AZ1404" s="18"/>
    </row>
    <row r="1405" spans="7:52" s="40" customFormat="1" ht="45.75" customHeight="1" x14ac:dyDescent="0.25">
      <c r="G1405" s="18"/>
      <c r="H1405" s="18"/>
      <c r="I1405" s="18"/>
      <c r="J1405" s="18"/>
      <c r="K1405" s="18"/>
      <c r="L1405" s="223"/>
      <c r="M1405" s="82"/>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4"/>
      <c r="AM1405" s="225"/>
      <c r="AN1405" s="225"/>
      <c r="AO1405" s="18"/>
      <c r="AP1405" s="18"/>
      <c r="AQ1405" s="18"/>
      <c r="AR1405" s="18"/>
      <c r="AS1405" s="18"/>
      <c r="AT1405" s="18"/>
      <c r="AU1405" s="18"/>
      <c r="AV1405" s="18"/>
      <c r="AW1405" s="223"/>
      <c r="AY1405" s="18"/>
      <c r="AZ1405" s="18"/>
    </row>
    <row r="1406" spans="7:52" s="40" customFormat="1" ht="45.75" customHeight="1" x14ac:dyDescent="0.25">
      <c r="G1406" s="18"/>
      <c r="H1406" s="18"/>
      <c r="I1406" s="18"/>
      <c r="J1406" s="18"/>
      <c r="K1406" s="18"/>
      <c r="L1406" s="223"/>
      <c r="M1406" s="82"/>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4"/>
      <c r="AM1406" s="225"/>
      <c r="AN1406" s="225"/>
      <c r="AO1406" s="18"/>
      <c r="AP1406" s="18"/>
      <c r="AQ1406" s="18"/>
      <c r="AR1406" s="18"/>
      <c r="AS1406" s="18"/>
      <c r="AT1406" s="18"/>
      <c r="AU1406" s="18"/>
      <c r="AV1406" s="18"/>
      <c r="AW1406" s="223"/>
      <c r="AY1406" s="18"/>
      <c r="AZ1406" s="18"/>
    </row>
    <row r="1407" spans="7:52" s="40" customFormat="1" ht="45.75" customHeight="1" x14ac:dyDescent="0.25">
      <c r="G1407" s="18"/>
      <c r="H1407" s="18"/>
      <c r="I1407" s="18"/>
      <c r="J1407" s="18"/>
      <c r="K1407" s="18"/>
      <c r="L1407" s="223"/>
      <c r="M1407" s="82"/>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4"/>
      <c r="AM1407" s="225"/>
      <c r="AN1407" s="225"/>
      <c r="AO1407" s="18"/>
      <c r="AP1407" s="18"/>
      <c r="AQ1407" s="18"/>
      <c r="AR1407" s="18"/>
      <c r="AS1407" s="18"/>
      <c r="AT1407" s="18"/>
      <c r="AU1407" s="18"/>
      <c r="AV1407" s="18"/>
      <c r="AW1407" s="223"/>
      <c r="AY1407" s="18"/>
      <c r="AZ1407" s="18"/>
    </row>
    <row r="1408" spans="7:52" s="40" customFormat="1" ht="45.75" customHeight="1" x14ac:dyDescent="0.25">
      <c r="G1408" s="18"/>
      <c r="H1408" s="18"/>
      <c r="I1408" s="18"/>
      <c r="J1408" s="18"/>
      <c r="K1408" s="18"/>
      <c r="L1408" s="223"/>
      <c r="M1408" s="82"/>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4"/>
      <c r="AM1408" s="225"/>
      <c r="AN1408" s="225"/>
      <c r="AO1408" s="18"/>
      <c r="AP1408" s="18"/>
      <c r="AQ1408" s="18"/>
      <c r="AR1408" s="18"/>
      <c r="AS1408" s="18"/>
      <c r="AT1408" s="18"/>
      <c r="AU1408" s="18"/>
      <c r="AV1408" s="18"/>
      <c r="AW1408" s="223"/>
      <c r="AY1408" s="18"/>
      <c r="AZ1408" s="18"/>
    </row>
    <row r="1409" spans="7:52" s="40" customFormat="1" ht="45.75" customHeight="1" x14ac:dyDescent="0.25">
      <c r="G1409" s="18"/>
      <c r="H1409" s="18"/>
      <c r="I1409" s="18"/>
      <c r="J1409" s="18"/>
      <c r="K1409" s="18"/>
      <c r="L1409" s="223"/>
      <c r="M1409" s="82"/>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4"/>
      <c r="AM1409" s="225"/>
      <c r="AN1409" s="225"/>
      <c r="AO1409" s="18"/>
      <c r="AP1409" s="18"/>
      <c r="AQ1409" s="18"/>
      <c r="AR1409" s="18"/>
      <c r="AS1409" s="18"/>
      <c r="AT1409" s="18"/>
      <c r="AU1409" s="18"/>
      <c r="AV1409" s="18"/>
      <c r="AW1409" s="223"/>
      <c r="AY1409" s="18"/>
      <c r="AZ1409" s="18"/>
    </row>
    <row r="1410" spans="7:52" s="40" customFormat="1" ht="45.75" customHeight="1" x14ac:dyDescent="0.25">
      <c r="G1410" s="18"/>
      <c r="H1410" s="18"/>
      <c r="I1410" s="18"/>
      <c r="J1410" s="18"/>
      <c r="K1410" s="18"/>
      <c r="L1410" s="223"/>
      <c r="M1410" s="82"/>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4"/>
      <c r="AM1410" s="225"/>
      <c r="AN1410" s="225"/>
      <c r="AO1410" s="18"/>
      <c r="AP1410" s="18"/>
      <c r="AQ1410" s="18"/>
      <c r="AR1410" s="18"/>
      <c r="AS1410" s="18"/>
      <c r="AT1410" s="18"/>
      <c r="AU1410" s="18"/>
      <c r="AV1410" s="18"/>
      <c r="AW1410" s="223"/>
      <c r="AY1410" s="18"/>
      <c r="AZ1410" s="18"/>
    </row>
    <row r="1411" spans="7:52" s="40" customFormat="1" ht="45.75" customHeight="1" x14ac:dyDescent="0.25">
      <c r="G1411" s="18"/>
      <c r="H1411" s="18"/>
      <c r="I1411" s="18"/>
      <c r="J1411" s="18"/>
      <c r="K1411" s="18"/>
      <c r="L1411" s="223"/>
      <c r="M1411" s="82"/>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4"/>
      <c r="AM1411" s="225"/>
      <c r="AN1411" s="225"/>
      <c r="AO1411" s="18"/>
      <c r="AP1411" s="18"/>
      <c r="AQ1411" s="18"/>
      <c r="AR1411" s="18"/>
      <c r="AS1411" s="18"/>
      <c r="AT1411" s="18"/>
      <c r="AU1411" s="18"/>
      <c r="AV1411" s="18"/>
      <c r="AW1411" s="223"/>
      <c r="AY1411" s="18"/>
      <c r="AZ1411" s="18"/>
    </row>
    <row r="1412" spans="7:52" s="40" customFormat="1" ht="45.75" customHeight="1" x14ac:dyDescent="0.25">
      <c r="G1412" s="18"/>
      <c r="H1412" s="18"/>
      <c r="I1412" s="18"/>
      <c r="J1412" s="18"/>
      <c r="K1412" s="18"/>
      <c r="L1412" s="223"/>
      <c r="M1412" s="82"/>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4"/>
      <c r="AM1412" s="225"/>
      <c r="AN1412" s="225"/>
      <c r="AO1412" s="18"/>
      <c r="AP1412" s="18"/>
      <c r="AQ1412" s="18"/>
      <c r="AR1412" s="18"/>
      <c r="AS1412" s="18"/>
      <c r="AT1412" s="18"/>
      <c r="AU1412" s="18"/>
      <c r="AV1412" s="18"/>
      <c r="AW1412" s="223"/>
      <c r="AY1412" s="18"/>
      <c r="AZ1412" s="18"/>
    </row>
    <row r="1413" spans="7:52" s="40" customFormat="1" ht="45.75" customHeight="1" x14ac:dyDescent="0.25">
      <c r="G1413" s="18"/>
      <c r="H1413" s="18"/>
      <c r="I1413" s="18"/>
      <c r="J1413" s="18"/>
      <c r="K1413" s="18"/>
      <c r="L1413" s="223"/>
      <c r="M1413" s="82"/>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4"/>
      <c r="AM1413" s="225"/>
      <c r="AN1413" s="225"/>
      <c r="AO1413" s="18"/>
      <c r="AP1413" s="18"/>
      <c r="AQ1413" s="18"/>
      <c r="AR1413" s="18"/>
      <c r="AS1413" s="18"/>
      <c r="AT1413" s="18"/>
      <c r="AU1413" s="18"/>
      <c r="AV1413" s="18"/>
      <c r="AW1413" s="223"/>
      <c r="AY1413" s="18"/>
      <c r="AZ1413" s="18"/>
    </row>
    <row r="1414" spans="7:52" s="40" customFormat="1" ht="45.75" customHeight="1" x14ac:dyDescent="0.25">
      <c r="G1414" s="18"/>
      <c r="H1414" s="18"/>
      <c r="I1414" s="18"/>
      <c r="J1414" s="18"/>
      <c r="K1414" s="18"/>
      <c r="L1414" s="223"/>
      <c r="M1414" s="82"/>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4"/>
      <c r="AM1414" s="225"/>
      <c r="AN1414" s="225"/>
      <c r="AO1414" s="18"/>
      <c r="AP1414" s="18"/>
      <c r="AQ1414" s="18"/>
      <c r="AR1414" s="18"/>
      <c r="AS1414" s="18"/>
      <c r="AT1414" s="18"/>
      <c r="AU1414" s="18"/>
      <c r="AV1414" s="18"/>
      <c r="AW1414" s="223"/>
      <c r="AY1414" s="18"/>
      <c r="AZ1414" s="18"/>
    </row>
    <row r="1415" spans="7:52" s="40" customFormat="1" ht="45.75" customHeight="1" x14ac:dyDescent="0.25">
      <c r="G1415" s="18"/>
      <c r="H1415" s="18"/>
      <c r="I1415" s="18"/>
      <c r="J1415" s="18"/>
      <c r="K1415" s="18"/>
      <c r="L1415" s="223"/>
      <c r="M1415" s="82"/>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4"/>
      <c r="AM1415" s="225"/>
      <c r="AN1415" s="225"/>
      <c r="AO1415" s="18"/>
      <c r="AP1415" s="18"/>
      <c r="AQ1415" s="18"/>
      <c r="AR1415" s="18"/>
      <c r="AS1415" s="18"/>
      <c r="AT1415" s="18"/>
      <c r="AU1415" s="18"/>
      <c r="AV1415" s="18"/>
      <c r="AW1415" s="223"/>
      <c r="AY1415" s="18"/>
      <c r="AZ1415" s="18"/>
    </row>
    <row r="1416" spans="7:52" s="40" customFormat="1" ht="45.75" customHeight="1" x14ac:dyDescent="0.25">
      <c r="G1416" s="18"/>
      <c r="H1416" s="18"/>
      <c r="I1416" s="18"/>
      <c r="J1416" s="18"/>
      <c r="K1416" s="18"/>
      <c r="L1416" s="223"/>
      <c r="M1416" s="82"/>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4"/>
      <c r="AM1416" s="225"/>
      <c r="AN1416" s="225"/>
      <c r="AO1416" s="18"/>
      <c r="AP1416" s="18"/>
      <c r="AQ1416" s="18"/>
      <c r="AR1416" s="18"/>
      <c r="AS1416" s="18"/>
      <c r="AT1416" s="18"/>
      <c r="AU1416" s="18"/>
      <c r="AV1416" s="18"/>
      <c r="AW1416" s="223"/>
      <c r="AY1416" s="18"/>
      <c r="AZ1416" s="18"/>
    </row>
    <row r="1417" spans="7:52" s="40" customFormat="1" ht="45.75" customHeight="1" x14ac:dyDescent="0.25">
      <c r="G1417" s="18"/>
      <c r="H1417" s="18"/>
      <c r="I1417" s="18"/>
      <c r="J1417" s="18"/>
      <c r="K1417" s="18"/>
      <c r="L1417" s="223"/>
      <c r="M1417" s="82"/>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4"/>
      <c r="AM1417" s="225"/>
      <c r="AN1417" s="225"/>
      <c r="AO1417" s="18"/>
      <c r="AP1417" s="18"/>
      <c r="AQ1417" s="18"/>
      <c r="AR1417" s="18"/>
      <c r="AS1417" s="18"/>
      <c r="AT1417" s="18"/>
      <c r="AU1417" s="18"/>
      <c r="AV1417" s="18"/>
      <c r="AW1417" s="223"/>
      <c r="AY1417" s="18"/>
      <c r="AZ1417" s="18"/>
    </row>
    <row r="1418" spans="7:52" s="40" customFormat="1" ht="45.75" customHeight="1" x14ac:dyDescent="0.25">
      <c r="G1418" s="18"/>
      <c r="H1418" s="18"/>
      <c r="I1418" s="18"/>
      <c r="J1418" s="18"/>
      <c r="K1418" s="18"/>
      <c r="L1418" s="223"/>
      <c r="M1418" s="82"/>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4"/>
      <c r="AM1418" s="225"/>
      <c r="AN1418" s="225"/>
      <c r="AO1418" s="18"/>
      <c r="AP1418" s="18"/>
      <c r="AQ1418" s="18"/>
      <c r="AR1418" s="18"/>
      <c r="AS1418" s="18"/>
      <c r="AT1418" s="18"/>
      <c r="AU1418" s="18"/>
      <c r="AV1418" s="18"/>
      <c r="AW1418" s="223"/>
      <c r="AY1418" s="18"/>
      <c r="AZ1418" s="18"/>
    </row>
    <row r="1419" spans="7:52" s="40" customFormat="1" ht="45.75" customHeight="1" x14ac:dyDescent="0.25">
      <c r="G1419" s="18"/>
      <c r="H1419" s="18"/>
      <c r="I1419" s="18"/>
      <c r="J1419" s="18"/>
      <c r="K1419" s="18"/>
      <c r="L1419" s="223"/>
      <c r="M1419" s="82"/>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4"/>
      <c r="AM1419" s="225"/>
      <c r="AN1419" s="225"/>
      <c r="AO1419" s="18"/>
      <c r="AP1419" s="18"/>
      <c r="AQ1419" s="18"/>
      <c r="AR1419" s="18"/>
      <c r="AS1419" s="18"/>
      <c r="AT1419" s="18"/>
      <c r="AU1419" s="18"/>
      <c r="AV1419" s="18"/>
      <c r="AW1419" s="223"/>
      <c r="AY1419" s="18"/>
      <c r="AZ1419" s="18"/>
    </row>
    <row r="1420" spans="7:52" s="40" customFormat="1" ht="45.75" customHeight="1" x14ac:dyDescent="0.25">
      <c r="G1420" s="18"/>
      <c r="H1420" s="18"/>
      <c r="I1420" s="18"/>
      <c r="J1420" s="18"/>
      <c r="K1420" s="18"/>
      <c r="L1420" s="223"/>
      <c r="M1420" s="82"/>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4"/>
      <c r="AM1420" s="225"/>
      <c r="AN1420" s="225"/>
      <c r="AO1420" s="18"/>
      <c r="AP1420" s="18"/>
      <c r="AQ1420" s="18"/>
      <c r="AR1420" s="18"/>
      <c r="AS1420" s="18"/>
      <c r="AT1420" s="18"/>
      <c r="AU1420" s="18"/>
      <c r="AV1420" s="18"/>
      <c r="AW1420" s="223"/>
      <c r="AY1420" s="18"/>
      <c r="AZ1420" s="18"/>
    </row>
    <row r="1421" spans="7:52" s="40" customFormat="1" ht="45.75" customHeight="1" x14ac:dyDescent="0.25">
      <c r="G1421" s="18"/>
      <c r="H1421" s="18"/>
      <c r="I1421" s="18"/>
      <c r="J1421" s="18"/>
      <c r="K1421" s="18"/>
      <c r="L1421" s="223"/>
      <c r="M1421" s="82"/>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4"/>
      <c r="AM1421" s="225"/>
      <c r="AN1421" s="225"/>
      <c r="AO1421" s="18"/>
      <c r="AP1421" s="18"/>
      <c r="AQ1421" s="18"/>
      <c r="AR1421" s="18"/>
      <c r="AS1421" s="18"/>
      <c r="AT1421" s="18"/>
      <c r="AU1421" s="18"/>
      <c r="AV1421" s="18"/>
      <c r="AW1421" s="223"/>
      <c r="AY1421" s="18"/>
      <c r="AZ1421" s="18"/>
    </row>
    <row r="1422" spans="7:52" s="40" customFormat="1" ht="45.75" customHeight="1" x14ac:dyDescent="0.25">
      <c r="G1422" s="18"/>
      <c r="H1422" s="18"/>
      <c r="I1422" s="18"/>
      <c r="J1422" s="18"/>
      <c r="K1422" s="18"/>
      <c r="L1422" s="223"/>
      <c r="M1422" s="82"/>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4"/>
      <c r="AM1422" s="225"/>
      <c r="AN1422" s="225"/>
      <c r="AO1422" s="18"/>
      <c r="AP1422" s="18"/>
      <c r="AQ1422" s="18"/>
      <c r="AR1422" s="18"/>
      <c r="AS1422" s="18"/>
      <c r="AT1422" s="18"/>
      <c r="AU1422" s="18"/>
      <c r="AV1422" s="18"/>
      <c r="AW1422" s="223"/>
      <c r="AY1422" s="18"/>
      <c r="AZ1422" s="18"/>
    </row>
    <row r="1423" spans="7:52" s="40" customFormat="1" ht="45.75" customHeight="1" x14ac:dyDescent="0.25">
      <c r="G1423" s="18"/>
      <c r="H1423" s="18"/>
      <c r="I1423" s="18"/>
      <c r="J1423" s="18"/>
      <c r="K1423" s="18"/>
      <c r="L1423" s="223"/>
      <c r="M1423" s="82"/>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4"/>
      <c r="AM1423" s="225"/>
      <c r="AN1423" s="225"/>
      <c r="AO1423" s="18"/>
      <c r="AP1423" s="18"/>
      <c r="AQ1423" s="18"/>
      <c r="AR1423" s="18"/>
      <c r="AS1423" s="18"/>
      <c r="AT1423" s="18"/>
      <c r="AU1423" s="18"/>
      <c r="AV1423" s="18"/>
      <c r="AW1423" s="223"/>
      <c r="AY1423" s="18"/>
      <c r="AZ1423" s="18"/>
    </row>
    <row r="1424" spans="7:52" s="40" customFormat="1" ht="45.75" customHeight="1" x14ac:dyDescent="0.25">
      <c r="G1424" s="18"/>
      <c r="H1424" s="18"/>
      <c r="I1424" s="18"/>
      <c r="J1424" s="18"/>
      <c r="K1424" s="18"/>
      <c r="L1424" s="223"/>
      <c r="M1424" s="82"/>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4"/>
      <c r="AM1424" s="225"/>
      <c r="AN1424" s="225"/>
      <c r="AO1424" s="18"/>
      <c r="AP1424" s="18"/>
      <c r="AQ1424" s="18"/>
      <c r="AR1424" s="18"/>
      <c r="AS1424" s="18"/>
      <c r="AT1424" s="18"/>
      <c r="AU1424" s="18"/>
      <c r="AV1424" s="18"/>
      <c r="AW1424" s="223"/>
      <c r="AY1424" s="18"/>
      <c r="AZ1424" s="18"/>
    </row>
    <row r="1425" spans="7:52" s="40" customFormat="1" ht="45.75" customHeight="1" x14ac:dyDescent="0.25">
      <c r="G1425" s="18"/>
      <c r="H1425" s="18"/>
      <c r="I1425" s="18"/>
      <c r="J1425" s="18"/>
      <c r="K1425" s="18"/>
      <c r="L1425" s="223"/>
      <c r="M1425" s="82"/>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4"/>
      <c r="AM1425" s="225"/>
      <c r="AN1425" s="225"/>
      <c r="AO1425" s="18"/>
      <c r="AP1425" s="18"/>
      <c r="AQ1425" s="18"/>
      <c r="AR1425" s="18"/>
      <c r="AS1425" s="18"/>
      <c r="AT1425" s="18"/>
      <c r="AU1425" s="18"/>
      <c r="AV1425" s="18"/>
      <c r="AW1425" s="223"/>
      <c r="AY1425" s="18"/>
      <c r="AZ1425" s="18"/>
    </row>
    <row r="1426" spans="7:52" s="40" customFormat="1" ht="45.75" customHeight="1" x14ac:dyDescent="0.25">
      <c r="G1426" s="18"/>
      <c r="H1426" s="18"/>
      <c r="I1426" s="18"/>
      <c r="J1426" s="18"/>
      <c r="K1426" s="18"/>
      <c r="L1426" s="223"/>
      <c r="M1426" s="82"/>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4"/>
      <c r="AM1426" s="225"/>
      <c r="AN1426" s="225"/>
      <c r="AO1426" s="18"/>
      <c r="AP1426" s="18"/>
      <c r="AQ1426" s="18"/>
      <c r="AR1426" s="18"/>
      <c r="AS1426" s="18"/>
      <c r="AT1426" s="18"/>
      <c r="AU1426" s="18"/>
      <c r="AV1426" s="18"/>
      <c r="AW1426" s="223"/>
      <c r="AY1426" s="18"/>
      <c r="AZ1426" s="18"/>
    </row>
    <row r="1427" spans="7:52" s="40" customFormat="1" ht="45.75" customHeight="1" x14ac:dyDescent="0.25">
      <c r="G1427" s="18"/>
      <c r="H1427" s="18"/>
      <c r="I1427" s="18"/>
      <c r="J1427" s="18"/>
      <c r="K1427" s="18"/>
      <c r="L1427" s="223"/>
      <c r="M1427" s="82"/>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4"/>
      <c r="AM1427" s="225"/>
      <c r="AN1427" s="225"/>
      <c r="AO1427" s="18"/>
      <c r="AP1427" s="18"/>
      <c r="AQ1427" s="18"/>
      <c r="AR1427" s="18"/>
      <c r="AS1427" s="18"/>
      <c r="AT1427" s="18"/>
      <c r="AU1427" s="18"/>
      <c r="AV1427" s="18"/>
      <c r="AW1427" s="223"/>
      <c r="AY1427" s="18"/>
      <c r="AZ1427" s="18"/>
    </row>
    <row r="1428" spans="7:52" s="40" customFormat="1" ht="45.75" customHeight="1" x14ac:dyDescent="0.25">
      <c r="G1428" s="18"/>
      <c r="H1428" s="18"/>
      <c r="I1428" s="18"/>
      <c r="J1428" s="18"/>
      <c r="K1428" s="18"/>
      <c r="L1428" s="223"/>
      <c r="M1428" s="82"/>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4"/>
      <c r="AM1428" s="225"/>
      <c r="AN1428" s="225"/>
      <c r="AO1428" s="18"/>
      <c r="AP1428" s="18"/>
      <c r="AQ1428" s="18"/>
      <c r="AR1428" s="18"/>
      <c r="AS1428" s="18"/>
      <c r="AT1428" s="18"/>
      <c r="AU1428" s="18"/>
      <c r="AV1428" s="18"/>
      <c r="AW1428" s="223"/>
      <c r="AY1428" s="18"/>
      <c r="AZ1428" s="18"/>
    </row>
    <row r="1429" spans="7:52" s="40" customFormat="1" ht="45.75" customHeight="1" x14ac:dyDescent="0.25">
      <c r="G1429" s="18"/>
      <c r="H1429" s="18"/>
      <c r="I1429" s="18"/>
      <c r="J1429" s="18"/>
      <c r="K1429" s="18"/>
      <c r="L1429" s="223"/>
      <c r="M1429" s="82"/>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4"/>
      <c r="AM1429" s="225"/>
      <c r="AN1429" s="225"/>
      <c r="AO1429" s="18"/>
      <c r="AP1429" s="18"/>
      <c r="AQ1429" s="18"/>
      <c r="AR1429" s="18"/>
      <c r="AS1429" s="18"/>
      <c r="AT1429" s="18"/>
      <c r="AU1429" s="18"/>
      <c r="AV1429" s="18"/>
      <c r="AW1429" s="223"/>
      <c r="AY1429" s="18"/>
      <c r="AZ1429" s="18"/>
    </row>
    <row r="1430" spans="7:52" s="40" customFormat="1" ht="45.75" customHeight="1" x14ac:dyDescent="0.25">
      <c r="G1430" s="18"/>
      <c r="H1430" s="18"/>
      <c r="I1430" s="18"/>
      <c r="J1430" s="18"/>
      <c r="K1430" s="18"/>
      <c r="L1430" s="223"/>
      <c r="M1430" s="82"/>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4"/>
      <c r="AM1430" s="225"/>
      <c r="AN1430" s="225"/>
      <c r="AO1430" s="18"/>
      <c r="AP1430" s="18"/>
      <c r="AQ1430" s="18"/>
      <c r="AR1430" s="18"/>
      <c r="AS1430" s="18"/>
      <c r="AT1430" s="18"/>
      <c r="AU1430" s="18"/>
      <c r="AV1430" s="18"/>
      <c r="AW1430" s="223"/>
      <c r="AY1430" s="18"/>
      <c r="AZ1430" s="18"/>
    </row>
    <row r="1431" spans="7:52" s="40" customFormat="1" ht="45.75" customHeight="1" x14ac:dyDescent="0.25">
      <c r="G1431" s="18"/>
      <c r="H1431" s="18"/>
      <c r="I1431" s="18"/>
      <c r="J1431" s="18"/>
      <c r="K1431" s="18"/>
      <c r="L1431" s="223"/>
      <c r="M1431" s="82"/>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4"/>
      <c r="AM1431" s="225"/>
      <c r="AN1431" s="225"/>
      <c r="AO1431" s="18"/>
      <c r="AP1431" s="18"/>
      <c r="AQ1431" s="18"/>
      <c r="AR1431" s="18"/>
      <c r="AS1431" s="18"/>
      <c r="AT1431" s="18"/>
      <c r="AU1431" s="18"/>
      <c r="AV1431" s="18"/>
      <c r="AW1431" s="223"/>
      <c r="AY1431" s="18"/>
      <c r="AZ1431" s="18"/>
    </row>
    <row r="1432" spans="7:52" s="40" customFormat="1" ht="45.75" customHeight="1" x14ac:dyDescent="0.25">
      <c r="G1432" s="18"/>
      <c r="H1432" s="18"/>
      <c r="I1432" s="18"/>
      <c r="J1432" s="18"/>
      <c r="K1432" s="18"/>
      <c r="L1432" s="223"/>
      <c r="M1432" s="82"/>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4"/>
      <c r="AM1432" s="225"/>
      <c r="AN1432" s="225"/>
      <c r="AO1432" s="18"/>
      <c r="AP1432" s="18"/>
      <c r="AQ1432" s="18"/>
      <c r="AR1432" s="18"/>
      <c r="AS1432" s="18"/>
      <c r="AT1432" s="18"/>
      <c r="AU1432" s="18"/>
      <c r="AV1432" s="18"/>
      <c r="AW1432" s="223"/>
      <c r="AY1432" s="18"/>
      <c r="AZ1432" s="18"/>
    </row>
    <row r="1433" spans="7:52" s="40" customFormat="1" ht="45.75" customHeight="1" x14ac:dyDescent="0.25">
      <c r="G1433" s="18"/>
      <c r="H1433" s="18"/>
      <c r="I1433" s="18"/>
      <c r="J1433" s="18"/>
      <c r="K1433" s="18"/>
      <c r="L1433" s="223"/>
      <c r="M1433" s="82"/>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4"/>
      <c r="AM1433" s="225"/>
      <c r="AN1433" s="225"/>
      <c r="AO1433" s="18"/>
      <c r="AP1433" s="18"/>
      <c r="AQ1433" s="18"/>
      <c r="AR1433" s="18"/>
      <c r="AS1433" s="18"/>
      <c r="AT1433" s="18"/>
      <c r="AU1433" s="18"/>
      <c r="AV1433" s="18"/>
      <c r="AW1433" s="223"/>
      <c r="AY1433" s="18"/>
      <c r="AZ1433" s="18"/>
    </row>
    <row r="1434" spans="7:52" s="40" customFormat="1" ht="45.75" customHeight="1" x14ac:dyDescent="0.25">
      <c r="G1434" s="18"/>
      <c r="H1434" s="18"/>
      <c r="I1434" s="18"/>
      <c r="J1434" s="18"/>
      <c r="K1434" s="18"/>
      <c r="L1434" s="223"/>
      <c r="M1434" s="82"/>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4"/>
      <c r="AM1434" s="225"/>
      <c r="AN1434" s="225"/>
      <c r="AO1434" s="18"/>
      <c r="AP1434" s="18"/>
      <c r="AQ1434" s="18"/>
      <c r="AR1434" s="18"/>
      <c r="AS1434" s="18"/>
      <c r="AT1434" s="18"/>
      <c r="AU1434" s="18"/>
      <c r="AV1434" s="18"/>
      <c r="AW1434" s="223"/>
      <c r="AY1434" s="18"/>
      <c r="AZ1434" s="18"/>
    </row>
    <row r="1435" spans="7:52" s="40" customFormat="1" ht="45.75" customHeight="1" x14ac:dyDescent="0.25">
      <c r="G1435" s="18"/>
      <c r="H1435" s="18"/>
      <c r="I1435" s="18"/>
      <c r="J1435" s="18"/>
      <c r="K1435" s="18"/>
      <c r="L1435" s="223"/>
      <c r="M1435" s="82"/>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4"/>
      <c r="AM1435" s="225"/>
      <c r="AN1435" s="225"/>
      <c r="AO1435" s="18"/>
      <c r="AP1435" s="18"/>
      <c r="AQ1435" s="18"/>
      <c r="AR1435" s="18"/>
      <c r="AS1435" s="18"/>
      <c r="AT1435" s="18"/>
      <c r="AU1435" s="18"/>
      <c r="AV1435" s="18"/>
      <c r="AW1435" s="223"/>
      <c r="AY1435" s="18"/>
      <c r="AZ1435" s="18"/>
    </row>
    <row r="1436" spans="7:52" s="40" customFormat="1" ht="45.75" customHeight="1" x14ac:dyDescent="0.25">
      <c r="G1436" s="18"/>
      <c r="H1436" s="18"/>
      <c r="I1436" s="18"/>
      <c r="J1436" s="18"/>
      <c r="K1436" s="18"/>
      <c r="L1436" s="223"/>
      <c r="M1436" s="82"/>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4"/>
      <c r="AM1436" s="225"/>
      <c r="AN1436" s="225"/>
      <c r="AO1436" s="18"/>
      <c r="AP1436" s="18"/>
      <c r="AQ1436" s="18"/>
      <c r="AR1436" s="18"/>
      <c r="AS1436" s="18"/>
      <c r="AT1436" s="18"/>
      <c r="AU1436" s="18"/>
      <c r="AV1436" s="18"/>
      <c r="AW1436" s="223"/>
      <c r="AY1436" s="18"/>
      <c r="AZ1436" s="18"/>
    </row>
    <row r="1437" spans="7:52" s="40" customFormat="1" ht="45.75" customHeight="1" x14ac:dyDescent="0.25">
      <c r="G1437" s="18"/>
      <c r="H1437" s="18"/>
      <c r="I1437" s="18"/>
      <c r="J1437" s="18"/>
      <c r="K1437" s="18"/>
      <c r="L1437" s="223"/>
      <c r="M1437" s="82"/>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4"/>
      <c r="AM1437" s="225"/>
      <c r="AN1437" s="225"/>
      <c r="AO1437" s="18"/>
      <c r="AP1437" s="18"/>
      <c r="AQ1437" s="18"/>
      <c r="AR1437" s="18"/>
      <c r="AS1437" s="18"/>
      <c r="AT1437" s="18"/>
      <c r="AU1437" s="18"/>
      <c r="AV1437" s="18"/>
      <c r="AW1437" s="223"/>
      <c r="AY1437" s="18"/>
      <c r="AZ1437" s="18"/>
    </row>
    <row r="1438" spans="7:52" s="40" customFormat="1" ht="45.75" customHeight="1" x14ac:dyDescent="0.25">
      <c r="G1438" s="18"/>
      <c r="H1438" s="18"/>
      <c r="I1438" s="18"/>
      <c r="J1438" s="18"/>
      <c r="K1438" s="18"/>
      <c r="L1438" s="223"/>
      <c r="M1438" s="82"/>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4"/>
      <c r="AM1438" s="225"/>
      <c r="AN1438" s="225"/>
      <c r="AO1438" s="18"/>
      <c r="AP1438" s="18"/>
      <c r="AQ1438" s="18"/>
      <c r="AR1438" s="18"/>
      <c r="AS1438" s="18"/>
      <c r="AT1438" s="18"/>
      <c r="AU1438" s="18"/>
      <c r="AV1438" s="18"/>
      <c r="AW1438" s="223"/>
      <c r="AY1438" s="18"/>
      <c r="AZ1438" s="18"/>
    </row>
    <row r="1439" spans="7:52" s="40" customFormat="1" ht="45.75" customHeight="1" x14ac:dyDescent="0.25">
      <c r="G1439" s="18"/>
      <c r="H1439" s="18"/>
      <c r="I1439" s="18"/>
      <c r="J1439" s="18"/>
      <c r="K1439" s="18"/>
      <c r="L1439" s="223"/>
      <c r="M1439" s="82"/>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4"/>
      <c r="AM1439" s="225"/>
      <c r="AN1439" s="225"/>
      <c r="AO1439" s="18"/>
      <c r="AP1439" s="18"/>
      <c r="AQ1439" s="18"/>
      <c r="AR1439" s="18"/>
      <c r="AS1439" s="18"/>
      <c r="AT1439" s="18"/>
      <c r="AU1439" s="18"/>
      <c r="AV1439" s="18"/>
      <c r="AW1439" s="223"/>
      <c r="AY1439" s="18"/>
      <c r="AZ1439" s="18"/>
    </row>
    <row r="1440" spans="7:52" s="40" customFormat="1" ht="45.75" customHeight="1" x14ac:dyDescent="0.25">
      <c r="G1440" s="18"/>
      <c r="H1440" s="18"/>
      <c r="I1440" s="18"/>
      <c r="J1440" s="18"/>
      <c r="K1440" s="18"/>
      <c r="L1440" s="223"/>
      <c r="M1440" s="82"/>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4"/>
      <c r="AM1440" s="225"/>
      <c r="AN1440" s="225"/>
      <c r="AO1440" s="18"/>
      <c r="AP1440" s="18"/>
      <c r="AQ1440" s="18"/>
      <c r="AR1440" s="18"/>
      <c r="AS1440" s="18"/>
      <c r="AT1440" s="18"/>
      <c r="AU1440" s="18"/>
      <c r="AV1440" s="18"/>
      <c r="AW1440" s="223"/>
      <c r="AY1440" s="18"/>
      <c r="AZ1440" s="18"/>
    </row>
    <row r="1441" spans="7:52" s="40" customFormat="1" ht="45.75" customHeight="1" x14ac:dyDescent="0.25">
      <c r="G1441" s="18"/>
      <c r="H1441" s="18"/>
      <c r="I1441" s="18"/>
      <c r="J1441" s="18"/>
      <c r="K1441" s="18"/>
      <c r="L1441" s="223"/>
      <c r="M1441" s="82"/>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4"/>
      <c r="AM1441" s="225"/>
      <c r="AN1441" s="225"/>
      <c r="AO1441" s="18"/>
      <c r="AP1441" s="18"/>
      <c r="AQ1441" s="18"/>
      <c r="AR1441" s="18"/>
      <c r="AS1441" s="18"/>
      <c r="AT1441" s="18"/>
      <c r="AU1441" s="18"/>
      <c r="AV1441" s="18"/>
      <c r="AW1441" s="223"/>
      <c r="AY1441" s="18"/>
      <c r="AZ1441" s="18"/>
    </row>
    <row r="1442" spans="7:52" s="40" customFormat="1" ht="45.75" customHeight="1" x14ac:dyDescent="0.25">
      <c r="G1442" s="18"/>
      <c r="H1442" s="18"/>
      <c r="I1442" s="18"/>
      <c r="J1442" s="18"/>
      <c r="K1442" s="18"/>
      <c r="L1442" s="223"/>
      <c r="M1442" s="82"/>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4"/>
      <c r="AM1442" s="225"/>
      <c r="AN1442" s="225"/>
      <c r="AO1442" s="18"/>
      <c r="AP1442" s="18"/>
      <c r="AQ1442" s="18"/>
      <c r="AR1442" s="18"/>
      <c r="AS1442" s="18"/>
      <c r="AT1442" s="18"/>
      <c r="AU1442" s="18"/>
      <c r="AV1442" s="18"/>
      <c r="AW1442" s="223"/>
      <c r="AY1442" s="18"/>
      <c r="AZ1442" s="18"/>
    </row>
    <row r="1443" spans="7:52" s="40" customFormat="1" ht="45.75" customHeight="1" x14ac:dyDescent="0.25">
      <c r="G1443" s="18"/>
      <c r="H1443" s="18"/>
      <c r="I1443" s="18"/>
      <c r="J1443" s="18"/>
      <c r="K1443" s="18"/>
      <c r="L1443" s="223"/>
      <c r="M1443" s="82"/>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4"/>
      <c r="AM1443" s="225"/>
      <c r="AN1443" s="225"/>
      <c r="AO1443" s="18"/>
      <c r="AP1443" s="18"/>
      <c r="AQ1443" s="18"/>
      <c r="AR1443" s="18"/>
      <c r="AS1443" s="18"/>
      <c r="AT1443" s="18"/>
      <c r="AU1443" s="18"/>
      <c r="AV1443" s="18"/>
      <c r="AW1443" s="223"/>
      <c r="AY1443" s="18"/>
      <c r="AZ1443" s="18"/>
    </row>
    <row r="1444" spans="7:52" s="40" customFormat="1" ht="45.75" customHeight="1" x14ac:dyDescent="0.25">
      <c r="G1444" s="18"/>
      <c r="H1444" s="18"/>
      <c r="I1444" s="18"/>
      <c r="J1444" s="18"/>
      <c r="K1444" s="18"/>
      <c r="L1444" s="223"/>
      <c r="M1444" s="82"/>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4"/>
      <c r="AM1444" s="225"/>
      <c r="AN1444" s="225"/>
      <c r="AO1444" s="18"/>
      <c r="AP1444" s="18"/>
      <c r="AQ1444" s="18"/>
      <c r="AR1444" s="18"/>
      <c r="AS1444" s="18"/>
      <c r="AT1444" s="18"/>
      <c r="AU1444" s="18"/>
      <c r="AV1444" s="18"/>
      <c r="AW1444" s="223"/>
      <c r="AY1444" s="18"/>
      <c r="AZ1444" s="18"/>
    </row>
    <row r="1445" spans="7:52" s="40" customFormat="1" ht="45.75" customHeight="1" x14ac:dyDescent="0.25">
      <c r="G1445" s="18"/>
      <c r="H1445" s="18"/>
      <c r="I1445" s="18"/>
      <c r="J1445" s="18"/>
      <c r="K1445" s="18"/>
      <c r="L1445" s="223"/>
      <c r="M1445" s="82"/>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4"/>
      <c r="AM1445" s="225"/>
      <c r="AN1445" s="225"/>
      <c r="AO1445" s="18"/>
      <c r="AP1445" s="18"/>
      <c r="AQ1445" s="18"/>
      <c r="AR1445" s="18"/>
      <c r="AS1445" s="18"/>
      <c r="AT1445" s="18"/>
      <c r="AU1445" s="18"/>
      <c r="AV1445" s="18"/>
      <c r="AW1445" s="223"/>
      <c r="AY1445" s="18"/>
      <c r="AZ1445" s="18"/>
    </row>
    <row r="1446" spans="7:52" s="40" customFormat="1" ht="45.75" customHeight="1" x14ac:dyDescent="0.25">
      <c r="G1446" s="18"/>
      <c r="H1446" s="18"/>
      <c r="I1446" s="18"/>
      <c r="J1446" s="18"/>
      <c r="K1446" s="18"/>
      <c r="L1446" s="223"/>
      <c r="M1446" s="82"/>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4"/>
      <c r="AM1446" s="225"/>
      <c r="AN1446" s="225"/>
      <c r="AO1446" s="18"/>
      <c r="AP1446" s="18"/>
      <c r="AQ1446" s="18"/>
      <c r="AR1446" s="18"/>
      <c r="AS1446" s="18"/>
      <c r="AT1446" s="18"/>
      <c r="AU1446" s="18"/>
      <c r="AV1446" s="18"/>
      <c r="AW1446" s="223"/>
      <c r="AY1446" s="18"/>
      <c r="AZ1446" s="18"/>
    </row>
    <row r="1447" spans="7:52" s="40" customFormat="1" ht="45.75" customHeight="1" x14ac:dyDescent="0.25">
      <c r="G1447" s="18"/>
      <c r="H1447" s="18"/>
      <c r="I1447" s="18"/>
      <c r="J1447" s="18"/>
      <c r="K1447" s="18"/>
      <c r="L1447" s="223"/>
      <c r="M1447" s="82"/>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4"/>
      <c r="AM1447" s="225"/>
      <c r="AN1447" s="225"/>
      <c r="AO1447" s="18"/>
      <c r="AP1447" s="18"/>
      <c r="AQ1447" s="18"/>
      <c r="AR1447" s="18"/>
      <c r="AS1447" s="18"/>
      <c r="AT1447" s="18"/>
      <c r="AU1447" s="18"/>
      <c r="AV1447" s="18"/>
      <c r="AW1447" s="223"/>
      <c r="AY1447" s="18"/>
      <c r="AZ1447" s="18"/>
    </row>
    <row r="1448" spans="7:52" s="40" customFormat="1" ht="45.75" customHeight="1" x14ac:dyDescent="0.25">
      <c r="G1448" s="18"/>
      <c r="H1448" s="18"/>
      <c r="I1448" s="18"/>
      <c r="J1448" s="18"/>
      <c r="K1448" s="18"/>
      <c r="L1448" s="223"/>
      <c r="M1448" s="82"/>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4"/>
      <c r="AM1448" s="225"/>
      <c r="AN1448" s="225"/>
      <c r="AO1448" s="18"/>
      <c r="AP1448" s="18"/>
      <c r="AQ1448" s="18"/>
      <c r="AR1448" s="18"/>
      <c r="AS1448" s="18"/>
      <c r="AT1448" s="18"/>
      <c r="AU1448" s="18"/>
      <c r="AV1448" s="18"/>
      <c r="AW1448" s="223"/>
      <c r="AY1448" s="18"/>
      <c r="AZ1448" s="18"/>
    </row>
    <row r="1449" spans="7:52" s="40" customFormat="1" ht="45.75" customHeight="1" x14ac:dyDescent="0.25">
      <c r="G1449" s="18"/>
      <c r="H1449" s="18"/>
      <c r="I1449" s="18"/>
      <c r="J1449" s="18"/>
      <c r="K1449" s="18"/>
      <c r="L1449" s="223"/>
      <c r="M1449" s="82"/>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4"/>
      <c r="AM1449" s="225"/>
      <c r="AN1449" s="225"/>
      <c r="AO1449" s="18"/>
      <c r="AP1449" s="18"/>
      <c r="AQ1449" s="18"/>
      <c r="AR1449" s="18"/>
      <c r="AS1449" s="18"/>
      <c r="AT1449" s="18"/>
      <c r="AU1449" s="18"/>
      <c r="AV1449" s="18"/>
      <c r="AW1449" s="223"/>
      <c r="AY1449" s="18"/>
      <c r="AZ1449" s="18"/>
    </row>
    <row r="1450" spans="7:52" s="40" customFormat="1" ht="45.75" customHeight="1" x14ac:dyDescent="0.25">
      <c r="G1450" s="18"/>
      <c r="H1450" s="18"/>
      <c r="I1450" s="18"/>
      <c r="J1450" s="18"/>
      <c r="K1450" s="18"/>
      <c r="L1450" s="223"/>
      <c r="M1450" s="82"/>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4"/>
      <c r="AM1450" s="225"/>
      <c r="AN1450" s="225"/>
      <c r="AO1450" s="18"/>
      <c r="AP1450" s="18"/>
      <c r="AQ1450" s="18"/>
      <c r="AR1450" s="18"/>
      <c r="AS1450" s="18"/>
      <c r="AT1450" s="18"/>
      <c r="AU1450" s="18"/>
      <c r="AV1450" s="18"/>
      <c r="AW1450" s="223"/>
      <c r="AY1450" s="18"/>
      <c r="AZ1450" s="18"/>
    </row>
    <row r="1451" spans="7:52" s="40" customFormat="1" ht="45.75" customHeight="1" x14ac:dyDescent="0.25">
      <c r="G1451" s="18"/>
      <c r="H1451" s="18"/>
      <c r="I1451" s="18"/>
      <c r="J1451" s="18"/>
      <c r="K1451" s="18"/>
      <c r="L1451" s="223"/>
      <c r="M1451" s="82"/>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4"/>
      <c r="AM1451" s="225"/>
      <c r="AN1451" s="225"/>
      <c r="AO1451" s="18"/>
      <c r="AP1451" s="18"/>
      <c r="AQ1451" s="18"/>
      <c r="AR1451" s="18"/>
      <c r="AS1451" s="18"/>
      <c r="AT1451" s="18"/>
      <c r="AU1451" s="18"/>
      <c r="AV1451" s="18"/>
      <c r="AW1451" s="223"/>
      <c r="AY1451" s="18"/>
      <c r="AZ1451" s="18"/>
    </row>
    <row r="1452" spans="7:52" s="40" customFormat="1" ht="45.75" customHeight="1" x14ac:dyDescent="0.25">
      <c r="G1452" s="18"/>
      <c r="H1452" s="18"/>
      <c r="I1452" s="18"/>
      <c r="J1452" s="18"/>
      <c r="K1452" s="18"/>
      <c r="L1452" s="223"/>
      <c r="M1452" s="82"/>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4"/>
      <c r="AM1452" s="225"/>
      <c r="AN1452" s="225"/>
      <c r="AO1452" s="18"/>
      <c r="AP1452" s="18"/>
      <c r="AQ1452" s="18"/>
      <c r="AR1452" s="18"/>
      <c r="AS1452" s="18"/>
      <c r="AT1452" s="18"/>
      <c r="AU1452" s="18"/>
      <c r="AV1452" s="18"/>
      <c r="AW1452" s="223"/>
      <c r="AY1452" s="18"/>
      <c r="AZ1452" s="18"/>
    </row>
    <row r="1453" spans="7:52" s="40" customFormat="1" ht="45.75" customHeight="1" x14ac:dyDescent="0.25">
      <c r="G1453" s="18"/>
      <c r="H1453" s="18"/>
      <c r="I1453" s="18"/>
      <c r="J1453" s="18"/>
      <c r="K1453" s="18"/>
      <c r="L1453" s="223"/>
      <c r="M1453" s="82"/>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4"/>
      <c r="AM1453" s="225"/>
      <c r="AN1453" s="225"/>
      <c r="AO1453" s="18"/>
      <c r="AP1453" s="18"/>
      <c r="AQ1453" s="18"/>
      <c r="AR1453" s="18"/>
      <c r="AS1453" s="18"/>
      <c r="AT1453" s="18"/>
      <c r="AU1453" s="18"/>
      <c r="AV1453" s="18"/>
      <c r="AW1453" s="223"/>
      <c r="AY1453" s="18"/>
      <c r="AZ1453" s="18"/>
    </row>
    <row r="1454" spans="7:52" s="40" customFormat="1" ht="45.75" customHeight="1" x14ac:dyDescent="0.25">
      <c r="G1454" s="18"/>
      <c r="H1454" s="18"/>
      <c r="I1454" s="18"/>
      <c r="J1454" s="18"/>
      <c r="K1454" s="18"/>
      <c r="L1454" s="223"/>
      <c r="M1454" s="82"/>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4"/>
      <c r="AM1454" s="225"/>
      <c r="AN1454" s="225"/>
      <c r="AO1454" s="18"/>
      <c r="AP1454" s="18"/>
      <c r="AQ1454" s="18"/>
      <c r="AR1454" s="18"/>
      <c r="AS1454" s="18"/>
      <c r="AT1454" s="18"/>
      <c r="AU1454" s="18"/>
      <c r="AV1454" s="18"/>
      <c r="AW1454" s="223"/>
      <c r="AY1454" s="18"/>
      <c r="AZ1454" s="18"/>
    </row>
    <row r="1455" spans="7:52" s="40" customFormat="1" ht="45.75" customHeight="1" x14ac:dyDescent="0.25">
      <c r="G1455" s="18"/>
      <c r="H1455" s="18"/>
      <c r="I1455" s="18"/>
      <c r="J1455" s="18"/>
      <c r="K1455" s="18"/>
      <c r="L1455" s="223"/>
      <c r="M1455" s="82"/>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4"/>
      <c r="AM1455" s="225"/>
      <c r="AN1455" s="225"/>
      <c r="AO1455" s="18"/>
      <c r="AP1455" s="18"/>
      <c r="AQ1455" s="18"/>
      <c r="AR1455" s="18"/>
      <c r="AS1455" s="18"/>
      <c r="AT1455" s="18"/>
      <c r="AU1455" s="18"/>
      <c r="AV1455" s="18"/>
      <c r="AW1455" s="223"/>
      <c r="AY1455" s="18"/>
      <c r="AZ1455" s="18"/>
    </row>
    <row r="1456" spans="7:52" s="40" customFormat="1" ht="45.75" customHeight="1" x14ac:dyDescent="0.25">
      <c r="G1456" s="18"/>
      <c r="H1456" s="18"/>
      <c r="I1456" s="18"/>
      <c r="J1456" s="18"/>
      <c r="K1456" s="18"/>
      <c r="L1456" s="223"/>
      <c r="M1456" s="82"/>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4"/>
      <c r="AM1456" s="225"/>
      <c r="AN1456" s="225"/>
      <c r="AO1456" s="18"/>
      <c r="AP1456" s="18"/>
      <c r="AQ1456" s="18"/>
      <c r="AR1456" s="18"/>
      <c r="AS1456" s="18"/>
      <c r="AT1456" s="18"/>
      <c r="AU1456" s="18"/>
      <c r="AV1456" s="18"/>
      <c r="AW1456" s="223"/>
      <c r="AY1456" s="18"/>
      <c r="AZ1456" s="18"/>
    </row>
    <row r="1457" spans="7:52" s="40" customFormat="1" ht="45.75" customHeight="1" x14ac:dyDescent="0.25">
      <c r="G1457" s="18"/>
      <c r="H1457" s="18"/>
      <c r="I1457" s="18"/>
      <c r="J1457" s="18"/>
      <c r="K1457" s="18"/>
      <c r="L1457" s="223"/>
      <c r="M1457" s="82"/>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4"/>
      <c r="AM1457" s="225"/>
      <c r="AN1457" s="225"/>
      <c r="AO1457" s="18"/>
      <c r="AP1457" s="18"/>
      <c r="AQ1457" s="18"/>
      <c r="AR1457" s="18"/>
      <c r="AS1457" s="18"/>
      <c r="AT1457" s="18"/>
      <c r="AU1457" s="18"/>
      <c r="AV1457" s="18"/>
      <c r="AW1457" s="223"/>
      <c r="AY1457" s="18"/>
      <c r="AZ1457" s="18"/>
    </row>
    <row r="1458" spans="7:52" s="40" customFormat="1" ht="45.75" customHeight="1" x14ac:dyDescent="0.25">
      <c r="G1458" s="18"/>
      <c r="H1458" s="18"/>
      <c r="I1458" s="18"/>
      <c r="J1458" s="18"/>
      <c r="K1458" s="18"/>
      <c r="L1458" s="223"/>
      <c r="M1458" s="82"/>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4"/>
      <c r="AM1458" s="225"/>
      <c r="AN1458" s="225"/>
      <c r="AO1458" s="18"/>
      <c r="AP1458" s="18"/>
      <c r="AQ1458" s="18"/>
      <c r="AR1458" s="18"/>
      <c r="AS1458" s="18"/>
      <c r="AT1458" s="18"/>
      <c r="AU1458" s="18"/>
      <c r="AV1458" s="18"/>
      <c r="AW1458" s="223"/>
      <c r="AY1458" s="18"/>
      <c r="AZ1458" s="18"/>
    </row>
    <row r="1459" spans="7:52" s="40" customFormat="1" ht="45.75" customHeight="1" x14ac:dyDescent="0.25">
      <c r="G1459" s="18"/>
      <c r="H1459" s="18"/>
      <c r="I1459" s="18"/>
      <c r="J1459" s="18"/>
      <c r="K1459" s="18"/>
      <c r="L1459" s="223"/>
      <c r="M1459" s="82"/>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4"/>
      <c r="AM1459" s="225"/>
      <c r="AN1459" s="225"/>
      <c r="AO1459" s="18"/>
      <c r="AP1459" s="18"/>
      <c r="AQ1459" s="18"/>
      <c r="AR1459" s="18"/>
      <c r="AS1459" s="18"/>
      <c r="AT1459" s="18"/>
      <c r="AU1459" s="18"/>
      <c r="AV1459" s="18"/>
      <c r="AW1459" s="223"/>
      <c r="AY1459" s="18"/>
      <c r="AZ1459" s="18"/>
    </row>
    <row r="1460" spans="7:52" s="40" customFormat="1" ht="45.75" customHeight="1" x14ac:dyDescent="0.25">
      <c r="G1460" s="18"/>
      <c r="H1460" s="18"/>
      <c r="I1460" s="18"/>
      <c r="J1460" s="18"/>
      <c r="K1460" s="18"/>
      <c r="L1460" s="223"/>
      <c r="M1460" s="82"/>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4"/>
      <c r="AM1460" s="225"/>
      <c r="AN1460" s="225"/>
      <c r="AO1460" s="18"/>
      <c r="AP1460" s="18"/>
      <c r="AQ1460" s="18"/>
      <c r="AR1460" s="18"/>
      <c r="AS1460" s="18"/>
      <c r="AT1460" s="18"/>
      <c r="AU1460" s="18"/>
      <c r="AV1460" s="18"/>
      <c r="AW1460" s="223"/>
      <c r="AY1460" s="18"/>
      <c r="AZ1460" s="18"/>
    </row>
    <row r="1461" spans="7:52" s="40" customFormat="1" ht="45.75" customHeight="1" x14ac:dyDescent="0.25">
      <c r="G1461" s="18"/>
      <c r="H1461" s="18"/>
      <c r="I1461" s="18"/>
      <c r="J1461" s="18"/>
      <c r="K1461" s="18"/>
      <c r="L1461" s="223"/>
      <c r="M1461" s="82"/>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4"/>
      <c r="AM1461" s="225"/>
      <c r="AN1461" s="225"/>
      <c r="AO1461" s="18"/>
      <c r="AP1461" s="18"/>
      <c r="AQ1461" s="18"/>
      <c r="AR1461" s="18"/>
      <c r="AS1461" s="18"/>
      <c r="AT1461" s="18"/>
      <c r="AU1461" s="18"/>
      <c r="AV1461" s="18"/>
      <c r="AW1461" s="223"/>
      <c r="AY1461" s="18"/>
      <c r="AZ1461" s="18"/>
    </row>
    <row r="1462" spans="7:52" s="40" customFormat="1" ht="45.75" customHeight="1" x14ac:dyDescent="0.25">
      <c r="G1462" s="18"/>
      <c r="H1462" s="18"/>
      <c r="I1462" s="18"/>
      <c r="J1462" s="18"/>
      <c r="K1462" s="18"/>
      <c r="L1462" s="223"/>
      <c r="M1462" s="82"/>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4"/>
      <c r="AM1462" s="225"/>
      <c r="AN1462" s="225"/>
      <c r="AO1462" s="18"/>
      <c r="AP1462" s="18"/>
      <c r="AQ1462" s="18"/>
      <c r="AR1462" s="18"/>
      <c r="AS1462" s="18"/>
      <c r="AT1462" s="18"/>
      <c r="AU1462" s="18"/>
      <c r="AV1462" s="18"/>
      <c r="AW1462" s="223"/>
      <c r="AY1462" s="18"/>
      <c r="AZ1462" s="18"/>
    </row>
    <row r="1463" spans="7:52" s="40" customFormat="1" ht="45.75" customHeight="1" x14ac:dyDescent="0.25">
      <c r="G1463" s="18"/>
      <c r="H1463" s="18"/>
      <c r="I1463" s="18"/>
      <c r="J1463" s="18"/>
      <c r="K1463" s="18"/>
      <c r="L1463" s="223"/>
      <c r="M1463" s="82"/>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4"/>
      <c r="AM1463" s="225"/>
      <c r="AN1463" s="225"/>
      <c r="AO1463" s="18"/>
      <c r="AP1463" s="18"/>
      <c r="AQ1463" s="18"/>
      <c r="AR1463" s="18"/>
      <c r="AS1463" s="18"/>
      <c r="AT1463" s="18"/>
      <c r="AU1463" s="18"/>
      <c r="AV1463" s="18"/>
      <c r="AW1463" s="223"/>
      <c r="AY1463" s="18"/>
      <c r="AZ1463" s="18"/>
    </row>
    <row r="1464" spans="7:52" s="40" customFormat="1" ht="45.75" customHeight="1" x14ac:dyDescent="0.25">
      <c r="G1464" s="18"/>
      <c r="H1464" s="18"/>
      <c r="I1464" s="18"/>
      <c r="J1464" s="18"/>
      <c r="K1464" s="18"/>
      <c r="L1464" s="223"/>
      <c r="M1464" s="82"/>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4"/>
      <c r="AM1464" s="225"/>
      <c r="AN1464" s="225"/>
      <c r="AO1464" s="18"/>
      <c r="AP1464" s="18"/>
      <c r="AQ1464" s="18"/>
      <c r="AR1464" s="18"/>
      <c r="AS1464" s="18"/>
      <c r="AT1464" s="18"/>
      <c r="AU1464" s="18"/>
      <c r="AV1464" s="18"/>
      <c r="AW1464" s="223"/>
      <c r="AY1464" s="18"/>
      <c r="AZ1464" s="18"/>
    </row>
    <row r="1465" spans="7:52" s="40" customFormat="1" ht="45.75" customHeight="1" x14ac:dyDescent="0.25">
      <c r="G1465" s="18"/>
      <c r="H1465" s="18"/>
      <c r="I1465" s="18"/>
      <c r="J1465" s="18"/>
      <c r="K1465" s="18"/>
      <c r="L1465" s="223"/>
      <c r="M1465" s="82"/>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4"/>
      <c r="AM1465" s="225"/>
      <c r="AN1465" s="225"/>
      <c r="AO1465" s="18"/>
      <c r="AP1465" s="18"/>
      <c r="AQ1465" s="18"/>
      <c r="AR1465" s="18"/>
      <c r="AS1465" s="18"/>
      <c r="AT1465" s="18"/>
      <c r="AU1465" s="18"/>
      <c r="AV1465" s="18"/>
      <c r="AW1465" s="223"/>
      <c r="AY1465" s="18"/>
      <c r="AZ1465" s="18"/>
    </row>
    <row r="1466" spans="7:52" s="40" customFormat="1" ht="45.75" customHeight="1" x14ac:dyDescent="0.25">
      <c r="G1466" s="18"/>
      <c r="H1466" s="18"/>
      <c r="I1466" s="18"/>
      <c r="J1466" s="18"/>
      <c r="K1466" s="18"/>
      <c r="L1466" s="223"/>
      <c r="M1466" s="82"/>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4"/>
      <c r="AM1466" s="225"/>
      <c r="AN1466" s="225"/>
      <c r="AO1466" s="18"/>
      <c r="AP1466" s="18"/>
      <c r="AQ1466" s="18"/>
      <c r="AR1466" s="18"/>
      <c r="AS1466" s="18"/>
      <c r="AT1466" s="18"/>
      <c r="AU1466" s="18"/>
      <c r="AV1466" s="18"/>
      <c r="AW1466" s="223"/>
      <c r="AY1466" s="18"/>
      <c r="AZ1466" s="18"/>
    </row>
    <row r="1467" spans="7:52" s="40" customFormat="1" ht="45.75" customHeight="1" x14ac:dyDescent="0.25">
      <c r="G1467" s="18"/>
      <c r="H1467" s="18"/>
      <c r="I1467" s="18"/>
      <c r="J1467" s="18"/>
      <c r="K1467" s="18"/>
      <c r="L1467" s="223"/>
      <c r="M1467" s="82"/>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4"/>
      <c r="AM1467" s="225"/>
      <c r="AN1467" s="225"/>
      <c r="AO1467" s="18"/>
      <c r="AP1467" s="18"/>
      <c r="AQ1467" s="18"/>
      <c r="AR1467" s="18"/>
      <c r="AS1467" s="18"/>
      <c r="AT1467" s="18"/>
      <c r="AU1467" s="18"/>
      <c r="AV1467" s="18"/>
      <c r="AW1467" s="223"/>
      <c r="AY1467" s="18"/>
      <c r="AZ1467" s="18"/>
    </row>
    <row r="1468" spans="7:52" s="40" customFormat="1" ht="45.75" customHeight="1" x14ac:dyDescent="0.25">
      <c r="G1468" s="18"/>
      <c r="H1468" s="18"/>
      <c r="I1468" s="18"/>
      <c r="J1468" s="18"/>
      <c r="K1468" s="18"/>
      <c r="L1468" s="223"/>
      <c r="M1468" s="82"/>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4"/>
      <c r="AM1468" s="225"/>
      <c r="AN1468" s="225"/>
      <c r="AO1468" s="18"/>
      <c r="AP1468" s="18"/>
      <c r="AQ1468" s="18"/>
      <c r="AR1468" s="18"/>
      <c r="AS1468" s="18"/>
      <c r="AT1468" s="18"/>
      <c r="AU1468" s="18"/>
      <c r="AV1468" s="18"/>
      <c r="AW1468" s="223"/>
      <c r="AY1468" s="18"/>
      <c r="AZ1468" s="18"/>
    </row>
    <row r="1469" spans="7:52" s="40" customFormat="1" ht="45.75" customHeight="1" x14ac:dyDescent="0.25">
      <c r="G1469" s="18"/>
      <c r="H1469" s="18"/>
      <c r="I1469" s="18"/>
      <c r="J1469" s="18"/>
      <c r="K1469" s="18"/>
      <c r="L1469" s="223"/>
      <c r="M1469" s="82"/>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4"/>
      <c r="AM1469" s="225"/>
      <c r="AN1469" s="225"/>
      <c r="AO1469" s="18"/>
      <c r="AP1469" s="18"/>
      <c r="AQ1469" s="18"/>
      <c r="AR1469" s="18"/>
      <c r="AS1469" s="18"/>
      <c r="AT1469" s="18"/>
      <c r="AU1469" s="18"/>
      <c r="AV1469" s="18"/>
      <c r="AW1469" s="223"/>
      <c r="AY1469" s="18"/>
      <c r="AZ1469" s="18"/>
    </row>
    <row r="1470" spans="7:52" s="40" customFormat="1" ht="45.75" customHeight="1" x14ac:dyDescent="0.25">
      <c r="G1470" s="18"/>
      <c r="H1470" s="18"/>
      <c r="I1470" s="18"/>
      <c r="J1470" s="18"/>
      <c r="K1470" s="18"/>
      <c r="L1470" s="223"/>
      <c r="M1470" s="82"/>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4"/>
      <c r="AM1470" s="225"/>
      <c r="AN1470" s="225"/>
      <c r="AO1470" s="18"/>
      <c r="AP1470" s="18"/>
      <c r="AQ1470" s="18"/>
      <c r="AR1470" s="18"/>
      <c r="AS1470" s="18"/>
      <c r="AT1470" s="18"/>
      <c r="AU1470" s="18"/>
      <c r="AV1470" s="18"/>
      <c r="AW1470" s="223"/>
      <c r="AY1470" s="18"/>
      <c r="AZ1470" s="18"/>
    </row>
    <row r="1471" spans="7:52" s="40" customFormat="1" ht="45.75" customHeight="1" x14ac:dyDescent="0.25">
      <c r="G1471" s="18"/>
      <c r="H1471" s="18"/>
      <c r="I1471" s="18"/>
      <c r="J1471" s="18"/>
      <c r="K1471" s="18"/>
      <c r="L1471" s="223"/>
      <c r="M1471" s="82"/>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4"/>
      <c r="AM1471" s="225"/>
      <c r="AN1471" s="225"/>
      <c r="AO1471" s="18"/>
      <c r="AP1471" s="18"/>
      <c r="AQ1471" s="18"/>
      <c r="AR1471" s="18"/>
      <c r="AS1471" s="18"/>
      <c r="AT1471" s="18"/>
      <c r="AU1471" s="18"/>
      <c r="AV1471" s="18"/>
      <c r="AW1471" s="223"/>
      <c r="AY1471" s="18"/>
      <c r="AZ1471" s="18"/>
    </row>
    <row r="1472" spans="7:52" s="40" customFormat="1" ht="45.75" customHeight="1" x14ac:dyDescent="0.25">
      <c r="G1472" s="18"/>
      <c r="H1472" s="18"/>
      <c r="I1472" s="18"/>
      <c r="J1472" s="18"/>
      <c r="K1472" s="18"/>
      <c r="L1472" s="223"/>
      <c r="M1472" s="82"/>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4"/>
      <c r="AM1472" s="225"/>
      <c r="AN1472" s="225"/>
      <c r="AO1472" s="18"/>
      <c r="AP1472" s="18"/>
      <c r="AQ1472" s="18"/>
      <c r="AR1472" s="18"/>
      <c r="AS1472" s="18"/>
      <c r="AT1472" s="18"/>
      <c r="AU1472" s="18"/>
      <c r="AV1472" s="18"/>
      <c r="AW1472" s="223"/>
      <c r="AY1472" s="18"/>
      <c r="AZ1472" s="18"/>
    </row>
    <row r="1473" spans="7:52" s="40" customFormat="1" ht="45.75" customHeight="1" x14ac:dyDescent="0.25">
      <c r="G1473" s="18"/>
      <c r="H1473" s="18"/>
      <c r="I1473" s="18"/>
      <c r="J1473" s="18"/>
      <c r="K1473" s="18"/>
      <c r="L1473" s="223"/>
      <c r="M1473" s="82"/>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4"/>
      <c r="AM1473" s="225"/>
      <c r="AN1473" s="225"/>
      <c r="AO1473" s="18"/>
      <c r="AP1473" s="18"/>
      <c r="AQ1473" s="18"/>
      <c r="AR1473" s="18"/>
      <c r="AS1473" s="18"/>
      <c r="AT1473" s="18"/>
      <c r="AU1473" s="18"/>
      <c r="AV1473" s="18"/>
      <c r="AW1473" s="223"/>
      <c r="AY1473" s="18"/>
      <c r="AZ1473" s="18"/>
    </row>
    <row r="1474" spans="7:52" s="40" customFormat="1" ht="45.75" customHeight="1" x14ac:dyDescent="0.25">
      <c r="G1474" s="18"/>
      <c r="H1474" s="18"/>
      <c r="I1474" s="18"/>
      <c r="J1474" s="18"/>
      <c r="K1474" s="18"/>
      <c r="L1474" s="223"/>
      <c r="M1474" s="82"/>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4"/>
      <c r="AM1474" s="225"/>
      <c r="AN1474" s="225"/>
      <c r="AO1474" s="18"/>
      <c r="AP1474" s="18"/>
      <c r="AQ1474" s="18"/>
      <c r="AR1474" s="18"/>
      <c r="AS1474" s="18"/>
      <c r="AT1474" s="18"/>
      <c r="AU1474" s="18"/>
      <c r="AV1474" s="18"/>
      <c r="AW1474" s="223"/>
      <c r="AY1474" s="18"/>
      <c r="AZ1474" s="18"/>
    </row>
    <row r="1475" spans="7:52" s="40" customFormat="1" ht="45.75" customHeight="1" x14ac:dyDescent="0.25">
      <c r="G1475" s="18"/>
      <c r="H1475" s="18"/>
      <c r="I1475" s="18"/>
      <c r="J1475" s="18"/>
      <c r="K1475" s="18"/>
      <c r="L1475" s="223"/>
      <c r="M1475" s="82"/>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4"/>
      <c r="AM1475" s="225"/>
      <c r="AN1475" s="225"/>
      <c r="AO1475" s="18"/>
      <c r="AP1475" s="18"/>
      <c r="AQ1475" s="18"/>
      <c r="AR1475" s="18"/>
      <c r="AS1475" s="18"/>
      <c r="AT1475" s="18"/>
      <c r="AU1475" s="18"/>
      <c r="AV1475" s="18"/>
      <c r="AW1475" s="223"/>
      <c r="AY1475" s="18"/>
      <c r="AZ1475" s="18"/>
    </row>
    <row r="1476" spans="7:52" s="40" customFormat="1" ht="45.75" customHeight="1" x14ac:dyDescent="0.25">
      <c r="G1476" s="18"/>
      <c r="H1476" s="18"/>
      <c r="I1476" s="18"/>
      <c r="J1476" s="18"/>
      <c r="K1476" s="18"/>
      <c r="L1476" s="223"/>
      <c r="M1476" s="82"/>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4"/>
      <c r="AM1476" s="225"/>
      <c r="AN1476" s="225"/>
      <c r="AO1476" s="18"/>
      <c r="AP1476" s="18"/>
      <c r="AQ1476" s="18"/>
      <c r="AR1476" s="18"/>
      <c r="AS1476" s="18"/>
      <c r="AT1476" s="18"/>
      <c r="AU1476" s="18"/>
      <c r="AV1476" s="18"/>
      <c r="AW1476" s="223"/>
      <c r="AY1476" s="18"/>
      <c r="AZ1476" s="18"/>
    </row>
    <row r="1477" spans="7:52" s="40" customFormat="1" ht="45.75" customHeight="1" x14ac:dyDescent="0.25">
      <c r="G1477" s="18"/>
      <c r="H1477" s="18"/>
      <c r="I1477" s="18"/>
      <c r="J1477" s="18"/>
      <c r="K1477" s="18"/>
      <c r="L1477" s="223"/>
      <c r="M1477" s="82"/>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4"/>
      <c r="AM1477" s="225"/>
      <c r="AN1477" s="225"/>
      <c r="AO1477" s="18"/>
      <c r="AP1477" s="18"/>
      <c r="AQ1477" s="18"/>
      <c r="AR1477" s="18"/>
      <c r="AS1477" s="18"/>
      <c r="AT1477" s="18"/>
      <c r="AU1477" s="18"/>
      <c r="AV1477" s="18"/>
      <c r="AW1477" s="223"/>
      <c r="AY1477" s="18"/>
      <c r="AZ1477" s="18"/>
    </row>
    <row r="1478" spans="7:52" s="40" customFormat="1" ht="45.75" customHeight="1" x14ac:dyDescent="0.25">
      <c r="G1478" s="18"/>
      <c r="H1478" s="18"/>
      <c r="I1478" s="18"/>
      <c r="J1478" s="18"/>
      <c r="K1478" s="18"/>
      <c r="L1478" s="223"/>
      <c r="M1478" s="82"/>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4"/>
      <c r="AM1478" s="225"/>
      <c r="AN1478" s="225"/>
      <c r="AO1478" s="18"/>
      <c r="AP1478" s="18"/>
      <c r="AQ1478" s="18"/>
      <c r="AR1478" s="18"/>
      <c r="AS1478" s="18"/>
      <c r="AT1478" s="18"/>
      <c r="AU1478" s="18"/>
      <c r="AV1478" s="18"/>
      <c r="AW1478" s="223"/>
      <c r="AY1478" s="18"/>
      <c r="AZ1478" s="18"/>
    </row>
    <row r="1479" spans="7:52" s="40" customFormat="1" ht="45.75" customHeight="1" x14ac:dyDescent="0.25">
      <c r="G1479" s="18"/>
      <c r="H1479" s="18"/>
      <c r="I1479" s="18"/>
      <c r="J1479" s="18"/>
      <c r="K1479" s="18"/>
      <c r="L1479" s="223"/>
      <c r="M1479" s="82"/>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4"/>
      <c r="AM1479" s="225"/>
      <c r="AN1479" s="225"/>
      <c r="AO1479" s="18"/>
      <c r="AP1479" s="18"/>
      <c r="AQ1479" s="18"/>
      <c r="AR1479" s="18"/>
      <c r="AS1479" s="18"/>
      <c r="AT1479" s="18"/>
      <c r="AU1479" s="18"/>
      <c r="AV1479" s="18"/>
      <c r="AW1479" s="223"/>
      <c r="AY1479" s="18"/>
      <c r="AZ1479" s="18"/>
    </row>
    <row r="1480" spans="7:52" s="40" customFormat="1" ht="45.75" customHeight="1" x14ac:dyDescent="0.25">
      <c r="G1480" s="18"/>
      <c r="H1480" s="18"/>
      <c r="I1480" s="18"/>
      <c r="J1480" s="18"/>
      <c r="K1480" s="18"/>
      <c r="L1480" s="223"/>
      <c r="M1480" s="82"/>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4"/>
      <c r="AM1480" s="225"/>
      <c r="AN1480" s="225"/>
      <c r="AO1480" s="18"/>
      <c r="AP1480" s="18"/>
      <c r="AQ1480" s="18"/>
      <c r="AR1480" s="18"/>
      <c r="AS1480" s="18"/>
      <c r="AT1480" s="18"/>
      <c r="AU1480" s="18"/>
      <c r="AV1480" s="18"/>
      <c r="AW1480" s="223"/>
      <c r="AY1480" s="18"/>
      <c r="AZ1480" s="18"/>
    </row>
    <row r="1481" spans="7:52" s="40" customFormat="1" ht="45.75" customHeight="1" x14ac:dyDescent="0.25">
      <c r="G1481" s="18"/>
      <c r="H1481" s="18"/>
      <c r="I1481" s="18"/>
      <c r="J1481" s="18"/>
      <c r="K1481" s="18"/>
      <c r="L1481" s="223"/>
      <c r="M1481" s="82"/>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4"/>
      <c r="AM1481" s="225"/>
      <c r="AN1481" s="225"/>
      <c r="AO1481" s="18"/>
      <c r="AP1481" s="18"/>
      <c r="AQ1481" s="18"/>
      <c r="AR1481" s="18"/>
      <c r="AS1481" s="18"/>
      <c r="AT1481" s="18"/>
      <c r="AU1481" s="18"/>
      <c r="AV1481" s="18"/>
      <c r="AW1481" s="223"/>
      <c r="AY1481" s="18"/>
      <c r="AZ1481" s="18"/>
    </row>
    <row r="1482" spans="7:52" s="40" customFormat="1" ht="45.75" customHeight="1" x14ac:dyDescent="0.25">
      <c r="G1482" s="18"/>
      <c r="H1482" s="18"/>
      <c r="I1482" s="18"/>
      <c r="J1482" s="18"/>
      <c r="K1482" s="18"/>
      <c r="L1482" s="223"/>
      <c r="M1482" s="82"/>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4"/>
      <c r="AM1482" s="225"/>
      <c r="AN1482" s="225"/>
      <c r="AO1482" s="18"/>
      <c r="AP1482" s="18"/>
      <c r="AQ1482" s="18"/>
      <c r="AR1482" s="18"/>
      <c r="AS1482" s="18"/>
      <c r="AT1482" s="18"/>
      <c r="AU1482" s="18"/>
      <c r="AV1482" s="18"/>
      <c r="AW1482" s="223"/>
      <c r="AY1482" s="18"/>
      <c r="AZ1482" s="18"/>
    </row>
    <row r="1483" spans="7:52" s="40" customFormat="1" ht="45.75" customHeight="1" x14ac:dyDescent="0.25">
      <c r="G1483" s="18"/>
      <c r="H1483" s="18"/>
      <c r="I1483" s="18"/>
      <c r="J1483" s="18"/>
      <c r="K1483" s="18"/>
      <c r="L1483" s="223"/>
      <c r="M1483" s="82"/>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4"/>
      <c r="AM1483" s="225"/>
      <c r="AN1483" s="225"/>
      <c r="AO1483" s="18"/>
      <c r="AP1483" s="18"/>
      <c r="AQ1483" s="18"/>
      <c r="AR1483" s="18"/>
      <c r="AS1483" s="18"/>
      <c r="AT1483" s="18"/>
      <c r="AU1483" s="18"/>
      <c r="AV1483" s="18"/>
      <c r="AW1483" s="223"/>
      <c r="AY1483" s="18"/>
      <c r="AZ1483" s="18"/>
    </row>
    <row r="1484" spans="7:52" s="40" customFormat="1" ht="45.75" customHeight="1" x14ac:dyDescent="0.25">
      <c r="G1484" s="18"/>
      <c r="H1484" s="18"/>
      <c r="I1484" s="18"/>
      <c r="J1484" s="18"/>
      <c r="K1484" s="18"/>
      <c r="L1484" s="223"/>
      <c r="M1484" s="82"/>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4"/>
      <c r="AM1484" s="225"/>
      <c r="AN1484" s="225"/>
      <c r="AO1484" s="18"/>
      <c r="AP1484" s="18"/>
      <c r="AQ1484" s="18"/>
      <c r="AR1484" s="18"/>
      <c r="AS1484" s="18"/>
      <c r="AT1484" s="18"/>
      <c r="AU1484" s="18"/>
      <c r="AV1484" s="18"/>
      <c r="AW1484" s="223"/>
      <c r="AY1484" s="18"/>
      <c r="AZ1484" s="18"/>
    </row>
    <row r="1485" spans="7:52" s="40" customFormat="1" ht="45.75" customHeight="1" x14ac:dyDescent="0.25">
      <c r="G1485" s="18"/>
      <c r="H1485" s="18"/>
      <c r="I1485" s="18"/>
      <c r="J1485" s="18"/>
      <c r="K1485" s="18"/>
      <c r="L1485" s="223"/>
      <c r="M1485" s="82"/>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4"/>
      <c r="AM1485" s="225"/>
      <c r="AN1485" s="225"/>
      <c r="AO1485" s="18"/>
      <c r="AP1485" s="18"/>
      <c r="AQ1485" s="18"/>
      <c r="AR1485" s="18"/>
      <c r="AS1485" s="18"/>
      <c r="AT1485" s="18"/>
      <c r="AU1485" s="18"/>
      <c r="AV1485" s="18"/>
      <c r="AW1485" s="223"/>
      <c r="AY1485" s="18"/>
      <c r="AZ1485" s="18"/>
    </row>
    <row r="1486" spans="7:52" s="40" customFormat="1" ht="45.75" customHeight="1" x14ac:dyDescent="0.25">
      <c r="G1486" s="18"/>
      <c r="H1486" s="18"/>
      <c r="I1486" s="18"/>
      <c r="J1486" s="18"/>
      <c r="K1486" s="18"/>
      <c r="L1486" s="223"/>
      <c r="M1486" s="82"/>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4"/>
      <c r="AM1486" s="225"/>
      <c r="AN1486" s="225"/>
      <c r="AO1486" s="18"/>
      <c r="AP1486" s="18"/>
      <c r="AQ1486" s="18"/>
      <c r="AR1486" s="18"/>
      <c r="AS1486" s="18"/>
      <c r="AT1486" s="18"/>
      <c r="AU1486" s="18"/>
      <c r="AV1486" s="18"/>
      <c r="AW1486" s="223"/>
      <c r="AY1486" s="18"/>
      <c r="AZ1486" s="18"/>
    </row>
    <row r="1487" spans="7:52" s="40" customFormat="1" ht="45.75" customHeight="1" x14ac:dyDescent="0.25">
      <c r="G1487" s="18"/>
      <c r="H1487" s="18"/>
      <c r="I1487" s="18"/>
      <c r="J1487" s="18"/>
      <c r="K1487" s="18"/>
      <c r="L1487" s="223"/>
      <c r="M1487" s="82"/>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4"/>
      <c r="AM1487" s="225"/>
      <c r="AN1487" s="225"/>
      <c r="AO1487" s="18"/>
      <c r="AP1487" s="18"/>
      <c r="AQ1487" s="18"/>
      <c r="AR1487" s="18"/>
      <c r="AS1487" s="18"/>
      <c r="AT1487" s="18"/>
      <c r="AU1487" s="18"/>
      <c r="AV1487" s="18"/>
      <c r="AW1487" s="223"/>
      <c r="AY1487" s="18"/>
      <c r="AZ1487" s="18"/>
    </row>
    <row r="1488" spans="7:52" s="40" customFormat="1" ht="45.75" customHeight="1" x14ac:dyDescent="0.25">
      <c r="G1488" s="18"/>
      <c r="H1488" s="18"/>
      <c r="I1488" s="18"/>
      <c r="J1488" s="18"/>
      <c r="K1488" s="18"/>
      <c r="L1488" s="223"/>
      <c r="M1488" s="82"/>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4"/>
      <c r="AM1488" s="225"/>
      <c r="AN1488" s="225"/>
      <c r="AO1488" s="18"/>
      <c r="AP1488" s="18"/>
      <c r="AQ1488" s="18"/>
      <c r="AR1488" s="18"/>
      <c r="AS1488" s="18"/>
      <c r="AT1488" s="18"/>
      <c r="AU1488" s="18"/>
      <c r="AV1488" s="18"/>
      <c r="AW1488" s="223"/>
      <c r="AY1488" s="18"/>
      <c r="AZ1488" s="18"/>
    </row>
    <row r="1489" spans="7:52" s="40" customFormat="1" ht="45.75" customHeight="1" x14ac:dyDescent="0.25">
      <c r="G1489" s="18"/>
      <c r="H1489" s="18"/>
      <c r="I1489" s="18"/>
      <c r="J1489" s="18"/>
      <c r="K1489" s="18"/>
      <c r="L1489" s="223"/>
      <c r="M1489" s="82"/>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4"/>
      <c r="AM1489" s="225"/>
      <c r="AN1489" s="225"/>
      <c r="AO1489" s="18"/>
      <c r="AP1489" s="18"/>
      <c r="AQ1489" s="18"/>
      <c r="AR1489" s="18"/>
      <c r="AS1489" s="18"/>
      <c r="AT1489" s="18"/>
      <c r="AU1489" s="18"/>
      <c r="AV1489" s="18"/>
      <c r="AW1489" s="223"/>
      <c r="AY1489" s="18"/>
      <c r="AZ1489" s="18"/>
    </row>
    <row r="1490" spans="7:52" s="40" customFormat="1" ht="45.75" customHeight="1" x14ac:dyDescent="0.25">
      <c r="G1490" s="18"/>
      <c r="H1490" s="18"/>
      <c r="I1490" s="18"/>
      <c r="J1490" s="18"/>
      <c r="K1490" s="18"/>
      <c r="L1490" s="223"/>
      <c r="M1490" s="82"/>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4"/>
      <c r="AM1490" s="225"/>
      <c r="AN1490" s="225"/>
      <c r="AO1490" s="18"/>
      <c r="AP1490" s="18"/>
      <c r="AQ1490" s="18"/>
      <c r="AR1490" s="18"/>
      <c r="AS1490" s="18"/>
      <c r="AT1490" s="18"/>
      <c r="AU1490" s="18"/>
      <c r="AV1490" s="18"/>
      <c r="AW1490" s="223"/>
      <c r="AY1490" s="18"/>
      <c r="AZ1490" s="18"/>
    </row>
    <row r="1491" spans="7:52" s="40" customFormat="1" ht="45.75" customHeight="1" x14ac:dyDescent="0.25">
      <c r="G1491" s="18"/>
      <c r="H1491" s="18"/>
      <c r="I1491" s="18"/>
      <c r="J1491" s="18"/>
      <c r="K1491" s="18"/>
      <c r="L1491" s="223"/>
      <c r="M1491" s="82"/>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4"/>
      <c r="AM1491" s="225"/>
      <c r="AN1491" s="225"/>
      <c r="AO1491" s="18"/>
      <c r="AP1491" s="18"/>
      <c r="AQ1491" s="18"/>
      <c r="AR1491" s="18"/>
      <c r="AS1491" s="18"/>
      <c r="AT1491" s="18"/>
      <c r="AU1491" s="18"/>
      <c r="AV1491" s="18"/>
      <c r="AW1491" s="223"/>
      <c r="AY1491" s="18"/>
      <c r="AZ1491" s="18"/>
    </row>
    <row r="1492" spans="7:52" s="40" customFormat="1" ht="45.75" customHeight="1" x14ac:dyDescent="0.25">
      <c r="G1492" s="18"/>
      <c r="H1492" s="18"/>
      <c r="I1492" s="18"/>
      <c r="J1492" s="18"/>
      <c r="K1492" s="18"/>
      <c r="L1492" s="223"/>
      <c r="M1492" s="82"/>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4"/>
      <c r="AM1492" s="225"/>
      <c r="AN1492" s="225"/>
      <c r="AO1492" s="18"/>
      <c r="AP1492" s="18"/>
      <c r="AQ1492" s="18"/>
      <c r="AR1492" s="18"/>
      <c r="AS1492" s="18"/>
      <c r="AT1492" s="18"/>
      <c r="AU1492" s="18"/>
      <c r="AV1492" s="18"/>
      <c r="AW1492" s="223"/>
      <c r="AY1492" s="18"/>
      <c r="AZ1492" s="18"/>
    </row>
    <row r="1493" spans="7:52" s="40" customFormat="1" ht="45.75" customHeight="1" x14ac:dyDescent="0.25">
      <c r="G1493" s="18"/>
      <c r="H1493" s="18"/>
      <c r="I1493" s="18"/>
      <c r="J1493" s="18"/>
      <c r="K1493" s="18"/>
      <c r="L1493" s="223"/>
      <c r="M1493" s="82"/>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4"/>
      <c r="AM1493" s="225"/>
      <c r="AN1493" s="225"/>
      <c r="AO1493" s="18"/>
      <c r="AP1493" s="18"/>
      <c r="AQ1493" s="18"/>
      <c r="AR1493" s="18"/>
      <c r="AS1493" s="18"/>
      <c r="AT1493" s="18"/>
      <c r="AU1493" s="18"/>
      <c r="AV1493" s="18"/>
      <c r="AW1493" s="223"/>
      <c r="AY1493" s="18"/>
      <c r="AZ1493" s="18"/>
    </row>
    <row r="1494" spans="7:52" s="40" customFormat="1" ht="45.75" customHeight="1" x14ac:dyDescent="0.25">
      <c r="G1494" s="18"/>
      <c r="H1494" s="18"/>
      <c r="I1494" s="18"/>
      <c r="J1494" s="18"/>
      <c r="K1494" s="18"/>
      <c r="L1494" s="223"/>
      <c r="M1494" s="82"/>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4"/>
      <c r="AM1494" s="225"/>
      <c r="AN1494" s="225"/>
      <c r="AO1494" s="18"/>
      <c r="AP1494" s="18"/>
      <c r="AQ1494" s="18"/>
      <c r="AR1494" s="18"/>
      <c r="AS1494" s="18"/>
      <c r="AT1494" s="18"/>
      <c r="AU1494" s="18"/>
      <c r="AV1494" s="18"/>
      <c r="AW1494" s="223"/>
      <c r="AY1494" s="18"/>
      <c r="AZ1494" s="18"/>
    </row>
    <row r="1495" spans="7:52" s="40" customFormat="1" ht="45.75" customHeight="1" x14ac:dyDescent="0.25">
      <c r="G1495" s="18"/>
      <c r="H1495" s="18"/>
      <c r="I1495" s="18"/>
      <c r="J1495" s="18"/>
      <c r="K1495" s="18"/>
      <c r="L1495" s="223"/>
      <c r="M1495" s="82"/>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4"/>
      <c r="AM1495" s="225"/>
      <c r="AN1495" s="225"/>
      <c r="AO1495" s="18"/>
      <c r="AP1495" s="18"/>
      <c r="AQ1495" s="18"/>
      <c r="AR1495" s="18"/>
      <c r="AS1495" s="18"/>
      <c r="AT1495" s="18"/>
      <c r="AU1495" s="18"/>
      <c r="AV1495" s="18"/>
      <c r="AW1495" s="223"/>
      <c r="AY1495" s="18"/>
      <c r="AZ1495" s="18"/>
    </row>
    <row r="1496" spans="7:52" s="40" customFormat="1" ht="45.75" customHeight="1" x14ac:dyDescent="0.25">
      <c r="G1496" s="18"/>
      <c r="H1496" s="18"/>
      <c r="I1496" s="18"/>
      <c r="J1496" s="18"/>
      <c r="K1496" s="18"/>
      <c r="L1496" s="223"/>
      <c r="M1496" s="82"/>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4"/>
      <c r="AM1496" s="225"/>
      <c r="AN1496" s="225"/>
      <c r="AO1496" s="18"/>
      <c r="AP1496" s="18"/>
      <c r="AQ1496" s="18"/>
      <c r="AR1496" s="18"/>
      <c r="AS1496" s="18"/>
      <c r="AT1496" s="18"/>
      <c r="AU1496" s="18"/>
      <c r="AV1496" s="18"/>
      <c r="AW1496" s="223"/>
      <c r="AY1496" s="18"/>
      <c r="AZ1496" s="18"/>
    </row>
    <row r="1497" spans="7:52" s="40" customFormat="1" ht="45.75" customHeight="1" x14ac:dyDescent="0.25">
      <c r="G1497" s="18"/>
      <c r="H1497" s="18"/>
      <c r="I1497" s="18"/>
      <c r="J1497" s="18"/>
      <c r="K1497" s="18"/>
      <c r="L1497" s="223"/>
      <c r="M1497" s="82"/>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4"/>
      <c r="AM1497" s="225"/>
      <c r="AN1497" s="225"/>
      <c r="AO1497" s="18"/>
      <c r="AP1497" s="18"/>
      <c r="AQ1497" s="18"/>
      <c r="AR1497" s="18"/>
      <c r="AS1497" s="18"/>
      <c r="AT1497" s="18"/>
      <c r="AU1497" s="18"/>
      <c r="AV1497" s="18"/>
      <c r="AW1497" s="223"/>
      <c r="AY1497" s="18"/>
      <c r="AZ1497" s="18"/>
    </row>
    <row r="1498" spans="7:52" s="40" customFormat="1" ht="45.75" customHeight="1" x14ac:dyDescent="0.25">
      <c r="G1498" s="18"/>
      <c r="H1498" s="18"/>
      <c r="I1498" s="18"/>
      <c r="J1498" s="18"/>
      <c r="K1498" s="18"/>
      <c r="L1498" s="223"/>
      <c r="M1498" s="82"/>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4"/>
      <c r="AM1498" s="225"/>
      <c r="AN1498" s="225"/>
      <c r="AO1498" s="18"/>
      <c r="AP1498" s="18"/>
      <c r="AQ1498" s="18"/>
      <c r="AR1498" s="18"/>
      <c r="AS1498" s="18"/>
      <c r="AT1498" s="18"/>
      <c r="AU1498" s="18"/>
      <c r="AV1498" s="18"/>
      <c r="AW1498" s="223"/>
      <c r="AY1498" s="18"/>
      <c r="AZ1498" s="18"/>
    </row>
    <row r="1499" spans="7:52" s="40" customFormat="1" ht="45.75" customHeight="1" x14ac:dyDescent="0.25">
      <c r="G1499" s="18"/>
      <c r="H1499" s="18"/>
      <c r="I1499" s="18"/>
      <c r="J1499" s="18"/>
      <c r="K1499" s="18"/>
      <c r="L1499" s="223"/>
      <c r="M1499" s="82"/>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4"/>
      <c r="AM1499" s="225"/>
      <c r="AN1499" s="225"/>
      <c r="AO1499" s="18"/>
      <c r="AP1499" s="18"/>
      <c r="AQ1499" s="18"/>
      <c r="AR1499" s="18"/>
      <c r="AS1499" s="18"/>
      <c r="AT1499" s="18"/>
      <c r="AU1499" s="18"/>
      <c r="AV1499" s="18"/>
      <c r="AW1499" s="223"/>
      <c r="AY1499" s="18"/>
      <c r="AZ1499" s="18"/>
    </row>
    <row r="1500" spans="7:52" s="40" customFormat="1" ht="45.75" customHeight="1" x14ac:dyDescent="0.25">
      <c r="G1500" s="18"/>
      <c r="H1500" s="18"/>
      <c r="I1500" s="18"/>
      <c r="J1500" s="18"/>
      <c r="K1500" s="18"/>
      <c r="L1500" s="223"/>
      <c r="M1500" s="82"/>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4"/>
      <c r="AM1500" s="225"/>
      <c r="AN1500" s="225"/>
      <c r="AO1500" s="18"/>
      <c r="AP1500" s="18"/>
      <c r="AQ1500" s="18"/>
      <c r="AR1500" s="18"/>
      <c r="AS1500" s="18"/>
      <c r="AT1500" s="18"/>
      <c r="AU1500" s="18"/>
      <c r="AV1500" s="18"/>
      <c r="AW1500" s="223"/>
      <c r="AY1500" s="18"/>
      <c r="AZ1500" s="18"/>
    </row>
    <row r="1501" spans="7:52" s="40" customFormat="1" ht="45.75" customHeight="1" x14ac:dyDescent="0.25">
      <c r="G1501" s="18"/>
      <c r="H1501" s="18"/>
      <c r="I1501" s="18"/>
      <c r="J1501" s="18"/>
      <c r="K1501" s="18"/>
      <c r="L1501" s="223"/>
      <c r="M1501" s="82"/>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4"/>
      <c r="AM1501" s="225"/>
      <c r="AN1501" s="225"/>
      <c r="AO1501" s="18"/>
      <c r="AP1501" s="18"/>
      <c r="AQ1501" s="18"/>
      <c r="AR1501" s="18"/>
      <c r="AS1501" s="18"/>
      <c r="AT1501" s="18"/>
      <c r="AU1501" s="18"/>
      <c r="AV1501" s="18"/>
      <c r="AW1501" s="223"/>
      <c r="AY1501" s="18"/>
      <c r="AZ1501" s="18"/>
    </row>
    <row r="1502" spans="7:52" s="40" customFormat="1" ht="45.75" customHeight="1" x14ac:dyDescent="0.25">
      <c r="G1502" s="18"/>
      <c r="H1502" s="18"/>
      <c r="I1502" s="18"/>
      <c r="J1502" s="18"/>
      <c r="K1502" s="18"/>
      <c r="L1502" s="223"/>
      <c r="M1502" s="82"/>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4"/>
      <c r="AM1502" s="225"/>
      <c r="AN1502" s="225"/>
      <c r="AO1502" s="18"/>
      <c r="AP1502" s="18"/>
      <c r="AQ1502" s="18"/>
      <c r="AR1502" s="18"/>
      <c r="AS1502" s="18"/>
      <c r="AT1502" s="18"/>
      <c r="AU1502" s="18"/>
      <c r="AV1502" s="18"/>
      <c r="AW1502" s="223"/>
      <c r="AY1502" s="18"/>
      <c r="AZ1502" s="18"/>
    </row>
    <row r="1503" spans="7:52" s="40" customFormat="1" ht="45.75" customHeight="1" x14ac:dyDescent="0.25">
      <c r="G1503" s="18"/>
      <c r="H1503" s="18"/>
      <c r="I1503" s="18"/>
      <c r="J1503" s="18"/>
      <c r="K1503" s="18"/>
      <c r="L1503" s="223"/>
      <c r="M1503" s="82"/>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4"/>
      <c r="AM1503" s="225"/>
      <c r="AN1503" s="225"/>
      <c r="AO1503" s="18"/>
      <c r="AP1503" s="18"/>
      <c r="AQ1503" s="18"/>
      <c r="AR1503" s="18"/>
      <c r="AS1503" s="18"/>
      <c r="AT1503" s="18"/>
      <c r="AU1503" s="18"/>
      <c r="AV1503" s="18"/>
      <c r="AW1503" s="223"/>
      <c r="AY1503" s="18"/>
      <c r="AZ1503" s="18"/>
    </row>
    <row r="1504" spans="7:52" s="40" customFormat="1" ht="45.75" customHeight="1" x14ac:dyDescent="0.25">
      <c r="G1504" s="18"/>
      <c r="H1504" s="18"/>
      <c r="I1504" s="18"/>
      <c r="J1504" s="18"/>
      <c r="K1504" s="18"/>
      <c r="L1504" s="223"/>
      <c r="M1504" s="82"/>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4"/>
      <c r="AM1504" s="225"/>
      <c r="AN1504" s="225"/>
      <c r="AO1504" s="18"/>
      <c r="AP1504" s="18"/>
      <c r="AQ1504" s="18"/>
      <c r="AR1504" s="18"/>
      <c r="AS1504" s="18"/>
      <c r="AT1504" s="18"/>
      <c r="AU1504" s="18"/>
      <c r="AV1504" s="18"/>
      <c r="AW1504" s="223"/>
      <c r="AY1504" s="18"/>
      <c r="AZ1504" s="18"/>
    </row>
    <row r="1505" spans="7:52" s="40" customFormat="1" ht="45.75" customHeight="1" x14ac:dyDescent="0.25">
      <c r="G1505" s="18"/>
      <c r="H1505" s="18"/>
      <c r="I1505" s="18"/>
      <c r="J1505" s="18"/>
      <c r="K1505" s="18"/>
      <c r="L1505" s="223"/>
      <c r="M1505" s="82"/>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4"/>
      <c r="AM1505" s="225"/>
      <c r="AN1505" s="225"/>
      <c r="AO1505" s="18"/>
      <c r="AP1505" s="18"/>
      <c r="AQ1505" s="18"/>
      <c r="AR1505" s="18"/>
      <c r="AS1505" s="18"/>
      <c r="AT1505" s="18"/>
      <c r="AU1505" s="18"/>
      <c r="AV1505" s="18"/>
      <c r="AW1505" s="223"/>
      <c r="AY1505" s="18"/>
      <c r="AZ1505" s="18"/>
    </row>
    <row r="1506" spans="7:52" s="40" customFormat="1" ht="45.75" customHeight="1" x14ac:dyDescent="0.25">
      <c r="G1506" s="18"/>
      <c r="H1506" s="18"/>
      <c r="I1506" s="18"/>
      <c r="J1506" s="18"/>
      <c r="K1506" s="18"/>
      <c r="L1506" s="223"/>
      <c r="M1506" s="82"/>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4"/>
      <c r="AM1506" s="225"/>
      <c r="AN1506" s="225"/>
      <c r="AO1506" s="18"/>
      <c r="AP1506" s="18"/>
      <c r="AQ1506" s="18"/>
      <c r="AR1506" s="18"/>
      <c r="AS1506" s="18"/>
      <c r="AT1506" s="18"/>
      <c r="AU1506" s="18"/>
      <c r="AV1506" s="18"/>
      <c r="AW1506" s="223"/>
      <c r="AY1506" s="18"/>
      <c r="AZ1506" s="18"/>
    </row>
    <row r="1507" spans="7:52" s="40" customFormat="1" ht="45.75" customHeight="1" x14ac:dyDescent="0.25">
      <c r="G1507" s="18"/>
      <c r="H1507" s="18"/>
      <c r="I1507" s="18"/>
      <c r="J1507" s="18"/>
      <c r="K1507" s="18"/>
      <c r="L1507" s="223"/>
      <c r="M1507" s="82"/>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4"/>
      <c r="AM1507" s="225"/>
      <c r="AN1507" s="225"/>
      <c r="AO1507" s="18"/>
      <c r="AP1507" s="18"/>
      <c r="AQ1507" s="18"/>
      <c r="AR1507" s="18"/>
      <c r="AS1507" s="18"/>
      <c r="AT1507" s="18"/>
      <c r="AU1507" s="18"/>
      <c r="AV1507" s="18"/>
      <c r="AW1507" s="223"/>
      <c r="AY1507" s="18"/>
      <c r="AZ1507" s="18"/>
    </row>
    <row r="1508" spans="7:52" s="40" customFormat="1" ht="45.75" customHeight="1" x14ac:dyDescent="0.25">
      <c r="G1508" s="18"/>
      <c r="H1508" s="18"/>
      <c r="I1508" s="18"/>
      <c r="J1508" s="18"/>
      <c r="K1508" s="18"/>
      <c r="L1508" s="223"/>
      <c r="M1508" s="82"/>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4"/>
      <c r="AM1508" s="225"/>
      <c r="AN1508" s="225"/>
      <c r="AO1508" s="18"/>
      <c r="AP1508" s="18"/>
      <c r="AQ1508" s="18"/>
      <c r="AR1508" s="18"/>
      <c r="AS1508" s="18"/>
      <c r="AT1508" s="18"/>
      <c r="AU1508" s="18"/>
      <c r="AV1508" s="18"/>
      <c r="AW1508" s="223"/>
      <c r="AY1508" s="18"/>
      <c r="AZ1508" s="18"/>
    </row>
    <row r="1509" spans="7:52" s="40" customFormat="1" ht="45.75" customHeight="1" x14ac:dyDescent="0.25">
      <c r="G1509" s="18"/>
      <c r="H1509" s="18"/>
      <c r="I1509" s="18"/>
      <c r="J1509" s="18"/>
      <c r="K1509" s="18"/>
      <c r="L1509" s="223"/>
      <c r="M1509" s="82"/>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4"/>
      <c r="AM1509" s="225"/>
      <c r="AN1509" s="225"/>
      <c r="AO1509" s="18"/>
      <c r="AP1509" s="18"/>
      <c r="AQ1509" s="18"/>
      <c r="AR1509" s="18"/>
      <c r="AS1509" s="18"/>
      <c r="AT1509" s="18"/>
      <c r="AU1509" s="18"/>
      <c r="AV1509" s="18"/>
      <c r="AW1509" s="223"/>
      <c r="AY1509" s="18"/>
      <c r="AZ1509" s="18"/>
    </row>
    <row r="1510" spans="7:52" s="40" customFormat="1" ht="45.75" customHeight="1" x14ac:dyDescent="0.25">
      <c r="G1510" s="18"/>
      <c r="H1510" s="18"/>
      <c r="I1510" s="18"/>
      <c r="J1510" s="18"/>
      <c r="K1510" s="18"/>
      <c r="L1510" s="223"/>
      <c r="M1510" s="82"/>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4"/>
      <c r="AM1510" s="225"/>
      <c r="AN1510" s="225"/>
      <c r="AO1510" s="18"/>
      <c r="AP1510" s="18"/>
      <c r="AQ1510" s="18"/>
      <c r="AR1510" s="18"/>
      <c r="AS1510" s="18"/>
      <c r="AT1510" s="18"/>
      <c r="AU1510" s="18"/>
      <c r="AV1510" s="18"/>
      <c r="AW1510" s="223"/>
      <c r="AY1510" s="18"/>
      <c r="AZ1510" s="18"/>
    </row>
    <row r="1511" spans="7:52" s="40" customFormat="1" ht="45.75" customHeight="1" x14ac:dyDescent="0.25">
      <c r="G1511" s="18"/>
      <c r="H1511" s="18"/>
      <c r="I1511" s="18"/>
      <c r="J1511" s="18"/>
      <c r="K1511" s="18"/>
      <c r="L1511" s="223"/>
      <c r="M1511" s="82"/>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4"/>
      <c r="AM1511" s="225"/>
      <c r="AN1511" s="225"/>
      <c r="AO1511" s="18"/>
      <c r="AP1511" s="18"/>
      <c r="AQ1511" s="18"/>
      <c r="AR1511" s="18"/>
      <c r="AS1511" s="18"/>
      <c r="AT1511" s="18"/>
      <c r="AU1511" s="18"/>
      <c r="AV1511" s="18"/>
      <c r="AW1511" s="223"/>
      <c r="AY1511" s="18"/>
      <c r="AZ1511" s="18"/>
    </row>
    <row r="1512" spans="7:52" s="40" customFormat="1" ht="45.75" customHeight="1" x14ac:dyDescent="0.25">
      <c r="G1512" s="18"/>
      <c r="H1512" s="18"/>
      <c r="I1512" s="18"/>
      <c r="J1512" s="18"/>
      <c r="K1512" s="18"/>
      <c r="L1512" s="223"/>
      <c r="M1512" s="82"/>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4"/>
      <c r="AM1512" s="225"/>
      <c r="AN1512" s="225"/>
      <c r="AO1512" s="18"/>
      <c r="AP1512" s="18"/>
      <c r="AQ1512" s="18"/>
      <c r="AR1512" s="18"/>
      <c r="AS1512" s="18"/>
      <c r="AT1512" s="18"/>
      <c r="AU1512" s="18"/>
      <c r="AV1512" s="18"/>
      <c r="AW1512" s="223"/>
      <c r="AY1512" s="18"/>
      <c r="AZ1512" s="18"/>
    </row>
    <row r="1513" spans="7:52" s="40" customFormat="1" ht="45.75" customHeight="1" x14ac:dyDescent="0.25">
      <c r="G1513" s="18"/>
      <c r="H1513" s="18"/>
      <c r="I1513" s="18"/>
      <c r="J1513" s="18"/>
      <c r="K1513" s="18"/>
      <c r="L1513" s="223"/>
      <c r="M1513" s="82"/>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4"/>
      <c r="AM1513" s="225"/>
      <c r="AN1513" s="225"/>
      <c r="AO1513" s="18"/>
      <c r="AP1513" s="18"/>
      <c r="AQ1513" s="18"/>
      <c r="AR1513" s="18"/>
      <c r="AS1513" s="18"/>
      <c r="AT1513" s="18"/>
      <c r="AU1513" s="18"/>
      <c r="AV1513" s="18"/>
      <c r="AW1513" s="223"/>
      <c r="AY1513" s="18"/>
      <c r="AZ1513" s="18"/>
    </row>
    <row r="1514" spans="7:52" s="40" customFormat="1" ht="45.75" customHeight="1" x14ac:dyDescent="0.25">
      <c r="G1514" s="18"/>
      <c r="H1514" s="18"/>
      <c r="I1514" s="18"/>
      <c r="J1514" s="18"/>
      <c r="K1514" s="18"/>
      <c r="L1514" s="223"/>
      <c r="M1514" s="82"/>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4"/>
      <c r="AM1514" s="225"/>
      <c r="AN1514" s="225"/>
      <c r="AO1514" s="18"/>
      <c r="AP1514" s="18"/>
      <c r="AQ1514" s="18"/>
      <c r="AR1514" s="18"/>
      <c r="AS1514" s="18"/>
      <c r="AT1514" s="18"/>
      <c r="AU1514" s="18"/>
      <c r="AV1514" s="18"/>
      <c r="AW1514" s="223"/>
      <c r="AY1514" s="18"/>
      <c r="AZ1514" s="18"/>
    </row>
    <row r="1515" spans="7:52" s="40" customFormat="1" ht="45.75" customHeight="1" x14ac:dyDescent="0.25">
      <c r="G1515" s="18"/>
      <c r="H1515" s="18"/>
      <c r="I1515" s="18"/>
      <c r="J1515" s="18"/>
      <c r="K1515" s="18"/>
      <c r="L1515" s="223"/>
      <c r="M1515" s="82"/>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4"/>
      <c r="AM1515" s="225"/>
      <c r="AN1515" s="225"/>
      <c r="AO1515" s="18"/>
      <c r="AP1515" s="18"/>
      <c r="AQ1515" s="18"/>
      <c r="AR1515" s="18"/>
      <c r="AS1515" s="18"/>
      <c r="AT1515" s="18"/>
      <c r="AU1515" s="18"/>
      <c r="AV1515" s="18"/>
      <c r="AW1515" s="223"/>
      <c r="AY1515" s="18"/>
      <c r="AZ1515" s="18"/>
    </row>
    <row r="1516" spans="7:52" s="40" customFormat="1" ht="45.75" customHeight="1" x14ac:dyDescent="0.25">
      <c r="G1516" s="18"/>
      <c r="H1516" s="18"/>
      <c r="I1516" s="18"/>
      <c r="J1516" s="18"/>
      <c r="K1516" s="18"/>
      <c r="L1516" s="223"/>
      <c r="M1516" s="82"/>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4"/>
      <c r="AM1516" s="225"/>
      <c r="AN1516" s="225"/>
      <c r="AO1516" s="18"/>
      <c r="AP1516" s="18"/>
      <c r="AQ1516" s="18"/>
      <c r="AR1516" s="18"/>
      <c r="AS1516" s="18"/>
      <c r="AT1516" s="18"/>
      <c r="AU1516" s="18"/>
      <c r="AV1516" s="18"/>
      <c r="AW1516" s="223"/>
      <c r="AY1516" s="18"/>
      <c r="AZ1516" s="18"/>
    </row>
    <row r="1517" spans="7:52" s="40" customFormat="1" ht="45.75" customHeight="1" x14ac:dyDescent="0.25">
      <c r="G1517" s="18"/>
      <c r="H1517" s="18"/>
      <c r="I1517" s="18"/>
      <c r="J1517" s="18"/>
      <c r="K1517" s="18"/>
      <c r="L1517" s="223"/>
      <c r="M1517" s="82"/>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4"/>
      <c r="AM1517" s="225"/>
      <c r="AN1517" s="225"/>
      <c r="AO1517" s="18"/>
      <c r="AP1517" s="18"/>
      <c r="AQ1517" s="18"/>
      <c r="AR1517" s="18"/>
      <c r="AS1517" s="18"/>
      <c r="AT1517" s="18"/>
      <c r="AU1517" s="18"/>
      <c r="AV1517" s="18"/>
      <c r="AW1517" s="223"/>
      <c r="AY1517" s="18"/>
      <c r="AZ1517" s="18"/>
    </row>
    <row r="1518" spans="7:52" s="40" customFormat="1" ht="45.75" customHeight="1" x14ac:dyDescent="0.25">
      <c r="G1518" s="18"/>
      <c r="H1518" s="18"/>
      <c r="I1518" s="18"/>
      <c r="J1518" s="18"/>
      <c r="K1518" s="18"/>
      <c r="L1518" s="223"/>
      <c r="M1518" s="82"/>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4"/>
      <c r="AM1518" s="225"/>
      <c r="AN1518" s="225"/>
      <c r="AO1518" s="18"/>
      <c r="AP1518" s="18"/>
      <c r="AQ1518" s="18"/>
      <c r="AR1518" s="18"/>
      <c r="AS1518" s="18"/>
      <c r="AT1518" s="18"/>
      <c r="AU1518" s="18"/>
      <c r="AV1518" s="18"/>
      <c r="AW1518" s="223"/>
      <c r="AY1518" s="18"/>
      <c r="AZ1518" s="18"/>
    </row>
    <row r="1519" spans="7:52" s="40" customFormat="1" ht="45.75" customHeight="1" x14ac:dyDescent="0.25">
      <c r="G1519" s="18"/>
      <c r="H1519" s="18"/>
      <c r="I1519" s="18"/>
      <c r="J1519" s="18"/>
      <c r="K1519" s="18"/>
      <c r="L1519" s="223"/>
      <c r="M1519" s="82"/>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4"/>
      <c r="AM1519" s="225"/>
      <c r="AN1519" s="225"/>
      <c r="AO1519" s="18"/>
      <c r="AP1519" s="18"/>
      <c r="AQ1519" s="18"/>
      <c r="AR1519" s="18"/>
      <c r="AS1519" s="18"/>
      <c r="AT1519" s="18"/>
      <c r="AU1519" s="18"/>
      <c r="AV1519" s="18"/>
      <c r="AW1519" s="223"/>
      <c r="AY1519" s="18"/>
      <c r="AZ1519" s="18"/>
    </row>
    <row r="1520" spans="7:52" s="40" customFormat="1" ht="45.75" customHeight="1" x14ac:dyDescent="0.25">
      <c r="G1520" s="18"/>
      <c r="H1520" s="18"/>
      <c r="I1520" s="18"/>
      <c r="J1520" s="18"/>
      <c r="K1520" s="18"/>
      <c r="L1520" s="223"/>
      <c r="M1520" s="82"/>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4"/>
      <c r="AM1520" s="225"/>
      <c r="AN1520" s="225"/>
      <c r="AO1520" s="18"/>
      <c r="AP1520" s="18"/>
      <c r="AQ1520" s="18"/>
      <c r="AR1520" s="18"/>
      <c r="AS1520" s="18"/>
      <c r="AT1520" s="18"/>
      <c r="AU1520" s="18"/>
      <c r="AV1520" s="18"/>
      <c r="AW1520" s="223"/>
      <c r="AY1520" s="18"/>
      <c r="AZ1520" s="18"/>
    </row>
    <row r="1521" spans="7:52" s="40" customFormat="1" ht="45.75" customHeight="1" x14ac:dyDescent="0.25">
      <c r="G1521" s="18"/>
      <c r="H1521" s="18"/>
      <c r="I1521" s="18"/>
      <c r="J1521" s="18"/>
      <c r="K1521" s="18"/>
      <c r="L1521" s="223"/>
      <c r="M1521" s="82"/>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4"/>
      <c r="AM1521" s="225"/>
      <c r="AN1521" s="225"/>
      <c r="AO1521" s="18"/>
      <c r="AP1521" s="18"/>
      <c r="AQ1521" s="18"/>
      <c r="AR1521" s="18"/>
      <c r="AS1521" s="18"/>
      <c r="AT1521" s="18"/>
      <c r="AU1521" s="18"/>
      <c r="AV1521" s="18"/>
      <c r="AW1521" s="223"/>
      <c r="AY1521" s="18"/>
      <c r="AZ1521" s="18"/>
    </row>
    <row r="1522" spans="7:52" s="40" customFormat="1" ht="45.75" customHeight="1" x14ac:dyDescent="0.25">
      <c r="G1522" s="18"/>
      <c r="H1522" s="18"/>
      <c r="I1522" s="18"/>
      <c r="J1522" s="18"/>
      <c r="K1522" s="18"/>
      <c r="L1522" s="223"/>
      <c r="M1522" s="82"/>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4"/>
      <c r="AM1522" s="225"/>
      <c r="AN1522" s="225"/>
      <c r="AO1522" s="18"/>
      <c r="AP1522" s="18"/>
      <c r="AQ1522" s="18"/>
      <c r="AR1522" s="18"/>
      <c r="AS1522" s="18"/>
      <c r="AT1522" s="18"/>
      <c r="AU1522" s="18"/>
      <c r="AV1522" s="18"/>
      <c r="AW1522" s="223"/>
      <c r="AY1522" s="18"/>
      <c r="AZ1522" s="18"/>
    </row>
    <row r="1523" spans="7:52" s="40" customFormat="1" ht="45.75" customHeight="1" x14ac:dyDescent="0.25">
      <c r="G1523" s="18"/>
      <c r="H1523" s="18"/>
      <c r="I1523" s="18"/>
      <c r="J1523" s="18"/>
      <c r="K1523" s="18"/>
      <c r="L1523" s="223"/>
      <c r="M1523" s="82"/>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4"/>
      <c r="AM1523" s="225"/>
      <c r="AN1523" s="225"/>
      <c r="AO1523" s="18"/>
      <c r="AP1523" s="18"/>
      <c r="AQ1523" s="18"/>
      <c r="AR1523" s="18"/>
      <c r="AS1523" s="18"/>
      <c r="AT1523" s="18"/>
      <c r="AU1523" s="18"/>
      <c r="AV1523" s="18"/>
      <c r="AW1523" s="223"/>
      <c r="AY1523" s="18"/>
      <c r="AZ1523" s="18"/>
    </row>
    <row r="1524" spans="7:52" s="40" customFormat="1" ht="45.75" customHeight="1" x14ac:dyDescent="0.25">
      <c r="G1524" s="18"/>
      <c r="H1524" s="18"/>
      <c r="I1524" s="18"/>
      <c r="J1524" s="18"/>
      <c r="K1524" s="18"/>
      <c r="L1524" s="223"/>
      <c r="M1524" s="82"/>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4"/>
      <c r="AM1524" s="225"/>
      <c r="AN1524" s="225"/>
      <c r="AO1524" s="18"/>
      <c r="AP1524" s="18"/>
      <c r="AQ1524" s="18"/>
      <c r="AR1524" s="18"/>
      <c r="AS1524" s="18"/>
      <c r="AT1524" s="18"/>
      <c r="AU1524" s="18"/>
      <c r="AV1524" s="18"/>
      <c r="AW1524" s="223"/>
      <c r="AY1524" s="18"/>
      <c r="AZ1524" s="18"/>
    </row>
    <row r="1525" spans="7:52" s="40" customFormat="1" ht="45.75" customHeight="1" x14ac:dyDescent="0.25">
      <c r="G1525" s="18"/>
      <c r="H1525" s="18"/>
      <c r="I1525" s="18"/>
      <c r="J1525" s="18"/>
      <c r="K1525" s="18"/>
      <c r="L1525" s="223"/>
      <c r="M1525" s="82"/>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4"/>
      <c r="AM1525" s="225"/>
      <c r="AN1525" s="225"/>
      <c r="AO1525" s="18"/>
      <c r="AP1525" s="18"/>
      <c r="AQ1525" s="18"/>
      <c r="AR1525" s="18"/>
      <c r="AS1525" s="18"/>
      <c r="AT1525" s="18"/>
      <c r="AU1525" s="18"/>
      <c r="AV1525" s="18"/>
      <c r="AW1525" s="223"/>
      <c r="AY1525" s="18"/>
      <c r="AZ1525" s="18"/>
    </row>
    <row r="1526" spans="7:52" s="40" customFormat="1" ht="45.75" customHeight="1" x14ac:dyDescent="0.25">
      <c r="G1526" s="18"/>
      <c r="H1526" s="18"/>
      <c r="I1526" s="18"/>
      <c r="J1526" s="18"/>
      <c r="K1526" s="18"/>
      <c r="L1526" s="223"/>
      <c r="M1526" s="82"/>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4"/>
      <c r="AM1526" s="225"/>
      <c r="AN1526" s="225"/>
      <c r="AO1526" s="18"/>
      <c r="AP1526" s="18"/>
      <c r="AQ1526" s="18"/>
      <c r="AR1526" s="18"/>
      <c r="AS1526" s="18"/>
      <c r="AT1526" s="18"/>
      <c r="AU1526" s="18"/>
      <c r="AV1526" s="18"/>
      <c r="AW1526" s="223"/>
      <c r="AY1526" s="18"/>
      <c r="AZ1526" s="18"/>
    </row>
    <row r="1527" spans="7:52" s="40" customFormat="1" ht="45.75" customHeight="1" x14ac:dyDescent="0.25">
      <c r="G1527" s="18"/>
      <c r="H1527" s="18"/>
      <c r="I1527" s="18"/>
      <c r="J1527" s="18"/>
      <c r="K1527" s="18"/>
      <c r="L1527" s="223"/>
      <c r="M1527" s="82"/>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4"/>
      <c r="AM1527" s="225"/>
      <c r="AN1527" s="225"/>
      <c r="AO1527" s="18"/>
      <c r="AP1527" s="18"/>
      <c r="AQ1527" s="18"/>
      <c r="AR1527" s="18"/>
      <c r="AS1527" s="18"/>
      <c r="AT1527" s="18"/>
      <c r="AU1527" s="18"/>
      <c r="AV1527" s="18"/>
      <c r="AW1527" s="223"/>
      <c r="AY1527" s="18"/>
      <c r="AZ1527" s="18"/>
    </row>
    <row r="1528" spans="7:52" s="40" customFormat="1" ht="45.75" customHeight="1" x14ac:dyDescent="0.25">
      <c r="G1528" s="18"/>
      <c r="H1528" s="18"/>
      <c r="I1528" s="18"/>
      <c r="J1528" s="18"/>
      <c r="K1528" s="18"/>
      <c r="L1528" s="223"/>
      <c r="M1528" s="82"/>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4"/>
      <c r="AM1528" s="225"/>
      <c r="AN1528" s="225"/>
      <c r="AO1528" s="18"/>
      <c r="AP1528" s="18"/>
      <c r="AQ1528" s="18"/>
      <c r="AR1528" s="18"/>
      <c r="AS1528" s="18"/>
      <c r="AT1528" s="18"/>
      <c r="AU1528" s="18"/>
      <c r="AV1528" s="18"/>
      <c r="AW1528" s="223"/>
      <c r="AY1528" s="18"/>
      <c r="AZ1528" s="18"/>
    </row>
    <row r="1529" spans="7:52" s="40" customFormat="1" ht="45.75" customHeight="1" x14ac:dyDescent="0.25">
      <c r="G1529" s="18"/>
      <c r="H1529" s="18"/>
      <c r="I1529" s="18"/>
      <c r="J1529" s="18"/>
      <c r="K1529" s="18"/>
      <c r="L1529" s="223"/>
      <c r="M1529" s="82"/>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4"/>
      <c r="AM1529" s="225"/>
      <c r="AN1529" s="225"/>
      <c r="AO1529" s="18"/>
      <c r="AP1529" s="18"/>
      <c r="AQ1529" s="18"/>
      <c r="AR1529" s="18"/>
      <c r="AS1529" s="18"/>
      <c r="AT1529" s="18"/>
      <c r="AU1529" s="18"/>
      <c r="AV1529" s="18"/>
      <c r="AW1529" s="223"/>
      <c r="AY1529" s="18"/>
      <c r="AZ1529" s="18"/>
    </row>
    <row r="1530" spans="7:52" s="40" customFormat="1" ht="45.75" customHeight="1" x14ac:dyDescent="0.25">
      <c r="G1530" s="18"/>
      <c r="H1530" s="18"/>
      <c r="I1530" s="18"/>
      <c r="J1530" s="18"/>
      <c r="K1530" s="18"/>
      <c r="L1530" s="223"/>
      <c r="M1530" s="82"/>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4"/>
      <c r="AM1530" s="225"/>
      <c r="AN1530" s="225"/>
      <c r="AO1530" s="18"/>
      <c r="AP1530" s="18"/>
      <c r="AQ1530" s="18"/>
      <c r="AR1530" s="18"/>
      <c r="AS1530" s="18"/>
      <c r="AT1530" s="18"/>
      <c r="AU1530" s="18"/>
      <c r="AV1530" s="18"/>
      <c r="AW1530" s="223"/>
      <c r="AY1530" s="18"/>
      <c r="AZ1530" s="18"/>
    </row>
    <row r="1531" spans="7:52" s="40" customFormat="1" ht="45.75" customHeight="1" x14ac:dyDescent="0.25">
      <c r="G1531" s="18"/>
      <c r="H1531" s="18"/>
      <c r="I1531" s="18"/>
      <c r="J1531" s="18"/>
      <c r="K1531" s="18"/>
      <c r="L1531" s="223"/>
      <c r="M1531" s="82"/>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4"/>
      <c r="AM1531" s="225"/>
      <c r="AN1531" s="225"/>
      <c r="AO1531" s="18"/>
      <c r="AP1531" s="18"/>
      <c r="AQ1531" s="18"/>
      <c r="AR1531" s="18"/>
      <c r="AS1531" s="18"/>
      <c r="AT1531" s="18"/>
      <c r="AU1531" s="18"/>
      <c r="AV1531" s="18"/>
      <c r="AW1531" s="223"/>
      <c r="AY1531" s="18"/>
      <c r="AZ1531" s="18"/>
    </row>
    <row r="1532" spans="7:52" s="40" customFormat="1" ht="45.75" customHeight="1" x14ac:dyDescent="0.25">
      <c r="G1532" s="18"/>
      <c r="H1532" s="18"/>
      <c r="I1532" s="18"/>
      <c r="J1532" s="18"/>
      <c r="K1532" s="18"/>
      <c r="L1532" s="223"/>
      <c r="M1532" s="82"/>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4"/>
      <c r="AM1532" s="225"/>
      <c r="AN1532" s="225"/>
      <c r="AO1532" s="18"/>
      <c r="AP1532" s="18"/>
      <c r="AQ1532" s="18"/>
      <c r="AR1532" s="18"/>
      <c r="AS1532" s="18"/>
      <c r="AT1532" s="18"/>
      <c r="AU1532" s="18"/>
      <c r="AV1532" s="18"/>
      <c r="AW1532" s="223"/>
      <c r="AY1532" s="18"/>
      <c r="AZ1532" s="18"/>
    </row>
    <row r="1533" spans="7:52" s="40" customFormat="1" ht="45.75" customHeight="1" x14ac:dyDescent="0.25">
      <c r="G1533" s="18"/>
      <c r="H1533" s="18"/>
      <c r="I1533" s="18"/>
      <c r="J1533" s="18"/>
      <c r="K1533" s="18"/>
      <c r="L1533" s="223"/>
      <c r="M1533" s="82"/>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4"/>
      <c r="AM1533" s="225"/>
      <c r="AN1533" s="225"/>
      <c r="AO1533" s="18"/>
      <c r="AP1533" s="18"/>
      <c r="AQ1533" s="18"/>
      <c r="AR1533" s="18"/>
      <c r="AS1533" s="18"/>
      <c r="AT1533" s="18"/>
      <c r="AU1533" s="18"/>
      <c r="AV1533" s="18"/>
      <c r="AW1533" s="223"/>
      <c r="AY1533" s="18"/>
      <c r="AZ1533" s="18"/>
    </row>
    <row r="1534" spans="7:52" s="40" customFormat="1" ht="45.75" customHeight="1" x14ac:dyDescent="0.25">
      <c r="G1534" s="18"/>
      <c r="H1534" s="18"/>
      <c r="I1534" s="18"/>
      <c r="J1534" s="18"/>
      <c r="K1534" s="18"/>
      <c r="L1534" s="223"/>
      <c r="M1534" s="82"/>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4"/>
      <c r="AM1534" s="225"/>
      <c r="AN1534" s="225"/>
      <c r="AO1534" s="18"/>
      <c r="AP1534" s="18"/>
      <c r="AQ1534" s="18"/>
      <c r="AR1534" s="18"/>
      <c r="AS1534" s="18"/>
      <c r="AT1534" s="18"/>
      <c r="AU1534" s="18"/>
      <c r="AV1534" s="18"/>
      <c r="AW1534" s="223"/>
      <c r="AY1534" s="18"/>
      <c r="AZ1534" s="18"/>
    </row>
    <row r="1535" spans="7:52" s="40" customFormat="1" ht="45.75" customHeight="1" x14ac:dyDescent="0.25">
      <c r="G1535" s="18"/>
      <c r="H1535" s="18"/>
      <c r="I1535" s="18"/>
      <c r="J1535" s="18"/>
      <c r="K1535" s="18"/>
      <c r="L1535" s="223"/>
      <c r="M1535" s="82"/>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4"/>
      <c r="AM1535" s="225"/>
      <c r="AN1535" s="225"/>
      <c r="AO1535" s="18"/>
      <c r="AP1535" s="18"/>
      <c r="AQ1535" s="18"/>
      <c r="AR1535" s="18"/>
      <c r="AS1535" s="18"/>
      <c r="AT1535" s="18"/>
      <c r="AU1535" s="18"/>
      <c r="AV1535" s="18"/>
      <c r="AW1535" s="223"/>
      <c r="AY1535" s="18"/>
      <c r="AZ1535" s="18"/>
    </row>
    <row r="1536" spans="7:52" s="40" customFormat="1" ht="45.75" customHeight="1" x14ac:dyDescent="0.25">
      <c r="G1536" s="18"/>
      <c r="H1536" s="18"/>
      <c r="I1536" s="18"/>
      <c r="J1536" s="18"/>
      <c r="K1536" s="18"/>
      <c r="L1536" s="223"/>
      <c r="M1536" s="82"/>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4"/>
      <c r="AM1536" s="225"/>
      <c r="AN1536" s="225"/>
      <c r="AO1536" s="18"/>
      <c r="AP1536" s="18"/>
      <c r="AQ1536" s="18"/>
      <c r="AR1536" s="18"/>
      <c r="AS1536" s="18"/>
      <c r="AT1536" s="18"/>
      <c r="AU1536" s="18"/>
      <c r="AV1536" s="18"/>
      <c r="AW1536" s="223"/>
      <c r="AY1536" s="18"/>
      <c r="AZ1536" s="18"/>
    </row>
    <row r="1537" spans="7:52" s="40" customFormat="1" ht="45.75" customHeight="1" x14ac:dyDescent="0.25">
      <c r="G1537" s="18"/>
      <c r="H1537" s="18"/>
      <c r="I1537" s="18"/>
      <c r="J1537" s="18"/>
      <c r="K1537" s="18"/>
      <c r="L1537" s="223"/>
      <c r="M1537" s="82"/>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4"/>
      <c r="AM1537" s="225"/>
      <c r="AN1537" s="225"/>
      <c r="AO1537" s="18"/>
      <c r="AP1537" s="18"/>
      <c r="AQ1537" s="18"/>
      <c r="AR1537" s="18"/>
      <c r="AS1537" s="18"/>
      <c r="AT1537" s="18"/>
      <c r="AU1537" s="18"/>
      <c r="AV1537" s="18"/>
      <c r="AW1537" s="223"/>
      <c r="AY1537" s="18"/>
      <c r="AZ1537" s="18"/>
    </row>
    <row r="1538" spans="7:52" s="40" customFormat="1" ht="45.75" customHeight="1" x14ac:dyDescent="0.25">
      <c r="G1538" s="18"/>
      <c r="H1538" s="18"/>
      <c r="I1538" s="18"/>
      <c r="J1538" s="18"/>
      <c r="K1538" s="18"/>
      <c r="L1538" s="223"/>
      <c r="M1538" s="82"/>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4"/>
      <c r="AM1538" s="225"/>
      <c r="AN1538" s="225"/>
      <c r="AO1538" s="18"/>
      <c r="AP1538" s="18"/>
      <c r="AQ1538" s="18"/>
      <c r="AR1538" s="18"/>
      <c r="AS1538" s="18"/>
      <c r="AT1538" s="18"/>
      <c r="AU1538" s="18"/>
      <c r="AV1538" s="18"/>
      <c r="AW1538" s="223"/>
      <c r="AY1538" s="18"/>
      <c r="AZ1538" s="18"/>
    </row>
    <row r="1539" spans="7:52" s="40" customFormat="1" ht="45.75" customHeight="1" x14ac:dyDescent="0.25">
      <c r="G1539" s="18"/>
      <c r="H1539" s="18"/>
      <c r="I1539" s="18"/>
      <c r="J1539" s="18"/>
      <c r="K1539" s="18"/>
      <c r="L1539" s="223"/>
      <c r="M1539" s="82"/>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4"/>
      <c r="AM1539" s="225"/>
      <c r="AN1539" s="225"/>
      <c r="AO1539" s="18"/>
      <c r="AP1539" s="18"/>
      <c r="AQ1539" s="18"/>
      <c r="AR1539" s="18"/>
      <c r="AS1539" s="18"/>
      <c r="AT1539" s="18"/>
      <c r="AU1539" s="18"/>
      <c r="AV1539" s="18"/>
      <c r="AW1539" s="223"/>
      <c r="AY1539" s="18"/>
      <c r="AZ1539" s="18"/>
    </row>
    <row r="1540" spans="7:52" s="40" customFormat="1" ht="45.75" customHeight="1" x14ac:dyDescent="0.25">
      <c r="G1540" s="18"/>
      <c r="H1540" s="18"/>
      <c r="I1540" s="18"/>
      <c r="J1540" s="18"/>
      <c r="K1540" s="18"/>
      <c r="L1540" s="223"/>
      <c r="M1540" s="82"/>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4"/>
      <c r="AM1540" s="225"/>
      <c r="AN1540" s="225"/>
      <c r="AO1540" s="18"/>
      <c r="AP1540" s="18"/>
      <c r="AQ1540" s="18"/>
      <c r="AR1540" s="18"/>
      <c r="AS1540" s="18"/>
      <c r="AT1540" s="18"/>
      <c r="AU1540" s="18"/>
      <c r="AV1540" s="18"/>
      <c r="AW1540" s="223"/>
      <c r="AY1540" s="18"/>
      <c r="AZ1540" s="18"/>
    </row>
    <row r="1541" spans="7:52" s="40" customFormat="1" ht="45.75" customHeight="1" x14ac:dyDescent="0.25">
      <c r="G1541" s="18"/>
      <c r="H1541" s="18"/>
      <c r="I1541" s="18"/>
      <c r="J1541" s="18"/>
      <c r="K1541" s="18"/>
      <c r="L1541" s="223"/>
      <c r="M1541" s="82"/>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4"/>
      <c r="AM1541" s="225"/>
      <c r="AN1541" s="225"/>
      <c r="AO1541" s="18"/>
      <c r="AP1541" s="18"/>
      <c r="AQ1541" s="18"/>
      <c r="AR1541" s="18"/>
      <c r="AS1541" s="18"/>
      <c r="AT1541" s="18"/>
      <c r="AU1541" s="18"/>
      <c r="AV1541" s="18"/>
      <c r="AW1541" s="223"/>
      <c r="AY1541" s="18"/>
      <c r="AZ1541" s="18"/>
    </row>
    <row r="1542" spans="7:52" s="40" customFormat="1" ht="45.75" customHeight="1" x14ac:dyDescent="0.25">
      <c r="G1542" s="18"/>
      <c r="H1542" s="18"/>
      <c r="I1542" s="18"/>
      <c r="J1542" s="18"/>
      <c r="K1542" s="18"/>
      <c r="L1542" s="223"/>
      <c r="M1542" s="82"/>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4"/>
      <c r="AM1542" s="225"/>
      <c r="AN1542" s="225"/>
      <c r="AO1542" s="18"/>
      <c r="AP1542" s="18"/>
      <c r="AQ1542" s="18"/>
      <c r="AR1542" s="18"/>
      <c r="AS1542" s="18"/>
      <c r="AT1542" s="18"/>
      <c r="AU1542" s="18"/>
      <c r="AV1542" s="18"/>
      <c r="AW1542" s="223"/>
      <c r="AY1542" s="18"/>
      <c r="AZ1542" s="18"/>
    </row>
    <row r="1543" spans="7:52" s="40" customFormat="1" ht="45.75" customHeight="1" x14ac:dyDescent="0.25">
      <c r="G1543" s="18"/>
      <c r="H1543" s="18"/>
      <c r="I1543" s="18"/>
      <c r="J1543" s="18"/>
      <c r="K1543" s="18"/>
      <c r="L1543" s="223"/>
      <c r="M1543" s="82"/>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4"/>
      <c r="AM1543" s="225"/>
      <c r="AN1543" s="225"/>
      <c r="AO1543" s="18"/>
      <c r="AP1543" s="18"/>
      <c r="AQ1543" s="18"/>
      <c r="AR1543" s="18"/>
      <c r="AS1543" s="18"/>
      <c r="AT1543" s="18"/>
      <c r="AU1543" s="18"/>
      <c r="AV1543" s="18"/>
      <c r="AW1543" s="223"/>
      <c r="AY1543" s="18"/>
      <c r="AZ1543" s="18"/>
    </row>
    <row r="1544" spans="7:52" s="40" customFormat="1" ht="45.75" customHeight="1" x14ac:dyDescent="0.25">
      <c r="G1544" s="18"/>
      <c r="H1544" s="18"/>
      <c r="I1544" s="18"/>
      <c r="J1544" s="18"/>
      <c r="K1544" s="18"/>
      <c r="L1544" s="223"/>
      <c r="M1544" s="82"/>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4"/>
      <c r="AM1544" s="225"/>
      <c r="AN1544" s="225"/>
      <c r="AO1544" s="18"/>
      <c r="AP1544" s="18"/>
      <c r="AQ1544" s="18"/>
      <c r="AR1544" s="18"/>
      <c r="AS1544" s="18"/>
      <c r="AT1544" s="18"/>
      <c r="AU1544" s="18"/>
      <c r="AV1544" s="18"/>
      <c r="AW1544" s="223"/>
      <c r="AY1544" s="18"/>
      <c r="AZ1544" s="18"/>
    </row>
    <row r="1545" spans="7:52" s="40" customFormat="1" ht="45.75" customHeight="1" x14ac:dyDescent="0.25">
      <c r="G1545" s="18"/>
      <c r="H1545" s="18"/>
      <c r="I1545" s="18"/>
      <c r="J1545" s="18"/>
      <c r="K1545" s="18"/>
      <c r="L1545" s="223"/>
      <c r="M1545" s="82"/>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4"/>
      <c r="AM1545" s="225"/>
      <c r="AN1545" s="225"/>
      <c r="AO1545" s="18"/>
      <c r="AP1545" s="18"/>
      <c r="AQ1545" s="18"/>
      <c r="AR1545" s="18"/>
      <c r="AS1545" s="18"/>
      <c r="AT1545" s="18"/>
      <c r="AU1545" s="18"/>
      <c r="AV1545" s="18"/>
      <c r="AW1545" s="223"/>
      <c r="AY1545" s="18"/>
      <c r="AZ1545" s="18"/>
    </row>
    <row r="1546" spans="7:52" s="40" customFormat="1" ht="45.75" customHeight="1" x14ac:dyDescent="0.25">
      <c r="G1546" s="18"/>
      <c r="H1546" s="18"/>
      <c r="I1546" s="18"/>
      <c r="J1546" s="18"/>
      <c r="K1546" s="18"/>
      <c r="L1546" s="223"/>
      <c r="M1546" s="82"/>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4"/>
      <c r="AM1546" s="225"/>
      <c r="AN1546" s="225"/>
      <c r="AO1546" s="18"/>
      <c r="AP1546" s="18"/>
      <c r="AQ1546" s="18"/>
      <c r="AR1546" s="18"/>
      <c r="AS1546" s="18"/>
      <c r="AT1546" s="18"/>
      <c r="AU1546" s="18"/>
      <c r="AV1546" s="18"/>
      <c r="AW1546" s="223"/>
      <c r="AY1546" s="18"/>
      <c r="AZ1546" s="18"/>
    </row>
    <row r="1547" spans="7:52" s="40" customFormat="1" ht="45.75" customHeight="1" x14ac:dyDescent="0.25">
      <c r="G1547" s="18"/>
      <c r="H1547" s="18"/>
      <c r="I1547" s="18"/>
      <c r="J1547" s="18"/>
      <c r="K1547" s="18"/>
      <c r="L1547" s="223"/>
      <c r="M1547" s="82"/>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4"/>
      <c r="AM1547" s="225"/>
      <c r="AN1547" s="225"/>
      <c r="AO1547" s="18"/>
      <c r="AP1547" s="18"/>
      <c r="AQ1547" s="18"/>
      <c r="AR1547" s="18"/>
      <c r="AS1547" s="18"/>
      <c r="AT1547" s="18"/>
      <c r="AU1547" s="18"/>
      <c r="AV1547" s="18"/>
      <c r="AW1547" s="223"/>
      <c r="AY1547" s="18"/>
      <c r="AZ1547" s="18"/>
    </row>
    <row r="1548" spans="7:52" s="40" customFormat="1" ht="45.75" customHeight="1" x14ac:dyDescent="0.25">
      <c r="G1548" s="18"/>
      <c r="H1548" s="18"/>
      <c r="I1548" s="18"/>
      <c r="J1548" s="18"/>
      <c r="K1548" s="18"/>
      <c r="L1548" s="223"/>
      <c r="M1548" s="82"/>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4"/>
      <c r="AM1548" s="225"/>
      <c r="AN1548" s="225"/>
      <c r="AO1548" s="18"/>
      <c r="AP1548" s="18"/>
      <c r="AQ1548" s="18"/>
      <c r="AR1548" s="18"/>
      <c r="AS1548" s="18"/>
      <c r="AT1548" s="18"/>
      <c r="AU1548" s="18"/>
      <c r="AV1548" s="18"/>
      <c r="AW1548" s="223"/>
      <c r="AY1548" s="18"/>
      <c r="AZ1548" s="18"/>
    </row>
    <row r="1549" spans="7:52" s="40" customFormat="1" ht="45.75" customHeight="1" x14ac:dyDescent="0.25">
      <c r="G1549" s="18"/>
      <c r="H1549" s="18"/>
      <c r="I1549" s="18"/>
      <c r="J1549" s="18"/>
      <c r="K1549" s="18"/>
      <c r="L1549" s="223"/>
      <c r="M1549" s="82"/>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4"/>
      <c r="AM1549" s="225"/>
      <c r="AN1549" s="225"/>
      <c r="AO1549" s="18"/>
      <c r="AP1549" s="18"/>
      <c r="AQ1549" s="18"/>
      <c r="AR1549" s="18"/>
      <c r="AS1549" s="18"/>
      <c r="AT1549" s="18"/>
      <c r="AU1549" s="18"/>
      <c r="AV1549" s="18"/>
      <c r="AW1549" s="223"/>
      <c r="AY1549" s="18"/>
      <c r="AZ1549" s="18"/>
    </row>
    <row r="1550" spans="7:52" s="40" customFormat="1" ht="45.75" customHeight="1" x14ac:dyDescent="0.25">
      <c r="G1550" s="18"/>
      <c r="H1550" s="18"/>
      <c r="I1550" s="18"/>
      <c r="J1550" s="18"/>
      <c r="K1550" s="18"/>
      <c r="L1550" s="223"/>
      <c r="M1550" s="82"/>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4"/>
      <c r="AM1550" s="225"/>
      <c r="AN1550" s="225"/>
      <c r="AO1550" s="18"/>
      <c r="AP1550" s="18"/>
      <c r="AQ1550" s="18"/>
      <c r="AR1550" s="18"/>
      <c r="AS1550" s="18"/>
      <c r="AT1550" s="18"/>
      <c r="AU1550" s="18"/>
      <c r="AV1550" s="18"/>
      <c r="AW1550" s="223"/>
      <c r="AY1550" s="18"/>
      <c r="AZ1550" s="18"/>
    </row>
    <row r="1551" spans="7:52" s="40" customFormat="1" ht="45.75" customHeight="1" x14ac:dyDescent="0.25">
      <c r="G1551" s="18"/>
      <c r="H1551" s="18"/>
      <c r="I1551" s="18"/>
      <c r="J1551" s="18"/>
      <c r="K1551" s="18"/>
      <c r="L1551" s="223"/>
      <c r="M1551" s="82"/>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4"/>
      <c r="AM1551" s="225"/>
      <c r="AN1551" s="225"/>
      <c r="AO1551" s="18"/>
      <c r="AP1551" s="18"/>
      <c r="AQ1551" s="18"/>
      <c r="AR1551" s="18"/>
      <c r="AS1551" s="18"/>
      <c r="AT1551" s="18"/>
      <c r="AU1551" s="18"/>
      <c r="AV1551" s="18"/>
      <c r="AW1551" s="223"/>
      <c r="AY1551" s="18"/>
      <c r="AZ1551" s="18"/>
    </row>
    <row r="1552" spans="7:52" s="40" customFormat="1" ht="45.75" customHeight="1" x14ac:dyDescent="0.25">
      <c r="G1552" s="18"/>
      <c r="H1552" s="18"/>
      <c r="I1552" s="18"/>
      <c r="J1552" s="18"/>
      <c r="K1552" s="18"/>
      <c r="L1552" s="223"/>
      <c r="M1552" s="82"/>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4"/>
      <c r="AM1552" s="225"/>
      <c r="AN1552" s="225"/>
      <c r="AO1552" s="18"/>
      <c r="AP1552" s="18"/>
      <c r="AQ1552" s="18"/>
      <c r="AR1552" s="18"/>
      <c r="AS1552" s="18"/>
      <c r="AT1552" s="18"/>
      <c r="AU1552" s="18"/>
      <c r="AV1552" s="18"/>
      <c r="AW1552" s="223"/>
      <c r="AY1552" s="18"/>
      <c r="AZ1552" s="18"/>
    </row>
    <row r="1553" spans="7:52" s="40" customFormat="1" ht="45.75" customHeight="1" x14ac:dyDescent="0.25">
      <c r="G1553" s="18"/>
      <c r="H1553" s="18"/>
      <c r="I1553" s="18"/>
      <c r="J1553" s="18"/>
      <c r="K1553" s="18"/>
      <c r="L1553" s="223"/>
      <c r="M1553" s="82"/>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4"/>
      <c r="AM1553" s="225"/>
      <c r="AN1553" s="225"/>
      <c r="AO1553" s="18"/>
      <c r="AP1553" s="18"/>
      <c r="AQ1553" s="18"/>
      <c r="AR1553" s="18"/>
      <c r="AS1553" s="18"/>
      <c r="AT1553" s="18"/>
      <c r="AU1553" s="18"/>
      <c r="AV1553" s="18"/>
      <c r="AW1553" s="223"/>
      <c r="AY1553" s="18"/>
      <c r="AZ1553" s="18"/>
    </row>
    <row r="1554" spans="7:52" s="40" customFormat="1" ht="45.75" customHeight="1" x14ac:dyDescent="0.25">
      <c r="G1554" s="18"/>
      <c r="H1554" s="18"/>
      <c r="I1554" s="18"/>
      <c r="J1554" s="18"/>
      <c r="K1554" s="18"/>
      <c r="L1554" s="223"/>
      <c r="M1554" s="82"/>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4"/>
      <c r="AM1554" s="225"/>
      <c r="AN1554" s="225"/>
      <c r="AO1554" s="18"/>
      <c r="AP1554" s="18"/>
      <c r="AQ1554" s="18"/>
      <c r="AR1554" s="18"/>
      <c r="AS1554" s="18"/>
      <c r="AT1554" s="18"/>
      <c r="AU1554" s="18"/>
      <c r="AV1554" s="18"/>
      <c r="AW1554" s="223"/>
      <c r="AY1554" s="18"/>
      <c r="AZ1554" s="18"/>
    </row>
    <row r="1555" spans="7:52" s="40" customFormat="1" ht="45.75" customHeight="1" x14ac:dyDescent="0.25">
      <c r="G1555" s="18"/>
      <c r="H1555" s="18"/>
      <c r="I1555" s="18"/>
      <c r="J1555" s="18"/>
      <c r="K1555" s="18"/>
      <c r="L1555" s="223"/>
      <c r="M1555" s="82"/>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4"/>
      <c r="AM1555" s="225"/>
      <c r="AN1555" s="225"/>
      <c r="AO1555" s="18"/>
      <c r="AP1555" s="18"/>
      <c r="AQ1555" s="18"/>
      <c r="AR1555" s="18"/>
      <c r="AS1555" s="18"/>
      <c r="AT1555" s="18"/>
      <c r="AU1555" s="18"/>
      <c r="AV1555" s="18"/>
      <c r="AW1555" s="223"/>
      <c r="AY1555" s="18"/>
      <c r="AZ1555" s="18"/>
    </row>
    <row r="1556" spans="7:52" s="40" customFormat="1" ht="45.75" customHeight="1" x14ac:dyDescent="0.25">
      <c r="G1556" s="18"/>
      <c r="H1556" s="18"/>
      <c r="I1556" s="18"/>
      <c r="J1556" s="18"/>
      <c r="K1556" s="18"/>
      <c r="L1556" s="223"/>
      <c r="M1556" s="82"/>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4"/>
      <c r="AM1556" s="225"/>
      <c r="AN1556" s="225"/>
      <c r="AO1556" s="18"/>
      <c r="AP1556" s="18"/>
      <c r="AQ1556" s="18"/>
      <c r="AR1556" s="18"/>
      <c r="AS1556" s="18"/>
      <c r="AT1556" s="18"/>
      <c r="AU1556" s="18"/>
      <c r="AV1556" s="18"/>
      <c r="AW1556" s="223"/>
      <c r="AY1556" s="18"/>
      <c r="AZ1556" s="18"/>
    </row>
    <row r="1557" spans="7:52" s="40" customFormat="1" ht="45.75" customHeight="1" x14ac:dyDescent="0.25">
      <c r="G1557" s="18"/>
      <c r="H1557" s="18"/>
      <c r="I1557" s="18"/>
      <c r="J1557" s="18"/>
      <c r="K1557" s="18"/>
      <c r="L1557" s="223"/>
      <c r="M1557" s="82"/>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4"/>
      <c r="AM1557" s="225"/>
      <c r="AN1557" s="225"/>
      <c r="AO1557" s="18"/>
      <c r="AP1557" s="18"/>
      <c r="AQ1557" s="18"/>
      <c r="AR1557" s="18"/>
      <c r="AS1557" s="18"/>
      <c r="AT1557" s="18"/>
      <c r="AU1557" s="18"/>
      <c r="AV1557" s="18"/>
      <c r="AW1557" s="223"/>
      <c r="AY1557" s="18"/>
      <c r="AZ1557" s="18"/>
    </row>
    <row r="1558" spans="7:52" s="40" customFormat="1" ht="45.75" customHeight="1" x14ac:dyDescent="0.25">
      <c r="G1558" s="18"/>
      <c r="H1558" s="18"/>
      <c r="I1558" s="18"/>
      <c r="J1558" s="18"/>
      <c r="K1558" s="18"/>
      <c r="L1558" s="223"/>
      <c r="M1558" s="82"/>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4"/>
      <c r="AM1558" s="225"/>
      <c r="AN1558" s="225"/>
      <c r="AO1558" s="18"/>
      <c r="AP1558" s="18"/>
      <c r="AQ1558" s="18"/>
      <c r="AR1558" s="18"/>
      <c r="AS1558" s="18"/>
      <c r="AT1558" s="18"/>
      <c r="AU1558" s="18"/>
      <c r="AV1558" s="18"/>
      <c r="AW1558" s="223"/>
      <c r="AY1558" s="18"/>
      <c r="AZ1558" s="18"/>
    </row>
    <row r="1559" spans="7:52" s="40" customFormat="1" ht="45.75" customHeight="1" x14ac:dyDescent="0.25">
      <c r="G1559" s="18"/>
      <c r="H1559" s="18"/>
      <c r="I1559" s="18"/>
      <c r="J1559" s="18"/>
      <c r="K1559" s="18"/>
      <c r="L1559" s="223"/>
      <c r="M1559" s="82"/>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4"/>
      <c r="AM1559" s="225"/>
      <c r="AN1559" s="225"/>
      <c r="AO1559" s="18"/>
      <c r="AP1559" s="18"/>
      <c r="AQ1559" s="18"/>
      <c r="AR1559" s="18"/>
      <c r="AS1559" s="18"/>
      <c r="AT1559" s="18"/>
      <c r="AU1559" s="18"/>
      <c r="AV1559" s="18"/>
      <c r="AW1559" s="223"/>
      <c r="AY1559" s="18"/>
      <c r="AZ1559" s="18"/>
    </row>
    <row r="1560" spans="7:52" s="40" customFormat="1" ht="45.75" customHeight="1" x14ac:dyDescent="0.25">
      <c r="G1560" s="18"/>
      <c r="H1560" s="18"/>
      <c r="I1560" s="18"/>
      <c r="J1560" s="18"/>
      <c r="K1560" s="18"/>
      <c r="L1560" s="223"/>
      <c r="M1560" s="82"/>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4"/>
      <c r="AM1560" s="225"/>
      <c r="AN1560" s="225"/>
      <c r="AO1560" s="18"/>
      <c r="AP1560" s="18"/>
      <c r="AQ1560" s="18"/>
      <c r="AR1560" s="18"/>
      <c r="AS1560" s="18"/>
      <c r="AT1560" s="18"/>
      <c r="AU1560" s="18"/>
      <c r="AV1560" s="18"/>
      <c r="AW1560" s="223"/>
      <c r="AY1560" s="18"/>
      <c r="AZ1560" s="18"/>
    </row>
    <row r="1561" spans="7:52" s="40" customFormat="1" ht="45.75" customHeight="1" x14ac:dyDescent="0.25">
      <c r="G1561" s="18"/>
      <c r="H1561" s="18"/>
      <c r="I1561" s="18"/>
      <c r="J1561" s="18"/>
      <c r="K1561" s="18"/>
      <c r="L1561" s="223"/>
      <c r="M1561" s="82"/>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4"/>
      <c r="AM1561" s="225"/>
      <c r="AN1561" s="225"/>
      <c r="AO1561" s="18"/>
      <c r="AP1561" s="18"/>
      <c r="AQ1561" s="18"/>
      <c r="AR1561" s="18"/>
      <c r="AS1561" s="18"/>
      <c r="AT1561" s="18"/>
      <c r="AU1561" s="18"/>
      <c r="AV1561" s="18"/>
      <c r="AW1561" s="223"/>
      <c r="AY1561" s="18"/>
      <c r="AZ1561" s="18"/>
    </row>
    <row r="1562" spans="7:52" s="40" customFormat="1" ht="45.75" customHeight="1" x14ac:dyDescent="0.25">
      <c r="G1562" s="18"/>
      <c r="H1562" s="18"/>
      <c r="I1562" s="18"/>
      <c r="J1562" s="18"/>
      <c r="K1562" s="18"/>
      <c r="L1562" s="223"/>
      <c r="M1562" s="82"/>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4"/>
      <c r="AM1562" s="225"/>
      <c r="AN1562" s="225"/>
      <c r="AO1562" s="18"/>
      <c r="AP1562" s="18"/>
      <c r="AQ1562" s="18"/>
      <c r="AR1562" s="18"/>
      <c r="AS1562" s="18"/>
      <c r="AT1562" s="18"/>
      <c r="AU1562" s="18"/>
      <c r="AV1562" s="18"/>
      <c r="AW1562" s="223"/>
      <c r="AY1562" s="18"/>
      <c r="AZ1562" s="18"/>
    </row>
    <row r="1563" spans="7:52" s="40" customFormat="1" ht="45.75" customHeight="1" x14ac:dyDescent="0.25">
      <c r="G1563" s="18"/>
      <c r="H1563" s="18"/>
      <c r="I1563" s="18"/>
      <c r="J1563" s="18"/>
      <c r="K1563" s="18"/>
      <c r="L1563" s="223"/>
      <c r="M1563" s="82"/>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4"/>
      <c r="AM1563" s="225"/>
      <c r="AN1563" s="225"/>
      <c r="AO1563" s="18"/>
      <c r="AP1563" s="18"/>
      <c r="AQ1563" s="18"/>
      <c r="AR1563" s="18"/>
      <c r="AS1563" s="18"/>
      <c r="AT1563" s="18"/>
      <c r="AU1563" s="18"/>
      <c r="AV1563" s="18"/>
      <c r="AW1563" s="223"/>
      <c r="AY1563" s="18"/>
      <c r="AZ1563" s="18"/>
    </row>
    <row r="1564" spans="7:52" s="40" customFormat="1" ht="45.75" customHeight="1" x14ac:dyDescent="0.25">
      <c r="G1564" s="18"/>
      <c r="H1564" s="18"/>
      <c r="I1564" s="18"/>
      <c r="J1564" s="18"/>
      <c r="K1564" s="18"/>
      <c r="L1564" s="223"/>
      <c r="M1564" s="82"/>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4"/>
      <c r="AM1564" s="225"/>
      <c r="AN1564" s="225"/>
      <c r="AO1564" s="18"/>
      <c r="AP1564" s="18"/>
      <c r="AQ1564" s="18"/>
      <c r="AR1564" s="18"/>
      <c r="AS1564" s="18"/>
      <c r="AT1564" s="18"/>
      <c r="AU1564" s="18"/>
      <c r="AV1564" s="18"/>
      <c r="AW1564" s="223"/>
      <c r="AY1564" s="18"/>
      <c r="AZ1564" s="18"/>
    </row>
    <row r="1565" spans="7:52" s="40" customFormat="1" ht="45.75" customHeight="1" x14ac:dyDescent="0.25">
      <c r="G1565" s="18"/>
      <c r="H1565" s="18"/>
      <c r="I1565" s="18"/>
      <c r="J1565" s="18"/>
      <c r="K1565" s="18"/>
      <c r="L1565" s="223"/>
      <c r="M1565" s="82"/>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4"/>
      <c r="AM1565" s="225"/>
      <c r="AN1565" s="225"/>
      <c r="AO1565" s="18"/>
      <c r="AP1565" s="18"/>
      <c r="AQ1565" s="18"/>
      <c r="AR1565" s="18"/>
      <c r="AS1565" s="18"/>
      <c r="AT1565" s="18"/>
      <c r="AU1565" s="18"/>
      <c r="AV1565" s="18"/>
      <c r="AW1565" s="223"/>
      <c r="AY1565" s="18"/>
      <c r="AZ1565" s="18"/>
    </row>
    <row r="1566" spans="7:52" s="40" customFormat="1" ht="45.75" customHeight="1" x14ac:dyDescent="0.25">
      <c r="G1566" s="18"/>
      <c r="H1566" s="18"/>
      <c r="I1566" s="18"/>
      <c r="J1566" s="18"/>
      <c r="K1566" s="18"/>
      <c r="L1566" s="223"/>
      <c r="M1566" s="82"/>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4"/>
      <c r="AM1566" s="225"/>
      <c r="AN1566" s="225"/>
      <c r="AO1566" s="18"/>
      <c r="AP1566" s="18"/>
      <c r="AQ1566" s="18"/>
      <c r="AR1566" s="18"/>
      <c r="AS1566" s="18"/>
      <c r="AT1566" s="18"/>
      <c r="AU1566" s="18"/>
      <c r="AV1566" s="18"/>
      <c r="AW1566" s="223"/>
      <c r="AY1566" s="18"/>
      <c r="AZ1566" s="18"/>
    </row>
    <row r="1567" spans="7:52" s="40" customFormat="1" ht="45.75" customHeight="1" x14ac:dyDescent="0.25">
      <c r="G1567" s="18"/>
      <c r="H1567" s="18"/>
      <c r="I1567" s="18"/>
      <c r="J1567" s="18"/>
      <c r="K1567" s="18"/>
      <c r="L1567" s="223"/>
      <c r="M1567" s="82"/>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4"/>
      <c r="AM1567" s="225"/>
      <c r="AN1567" s="225"/>
      <c r="AO1567" s="18"/>
      <c r="AP1567" s="18"/>
      <c r="AQ1567" s="18"/>
      <c r="AR1567" s="18"/>
      <c r="AS1567" s="18"/>
      <c r="AT1567" s="18"/>
      <c r="AU1567" s="18"/>
      <c r="AV1567" s="18"/>
      <c r="AW1567" s="223"/>
      <c r="AY1567" s="18"/>
      <c r="AZ1567" s="18"/>
    </row>
    <row r="1568" spans="7:52" s="40" customFormat="1" ht="45.75" customHeight="1" x14ac:dyDescent="0.25">
      <c r="G1568" s="18"/>
      <c r="H1568" s="18"/>
      <c r="I1568" s="18"/>
      <c r="J1568" s="18"/>
      <c r="K1568" s="18"/>
      <c r="L1568" s="223"/>
      <c r="M1568" s="82"/>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4"/>
      <c r="AM1568" s="225"/>
      <c r="AN1568" s="225"/>
      <c r="AO1568" s="18"/>
      <c r="AP1568" s="18"/>
      <c r="AQ1568" s="18"/>
      <c r="AR1568" s="18"/>
      <c r="AS1568" s="18"/>
      <c r="AT1568" s="18"/>
      <c r="AU1568" s="18"/>
      <c r="AV1568" s="18"/>
      <c r="AW1568" s="223"/>
      <c r="AY1568" s="18"/>
      <c r="AZ1568" s="18"/>
    </row>
    <row r="1569" spans="7:52" s="40" customFormat="1" ht="45.75" customHeight="1" x14ac:dyDescent="0.25">
      <c r="G1569" s="18"/>
      <c r="H1569" s="18"/>
      <c r="I1569" s="18"/>
      <c r="J1569" s="18"/>
      <c r="K1569" s="18"/>
      <c r="L1569" s="223"/>
      <c r="M1569" s="82"/>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4"/>
      <c r="AM1569" s="225"/>
      <c r="AN1569" s="225"/>
      <c r="AO1569" s="18"/>
      <c r="AP1569" s="18"/>
      <c r="AQ1569" s="18"/>
      <c r="AR1569" s="18"/>
      <c r="AS1569" s="18"/>
      <c r="AT1569" s="18"/>
      <c r="AU1569" s="18"/>
      <c r="AV1569" s="18"/>
      <c r="AW1569" s="223"/>
      <c r="AY1569" s="18"/>
      <c r="AZ1569" s="18"/>
    </row>
    <row r="1570" spans="7:52" s="40" customFormat="1" ht="45.75" customHeight="1" x14ac:dyDescent="0.25">
      <c r="G1570" s="18"/>
      <c r="H1570" s="18"/>
      <c r="I1570" s="18"/>
      <c r="J1570" s="18"/>
      <c r="K1570" s="18"/>
      <c r="L1570" s="223"/>
      <c r="M1570" s="82"/>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4"/>
      <c r="AM1570" s="225"/>
      <c r="AN1570" s="225"/>
      <c r="AO1570" s="18"/>
      <c r="AP1570" s="18"/>
      <c r="AQ1570" s="18"/>
      <c r="AR1570" s="18"/>
      <c r="AS1570" s="18"/>
      <c r="AT1570" s="18"/>
      <c r="AU1570" s="18"/>
      <c r="AV1570" s="18"/>
      <c r="AW1570" s="223"/>
      <c r="AY1570" s="18"/>
      <c r="AZ1570" s="18"/>
    </row>
    <row r="1571" spans="7:52" s="40" customFormat="1" ht="45.75" customHeight="1" x14ac:dyDescent="0.25">
      <c r="G1571" s="18"/>
      <c r="H1571" s="18"/>
      <c r="I1571" s="18"/>
      <c r="J1571" s="18"/>
      <c r="K1571" s="18"/>
      <c r="L1571" s="223"/>
      <c r="M1571" s="82"/>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4"/>
      <c r="AM1571" s="225"/>
      <c r="AN1571" s="225"/>
      <c r="AO1571" s="18"/>
      <c r="AP1571" s="18"/>
      <c r="AQ1571" s="18"/>
      <c r="AR1571" s="18"/>
      <c r="AS1571" s="18"/>
      <c r="AT1571" s="18"/>
      <c r="AU1571" s="18"/>
      <c r="AV1571" s="18"/>
      <c r="AW1571" s="223"/>
      <c r="AY1571" s="18"/>
      <c r="AZ1571" s="18"/>
    </row>
    <row r="1572" spans="7:52" s="40" customFormat="1" ht="45.75" customHeight="1" x14ac:dyDescent="0.25">
      <c r="G1572" s="18"/>
      <c r="H1572" s="18"/>
      <c r="I1572" s="18"/>
      <c r="J1572" s="18"/>
      <c r="K1572" s="18"/>
      <c r="L1572" s="223"/>
      <c r="M1572" s="82"/>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4"/>
      <c r="AM1572" s="225"/>
      <c r="AN1572" s="225"/>
      <c r="AO1572" s="18"/>
      <c r="AP1572" s="18"/>
      <c r="AQ1572" s="18"/>
      <c r="AR1572" s="18"/>
      <c r="AS1572" s="18"/>
      <c r="AT1572" s="18"/>
      <c r="AU1572" s="18"/>
      <c r="AV1572" s="18"/>
      <c r="AW1572" s="223"/>
      <c r="AY1572" s="18"/>
      <c r="AZ1572" s="18"/>
    </row>
    <row r="1573" spans="7:52" s="40" customFormat="1" ht="45.75" customHeight="1" x14ac:dyDescent="0.25">
      <c r="G1573" s="18"/>
      <c r="H1573" s="18"/>
      <c r="I1573" s="18"/>
      <c r="J1573" s="18"/>
      <c r="K1573" s="18"/>
      <c r="L1573" s="223"/>
      <c r="M1573" s="82"/>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4"/>
      <c r="AM1573" s="225"/>
      <c r="AN1573" s="225"/>
      <c r="AO1573" s="18"/>
      <c r="AP1573" s="18"/>
      <c r="AQ1573" s="18"/>
      <c r="AR1573" s="18"/>
      <c r="AS1573" s="18"/>
      <c r="AT1573" s="18"/>
      <c r="AU1573" s="18"/>
      <c r="AV1573" s="18"/>
      <c r="AW1573" s="223"/>
      <c r="AY1573" s="18"/>
      <c r="AZ1573" s="18"/>
    </row>
    <row r="1574" spans="7:52" s="40" customFormat="1" ht="45.75" customHeight="1" x14ac:dyDescent="0.25">
      <c r="G1574" s="18"/>
      <c r="H1574" s="18"/>
      <c r="I1574" s="18"/>
      <c r="J1574" s="18"/>
      <c r="K1574" s="18"/>
      <c r="L1574" s="223"/>
      <c r="M1574" s="82"/>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4"/>
      <c r="AM1574" s="225"/>
      <c r="AN1574" s="225"/>
      <c r="AO1574" s="18"/>
      <c r="AP1574" s="18"/>
      <c r="AQ1574" s="18"/>
      <c r="AR1574" s="18"/>
      <c r="AS1574" s="18"/>
      <c r="AT1574" s="18"/>
      <c r="AU1574" s="18"/>
      <c r="AV1574" s="18"/>
      <c r="AW1574" s="223"/>
      <c r="AY1574" s="18"/>
      <c r="AZ1574" s="18"/>
    </row>
    <row r="1575" spans="7:52" s="40" customFormat="1" ht="45.75" customHeight="1" x14ac:dyDescent="0.25">
      <c r="G1575" s="18"/>
      <c r="H1575" s="18"/>
      <c r="I1575" s="18"/>
      <c r="J1575" s="18"/>
      <c r="K1575" s="18"/>
      <c r="L1575" s="223"/>
      <c r="M1575" s="82"/>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4"/>
      <c r="AM1575" s="225"/>
      <c r="AN1575" s="225"/>
      <c r="AO1575" s="18"/>
      <c r="AP1575" s="18"/>
      <c r="AQ1575" s="18"/>
      <c r="AR1575" s="18"/>
      <c r="AS1575" s="18"/>
      <c r="AT1575" s="18"/>
      <c r="AU1575" s="18"/>
      <c r="AV1575" s="18"/>
      <c r="AW1575" s="223"/>
      <c r="AY1575" s="18"/>
      <c r="AZ1575" s="18"/>
    </row>
    <row r="1576" spans="7:52" s="40" customFormat="1" ht="45.75" customHeight="1" x14ac:dyDescent="0.25">
      <c r="G1576" s="18"/>
      <c r="H1576" s="18"/>
      <c r="I1576" s="18"/>
      <c r="J1576" s="18"/>
      <c r="K1576" s="18"/>
      <c r="L1576" s="223"/>
      <c r="M1576" s="82"/>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4"/>
      <c r="AM1576" s="225"/>
      <c r="AN1576" s="225"/>
      <c r="AO1576" s="18"/>
      <c r="AP1576" s="18"/>
      <c r="AQ1576" s="18"/>
      <c r="AR1576" s="18"/>
      <c r="AS1576" s="18"/>
      <c r="AT1576" s="18"/>
      <c r="AU1576" s="18"/>
      <c r="AV1576" s="18"/>
      <c r="AW1576" s="223"/>
      <c r="AY1576" s="18"/>
      <c r="AZ1576" s="18"/>
    </row>
    <row r="1577" spans="7:52" s="40" customFormat="1" ht="45.75" customHeight="1" x14ac:dyDescent="0.25">
      <c r="G1577" s="18"/>
      <c r="H1577" s="18"/>
      <c r="I1577" s="18"/>
      <c r="J1577" s="18"/>
      <c r="K1577" s="18"/>
      <c r="L1577" s="223"/>
      <c r="M1577" s="82"/>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4"/>
      <c r="AM1577" s="225"/>
      <c r="AN1577" s="225"/>
      <c r="AO1577" s="18"/>
      <c r="AP1577" s="18"/>
      <c r="AQ1577" s="18"/>
      <c r="AR1577" s="18"/>
      <c r="AS1577" s="18"/>
      <c r="AT1577" s="18"/>
      <c r="AU1577" s="18"/>
      <c r="AV1577" s="18"/>
      <c r="AW1577" s="223"/>
      <c r="AY1577" s="18"/>
      <c r="AZ1577" s="18"/>
    </row>
    <row r="1578" spans="7:52" s="40" customFormat="1" ht="45.75" customHeight="1" x14ac:dyDescent="0.25">
      <c r="G1578" s="18"/>
      <c r="H1578" s="18"/>
      <c r="I1578" s="18"/>
      <c r="J1578" s="18"/>
      <c r="K1578" s="18"/>
      <c r="L1578" s="223"/>
      <c r="M1578" s="82"/>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4"/>
      <c r="AM1578" s="225"/>
      <c r="AN1578" s="225"/>
      <c r="AO1578" s="18"/>
      <c r="AP1578" s="18"/>
      <c r="AQ1578" s="18"/>
      <c r="AR1578" s="18"/>
      <c r="AS1578" s="18"/>
      <c r="AT1578" s="18"/>
      <c r="AU1578" s="18"/>
      <c r="AV1578" s="18"/>
      <c r="AW1578" s="223"/>
      <c r="AY1578" s="18"/>
      <c r="AZ1578" s="18"/>
    </row>
    <row r="1579" spans="7:52" s="40" customFormat="1" ht="45.75" customHeight="1" x14ac:dyDescent="0.25">
      <c r="G1579" s="18"/>
      <c r="H1579" s="18"/>
      <c r="I1579" s="18"/>
      <c r="J1579" s="18"/>
      <c r="K1579" s="18"/>
      <c r="L1579" s="223"/>
      <c r="M1579" s="82"/>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4"/>
      <c r="AM1579" s="225"/>
      <c r="AN1579" s="225"/>
      <c r="AO1579" s="18"/>
      <c r="AP1579" s="18"/>
      <c r="AQ1579" s="18"/>
      <c r="AR1579" s="18"/>
      <c r="AS1579" s="18"/>
      <c r="AT1579" s="18"/>
      <c r="AU1579" s="18"/>
      <c r="AV1579" s="18"/>
      <c r="AW1579" s="223"/>
      <c r="AY1579" s="18"/>
      <c r="AZ1579" s="18"/>
    </row>
    <row r="1580" spans="7:52" s="40" customFormat="1" ht="45.75" customHeight="1" x14ac:dyDescent="0.25">
      <c r="G1580" s="18"/>
      <c r="H1580" s="18"/>
      <c r="I1580" s="18"/>
      <c r="J1580" s="18"/>
      <c r="K1580" s="18"/>
      <c r="L1580" s="223"/>
      <c r="M1580" s="82"/>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4"/>
      <c r="AM1580" s="225"/>
      <c r="AN1580" s="225"/>
      <c r="AO1580" s="18"/>
      <c r="AP1580" s="18"/>
      <c r="AQ1580" s="18"/>
      <c r="AR1580" s="18"/>
      <c r="AS1580" s="18"/>
      <c r="AT1580" s="18"/>
      <c r="AU1580" s="18"/>
      <c r="AV1580" s="18"/>
      <c r="AW1580" s="223"/>
      <c r="AY1580" s="18"/>
      <c r="AZ1580" s="18"/>
    </row>
    <row r="1581" spans="7:52" s="40" customFormat="1" ht="45.75" customHeight="1" x14ac:dyDescent="0.25">
      <c r="G1581" s="18"/>
      <c r="H1581" s="18"/>
      <c r="I1581" s="18"/>
      <c r="J1581" s="18"/>
      <c r="K1581" s="18"/>
      <c r="L1581" s="223"/>
      <c r="M1581" s="82"/>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4"/>
      <c r="AM1581" s="225"/>
      <c r="AN1581" s="225"/>
      <c r="AO1581" s="18"/>
      <c r="AP1581" s="18"/>
      <c r="AQ1581" s="18"/>
      <c r="AR1581" s="18"/>
      <c r="AS1581" s="18"/>
      <c r="AT1581" s="18"/>
      <c r="AU1581" s="18"/>
      <c r="AV1581" s="18"/>
      <c r="AW1581" s="223"/>
      <c r="AY1581" s="18"/>
      <c r="AZ1581" s="18"/>
    </row>
    <row r="1582" spans="7:52" s="40" customFormat="1" ht="45.75" customHeight="1" x14ac:dyDescent="0.25">
      <c r="G1582" s="18"/>
      <c r="H1582" s="18"/>
      <c r="I1582" s="18"/>
      <c r="J1582" s="18"/>
      <c r="K1582" s="18"/>
      <c r="L1582" s="223"/>
      <c r="M1582" s="82"/>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4"/>
      <c r="AM1582" s="225"/>
      <c r="AN1582" s="225"/>
      <c r="AO1582" s="18"/>
      <c r="AP1582" s="18"/>
      <c r="AQ1582" s="18"/>
      <c r="AR1582" s="18"/>
      <c r="AS1582" s="18"/>
      <c r="AT1582" s="18"/>
      <c r="AU1582" s="18"/>
      <c r="AV1582" s="18"/>
      <c r="AW1582" s="223"/>
      <c r="AY1582" s="18"/>
      <c r="AZ1582" s="18"/>
    </row>
    <row r="1583" spans="7:52" s="40" customFormat="1" ht="45.75" customHeight="1" x14ac:dyDescent="0.25">
      <c r="G1583" s="18"/>
      <c r="H1583" s="18"/>
      <c r="I1583" s="18"/>
      <c r="J1583" s="18"/>
      <c r="K1583" s="18"/>
      <c r="L1583" s="223"/>
      <c r="M1583" s="82"/>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4"/>
      <c r="AM1583" s="225"/>
      <c r="AN1583" s="225"/>
      <c r="AO1583" s="18"/>
      <c r="AP1583" s="18"/>
      <c r="AQ1583" s="18"/>
      <c r="AR1583" s="18"/>
      <c r="AS1583" s="18"/>
      <c r="AT1583" s="18"/>
      <c r="AU1583" s="18"/>
      <c r="AV1583" s="18"/>
      <c r="AW1583" s="223"/>
      <c r="AY1583" s="18"/>
      <c r="AZ1583" s="18"/>
    </row>
    <row r="1584" spans="7:52" s="40" customFormat="1" ht="45.75" customHeight="1" x14ac:dyDescent="0.25">
      <c r="G1584" s="18"/>
      <c r="H1584" s="18"/>
      <c r="I1584" s="18"/>
      <c r="J1584" s="18"/>
      <c r="K1584" s="18"/>
      <c r="L1584" s="223"/>
      <c r="M1584" s="82"/>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4"/>
      <c r="AM1584" s="225"/>
      <c r="AN1584" s="225"/>
      <c r="AO1584" s="18"/>
      <c r="AP1584" s="18"/>
      <c r="AQ1584" s="18"/>
      <c r="AR1584" s="18"/>
      <c r="AS1584" s="18"/>
      <c r="AT1584" s="18"/>
      <c r="AU1584" s="18"/>
      <c r="AV1584" s="18"/>
      <c r="AW1584" s="223"/>
      <c r="AY1584" s="18"/>
      <c r="AZ1584" s="18"/>
    </row>
    <row r="1585" spans="7:52" s="40" customFormat="1" ht="45.75" customHeight="1" x14ac:dyDescent="0.25">
      <c r="G1585" s="18"/>
      <c r="H1585" s="18"/>
      <c r="I1585" s="18"/>
      <c r="J1585" s="18"/>
      <c r="K1585" s="18"/>
      <c r="L1585" s="223"/>
      <c r="M1585" s="82"/>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4"/>
      <c r="AM1585" s="225"/>
      <c r="AN1585" s="225"/>
      <c r="AO1585" s="18"/>
      <c r="AP1585" s="18"/>
      <c r="AQ1585" s="18"/>
      <c r="AR1585" s="18"/>
      <c r="AS1585" s="18"/>
      <c r="AT1585" s="18"/>
      <c r="AU1585" s="18"/>
      <c r="AV1585" s="18"/>
      <c r="AW1585" s="223"/>
      <c r="AY1585" s="18"/>
      <c r="AZ1585" s="18"/>
    </row>
    <row r="1586" spans="7:52" s="40" customFormat="1" ht="45.75" customHeight="1" x14ac:dyDescent="0.25">
      <c r="G1586" s="18"/>
      <c r="H1586" s="18"/>
      <c r="I1586" s="18"/>
      <c r="J1586" s="18"/>
      <c r="K1586" s="18"/>
      <c r="L1586" s="223"/>
      <c r="M1586" s="82"/>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4"/>
      <c r="AM1586" s="225"/>
      <c r="AN1586" s="225"/>
      <c r="AO1586" s="18"/>
      <c r="AP1586" s="18"/>
      <c r="AQ1586" s="18"/>
      <c r="AR1586" s="18"/>
      <c r="AS1586" s="18"/>
      <c r="AT1586" s="18"/>
      <c r="AU1586" s="18"/>
      <c r="AV1586" s="18"/>
      <c r="AW1586" s="223"/>
      <c r="AY1586" s="18"/>
      <c r="AZ1586" s="18"/>
    </row>
    <row r="1587" spans="7:52" s="40" customFormat="1" ht="45.75" customHeight="1" x14ac:dyDescent="0.25">
      <c r="G1587" s="18"/>
      <c r="H1587" s="18"/>
      <c r="I1587" s="18"/>
      <c r="J1587" s="18"/>
      <c r="K1587" s="18"/>
      <c r="L1587" s="223"/>
      <c r="M1587" s="82"/>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4"/>
      <c r="AM1587" s="225"/>
      <c r="AN1587" s="225"/>
      <c r="AO1587" s="18"/>
      <c r="AP1587" s="18"/>
      <c r="AQ1587" s="18"/>
      <c r="AR1587" s="18"/>
      <c r="AS1587" s="18"/>
      <c r="AT1587" s="18"/>
      <c r="AU1587" s="18"/>
      <c r="AV1587" s="18"/>
      <c r="AW1587" s="223"/>
      <c r="AY1587" s="18"/>
      <c r="AZ1587" s="18"/>
    </row>
    <row r="1588" spans="7:52" s="40" customFormat="1" ht="45.75" customHeight="1" x14ac:dyDescent="0.25">
      <c r="G1588" s="18"/>
      <c r="H1588" s="18"/>
      <c r="I1588" s="18"/>
      <c r="J1588" s="18"/>
      <c r="K1588" s="18"/>
      <c r="L1588" s="223"/>
      <c r="M1588" s="82"/>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4"/>
      <c r="AM1588" s="225"/>
      <c r="AN1588" s="225"/>
      <c r="AO1588" s="18"/>
      <c r="AP1588" s="18"/>
      <c r="AQ1588" s="18"/>
      <c r="AR1588" s="18"/>
      <c r="AS1588" s="18"/>
      <c r="AT1588" s="18"/>
      <c r="AU1588" s="18"/>
      <c r="AV1588" s="18"/>
      <c r="AW1588" s="223"/>
      <c r="AY1588" s="18"/>
      <c r="AZ1588" s="18"/>
    </row>
    <row r="1589" spans="7:52" s="40" customFormat="1" ht="45.75" customHeight="1" x14ac:dyDescent="0.25">
      <c r="G1589" s="18"/>
      <c r="H1589" s="18"/>
      <c r="I1589" s="18"/>
      <c r="J1589" s="18"/>
      <c r="K1589" s="18"/>
      <c r="L1589" s="223"/>
      <c r="M1589" s="82"/>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4"/>
      <c r="AM1589" s="225"/>
      <c r="AN1589" s="225"/>
      <c r="AO1589" s="18"/>
      <c r="AP1589" s="18"/>
      <c r="AQ1589" s="18"/>
      <c r="AR1589" s="18"/>
      <c r="AS1589" s="18"/>
      <c r="AT1589" s="18"/>
      <c r="AU1589" s="18"/>
      <c r="AV1589" s="18"/>
      <c r="AW1589" s="223"/>
      <c r="AY1589" s="18"/>
      <c r="AZ1589" s="18"/>
    </row>
    <row r="1590" spans="7:52" s="40" customFormat="1" ht="45.75" customHeight="1" x14ac:dyDescent="0.25">
      <c r="G1590" s="18"/>
      <c r="H1590" s="18"/>
      <c r="I1590" s="18"/>
      <c r="J1590" s="18"/>
      <c r="K1590" s="18"/>
      <c r="L1590" s="223"/>
      <c r="M1590" s="82"/>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4"/>
      <c r="AM1590" s="225"/>
      <c r="AN1590" s="225"/>
      <c r="AO1590" s="18"/>
      <c r="AP1590" s="18"/>
      <c r="AQ1590" s="18"/>
      <c r="AR1590" s="18"/>
      <c r="AS1590" s="18"/>
      <c r="AT1590" s="18"/>
      <c r="AU1590" s="18"/>
      <c r="AV1590" s="18"/>
      <c r="AW1590" s="223"/>
      <c r="AY1590" s="18"/>
      <c r="AZ1590" s="18"/>
    </row>
    <row r="1591" spans="7:52" s="40" customFormat="1" ht="45.75" customHeight="1" x14ac:dyDescent="0.25">
      <c r="G1591" s="18"/>
      <c r="H1591" s="18"/>
      <c r="I1591" s="18"/>
      <c r="J1591" s="18"/>
      <c r="K1591" s="18"/>
      <c r="L1591" s="223"/>
      <c r="M1591" s="82"/>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4"/>
      <c r="AM1591" s="225"/>
      <c r="AN1591" s="225"/>
      <c r="AO1591" s="18"/>
      <c r="AP1591" s="18"/>
      <c r="AQ1591" s="18"/>
      <c r="AR1591" s="18"/>
      <c r="AS1591" s="18"/>
      <c r="AT1591" s="18"/>
      <c r="AU1591" s="18"/>
      <c r="AV1591" s="18"/>
      <c r="AW1591" s="223"/>
      <c r="AY1591" s="18"/>
      <c r="AZ1591" s="18"/>
    </row>
    <row r="1592" spans="7:52" s="40" customFormat="1" ht="45.75" customHeight="1" x14ac:dyDescent="0.25">
      <c r="G1592" s="18"/>
      <c r="H1592" s="18"/>
      <c r="I1592" s="18"/>
      <c r="J1592" s="18"/>
      <c r="K1592" s="18"/>
      <c r="L1592" s="223"/>
      <c r="M1592" s="82"/>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4"/>
      <c r="AM1592" s="225"/>
      <c r="AN1592" s="225"/>
      <c r="AO1592" s="18"/>
      <c r="AP1592" s="18"/>
      <c r="AQ1592" s="18"/>
      <c r="AR1592" s="18"/>
      <c r="AS1592" s="18"/>
      <c r="AT1592" s="18"/>
      <c r="AU1592" s="18"/>
      <c r="AV1592" s="18"/>
      <c r="AW1592" s="223"/>
      <c r="AY1592" s="18"/>
      <c r="AZ1592" s="18"/>
    </row>
    <row r="1593" spans="7:52" s="40" customFormat="1" ht="45.75" customHeight="1" x14ac:dyDescent="0.25">
      <c r="G1593" s="18"/>
      <c r="H1593" s="18"/>
      <c r="I1593" s="18"/>
      <c r="J1593" s="18"/>
      <c r="K1593" s="18"/>
      <c r="L1593" s="223"/>
      <c r="M1593" s="82"/>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4"/>
      <c r="AM1593" s="225"/>
      <c r="AN1593" s="225"/>
      <c r="AO1593" s="18"/>
      <c r="AP1593" s="18"/>
      <c r="AQ1593" s="18"/>
      <c r="AR1593" s="18"/>
      <c r="AS1593" s="18"/>
      <c r="AT1593" s="18"/>
      <c r="AU1593" s="18"/>
      <c r="AV1593" s="18"/>
      <c r="AW1593" s="223"/>
      <c r="AY1593" s="18"/>
      <c r="AZ1593" s="18"/>
    </row>
    <row r="1594" spans="7:52" s="40" customFormat="1" ht="45.75" customHeight="1" x14ac:dyDescent="0.25">
      <c r="G1594" s="18"/>
      <c r="H1594" s="18"/>
      <c r="I1594" s="18"/>
      <c r="J1594" s="18"/>
      <c r="K1594" s="18"/>
      <c r="L1594" s="223"/>
      <c r="M1594" s="82"/>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4"/>
      <c r="AM1594" s="225"/>
      <c r="AN1594" s="225"/>
      <c r="AO1594" s="18"/>
      <c r="AP1594" s="18"/>
      <c r="AQ1594" s="18"/>
      <c r="AR1594" s="18"/>
      <c r="AS1594" s="18"/>
      <c r="AT1594" s="18"/>
      <c r="AU1594" s="18"/>
      <c r="AV1594" s="18"/>
      <c r="AW1594" s="223"/>
      <c r="AY1594" s="18"/>
      <c r="AZ1594" s="18"/>
    </row>
    <row r="1595" spans="7:52" s="40" customFormat="1" ht="45.75" customHeight="1" x14ac:dyDescent="0.25">
      <c r="G1595" s="18"/>
      <c r="H1595" s="18"/>
      <c r="I1595" s="18"/>
      <c r="J1595" s="18"/>
      <c r="K1595" s="18"/>
      <c r="L1595" s="223"/>
      <c r="M1595" s="82"/>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4"/>
      <c r="AM1595" s="225"/>
      <c r="AN1595" s="225"/>
      <c r="AO1595" s="18"/>
      <c r="AP1595" s="18"/>
      <c r="AQ1595" s="18"/>
      <c r="AR1595" s="18"/>
      <c r="AS1595" s="18"/>
      <c r="AT1595" s="18"/>
      <c r="AU1595" s="18"/>
      <c r="AV1595" s="18"/>
      <c r="AW1595" s="223"/>
      <c r="AY1595" s="18"/>
      <c r="AZ1595" s="18"/>
    </row>
    <row r="1596" spans="7:52" s="40" customFormat="1" ht="45.75" customHeight="1" x14ac:dyDescent="0.25">
      <c r="G1596" s="18"/>
      <c r="H1596" s="18"/>
      <c r="I1596" s="18"/>
      <c r="J1596" s="18"/>
      <c r="K1596" s="18"/>
      <c r="L1596" s="223"/>
      <c r="M1596" s="82"/>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4"/>
      <c r="AM1596" s="225"/>
      <c r="AN1596" s="225"/>
      <c r="AO1596" s="18"/>
      <c r="AP1596" s="18"/>
      <c r="AQ1596" s="18"/>
      <c r="AR1596" s="18"/>
      <c r="AS1596" s="18"/>
      <c r="AT1596" s="18"/>
      <c r="AU1596" s="18"/>
      <c r="AV1596" s="18"/>
      <c r="AW1596" s="223"/>
      <c r="AY1596" s="18"/>
      <c r="AZ1596" s="18"/>
    </row>
    <row r="1597" spans="7:52" s="40" customFormat="1" ht="45.75" customHeight="1" x14ac:dyDescent="0.25">
      <c r="G1597" s="18"/>
      <c r="H1597" s="18"/>
      <c r="I1597" s="18"/>
      <c r="J1597" s="18"/>
      <c r="K1597" s="18"/>
      <c r="L1597" s="223"/>
      <c r="M1597" s="82"/>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4"/>
      <c r="AM1597" s="225"/>
      <c r="AN1597" s="225"/>
      <c r="AO1597" s="18"/>
      <c r="AP1597" s="18"/>
      <c r="AQ1597" s="18"/>
      <c r="AR1597" s="18"/>
      <c r="AS1597" s="18"/>
      <c r="AT1597" s="18"/>
      <c r="AU1597" s="18"/>
      <c r="AV1597" s="18"/>
      <c r="AW1597" s="223"/>
      <c r="AY1597" s="18"/>
      <c r="AZ1597" s="18"/>
    </row>
    <row r="1598" spans="7:52" s="40" customFormat="1" ht="45.75" customHeight="1" x14ac:dyDescent="0.25">
      <c r="G1598" s="18"/>
      <c r="H1598" s="18"/>
      <c r="I1598" s="18"/>
      <c r="J1598" s="18"/>
      <c r="K1598" s="18"/>
      <c r="L1598" s="223"/>
      <c r="M1598" s="82"/>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4"/>
      <c r="AM1598" s="225"/>
      <c r="AN1598" s="225"/>
      <c r="AO1598" s="18"/>
      <c r="AP1598" s="18"/>
      <c r="AQ1598" s="18"/>
      <c r="AR1598" s="18"/>
      <c r="AS1598" s="18"/>
      <c r="AT1598" s="18"/>
      <c r="AU1598" s="18"/>
      <c r="AV1598" s="18"/>
      <c r="AW1598" s="223"/>
      <c r="AY1598" s="18"/>
      <c r="AZ1598" s="18"/>
    </row>
    <row r="1599" spans="7:52" s="40" customFormat="1" ht="45.75" customHeight="1" x14ac:dyDescent="0.25">
      <c r="G1599" s="18"/>
      <c r="H1599" s="18"/>
      <c r="I1599" s="18"/>
      <c r="J1599" s="18"/>
      <c r="K1599" s="18"/>
      <c r="L1599" s="223"/>
      <c r="M1599" s="82"/>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4"/>
      <c r="AM1599" s="225"/>
      <c r="AN1599" s="225"/>
      <c r="AO1599" s="18"/>
      <c r="AP1599" s="18"/>
      <c r="AQ1599" s="18"/>
      <c r="AR1599" s="18"/>
      <c r="AS1599" s="18"/>
      <c r="AT1599" s="18"/>
      <c r="AU1599" s="18"/>
      <c r="AV1599" s="18"/>
      <c r="AW1599" s="223"/>
      <c r="AY1599" s="18"/>
      <c r="AZ1599" s="18"/>
    </row>
    <row r="1600" spans="7:52" s="40" customFormat="1" ht="45.75" customHeight="1" x14ac:dyDescent="0.25">
      <c r="G1600" s="18"/>
      <c r="H1600" s="18"/>
      <c r="I1600" s="18"/>
      <c r="J1600" s="18"/>
      <c r="K1600" s="18"/>
      <c r="L1600" s="223"/>
      <c r="M1600" s="82"/>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4"/>
      <c r="AM1600" s="225"/>
      <c r="AN1600" s="225"/>
      <c r="AO1600" s="18"/>
      <c r="AP1600" s="18"/>
      <c r="AQ1600" s="18"/>
      <c r="AR1600" s="18"/>
      <c r="AS1600" s="18"/>
      <c r="AT1600" s="18"/>
      <c r="AU1600" s="18"/>
      <c r="AV1600" s="18"/>
      <c r="AW1600" s="223"/>
      <c r="AY1600" s="18"/>
      <c r="AZ1600" s="18"/>
    </row>
    <row r="1601" spans="7:52" s="40" customFormat="1" ht="45.75" customHeight="1" x14ac:dyDescent="0.25">
      <c r="G1601" s="18"/>
      <c r="H1601" s="18"/>
      <c r="I1601" s="18"/>
      <c r="J1601" s="18"/>
      <c r="K1601" s="18"/>
      <c r="L1601" s="223"/>
      <c r="M1601" s="82"/>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4"/>
      <c r="AM1601" s="225"/>
      <c r="AN1601" s="225"/>
      <c r="AO1601" s="18"/>
      <c r="AP1601" s="18"/>
      <c r="AQ1601" s="18"/>
      <c r="AR1601" s="18"/>
      <c r="AS1601" s="18"/>
      <c r="AT1601" s="18"/>
      <c r="AU1601" s="18"/>
      <c r="AV1601" s="18"/>
      <c r="AW1601" s="223"/>
      <c r="AY1601" s="18"/>
      <c r="AZ1601" s="18"/>
    </row>
    <row r="1602" spans="7:52" s="40" customFormat="1" ht="45.75" customHeight="1" x14ac:dyDescent="0.25">
      <c r="G1602" s="18"/>
      <c r="H1602" s="18"/>
      <c r="I1602" s="18"/>
      <c r="J1602" s="18"/>
      <c r="K1602" s="18"/>
      <c r="L1602" s="223"/>
      <c r="M1602" s="82"/>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4"/>
      <c r="AM1602" s="225"/>
      <c r="AN1602" s="225"/>
      <c r="AO1602" s="18"/>
      <c r="AP1602" s="18"/>
      <c r="AQ1602" s="18"/>
      <c r="AR1602" s="18"/>
      <c r="AS1602" s="18"/>
      <c r="AT1602" s="18"/>
      <c r="AU1602" s="18"/>
      <c r="AV1602" s="18"/>
      <c r="AW1602" s="223"/>
      <c r="AY1602" s="18"/>
      <c r="AZ1602" s="18"/>
    </row>
    <row r="1603" spans="7:52" s="40" customFormat="1" ht="45.75" customHeight="1" x14ac:dyDescent="0.25">
      <c r="G1603" s="18"/>
      <c r="H1603" s="18"/>
      <c r="I1603" s="18"/>
      <c r="J1603" s="18"/>
      <c r="K1603" s="18"/>
      <c r="L1603" s="223"/>
      <c r="M1603" s="82"/>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4"/>
      <c r="AM1603" s="225"/>
      <c r="AN1603" s="225"/>
      <c r="AO1603" s="18"/>
      <c r="AP1603" s="18"/>
      <c r="AQ1603" s="18"/>
      <c r="AR1603" s="18"/>
      <c r="AS1603" s="18"/>
      <c r="AT1603" s="18"/>
      <c r="AU1603" s="18"/>
      <c r="AV1603" s="18"/>
      <c r="AW1603" s="223"/>
      <c r="AY1603" s="18"/>
      <c r="AZ1603" s="18"/>
    </row>
    <row r="1604" spans="7:52" s="40" customFormat="1" ht="45.75" customHeight="1" x14ac:dyDescent="0.25">
      <c r="G1604" s="18"/>
      <c r="H1604" s="18"/>
      <c r="I1604" s="18"/>
      <c r="J1604" s="18"/>
      <c r="K1604" s="18"/>
      <c r="L1604" s="223"/>
      <c r="M1604" s="82"/>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4"/>
      <c r="AM1604" s="225"/>
      <c r="AN1604" s="225"/>
      <c r="AO1604" s="18"/>
      <c r="AP1604" s="18"/>
      <c r="AQ1604" s="18"/>
      <c r="AR1604" s="18"/>
      <c r="AS1604" s="18"/>
      <c r="AT1604" s="18"/>
      <c r="AU1604" s="18"/>
      <c r="AV1604" s="18"/>
      <c r="AW1604" s="223"/>
      <c r="AY1604" s="18"/>
      <c r="AZ1604" s="18"/>
    </row>
    <row r="1605" spans="7:52" s="40" customFormat="1" ht="45.75" customHeight="1" x14ac:dyDescent="0.25">
      <c r="G1605" s="18"/>
      <c r="H1605" s="18"/>
      <c r="I1605" s="18"/>
      <c r="J1605" s="18"/>
      <c r="K1605" s="18"/>
      <c r="L1605" s="223"/>
      <c r="M1605" s="82"/>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4"/>
      <c r="AM1605" s="225"/>
      <c r="AN1605" s="225"/>
      <c r="AO1605" s="18"/>
      <c r="AP1605" s="18"/>
      <c r="AQ1605" s="18"/>
      <c r="AR1605" s="18"/>
      <c r="AS1605" s="18"/>
      <c r="AT1605" s="18"/>
      <c r="AU1605" s="18"/>
      <c r="AV1605" s="18"/>
      <c r="AW1605" s="223"/>
      <c r="AY1605" s="18"/>
      <c r="AZ1605" s="18"/>
    </row>
    <row r="1606" spans="7:52" s="40" customFormat="1" ht="45.75" customHeight="1" x14ac:dyDescent="0.25">
      <c r="G1606" s="18"/>
      <c r="H1606" s="18"/>
      <c r="I1606" s="18"/>
      <c r="J1606" s="18"/>
      <c r="K1606" s="18"/>
      <c r="L1606" s="223"/>
      <c r="M1606" s="82"/>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4"/>
      <c r="AM1606" s="225"/>
      <c r="AN1606" s="225"/>
      <c r="AO1606" s="18"/>
      <c r="AP1606" s="18"/>
      <c r="AQ1606" s="18"/>
      <c r="AR1606" s="18"/>
      <c r="AS1606" s="18"/>
      <c r="AT1606" s="18"/>
      <c r="AU1606" s="18"/>
      <c r="AV1606" s="18"/>
      <c r="AW1606" s="223"/>
      <c r="AY1606" s="18"/>
      <c r="AZ1606" s="18"/>
    </row>
    <row r="1607" spans="7:52" s="40" customFormat="1" ht="45.75" customHeight="1" x14ac:dyDescent="0.25">
      <c r="G1607" s="18"/>
      <c r="H1607" s="18"/>
      <c r="I1607" s="18"/>
      <c r="J1607" s="18"/>
      <c r="K1607" s="18"/>
      <c r="L1607" s="223"/>
      <c r="M1607" s="82"/>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4"/>
      <c r="AM1607" s="225"/>
      <c r="AN1607" s="225"/>
      <c r="AO1607" s="18"/>
      <c r="AP1607" s="18"/>
      <c r="AQ1607" s="18"/>
      <c r="AR1607" s="18"/>
      <c r="AS1607" s="18"/>
      <c r="AT1607" s="18"/>
      <c r="AU1607" s="18"/>
      <c r="AV1607" s="18"/>
      <c r="AW1607" s="223"/>
      <c r="AY1607" s="18"/>
      <c r="AZ1607" s="18"/>
    </row>
    <row r="1608" spans="7:52" s="40" customFormat="1" ht="45.75" customHeight="1" x14ac:dyDescent="0.25">
      <c r="G1608" s="18"/>
      <c r="H1608" s="18"/>
      <c r="I1608" s="18"/>
      <c r="J1608" s="18"/>
      <c r="K1608" s="18"/>
      <c r="L1608" s="223"/>
      <c r="M1608" s="82"/>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4"/>
      <c r="AM1608" s="225"/>
      <c r="AN1608" s="225"/>
      <c r="AO1608" s="18"/>
      <c r="AP1608" s="18"/>
      <c r="AQ1608" s="18"/>
      <c r="AR1608" s="18"/>
      <c r="AS1608" s="18"/>
      <c r="AT1608" s="18"/>
      <c r="AU1608" s="18"/>
      <c r="AV1608" s="18"/>
      <c r="AW1608" s="223"/>
      <c r="AY1608" s="18"/>
      <c r="AZ1608" s="18"/>
    </row>
    <row r="1609" spans="7:52" s="40" customFormat="1" ht="45.75" customHeight="1" x14ac:dyDescent="0.25">
      <c r="G1609" s="18"/>
      <c r="H1609" s="18"/>
      <c r="I1609" s="18"/>
      <c r="J1609" s="18"/>
      <c r="K1609" s="18"/>
      <c r="L1609" s="223"/>
      <c r="M1609" s="82"/>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4"/>
      <c r="AM1609" s="225"/>
      <c r="AN1609" s="225"/>
      <c r="AO1609" s="18"/>
      <c r="AP1609" s="18"/>
      <c r="AQ1609" s="18"/>
      <c r="AR1609" s="18"/>
      <c r="AS1609" s="18"/>
      <c r="AT1609" s="18"/>
      <c r="AU1609" s="18"/>
      <c r="AV1609" s="18"/>
      <c r="AW1609" s="223"/>
      <c r="AY1609" s="18"/>
      <c r="AZ1609" s="18"/>
    </row>
    <row r="1610" spans="7:52" s="40" customFormat="1" ht="45.75" customHeight="1" x14ac:dyDescent="0.25">
      <c r="G1610" s="18"/>
      <c r="H1610" s="18"/>
      <c r="I1610" s="18"/>
      <c r="J1610" s="18"/>
      <c r="K1610" s="18"/>
      <c r="L1610" s="223"/>
      <c r="M1610" s="82"/>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4"/>
      <c r="AM1610" s="225"/>
      <c r="AN1610" s="225"/>
      <c r="AO1610" s="18"/>
      <c r="AP1610" s="18"/>
      <c r="AQ1610" s="18"/>
      <c r="AR1610" s="18"/>
      <c r="AS1610" s="18"/>
      <c r="AT1610" s="18"/>
      <c r="AU1610" s="18"/>
      <c r="AV1610" s="18"/>
      <c r="AW1610" s="223"/>
      <c r="AY1610" s="18"/>
      <c r="AZ1610" s="18"/>
    </row>
    <row r="1611" spans="7:52" s="40" customFormat="1" ht="45.75" customHeight="1" x14ac:dyDescent="0.25">
      <c r="G1611" s="18"/>
      <c r="H1611" s="18"/>
      <c r="I1611" s="18"/>
      <c r="J1611" s="18"/>
      <c r="K1611" s="18"/>
      <c r="L1611" s="223"/>
      <c r="M1611" s="82"/>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4"/>
      <c r="AM1611" s="225"/>
      <c r="AN1611" s="225"/>
      <c r="AO1611" s="18"/>
      <c r="AP1611" s="18"/>
      <c r="AQ1611" s="18"/>
      <c r="AR1611" s="18"/>
      <c r="AS1611" s="18"/>
      <c r="AT1611" s="18"/>
      <c r="AU1611" s="18"/>
      <c r="AV1611" s="18"/>
      <c r="AW1611" s="223"/>
      <c r="AY1611" s="18"/>
      <c r="AZ1611" s="18"/>
    </row>
    <row r="1612" spans="7:52" s="40" customFormat="1" ht="45.75" customHeight="1" x14ac:dyDescent="0.25">
      <c r="G1612" s="18"/>
      <c r="H1612" s="18"/>
      <c r="I1612" s="18"/>
      <c r="J1612" s="18"/>
      <c r="K1612" s="18"/>
      <c r="L1612" s="223"/>
      <c r="M1612" s="82"/>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4"/>
      <c r="AM1612" s="225"/>
      <c r="AN1612" s="225"/>
      <c r="AO1612" s="18"/>
      <c r="AP1612" s="18"/>
      <c r="AQ1612" s="18"/>
      <c r="AR1612" s="18"/>
      <c r="AS1612" s="18"/>
      <c r="AT1612" s="18"/>
      <c r="AU1612" s="18"/>
      <c r="AV1612" s="18"/>
      <c r="AW1612" s="223"/>
      <c r="AY1612" s="18"/>
      <c r="AZ1612" s="18"/>
    </row>
    <row r="1613" spans="7:52" s="40" customFormat="1" ht="45.75" customHeight="1" x14ac:dyDescent="0.25">
      <c r="G1613" s="18"/>
      <c r="H1613" s="18"/>
      <c r="I1613" s="18"/>
      <c r="J1613" s="18"/>
      <c r="K1613" s="18"/>
      <c r="L1613" s="223"/>
      <c r="M1613" s="82"/>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4"/>
      <c r="AM1613" s="225"/>
      <c r="AN1613" s="225"/>
      <c r="AO1613" s="18"/>
      <c r="AP1613" s="18"/>
      <c r="AQ1613" s="18"/>
      <c r="AR1613" s="18"/>
      <c r="AS1613" s="18"/>
      <c r="AT1613" s="18"/>
      <c r="AU1613" s="18"/>
      <c r="AV1613" s="18"/>
      <c r="AW1613" s="223"/>
      <c r="AY1613" s="18"/>
      <c r="AZ1613" s="18"/>
    </row>
    <row r="1614" spans="7:52" s="40" customFormat="1" ht="45.75" customHeight="1" x14ac:dyDescent="0.25">
      <c r="G1614" s="18"/>
      <c r="H1614" s="18"/>
      <c r="I1614" s="18"/>
      <c r="J1614" s="18"/>
      <c r="K1614" s="18"/>
      <c r="L1614" s="223"/>
      <c r="M1614" s="82"/>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4"/>
      <c r="AM1614" s="225"/>
      <c r="AN1614" s="225"/>
      <c r="AO1614" s="18"/>
      <c r="AP1614" s="18"/>
      <c r="AQ1614" s="18"/>
      <c r="AR1614" s="18"/>
      <c r="AS1614" s="18"/>
      <c r="AT1614" s="18"/>
      <c r="AU1614" s="18"/>
      <c r="AV1614" s="18"/>
      <c r="AW1614" s="223"/>
      <c r="AY1614" s="18"/>
      <c r="AZ1614" s="18"/>
    </row>
    <row r="1615" spans="7:52" s="40" customFormat="1" ht="45.75" customHeight="1" x14ac:dyDescent="0.25">
      <c r="G1615" s="18"/>
      <c r="H1615" s="18"/>
      <c r="I1615" s="18"/>
      <c r="J1615" s="18"/>
      <c r="K1615" s="18"/>
      <c r="L1615" s="223"/>
      <c r="M1615" s="82"/>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4"/>
      <c r="AM1615" s="225"/>
      <c r="AN1615" s="225"/>
      <c r="AO1615" s="18"/>
      <c r="AP1615" s="18"/>
      <c r="AQ1615" s="18"/>
      <c r="AR1615" s="18"/>
      <c r="AS1615" s="18"/>
      <c r="AT1615" s="18"/>
      <c r="AU1615" s="18"/>
      <c r="AV1615" s="18"/>
      <c r="AW1615" s="223"/>
      <c r="AY1615" s="18"/>
      <c r="AZ1615" s="18"/>
    </row>
    <row r="1616" spans="7:52" s="40" customFormat="1" ht="45.75" customHeight="1" x14ac:dyDescent="0.25">
      <c r="G1616" s="18"/>
      <c r="H1616" s="18"/>
      <c r="I1616" s="18"/>
      <c r="J1616" s="18"/>
      <c r="K1616" s="18"/>
      <c r="L1616" s="223"/>
      <c r="M1616" s="82"/>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4"/>
      <c r="AM1616" s="225"/>
      <c r="AN1616" s="225"/>
      <c r="AO1616" s="18"/>
      <c r="AP1616" s="18"/>
      <c r="AQ1616" s="18"/>
      <c r="AR1616" s="18"/>
      <c r="AS1616" s="18"/>
      <c r="AT1616" s="18"/>
      <c r="AU1616" s="18"/>
      <c r="AV1616" s="18"/>
      <c r="AW1616" s="223"/>
      <c r="AY1616" s="18"/>
      <c r="AZ1616" s="18"/>
    </row>
    <row r="1617" spans="7:52" s="40" customFormat="1" ht="45.75" customHeight="1" x14ac:dyDescent="0.25">
      <c r="G1617" s="18"/>
      <c r="H1617" s="18"/>
      <c r="I1617" s="18"/>
      <c r="J1617" s="18"/>
      <c r="K1617" s="18"/>
      <c r="L1617" s="223"/>
      <c r="M1617" s="82"/>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4"/>
      <c r="AM1617" s="225"/>
      <c r="AN1617" s="225"/>
      <c r="AO1617" s="18"/>
      <c r="AP1617" s="18"/>
      <c r="AQ1617" s="18"/>
      <c r="AR1617" s="18"/>
      <c r="AS1617" s="18"/>
      <c r="AT1617" s="18"/>
      <c r="AU1617" s="18"/>
      <c r="AV1617" s="18"/>
      <c r="AW1617" s="223"/>
      <c r="AY1617" s="18"/>
      <c r="AZ1617" s="18"/>
    </row>
    <row r="1618" spans="7:52" s="40" customFormat="1" ht="45.75" customHeight="1" x14ac:dyDescent="0.25">
      <c r="G1618" s="18"/>
      <c r="H1618" s="18"/>
      <c r="I1618" s="18"/>
      <c r="J1618" s="18"/>
      <c r="K1618" s="18"/>
      <c r="L1618" s="223"/>
      <c r="M1618" s="82"/>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4"/>
      <c r="AM1618" s="225"/>
      <c r="AN1618" s="225"/>
      <c r="AO1618" s="18"/>
      <c r="AP1618" s="18"/>
      <c r="AQ1618" s="18"/>
      <c r="AR1618" s="18"/>
      <c r="AS1618" s="18"/>
      <c r="AT1618" s="18"/>
      <c r="AU1618" s="18"/>
      <c r="AV1618" s="18"/>
      <c r="AW1618" s="223"/>
      <c r="AY1618" s="18"/>
      <c r="AZ1618" s="18"/>
    </row>
    <row r="1619" spans="7:52" s="40" customFormat="1" ht="45.75" customHeight="1" x14ac:dyDescent="0.25">
      <c r="G1619" s="18"/>
      <c r="H1619" s="18"/>
      <c r="I1619" s="18"/>
      <c r="J1619" s="18"/>
      <c r="K1619" s="18"/>
      <c r="L1619" s="223"/>
      <c r="M1619" s="82"/>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4"/>
      <c r="AM1619" s="225"/>
      <c r="AN1619" s="225"/>
      <c r="AO1619" s="18"/>
      <c r="AP1619" s="18"/>
      <c r="AQ1619" s="18"/>
      <c r="AR1619" s="18"/>
      <c r="AS1619" s="18"/>
      <c r="AT1619" s="18"/>
      <c r="AU1619" s="18"/>
      <c r="AV1619" s="18"/>
      <c r="AW1619" s="223"/>
      <c r="AY1619" s="18"/>
      <c r="AZ1619" s="18"/>
    </row>
    <row r="1620" spans="7:52" s="40" customFormat="1" ht="45.75" customHeight="1" x14ac:dyDescent="0.25">
      <c r="G1620" s="18"/>
      <c r="H1620" s="18"/>
      <c r="I1620" s="18"/>
      <c r="J1620" s="18"/>
      <c r="K1620" s="18"/>
      <c r="L1620" s="223"/>
      <c r="M1620" s="82"/>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4"/>
      <c r="AM1620" s="225"/>
      <c r="AN1620" s="225"/>
      <c r="AO1620" s="18"/>
      <c r="AP1620" s="18"/>
      <c r="AQ1620" s="18"/>
      <c r="AR1620" s="18"/>
      <c r="AS1620" s="18"/>
      <c r="AT1620" s="18"/>
      <c r="AU1620" s="18"/>
      <c r="AV1620" s="18"/>
      <c r="AW1620" s="223"/>
      <c r="AY1620" s="18"/>
      <c r="AZ1620" s="18"/>
    </row>
    <row r="1621" spans="7:52" s="40" customFormat="1" ht="45.75" customHeight="1" x14ac:dyDescent="0.25">
      <c r="G1621" s="18"/>
      <c r="H1621" s="18"/>
      <c r="I1621" s="18"/>
      <c r="J1621" s="18"/>
      <c r="K1621" s="18"/>
      <c r="L1621" s="223"/>
      <c r="M1621" s="82"/>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4"/>
      <c r="AM1621" s="225"/>
      <c r="AN1621" s="225"/>
      <c r="AO1621" s="18"/>
      <c r="AP1621" s="18"/>
      <c r="AQ1621" s="18"/>
      <c r="AR1621" s="18"/>
      <c r="AS1621" s="18"/>
      <c r="AT1621" s="18"/>
      <c r="AU1621" s="18"/>
      <c r="AV1621" s="18"/>
      <c r="AW1621" s="223"/>
      <c r="AY1621" s="18"/>
      <c r="AZ1621" s="18"/>
    </row>
    <row r="1622" spans="7:52" s="40" customFormat="1" ht="45.75" customHeight="1" x14ac:dyDescent="0.25">
      <c r="G1622" s="18"/>
      <c r="H1622" s="18"/>
      <c r="I1622" s="18"/>
      <c r="J1622" s="18"/>
      <c r="K1622" s="18"/>
      <c r="L1622" s="223"/>
      <c r="M1622" s="82"/>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4"/>
      <c r="AM1622" s="225"/>
      <c r="AN1622" s="225"/>
      <c r="AO1622" s="18"/>
      <c r="AP1622" s="18"/>
      <c r="AQ1622" s="18"/>
      <c r="AR1622" s="18"/>
      <c r="AS1622" s="18"/>
      <c r="AT1622" s="18"/>
      <c r="AU1622" s="18"/>
      <c r="AV1622" s="18"/>
      <c r="AW1622" s="223"/>
      <c r="AY1622" s="18"/>
      <c r="AZ1622" s="18"/>
    </row>
    <row r="1623" spans="7:52" s="40" customFormat="1" ht="45.75" customHeight="1" x14ac:dyDescent="0.25">
      <c r="G1623" s="18"/>
      <c r="H1623" s="18"/>
      <c r="I1623" s="18"/>
      <c r="J1623" s="18"/>
      <c r="K1623" s="18"/>
      <c r="L1623" s="223"/>
      <c r="M1623" s="82"/>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4"/>
      <c r="AM1623" s="225"/>
      <c r="AN1623" s="225"/>
      <c r="AO1623" s="18"/>
      <c r="AP1623" s="18"/>
      <c r="AQ1623" s="18"/>
      <c r="AR1623" s="18"/>
      <c r="AS1623" s="18"/>
      <c r="AT1623" s="18"/>
      <c r="AU1623" s="18"/>
      <c r="AV1623" s="18"/>
      <c r="AW1623" s="223"/>
      <c r="AY1623" s="18"/>
      <c r="AZ1623" s="18"/>
    </row>
    <row r="1624" spans="7:52" s="40" customFormat="1" ht="45.75" customHeight="1" x14ac:dyDescent="0.25">
      <c r="G1624" s="18"/>
      <c r="H1624" s="18"/>
      <c r="I1624" s="18"/>
      <c r="J1624" s="18"/>
      <c r="K1624" s="18"/>
      <c r="L1624" s="223"/>
      <c r="M1624" s="82"/>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4"/>
      <c r="AM1624" s="225"/>
      <c r="AN1624" s="225"/>
      <c r="AO1624" s="18"/>
      <c r="AP1624" s="18"/>
      <c r="AQ1624" s="18"/>
      <c r="AR1624" s="18"/>
      <c r="AS1624" s="18"/>
      <c r="AT1624" s="18"/>
      <c r="AU1624" s="18"/>
      <c r="AV1624" s="18"/>
      <c r="AW1624" s="223"/>
      <c r="AY1624" s="18"/>
      <c r="AZ1624" s="18"/>
    </row>
    <row r="1625" spans="7:52" s="40" customFormat="1" ht="45.75" customHeight="1" x14ac:dyDescent="0.25">
      <c r="G1625" s="18"/>
      <c r="H1625" s="18"/>
      <c r="I1625" s="18"/>
      <c r="J1625" s="18"/>
      <c r="K1625" s="18"/>
      <c r="L1625" s="223"/>
      <c r="M1625" s="82"/>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4"/>
      <c r="AM1625" s="225"/>
      <c r="AN1625" s="225"/>
      <c r="AO1625" s="18"/>
      <c r="AP1625" s="18"/>
      <c r="AQ1625" s="18"/>
      <c r="AR1625" s="18"/>
      <c r="AS1625" s="18"/>
      <c r="AT1625" s="18"/>
      <c r="AU1625" s="18"/>
      <c r="AV1625" s="18"/>
      <c r="AW1625" s="223"/>
      <c r="AY1625" s="18"/>
      <c r="AZ1625" s="18"/>
    </row>
    <row r="1626" spans="7:52" s="40" customFormat="1" ht="45.75" customHeight="1" x14ac:dyDescent="0.25">
      <c r="G1626" s="18"/>
      <c r="H1626" s="18"/>
      <c r="I1626" s="18"/>
      <c r="J1626" s="18"/>
      <c r="K1626" s="18"/>
      <c r="L1626" s="223"/>
      <c r="M1626" s="82"/>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4"/>
      <c r="AM1626" s="225"/>
      <c r="AN1626" s="225"/>
      <c r="AO1626" s="18"/>
      <c r="AP1626" s="18"/>
      <c r="AQ1626" s="18"/>
      <c r="AR1626" s="18"/>
      <c r="AS1626" s="18"/>
      <c r="AT1626" s="18"/>
      <c r="AU1626" s="18"/>
      <c r="AV1626" s="18"/>
      <c r="AW1626" s="223"/>
      <c r="AY1626" s="18"/>
      <c r="AZ1626" s="18"/>
    </row>
    <row r="1627" spans="7:52" s="40" customFormat="1" ht="45.75" customHeight="1" x14ac:dyDescent="0.25">
      <c r="G1627" s="18"/>
      <c r="H1627" s="18"/>
      <c r="I1627" s="18"/>
      <c r="J1627" s="18"/>
      <c r="K1627" s="18"/>
      <c r="L1627" s="223"/>
      <c r="M1627" s="82"/>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4"/>
      <c r="AM1627" s="225"/>
      <c r="AN1627" s="225"/>
      <c r="AO1627" s="18"/>
      <c r="AP1627" s="18"/>
      <c r="AQ1627" s="18"/>
      <c r="AR1627" s="18"/>
      <c r="AS1627" s="18"/>
      <c r="AT1627" s="18"/>
      <c r="AU1627" s="18"/>
      <c r="AV1627" s="18"/>
      <c r="AW1627" s="223"/>
      <c r="AY1627" s="18"/>
      <c r="AZ1627" s="18"/>
    </row>
    <row r="1628" spans="7:52" s="40" customFormat="1" ht="45.75" customHeight="1" x14ac:dyDescent="0.25">
      <c r="G1628" s="18"/>
      <c r="H1628" s="18"/>
      <c r="I1628" s="18"/>
      <c r="J1628" s="18"/>
      <c r="K1628" s="18"/>
      <c r="L1628" s="223"/>
      <c r="M1628" s="82"/>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4"/>
      <c r="AM1628" s="225"/>
      <c r="AN1628" s="225"/>
      <c r="AO1628" s="18"/>
      <c r="AP1628" s="18"/>
      <c r="AQ1628" s="18"/>
      <c r="AR1628" s="18"/>
      <c r="AS1628" s="18"/>
      <c r="AT1628" s="18"/>
      <c r="AU1628" s="18"/>
      <c r="AV1628" s="18"/>
      <c r="AW1628" s="223"/>
      <c r="AY1628" s="18"/>
      <c r="AZ1628" s="18"/>
    </row>
    <row r="1629" spans="7:52" s="40" customFormat="1" ht="45.75" customHeight="1" x14ac:dyDescent="0.25">
      <c r="G1629" s="18"/>
      <c r="H1629" s="18"/>
      <c r="I1629" s="18"/>
      <c r="J1629" s="18"/>
      <c r="K1629" s="18"/>
      <c r="L1629" s="223"/>
      <c r="M1629" s="82"/>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4"/>
      <c r="AM1629" s="225"/>
      <c r="AN1629" s="225"/>
      <c r="AO1629" s="18"/>
      <c r="AP1629" s="18"/>
      <c r="AQ1629" s="18"/>
      <c r="AR1629" s="18"/>
      <c r="AS1629" s="18"/>
      <c r="AT1629" s="18"/>
      <c r="AU1629" s="18"/>
      <c r="AV1629" s="18"/>
      <c r="AW1629" s="223"/>
      <c r="AY1629" s="18"/>
      <c r="AZ1629" s="18"/>
    </row>
    <row r="1630" spans="7:52" s="40" customFormat="1" ht="45.75" customHeight="1" x14ac:dyDescent="0.25">
      <c r="G1630" s="18"/>
      <c r="H1630" s="18"/>
      <c r="I1630" s="18"/>
      <c r="J1630" s="18"/>
      <c r="K1630" s="18"/>
      <c r="L1630" s="223"/>
      <c r="M1630" s="82"/>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4"/>
      <c r="AM1630" s="225"/>
      <c r="AN1630" s="225"/>
      <c r="AO1630" s="18"/>
      <c r="AP1630" s="18"/>
      <c r="AQ1630" s="18"/>
      <c r="AR1630" s="18"/>
      <c r="AS1630" s="18"/>
      <c r="AT1630" s="18"/>
      <c r="AU1630" s="18"/>
      <c r="AV1630" s="18"/>
      <c r="AW1630" s="223"/>
      <c r="AY1630" s="18"/>
      <c r="AZ1630" s="18"/>
    </row>
    <row r="1631" spans="7:52" s="40" customFormat="1" ht="45.75" customHeight="1" x14ac:dyDescent="0.25">
      <c r="G1631" s="18"/>
      <c r="H1631" s="18"/>
      <c r="I1631" s="18"/>
      <c r="J1631" s="18"/>
      <c r="K1631" s="18"/>
      <c r="L1631" s="223"/>
      <c r="M1631" s="82"/>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4"/>
      <c r="AM1631" s="225"/>
      <c r="AN1631" s="225"/>
      <c r="AO1631" s="18"/>
      <c r="AP1631" s="18"/>
      <c r="AQ1631" s="18"/>
      <c r="AR1631" s="18"/>
      <c r="AS1631" s="18"/>
      <c r="AT1631" s="18"/>
      <c r="AU1631" s="18"/>
      <c r="AV1631" s="18"/>
      <c r="AW1631" s="223"/>
      <c r="AY1631" s="18"/>
      <c r="AZ1631" s="18"/>
    </row>
    <row r="1632" spans="7:52" s="40" customFormat="1" ht="45.75" customHeight="1" x14ac:dyDescent="0.25">
      <c r="G1632" s="18"/>
      <c r="H1632" s="18"/>
      <c r="I1632" s="18"/>
      <c r="J1632" s="18"/>
      <c r="K1632" s="18"/>
      <c r="L1632" s="223"/>
      <c r="M1632" s="82"/>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4"/>
      <c r="AM1632" s="225"/>
      <c r="AN1632" s="225"/>
      <c r="AO1632" s="18"/>
      <c r="AP1632" s="18"/>
      <c r="AQ1632" s="18"/>
      <c r="AR1632" s="18"/>
      <c r="AS1632" s="18"/>
      <c r="AT1632" s="18"/>
      <c r="AU1632" s="18"/>
      <c r="AV1632" s="18"/>
      <c r="AW1632" s="223"/>
      <c r="AY1632" s="18"/>
      <c r="AZ1632" s="18"/>
    </row>
    <row r="1633" spans="7:52" s="40" customFormat="1" ht="45.75" customHeight="1" x14ac:dyDescent="0.25">
      <c r="G1633" s="18"/>
      <c r="H1633" s="18"/>
      <c r="I1633" s="18"/>
      <c r="J1633" s="18"/>
      <c r="K1633" s="18"/>
      <c r="L1633" s="223"/>
      <c r="M1633" s="82"/>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4"/>
      <c r="AM1633" s="225"/>
      <c r="AN1633" s="225"/>
      <c r="AO1633" s="18"/>
      <c r="AP1633" s="18"/>
      <c r="AQ1633" s="18"/>
      <c r="AR1633" s="18"/>
      <c r="AS1633" s="18"/>
      <c r="AT1633" s="18"/>
      <c r="AU1633" s="18"/>
      <c r="AV1633" s="18"/>
      <c r="AW1633" s="223"/>
      <c r="AY1633" s="18"/>
      <c r="AZ1633" s="18"/>
    </row>
    <row r="1634" spans="7:52" s="40" customFormat="1" ht="45.75" customHeight="1" x14ac:dyDescent="0.25">
      <c r="G1634" s="18"/>
      <c r="H1634" s="18"/>
      <c r="I1634" s="18"/>
      <c r="J1634" s="18"/>
      <c r="K1634" s="18"/>
      <c r="L1634" s="223"/>
      <c r="M1634" s="82"/>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4"/>
      <c r="AM1634" s="225"/>
      <c r="AN1634" s="225"/>
      <c r="AO1634" s="18"/>
      <c r="AP1634" s="18"/>
      <c r="AQ1634" s="18"/>
      <c r="AR1634" s="18"/>
      <c r="AS1634" s="18"/>
      <c r="AT1634" s="18"/>
      <c r="AU1634" s="18"/>
      <c r="AV1634" s="18"/>
      <c r="AW1634" s="223"/>
      <c r="AY1634" s="18"/>
      <c r="AZ1634" s="18"/>
    </row>
    <row r="1635" spans="7:52" s="40" customFormat="1" ht="45.75" customHeight="1" x14ac:dyDescent="0.25">
      <c r="G1635" s="18"/>
      <c r="H1635" s="18"/>
      <c r="I1635" s="18"/>
      <c r="J1635" s="18"/>
      <c r="K1635" s="18"/>
      <c r="L1635" s="223"/>
      <c r="M1635" s="82"/>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4"/>
      <c r="AM1635" s="225"/>
      <c r="AN1635" s="225"/>
      <c r="AO1635" s="18"/>
      <c r="AP1635" s="18"/>
      <c r="AQ1635" s="18"/>
      <c r="AR1635" s="18"/>
      <c r="AS1635" s="18"/>
      <c r="AT1635" s="18"/>
      <c r="AU1635" s="18"/>
      <c r="AV1635" s="18"/>
      <c r="AW1635" s="223"/>
      <c r="AY1635" s="18"/>
      <c r="AZ1635" s="18"/>
    </row>
    <row r="1636" spans="7:52" s="40" customFormat="1" ht="45.75" customHeight="1" x14ac:dyDescent="0.25">
      <c r="G1636" s="18"/>
      <c r="H1636" s="18"/>
      <c r="I1636" s="18"/>
      <c r="J1636" s="18"/>
      <c r="K1636" s="18"/>
      <c r="L1636" s="223"/>
      <c r="M1636" s="82"/>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4"/>
      <c r="AM1636" s="225"/>
      <c r="AN1636" s="225"/>
      <c r="AO1636" s="18"/>
      <c r="AP1636" s="18"/>
      <c r="AQ1636" s="18"/>
      <c r="AR1636" s="18"/>
      <c r="AS1636" s="18"/>
      <c r="AT1636" s="18"/>
      <c r="AU1636" s="18"/>
      <c r="AV1636" s="18"/>
      <c r="AW1636" s="223"/>
      <c r="AY1636" s="18"/>
      <c r="AZ1636" s="18"/>
    </row>
    <row r="1637" spans="7:52" s="40" customFormat="1" ht="45.75" customHeight="1" x14ac:dyDescent="0.25">
      <c r="G1637" s="18"/>
      <c r="H1637" s="18"/>
      <c r="I1637" s="18"/>
      <c r="J1637" s="18"/>
      <c r="K1637" s="18"/>
      <c r="L1637" s="223"/>
      <c r="M1637" s="82"/>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4"/>
      <c r="AM1637" s="225"/>
      <c r="AN1637" s="225"/>
      <c r="AO1637" s="18"/>
      <c r="AP1637" s="18"/>
      <c r="AQ1637" s="18"/>
      <c r="AR1637" s="18"/>
      <c r="AS1637" s="18"/>
      <c r="AT1637" s="18"/>
      <c r="AU1637" s="18"/>
      <c r="AV1637" s="18"/>
      <c r="AW1637" s="223"/>
      <c r="AY1637" s="18"/>
      <c r="AZ1637" s="18"/>
    </row>
    <row r="1638" spans="7:52" s="40" customFormat="1" ht="45.75" customHeight="1" x14ac:dyDescent="0.25">
      <c r="G1638" s="18"/>
      <c r="H1638" s="18"/>
      <c r="I1638" s="18"/>
      <c r="J1638" s="18"/>
      <c r="K1638" s="18"/>
      <c r="L1638" s="223"/>
      <c r="M1638" s="82"/>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4"/>
      <c r="AM1638" s="225"/>
      <c r="AN1638" s="225"/>
      <c r="AO1638" s="18"/>
      <c r="AP1638" s="18"/>
      <c r="AQ1638" s="18"/>
      <c r="AR1638" s="18"/>
      <c r="AS1638" s="18"/>
      <c r="AT1638" s="18"/>
      <c r="AU1638" s="18"/>
      <c r="AV1638" s="18"/>
      <c r="AW1638" s="223"/>
      <c r="AY1638" s="18"/>
      <c r="AZ1638" s="18"/>
    </row>
    <row r="1639" spans="7:52" s="40" customFormat="1" ht="45.75" customHeight="1" x14ac:dyDescent="0.25">
      <c r="G1639" s="18"/>
      <c r="H1639" s="18"/>
      <c r="I1639" s="18"/>
      <c r="J1639" s="18"/>
      <c r="K1639" s="18"/>
      <c r="L1639" s="223"/>
      <c r="M1639" s="82"/>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4"/>
      <c r="AM1639" s="225"/>
      <c r="AN1639" s="225"/>
      <c r="AO1639" s="18"/>
      <c r="AP1639" s="18"/>
      <c r="AQ1639" s="18"/>
      <c r="AR1639" s="18"/>
      <c r="AS1639" s="18"/>
      <c r="AT1639" s="18"/>
      <c r="AU1639" s="18"/>
      <c r="AV1639" s="18"/>
      <c r="AW1639" s="223"/>
      <c r="AY1639" s="18"/>
      <c r="AZ1639" s="18"/>
    </row>
    <row r="1640" spans="7:52" s="40" customFormat="1" ht="45.75" customHeight="1" x14ac:dyDescent="0.25">
      <c r="G1640" s="18"/>
      <c r="H1640" s="18"/>
      <c r="I1640" s="18"/>
      <c r="J1640" s="18"/>
      <c r="K1640" s="18"/>
      <c r="L1640" s="223"/>
      <c r="M1640" s="82"/>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4"/>
      <c r="AM1640" s="225"/>
      <c r="AN1640" s="225"/>
      <c r="AO1640" s="18"/>
      <c r="AP1640" s="18"/>
      <c r="AQ1640" s="18"/>
      <c r="AR1640" s="18"/>
      <c r="AS1640" s="18"/>
      <c r="AT1640" s="18"/>
      <c r="AU1640" s="18"/>
      <c r="AV1640" s="18"/>
      <c r="AW1640" s="223"/>
      <c r="AY1640" s="18"/>
      <c r="AZ1640" s="18"/>
    </row>
    <row r="1641" spans="7:52" s="40" customFormat="1" ht="45.75" customHeight="1" x14ac:dyDescent="0.25">
      <c r="G1641" s="18"/>
      <c r="H1641" s="18"/>
      <c r="I1641" s="18"/>
      <c r="J1641" s="18"/>
      <c r="K1641" s="18"/>
      <c r="L1641" s="223"/>
      <c r="M1641" s="82"/>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4"/>
      <c r="AM1641" s="225"/>
      <c r="AN1641" s="225"/>
      <c r="AO1641" s="18"/>
      <c r="AP1641" s="18"/>
      <c r="AQ1641" s="18"/>
      <c r="AR1641" s="18"/>
      <c r="AS1641" s="18"/>
      <c r="AT1641" s="18"/>
      <c r="AU1641" s="18"/>
      <c r="AV1641" s="18"/>
      <c r="AW1641" s="223"/>
      <c r="AY1641" s="18"/>
      <c r="AZ1641" s="18"/>
    </row>
    <row r="1642" spans="7:52" s="40" customFormat="1" ht="45.75" customHeight="1" x14ac:dyDescent="0.25">
      <c r="G1642" s="18"/>
      <c r="H1642" s="18"/>
      <c r="I1642" s="18"/>
      <c r="J1642" s="18"/>
      <c r="K1642" s="18"/>
      <c r="L1642" s="223"/>
      <c r="M1642" s="82"/>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4"/>
      <c r="AM1642" s="225"/>
      <c r="AN1642" s="225"/>
      <c r="AO1642" s="18"/>
      <c r="AP1642" s="18"/>
      <c r="AQ1642" s="18"/>
      <c r="AR1642" s="18"/>
      <c r="AS1642" s="18"/>
      <c r="AT1642" s="18"/>
      <c r="AU1642" s="18"/>
      <c r="AV1642" s="18"/>
      <c r="AW1642" s="223"/>
      <c r="AY1642" s="18"/>
      <c r="AZ1642" s="18"/>
    </row>
    <row r="1643" spans="7:52" s="40" customFormat="1" ht="45.75" customHeight="1" x14ac:dyDescent="0.25">
      <c r="G1643" s="18"/>
      <c r="H1643" s="18"/>
      <c r="I1643" s="18"/>
      <c r="J1643" s="18"/>
      <c r="K1643" s="18"/>
      <c r="L1643" s="223"/>
      <c r="M1643" s="82"/>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4"/>
      <c r="AM1643" s="225"/>
      <c r="AN1643" s="225"/>
      <c r="AO1643" s="18"/>
      <c r="AP1643" s="18"/>
      <c r="AQ1643" s="18"/>
      <c r="AR1643" s="18"/>
      <c r="AS1643" s="18"/>
      <c r="AT1643" s="18"/>
      <c r="AU1643" s="18"/>
      <c r="AV1643" s="18"/>
      <c r="AW1643" s="223"/>
      <c r="AY1643" s="18"/>
      <c r="AZ1643" s="18"/>
    </row>
    <row r="1644" spans="7:52" s="40" customFormat="1" ht="45.75" customHeight="1" x14ac:dyDescent="0.25">
      <c r="G1644" s="18"/>
      <c r="H1644" s="18"/>
      <c r="I1644" s="18"/>
      <c r="J1644" s="18"/>
      <c r="K1644" s="18"/>
      <c r="L1644" s="223"/>
      <c r="M1644" s="82"/>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4"/>
      <c r="AM1644" s="225"/>
      <c r="AN1644" s="225"/>
      <c r="AO1644" s="18"/>
      <c r="AP1644" s="18"/>
      <c r="AQ1644" s="18"/>
      <c r="AR1644" s="18"/>
      <c r="AS1644" s="18"/>
      <c r="AT1644" s="18"/>
      <c r="AU1644" s="18"/>
      <c r="AV1644" s="18"/>
      <c r="AW1644" s="223"/>
      <c r="AY1644" s="18"/>
      <c r="AZ1644" s="18"/>
    </row>
    <row r="1645" spans="7:52" s="40" customFormat="1" ht="45.75" customHeight="1" x14ac:dyDescent="0.25">
      <c r="G1645" s="18"/>
      <c r="H1645" s="18"/>
      <c r="I1645" s="18"/>
      <c r="J1645" s="18"/>
      <c r="K1645" s="18"/>
      <c r="L1645" s="223"/>
      <c r="M1645" s="82"/>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4"/>
      <c r="AM1645" s="225"/>
      <c r="AN1645" s="225"/>
      <c r="AO1645" s="18"/>
      <c r="AP1645" s="18"/>
      <c r="AQ1645" s="18"/>
      <c r="AR1645" s="18"/>
      <c r="AS1645" s="18"/>
      <c r="AT1645" s="18"/>
      <c r="AU1645" s="18"/>
      <c r="AV1645" s="18"/>
      <c r="AW1645" s="223"/>
      <c r="AY1645" s="18"/>
      <c r="AZ1645" s="18"/>
    </row>
    <row r="1646" spans="7:52" s="40" customFormat="1" ht="45.75" customHeight="1" x14ac:dyDescent="0.25">
      <c r="G1646" s="18"/>
      <c r="H1646" s="18"/>
      <c r="I1646" s="18"/>
      <c r="J1646" s="18"/>
      <c r="K1646" s="18"/>
      <c r="L1646" s="223"/>
      <c r="M1646" s="82"/>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4"/>
      <c r="AM1646" s="225"/>
      <c r="AN1646" s="225"/>
      <c r="AO1646" s="18"/>
      <c r="AP1646" s="18"/>
      <c r="AQ1646" s="18"/>
      <c r="AR1646" s="18"/>
      <c r="AS1646" s="18"/>
      <c r="AT1646" s="18"/>
      <c r="AU1646" s="18"/>
      <c r="AV1646" s="18"/>
      <c r="AW1646" s="223"/>
      <c r="AY1646" s="18"/>
      <c r="AZ1646" s="18"/>
    </row>
    <row r="1647" spans="7:52" s="40" customFormat="1" ht="45.75" customHeight="1" x14ac:dyDescent="0.25">
      <c r="G1647" s="18"/>
      <c r="H1647" s="18"/>
      <c r="I1647" s="18"/>
      <c r="J1647" s="18"/>
      <c r="K1647" s="18"/>
      <c r="L1647" s="223"/>
      <c r="M1647" s="82"/>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4"/>
      <c r="AM1647" s="225"/>
      <c r="AN1647" s="225"/>
      <c r="AO1647" s="18"/>
      <c r="AP1647" s="18"/>
      <c r="AQ1647" s="18"/>
      <c r="AR1647" s="18"/>
      <c r="AS1647" s="18"/>
      <c r="AT1647" s="18"/>
      <c r="AU1647" s="18"/>
      <c r="AV1647" s="18"/>
      <c r="AW1647" s="223"/>
      <c r="AY1647" s="18"/>
      <c r="AZ1647" s="18"/>
    </row>
    <row r="1648" spans="7:52" s="40" customFormat="1" ht="45.75" customHeight="1" x14ac:dyDescent="0.25">
      <c r="G1648" s="18"/>
      <c r="H1648" s="18"/>
      <c r="I1648" s="18"/>
      <c r="J1648" s="18"/>
      <c r="K1648" s="18"/>
      <c r="L1648" s="223"/>
      <c r="M1648" s="82"/>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4"/>
      <c r="AM1648" s="225"/>
      <c r="AN1648" s="225"/>
      <c r="AO1648" s="18"/>
      <c r="AP1648" s="18"/>
      <c r="AQ1648" s="18"/>
      <c r="AR1648" s="18"/>
      <c r="AS1648" s="18"/>
      <c r="AT1648" s="18"/>
      <c r="AU1648" s="18"/>
      <c r="AV1648" s="18"/>
      <c r="AW1648" s="223"/>
      <c r="AY1648" s="18"/>
      <c r="AZ1648" s="18"/>
    </row>
    <row r="1649" spans="7:52" s="40" customFormat="1" ht="45.75" customHeight="1" x14ac:dyDescent="0.25">
      <c r="G1649" s="18"/>
      <c r="H1649" s="18"/>
      <c r="I1649" s="18"/>
      <c r="J1649" s="18"/>
      <c r="K1649" s="18"/>
      <c r="L1649" s="223"/>
      <c r="M1649" s="82"/>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4"/>
      <c r="AM1649" s="225"/>
      <c r="AN1649" s="225"/>
      <c r="AO1649" s="18"/>
      <c r="AP1649" s="18"/>
      <c r="AQ1649" s="18"/>
      <c r="AR1649" s="18"/>
      <c r="AS1649" s="18"/>
      <c r="AT1649" s="18"/>
      <c r="AU1649" s="18"/>
      <c r="AV1649" s="18"/>
      <c r="AW1649" s="223"/>
      <c r="AY1649" s="18"/>
      <c r="AZ1649" s="18"/>
    </row>
    <row r="1650" spans="7:52" s="40" customFormat="1" ht="45.75" customHeight="1" x14ac:dyDescent="0.25">
      <c r="G1650" s="18"/>
      <c r="H1650" s="18"/>
      <c r="I1650" s="18"/>
      <c r="J1650" s="18"/>
      <c r="K1650" s="18"/>
      <c r="L1650" s="223"/>
      <c r="M1650" s="82"/>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4"/>
      <c r="AM1650" s="225"/>
      <c r="AN1650" s="225"/>
      <c r="AO1650" s="18"/>
      <c r="AP1650" s="18"/>
      <c r="AQ1650" s="18"/>
      <c r="AR1650" s="18"/>
      <c r="AS1650" s="18"/>
      <c r="AT1650" s="18"/>
      <c r="AU1650" s="18"/>
      <c r="AV1650" s="18"/>
      <c r="AW1650" s="223"/>
      <c r="AY1650" s="18"/>
      <c r="AZ1650" s="18"/>
    </row>
    <row r="1651" spans="7:52" s="40" customFormat="1" ht="45.75" customHeight="1" x14ac:dyDescent="0.25">
      <c r="G1651" s="18"/>
      <c r="H1651" s="18"/>
      <c r="I1651" s="18"/>
      <c r="J1651" s="18"/>
      <c r="K1651" s="18"/>
      <c r="L1651" s="223"/>
      <c r="M1651" s="82"/>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4"/>
      <c r="AM1651" s="225"/>
      <c r="AN1651" s="225"/>
      <c r="AO1651" s="18"/>
      <c r="AP1651" s="18"/>
      <c r="AQ1651" s="18"/>
      <c r="AR1651" s="18"/>
      <c r="AS1651" s="18"/>
      <c r="AT1651" s="18"/>
      <c r="AU1651" s="18"/>
      <c r="AV1651" s="18"/>
      <c r="AW1651" s="223"/>
      <c r="AY1651" s="18"/>
      <c r="AZ1651" s="18"/>
    </row>
    <row r="1652" spans="7:52" s="40" customFormat="1" ht="45.75" customHeight="1" x14ac:dyDescent="0.25">
      <c r="G1652" s="18"/>
      <c r="H1652" s="18"/>
      <c r="I1652" s="18"/>
      <c r="J1652" s="18"/>
      <c r="K1652" s="18"/>
      <c r="L1652" s="223"/>
      <c r="M1652" s="82"/>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4"/>
      <c r="AM1652" s="225"/>
      <c r="AN1652" s="225"/>
      <c r="AO1652" s="18"/>
      <c r="AP1652" s="18"/>
      <c r="AQ1652" s="18"/>
      <c r="AR1652" s="18"/>
      <c r="AS1652" s="18"/>
      <c r="AT1652" s="18"/>
      <c r="AU1652" s="18"/>
      <c r="AV1652" s="18"/>
      <c r="AW1652" s="223"/>
      <c r="AY1652" s="18"/>
      <c r="AZ1652" s="18"/>
    </row>
    <row r="1653" spans="7:52" s="40" customFormat="1" ht="45.75" customHeight="1" x14ac:dyDescent="0.25">
      <c r="G1653" s="18"/>
      <c r="H1653" s="18"/>
      <c r="I1653" s="18"/>
      <c r="J1653" s="18"/>
      <c r="K1653" s="18"/>
      <c r="L1653" s="223"/>
      <c r="M1653" s="82"/>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4"/>
      <c r="AM1653" s="225"/>
      <c r="AN1653" s="225"/>
      <c r="AO1653" s="18"/>
      <c r="AP1653" s="18"/>
      <c r="AQ1653" s="18"/>
      <c r="AR1653" s="18"/>
      <c r="AS1653" s="18"/>
      <c r="AT1653" s="18"/>
      <c r="AU1653" s="18"/>
      <c r="AV1653" s="18"/>
      <c r="AW1653" s="223"/>
      <c r="AY1653" s="18"/>
      <c r="AZ1653" s="18"/>
    </row>
    <row r="1654" spans="7:52" s="40" customFormat="1" ht="45.75" customHeight="1" x14ac:dyDescent="0.25">
      <c r="G1654" s="18"/>
      <c r="H1654" s="18"/>
      <c r="I1654" s="18"/>
      <c r="J1654" s="18"/>
      <c r="K1654" s="18"/>
      <c r="L1654" s="223"/>
      <c r="M1654" s="82"/>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4"/>
      <c r="AM1654" s="225"/>
      <c r="AN1654" s="225"/>
      <c r="AO1654" s="18"/>
      <c r="AP1654" s="18"/>
      <c r="AQ1654" s="18"/>
      <c r="AR1654" s="18"/>
      <c r="AS1654" s="18"/>
      <c r="AT1654" s="18"/>
      <c r="AU1654" s="18"/>
      <c r="AV1654" s="18"/>
      <c r="AW1654" s="223"/>
      <c r="AY1654" s="18"/>
      <c r="AZ1654" s="18"/>
    </row>
    <row r="1655" spans="7:52" s="40" customFormat="1" ht="45.75" customHeight="1" x14ac:dyDescent="0.25">
      <c r="G1655" s="18"/>
      <c r="H1655" s="18"/>
      <c r="I1655" s="18"/>
      <c r="J1655" s="18"/>
      <c r="K1655" s="18"/>
      <c r="L1655" s="223"/>
      <c r="M1655" s="82"/>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4"/>
      <c r="AM1655" s="225"/>
      <c r="AN1655" s="225"/>
      <c r="AO1655" s="18"/>
      <c r="AP1655" s="18"/>
      <c r="AQ1655" s="18"/>
      <c r="AR1655" s="18"/>
      <c r="AS1655" s="18"/>
      <c r="AT1655" s="18"/>
      <c r="AU1655" s="18"/>
      <c r="AV1655" s="18"/>
      <c r="AW1655" s="223"/>
      <c r="AY1655" s="18"/>
      <c r="AZ1655" s="18"/>
    </row>
    <row r="1656" spans="7:52" s="40" customFormat="1" ht="45.75" customHeight="1" x14ac:dyDescent="0.25">
      <c r="G1656" s="18"/>
      <c r="H1656" s="18"/>
      <c r="I1656" s="18"/>
      <c r="J1656" s="18"/>
      <c r="K1656" s="18"/>
      <c r="L1656" s="223"/>
      <c r="M1656" s="82"/>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4"/>
      <c r="AM1656" s="225"/>
      <c r="AN1656" s="225"/>
      <c r="AO1656" s="18"/>
      <c r="AP1656" s="18"/>
      <c r="AQ1656" s="18"/>
      <c r="AR1656" s="18"/>
      <c r="AS1656" s="18"/>
      <c r="AT1656" s="18"/>
      <c r="AU1656" s="18"/>
      <c r="AV1656" s="18"/>
      <c r="AW1656" s="223"/>
      <c r="AY1656" s="18"/>
      <c r="AZ1656" s="18"/>
    </row>
    <row r="1657" spans="7:52" s="40" customFormat="1" ht="45.75" customHeight="1" x14ac:dyDescent="0.25">
      <c r="G1657" s="18"/>
      <c r="H1657" s="18"/>
      <c r="I1657" s="18"/>
      <c r="J1657" s="18"/>
      <c r="K1657" s="18"/>
      <c r="L1657" s="223"/>
      <c r="M1657" s="82"/>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4"/>
      <c r="AM1657" s="225"/>
      <c r="AN1657" s="225"/>
      <c r="AO1657" s="18"/>
      <c r="AP1657" s="18"/>
      <c r="AQ1657" s="18"/>
      <c r="AR1657" s="18"/>
      <c r="AS1657" s="18"/>
      <c r="AT1657" s="18"/>
      <c r="AU1657" s="18"/>
      <c r="AV1657" s="18"/>
      <c r="AW1657" s="223"/>
      <c r="AY1657" s="18"/>
      <c r="AZ1657" s="18"/>
    </row>
    <row r="1658" spans="7:52" s="40" customFormat="1" ht="45.75" customHeight="1" x14ac:dyDescent="0.25">
      <c r="G1658" s="18"/>
      <c r="H1658" s="18"/>
      <c r="I1658" s="18"/>
      <c r="J1658" s="18"/>
      <c r="K1658" s="18"/>
      <c r="L1658" s="223"/>
      <c r="M1658" s="82"/>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4"/>
      <c r="AM1658" s="225"/>
      <c r="AN1658" s="225"/>
      <c r="AO1658" s="18"/>
      <c r="AP1658" s="18"/>
      <c r="AQ1658" s="18"/>
      <c r="AR1658" s="18"/>
      <c r="AS1658" s="18"/>
      <c r="AT1658" s="18"/>
      <c r="AU1658" s="18"/>
      <c r="AV1658" s="18"/>
      <c r="AW1658" s="223"/>
      <c r="AY1658" s="18"/>
      <c r="AZ1658" s="18"/>
    </row>
    <row r="1659" spans="7:52" s="40" customFormat="1" ht="45.75" customHeight="1" x14ac:dyDescent="0.25">
      <c r="G1659" s="18"/>
      <c r="H1659" s="18"/>
      <c r="I1659" s="18"/>
      <c r="J1659" s="18"/>
      <c r="K1659" s="18"/>
      <c r="L1659" s="223"/>
      <c r="M1659" s="82"/>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4"/>
      <c r="AM1659" s="225"/>
      <c r="AN1659" s="225"/>
      <c r="AO1659" s="18"/>
      <c r="AP1659" s="18"/>
      <c r="AQ1659" s="18"/>
      <c r="AR1659" s="18"/>
      <c r="AS1659" s="18"/>
      <c r="AT1659" s="18"/>
      <c r="AU1659" s="18"/>
      <c r="AV1659" s="18"/>
      <c r="AW1659" s="223"/>
      <c r="AY1659" s="18"/>
      <c r="AZ1659" s="18"/>
    </row>
    <row r="1660" spans="7:52" s="40" customFormat="1" ht="45.75" customHeight="1" x14ac:dyDescent="0.25">
      <c r="G1660" s="18"/>
      <c r="H1660" s="18"/>
      <c r="I1660" s="18"/>
      <c r="J1660" s="18"/>
      <c r="K1660" s="18"/>
      <c r="L1660" s="223"/>
      <c r="M1660" s="82"/>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4"/>
      <c r="AM1660" s="225"/>
      <c r="AN1660" s="225"/>
      <c r="AO1660" s="18"/>
      <c r="AP1660" s="18"/>
      <c r="AQ1660" s="18"/>
      <c r="AR1660" s="18"/>
      <c r="AS1660" s="18"/>
      <c r="AT1660" s="18"/>
      <c r="AU1660" s="18"/>
      <c r="AV1660" s="18"/>
      <c r="AW1660" s="223"/>
      <c r="AY1660" s="18"/>
      <c r="AZ1660" s="18"/>
    </row>
    <row r="1661" spans="7:52" s="40" customFormat="1" ht="45.75" customHeight="1" x14ac:dyDescent="0.25">
      <c r="G1661" s="18"/>
      <c r="H1661" s="18"/>
      <c r="I1661" s="18"/>
      <c r="J1661" s="18"/>
      <c r="K1661" s="18"/>
      <c r="L1661" s="223"/>
      <c r="M1661" s="82"/>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4"/>
      <c r="AM1661" s="225"/>
      <c r="AN1661" s="225"/>
      <c r="AO1661" s="18"/>
      <c r="AP1661" s="18"/>
      <c r="AQ1661" s="18"/>
      <c r="AR1661" s="18"/>
      <c r="AS1661" s="18"/>
      <c r="AT1661" s="18"/>
      <c r="AU1661" s="18"/>
      <c r="AV1661" s="18"/>
      <c r="AW1661" s="223"/>
      <c r="AY1661" s="18"/>
      <c r="AZ1661" s="18"/>
    </row>
    <row r="1662" spans="7:52" s="40" customFormat="1" ht="45.75" customHeight="1" x14ac:dyDescent="0.25">
      <c r="G1662" s="18"/>
      <c r="H1662" s="18"/>
      <c r="I1662" s="18"/>
      <c r="J1662" s="18"/>
      <c r="K1662" s="18"/>
      <c r="L1662" s="223"/>
      <c r="M1662" s="82"/>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4"/>
      <c r="AM1662" s="225"/>
      <c r="AN1662" s="225"/>
      <c r="AO1662" s="18"/>
      <c r="AP1662" s="18"/>
      <c r="AQ1662" s="18"/>
      <c r="AR1662" s="18"/>
      <c r="AS1662" s="18"/>
      <c r="AT1662" s="18"/>
      <c r="AU1662" s="18"/>
      <c r="AV1662" s="18"/>
      <c r="AW1662" s="223"/>
      <c r="AY1662" s="18"/>
      <c r="AZ1662" s="18"/>
    </row>
    <row r="1663" spans="7:52" s="40" customFormat="1" ht="45.75" customHeight="1" x14ac:dyDescent="0.25">
      <c r="G1663" s="18"/>
      <c r="H1663" s="18"/>
      <c r="I1663" s="18"/>
      <c r="J1663" s="18"/>
      <c r="K1663" s="18"/>
      <c r="L1663" s="223"/>
      <c r="M1663" s="82"/>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4"/>
      <c r="AM1663" s="225"/>
      <c r="AN1663" s="225"/>
      <c r="AO1663" s="18"/>
      <c r="AP1663" s="18"/>
      <c r="AQ1663" s="18"/>
      <c r="AR1663" s="18"/>
      <c r="AS1663" s="18"/>
      <c r="AT1663" s="18"/>
      <c r="AU1663" s="18"/>
      <c r="AV1663" s="18"/>
      <c r="AW1663" s="223"/>
      <c r="AY1663" s="18"/>
      <c r="AZ1663" s="18"/>
    </row>
    <row r="1664" spans="7:52" s="40" customFormat="1" ht="45.75" customHeight="1" x14ac:dyDescent="0.25">
      <c r="G1664" s="18"/>
      <c r="H1664" s="18"/>
      <c r="I1664" s="18"/>
      <c r="J1664" s="18"/>
      <c r="K1664" s="18"/>
      <c r="L1664" s="223"/>
      <c r="M1664" s="82"/>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4"/>
      <c r="AM1664" s="225"/>
      <c r="AN1664" s="225"/>
      <c r="AO1664" s="18"/>
      <c r="AP1664" s="18"/>
      <c r="AQ1664" s="18"/>
      <c r="AR1664" s="18"/>
      <c r="AS1664" s="18"/>
      <c r="AT1664" s="18"/>
      <c r="AU1664" s="18"/>
      <c r="AV1664" s="18"/>
      <c r="AW1664" s="223"/>
      <c r="AY1664" s="18"/>
      <c r="AZ1664" s="18"/>
    </row>
    <row r="1665" spans="7:52" s="40" customFormat="1" ht="45.75" customHeight="1" x14ac:dyDescent="0.25">
      <c r="G1665" s="18"/>
      <c r="H1665" s="18"/>
      <c r="I1665" s="18"/>
      <c r="J1665" s="18"/>
      <c r="K1665" s="18"/>
      <c r="L1665" s="223"/>
      <c r="M1665" s="82"/>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4"/>
      <c r="AM1665" s="225"/>
      <c r="AN1665" s="225"/>
      <c r="AO1665" s="18"/>
      <c r="AP1665" s="18"/>
      <c r="AQ1665" s="18"/>
      <c r="AR1665" s="18"/>
      <c r="AS1665" s="18"/>
      <c r="AT1665" s="18"/>
      <c r="AU1665" s="18"/>
      <c r="AV1665" s="18"/>
      <c r="AW1665" s="223"/>
      <c r="AY1665" s="18"/>
      <c r="AZ1665" s="18"/>
    </row>
    <row r="1666" spans="7:52" s="40" customFormat="1" ht="45.75" customHeight="1" x14ac:dyDescent="0.25">
      <c r="G1666" s="18"/>
      <c r="H1666" s="18"/>
      <c r="I1666" s="18"/>
      <c r="J1666" s="18"/>
      <c r="K1666" s="18"/>
      <c r="L1666" s="223"/>
      <c r="M1666" s="82"/>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4"/>
      <c r="AM1666" s="225"/>
      <c r="AN1666" s="225"/>
      <c r="AO1666" s="18"/>
      <c r="AP1666" s="18"/>
      <c r="AQ1666" s="18"/>
      <c r="AR1666" s="18"/>
      <c r="AS1666" s="18"/>
      <c r="AT1666" s="18"/>
      <c r="AU1666" s="18"/>
      <c r="AV1666" s="18"/>
      <c r="AW1666" s="223"/>
      <c r="AY1666" s="18"/>
      <c r="AZ1666" s="18"/>
    </row>
    <row r="1667" spans="7:52" s="40" customFormat="1" ht="45.75" customHeight="1" x14ac:dyDescent="0.25">
      <c r="G1667" s="18"/>
      <c r="H1667" s="18"/>
      <c r="I1667" s="18"/>
      <c r="J1667" s="18"/>
      <c r="K1667" s="18"/>
      <c r="L1667" s="223"/>
      <c r="M1667" s="82"/>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4"/>
      <c r="AM1667" s="225"/>
      <c r="AN1667" s="225"/>
      <c r="AO1667" s="18"/>
      <c r="AP1667" s="18"/>
      <c r="AQ1667" s="18"/>
      <c r="AR1667" s="18"/>
      <c r="AS1667" s="18"/>
      <c r="AT1667" s="18"/>
      <c r="AU1667" s="18"/>
      <c r="AV1667" s="18"/>
      <c r="AW1667" s="223"/>
      <c r="AY1667" s="18"/>
      <c r="AZ1667" s="18"/>
    </row>
    <row r="1668" spans="7:52" s="40" customFormat="1" ht="45.75" customHeight="1" x14ac:dyDescent="0.25">
      <c r="G1668" s="18"/>
      <c r="H1668" s="18"/>
      <c r="I1668" s="18"/>
      <c r="J1668" s="18"/>
      <c r="K1668" s="18"/>
      <c r="L1668" s="223"/>
      <c r="M1668" s="82"/>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4"/>
      <c r="AM1668" s="225"/>
      <c r="AN1668" s="225"/>
      <c r="AO1668" s="18"/>
      <c r="AP1668" s="18"/>
      <c r="AQ1668" s="18"/>
      <c r="AR1668" s="18"/>
      <c r="AS1668" s="18"/>
      <c r="AT1668" s="18"/>
      <c r="AU1668" s="18"/>
      <c r="AV1668" s="18"/>
      <c r="AW1668" s="223"/>
      <c r="AY1668" s="18"/>
      <c r="AZ1668" s="18"/>
    </row>
    <row r="1669" spans="7:52" s="40" customFormat="1" ht="45.75" customHeight="1" x14ac:dyDescent="0.25">
      <c r="G1669" s="18"/>
      <c r="H1669" s="18"/>
      <c r="I1669" s="18"/>
      <c r="J1669" s="18"/>
      <c r="K1669" s="18"/>
      <c r="L1669" s="223"/>
      <c r="M1669" s="82"/>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4"/>
      <c r="AM1669" s="225"/>
      <c r="AN1669" s="225"/>
      <c r="AO1669" s="18"/>
      <c r="AP1669" s="18"/>
      <c r="AQ1669" s="18"/>
      <c r="AR1669" s="18"/>
      <c r="AS1669" s="18"/>
      <c r="AT1669" s="18"/>
      <c r="AU1669" s="18"/>
      <c r="AV1669" s="18"/>
      <c r="AW1669" s="223"/>
      <c r="AY1669" s="18"/>
      <c r="AZ1669" s="18"/>
    </row>
    <row r="1670" spans="7:52" s="40" customFormat="1" ht="45.75" customHeight="1" x14ac:dyDescent="0.25">
      <c r="G1670" s="18"/>
      <c r="H1670" s="18"/>
      <c r="I1670" s="18"/>
      <c r="J1670" s="18"/>
      <c r="K1670" s="18"/>
      <c r="L1670" s="223"/>
      <c r="M1670" s="82"/>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4"/>
      <c r="AM1670" s="225"/>
      <c r="AN1670" s="225"/>
      <c r="AO1670" s="18"/>
      <c r="AP1670" s="18"/>
      <c r="AQ1670" s="18"/>
      <c r="AR1670" s="18"/>
      <c r="AS1670" s="18"/>
      <c r="AT1670" s="18"/>
      <c r="AU1670" s="18"/>
      <c r="AV1670" s="18"/>
      <c r="AW1670" s="223"/>
      <c r="AY1670" s="18"/>
      <c r="AZ1670" s="18"/>
    </row>
    <row r="1671" spans="7:52" s="40" customFormat="1" ht="45.75" customHeight="1" x14ac:dyDescent="0.25">
      <c r="G1671" s="18"/>
      <c r="H1671" s="18"/>
      <c r="I1671" s="18"/>
      <c r="J1671" s="18"/>
      <c r="K1671" s="18"/>
      <c r="L1671" s="223"/>
      <c r="M1671" s="82"/>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4"/>
      <c r="AM1671" s="225"/>
      <c r="AN1671" s="225"/>
      <c r="AO1671" s="18"/>
      <c r="AP1671" s="18"/>
      <c r="AQ1671" s="18"/>
      <c r="AR1671" s="18"/>
      <c r="AS1671" s="18"/>
      <c r="AT1671" s="18"/>
      <c r="AU1671" s="18"/>
      <c r="AV1671" s="18"/>
      <c r="AW1671" s="223"/>
      <c r="AY1671" s="18"/>
      <c r="AZ1671" s="18"/>
    </row>
    <row r="1672" spans="7:52" s="40" customFormat="1" ht="45.75" customHeight="1" x14ac:dyDescent="0.25">
      <c r="G1672" s="18"/>
      <c r="H1672" s="18"/>
      <c r="I1672" s="18"/>
      <c r="J1672" s="18"/>
      <c r="K1672" s="18"/>
      <c r="L1672" s="223"/>
      <c r="M1672" s="82"/>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4"/>
      <c r="AM1672" s="225"/>
      <c r="AN1672" s="225"/>
      <c r="AO1672" s="18"/>
      <c r="AP1672" s="18"/>
      <c r="AQ1672" s="18"/>
      <c r="AR1672" s="18"/>
      <c r="AS1672" s="18"/>
      <c r="AT1672" s="18"/>
      <c r="AU1672" s="18"/>
      <c r="AV1672" s="18"/>
      <c r="AW1672" s="223"/>
      <c r="AY1672" s="18"/>
      <c r="AZ1672" s="18"/>
    </row>
    <row r="1673" spans="7:52" s="40" customFormat="1" ht="45.75" customHeight="1" x14ac:dyDescent="0.25">
      <c r="G1673" s="18"/>
      <c r="H1673" s="18"/>
      <c r="I1673" s="18"/>
      <c r="J1673" s="18"/>
      <c r="K1673" s="18"/>
      <c r="L1673" s="223"/>
      <c r="M1673" s="82"/>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4"/>
      <c r="AM1673" s="225"/>
      <c r="AN1673" s="225"/>
      <c r="AO1673" s="18"/>
      <c r="AP1673" s="18"/>
      <c r="AQ1673" s="18"/>
      <c r="AR1673" s="18"/>
      <c r="AS1673" s="18"/>
      <c r="AT1673" s="18"/>
      <c r="AU1673" s="18"/>
      <c r="AV1673" s="18"/>
      <c r="AW1673" s="223"/>
      <c r="AY1673" s="18"/>
      <c r="AZ1673" s="18"/>
    </row>
    <row r="1674" spans="7:52" s="40" customFormat="1" ht="45.75" customHeight="1" x14ac:dyDescent="0.25">
      <c r="G1674" s="18"/>
      <c r="H1674" s="18"/>
      <c r="I1674" s="18"/>
      <c r="J1674" s="18"/>
      <c r="K1674" s="18"/>
      <c r="L1674" s="223"/>
      <c r="M1674" s="82"/>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4"/>
      <c r="AM1674" s="225"/>
      <c r="AN1674" s="225"/>
      <c r="AO1674" s="18"/>
      <c r="AP1674" s="18"/>
      <c r="AQ1674" s="18"/>
      <c r="AR1674" s="18"/>
      <c r="AS1674" s="18"/>
      <c r="AT1674" s="18"/>
      <c r="AU1674" s="18"/>
      <c r="AV1674" s="18"/>
      <c r="AW1674" s="223"/>
      <c r="AY1674" s="18"/>
      <c r="AZ1674" s="18"/>
    </row>
    <row r="1675" spans="7:52" s="40" customFormat="1" ht="45.75" customHeight="1" x14ac:dyDescent="0.25">
      <c r="G1675" s="18"/>
      <c r="H1675" s="18"/>
      <c r="I1675" s="18"/>
      <c r="J1675" s="18"/>
      <c r="K1675" s="18"/>
      <c r="L1675" s="223"/>
      <c r="M1675" s="82"/>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4"/>
      <c r="AM1675" s="225"/>
      <c r="AN1675" s="225"/>
      <c r="AO1675" s="18"/>
      <c r="AP1675" s="18"/>
      <c r="AQ1675" s="18"/>
      <c r="AR1675" s="18"/>
      <c r="AS1675" s="18"/>
      <c r="AT1675" s="18"/>
      <c r="AU1675" s="18"/>
      <c r="AV1675" s="18"/>
      <c r="AW1675" s="223"/>
      <c r="AY1675" s="18"/>
      <c r="AZ1675" s="18"/>
    </row>
    <row r="1676" spans="7:52" s="40" customFormat="1" ht="45.75" customHeight="1" x14ac:dyDescent="0.25">
      <c r="G1676" s="18"/>
      <c r="H1676" s="18"/>
      <c r="I1676" s="18"/>
      <c r="J1676" s="18"/>
      <c r="K1676" s="18"/>
      <c r="L1676" s="223"/>
      <c r="M1676" s="82"/>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4"/>
      <c r="AM1676" s="225"/>
      <c r="AN1676" s="225"/>
      <c r="AO1676" s="18"/>
      <c r="AP1676" s="18"/>
      <c r="AQ1676" s="18"/>
      <c r="AR1676" s="18"/>
      <c r="AS1676" s="18"/>
      <c r="AT1676" s="18"/>
      <c r="AU1676" s="18"/>
      <c r="AV1676" s="18"/>
      <c r="AW1676" s="223"/>
      <c r="AY1676" s="18"/>
      <c r="AZ1676" s="18"/>
    </row>
    <row r="1677" spans="7:52" s="40" customFormat="1" ht="45.75" customHeight="1" x14ac:dyDescent="0.25">
      <c r="G1677" s="18"/>
      <c r="H1677" s="18"/>
      <c r="I1677" s="18"/>
      <c r="J1677" s="18"/>
      <c r="K1677" s="18"/>
      <c r="L1677" s="223"/>
      <c r="M1677" s="82"/>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4"/>
      <c r="AM1677" s="225"/>
      <c r="AN1677" s="225"/>
      <c r="AO1677" s="18"/>
      <c r="AP1677" s="18"/>
      <c r="AQ1677" s="18"/>
      <c r="AR1677" s="18"/>
      <c r="AS1677" s="18"/>
      <c r="AT1677" s="18"/>
      <c r="AU1677" s="18"/>
      <c r="AV1677" s="18"/>
      <c r="AW1677" s="223"/>
      <c r="AY1677" s="18"/>
      <c r="AZ1677" s="18"/>
    </row>
    <row r="1678" spans="7:52" s="40" customFormat="1" ht="45.75" customHeight="1" x14ac:dyDescent="0.25">
      <c r="G1678" s="18"/>
      <c r="H1678" s="18"/>
      <c r="I1678" s="18"/>
      <c r="J1678" s="18"/>
      <c r="K1678" s="18"/>
      <c r="L1678" s="223"/>
      <c r="M1678" s="82"/>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4"/>
      <c r="AM1678" s="225"/>
      <c r="AN1678" s="225"/>
      <c r="AO1678" s="18"/>
      <c r="AP1678" s="18"/>
      <c r="AQ1678" s="18"/>
      <c r="AR1678" s="18"/>
      <c r="AS1678" s="18"/>
      <c r="AT1678" s="18"/>
      <c r="AU1678" s="18"/>
      <c r="AV1678" s="18"/>
      <c r="AW1678" s="223"/>
      <c r="AY1678" s="18"/>
      <c r="AZ1678" s="18"/>
    </row>
    <row r="1679" spans="7:52" s="40" customFormat="1" ht="45.75" customHeight="1" x14ac:dyDescent="0.25">
      <c r="G1679" s="18"/>
      <c r="H1679" s="18"/>
      <c r="I1679" s="18"/>
      <c r="J1679" s="18"/>
      <c r="K1679" s="18"/>
      <c r="L1679" s="223"/>
      <c r="M1679" s="82"/>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4"/>
      <c r="AM1679" s="225"/>
      <c r="AN1679" s="225"/>
      <c r="AO1679" s="18"/>
      <c r="AP1679" s="18"/>
      <c r="AQ1679" s="18"/>
      <c r="AR1679" s="18"/>
      <c r="AS1679" s="18"/>
      <c r="AT1679" s="18"/>
      <c r="AU1679" s="18"/>
      <c r="AV1679" s="18"/>
      <c r="AW1679" s="223"/>
      <c r="AY1679" s="18"/>
      <c r="AZ1679" s="18"/>
    </row>
    <row r="1680" spans="7:52" s="40" customFormat="1" ht="45.75" customHeight="1" x14ac:dyDescent="0.25">
      <c r="G1680" s="18"/>
      <c r="H1680" s="18"/>
      <c r="I1680" s="18"/>
      <c r="J1680" s="18"/>
      <c r="K1680" s="18"/>
      <c r="L1680" s="223"/>
      <c r="M1680" s="82"/>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4"/>
      <c r="AM1680" s="225"/>
      <c r="AN1680" s="225"/>
      <c r="AO1680" s="18"/>
      <c r="AP1680" s="18"/>
      <c r="AQ1680" s="18"/>
      <c r="AR1680" s="18"/>
      <c r="AS1680" s="18"/>
      <c r="AT1680" s="18"/>
      <c r="AU1680" s="18"/>
      <c r="AV1680" s="18"/>
      <c r="AW1680" s="223"/>
      <c r="AY1680" s="18"/>
      <c r="AZ1680" s="18"/>
    </row>
    <row r="1681" spans="7:52" s="40" customFormat="1" ht="45.75" customHeight="1" x14ac:dyDescent="0.25">
      <c r="G1681" s="18"/>
      <c r="H1681" s="18"/>
      <c r="I1681" s="18"/>
      <c r="J1681" s="18"/>
      <c r="K1681" s="18"/>
      <c r="L1681" s="223"/>
      <c r="M1681" s="82"/>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4"/>
      <c r="AM1681" s="225"/>
      <c r="AN1681" s="225"/>
      <c r="AO1681" s="18"/>
      <c r="AP1681" s="18"/>
      <c r="AQ1681" s="18"/>
      <c r="AR1681" s="18"/>
      <c r="AS1681" s="18"/>
      <c r="AT1681" s="18"/>
      <c r="AU1681" s="18"/>
      <c r="AV1681" s="18"/>
      <c r="AW1681" s="223"/>
      <c r="AY1681" s="18"/>
      <c r="AZ1681" s="18"/>
    </row>
    <row r="1682" spans="7:52" s="40" customFormat="1" ht="45.75" customHeight="1" x14ac:dyDescent="0.25">
      <c r="G1682" s="18"/>
      <c r="H1682" s="18"/>
      <c r="I1682" s="18"/>
      <c r="J1682" s="18"/>
      <c r="K1682" s="18"/>
      <c r="L1682" s="223"/>
      <c r="M1682" s="82"/>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4"/>
      <c r="AM1682" s="225"/>
      <c r="AN1682" s="225"/>
      <c r="AO1682" s="18"/>
      <c r="AP1682" s="18"/>
      <c r="AQ1682" s="18"/>
      <c r="AR1682" s="18"/>
      <c r="AS1682" s="18"/>
      <c r="AT1682" s="18"/>
      <c r="AU1682" s="18"/>
      <c r="AV1682" s="18"/>
      <c r="AW1682" s="223"/>
      <c r="AY1682" s="18"/>
      <c r="AZ1682" s="18"/>
    </row>
    <row r="1683" spans="7:52" s="40" customFormat="1" ht="45.75" customHeight="1" x14ac:dyDescent="0.25">
      <c r="G1683" s="18"/>
      <c r="H1683" s="18"/>
      <c r="I1683" s="18"/>
      <c r="J1683" s="18"/>
      <c r="K1683" s="18"/>
      <c r="L1683" s="223"/>
      <c r="M1683" s="82"/>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4"/>
      <c r="AM1683" s="225"/>
      <c r="AN1683" s="225"/>
      <c r="AO1683" s="18"/>
      <c r="AP1683" s="18"/>
      <c r="AQ1683" s="18"/>
      <c r="AR1683" s="18"/>
      <c r="AS1683" s="18"/>
      <c r="AT1683" s="18"/>
      <c r="AU1683" s="18"/>
      <c r="AV1683" s="18"/>
      <c r="AW1683" s="223"/>
      <c r="AY1683" s="18"/>
      <c r="AZ1683" s="18"/>
    </row>
    <row r="1684" spans="7:52" s="40" customFormat="1" ht="45.75" customHeight="1" x14ac:dyDescent="0.25">
      <c r="G1684" s="18"/>
      <c r="H1684" s="18"/>
      <c r="I1684" s="18"/>
      <c r="J1684" s="18"/>
      <c r="K1684" s="18"/>
      <c r="L1684" s="223"/>
      <c r="M1684" s="82"/>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4"/>
      <c r="AM1684" s="225"/>
      <c r="AN1684" s="225"/>
      <c r="AO1684" s="18"/>
      <c r="AP1684" s="18"/>
      <c r="AQ1684" s="18"/>
      <c r="AR1684" s="18"/>
      <c r="AS1684" s="18"/>
      <c r="AT1684" s="18"/>
      <c r="AU1684" s="18"/>
      <c r="AV1684" s="18"/>
      <c r="AW1684" s="223"/>
      <c r="AY1684" s="18"/>
      <c r="AZ1684" s="18"/>
    </row>
    <row r="1685" spans="7:52" s="40" customFormat="1" ht="45.75" customHeight="1" x14ac:dyDescent="0.25">
      <c r="G1685" s="18"/>
      <c r="H1685" s="18"/>
      <c r="I1685" s="18"/>
      <c r="J1685" s="18"/>
      <c r="K1685" s="18"/>
      <c r="L1685" s="223"/>
      <c r="M1685" s="82"/>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4"/>
      <c r="AM1685" s="225"/>
      <c r="AN1685" s="225"/>
      <c r="AO1685" s="18"/>
      <c r="AP1685" s="18"/>
      <c r="AQ1685" s="18"/>
      <c r="AR1685" s="18"/>
      <c r="AS1685" s="18"/>
      <c r="AT1685" s="18"/>
      <c r="AU1685" s="18"/>
      <c r="AV1685" s="18"/>
      <c r="AW1685" s="223"/>
      <c r="AY1685" s="18"/>
      <c r="AZ1685" s="18"/>
    </row>
    <row r="1686" spans="7:52" s="40" customFormat="1" ht="45.75" customHeight="1" x14ac:dyDescent="0.25">
      <c r="G1686" s="18"/>
      <c r="H1686" s="18"/>
      <c r="I1686" s="18"/>
      <c r="J1686" s="18"/>
      <c r="K1686" s="18"/>
      <c r="L1686" s="223"/>
      <c r="M1686" s="82"/>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4"/>
      <c r="AM1686" s="225"/>
      <c r="AN1686" s="225"/>
      <c r="AO1686" s="18"/>
      <c r="AP1686" s="18"/>
      <c r="AQ1686" s="18"/>
      <c r="AR1686" s="18"/>
      <c r="AS1686" s="18"/>
      <c r="AT1686" s="18"/>
      <c r="AU1686" s="18"/>
      <c r="AV1686" s="18"/>
      <c r="AW1686" s="223"/>
      <c r="AY1686" s="18"/>
      <c r="AZ1686" s="18"/>
    </row>
    <row r="1687" spans="7:52" s="40" customFormat="1" ht="45.75" customHeight="1" x14ac:dyDescent="0.25">
      <c r="G1687" s="18"/>
      <c r="H1687" s="18"/>
      <c r="I1687" s="18"/>
      <c r="J1687" s="18"/>
      <c r="K1687" s="18"/>
      <c r="L1687" s="223"/>
      <c r="M1687" s="82"/>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4"/>
      <c r="AM1687" s="225"/>
      <c r="AN1687" s="225"/>
      <c r="AO1687" s="18"/>
      <c r="AP1687" s="18"/>
      <c r="AQ1687" s="18"/>
      <c r="AR1687" s="18"/>
      <c r="AS1687" s="18"/>
      <c r="AT1687" s="18"/>
      <c r="AU1687" s="18"/>
      <c r="AV1687" s="18"/>
      <c r="AW1687" s="223"/>
      <c r="AY1687" s="18"/>
      <c r="AZ1687" s="18"/>
    </row>
    <row r="1688" spans="7:52" s="40" customFormat="1" ht="45.75" customHeight="1" x14ac:dyDescent="0.25">
      <c r="G1688" s="18"/>
      <c r="H1688" s="18"/>
      <c r="I1688" s="18"/>
      <c r="J1688" s="18"/>
      <c r="K1688" s="18"/>
      <c r="L1688" s="223"/>
      <c r="M1688" s="82"/>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4"/>
      <c r="AM1688" s="225"/>
      <c r="AN1688" s="225"/>
      <c r="AO1688" s="18"/>
      <c r="AP1688" s="18"/>
      <c r="AQ1688" s="18"/>
      <c r="AR1688" s="18"/>
      <c r="AS1688" s="18"/>
      <c r="AT1688" s="18"/>
      <c r="AU1688" s="18"/>
      <c r="AV1688" s="18"/>
      <c r="AW1688" s="223"/>
      <c r="AY1688" s="18"/>
      <c r="AZ1688" s="18"/>
    </row>
    <row r="1689" spans="7:52" s="40" customFormat="1" ht="45.75" customHeight="1" x14ac:dyDescent="0.25">
      <c r="G1689" s="18"/>
      <c r="H1689" s="18"/>
      <c r="I1689" s="18"/>
      <c r="J1689" s="18"/>
      <c r="K1689" s="18"/>
      <c r="L1689" s="223"/>
      <c r="M1689" s="82"/>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4"/>
      <c r="AM1689" s="225"/>
      <c r="AN1689" s="225"/>
      <c r="AO1689" s="18"/>
      <c r="AP1689" s="18"/>
      <c r="AQ1689" s="18"/>
      <c r="AR1689" s="18"/>
      <c r="AS1689" s="18"/>
      <c r="AT1689" s="18"/>
      <c r="AU1689" s="18"/>
      <c r="AV1689" s="18"/>
      <c r="AW1689" s="223"/>
      <c r="AY1689" s="18"/>
      <c r="AZ1689" s="18"/>
    </row>
    <row r="1690" spans="7:52" s="40" customFormat="1" ht="45.75" customHeight="1" x14ac:dyDescent="0.25">
      <c r="G1690" s="18"/>
      <c r="H1690" s="18"/>
      <c r="I1690" s="18"/>
      <c r="J1690" s="18"/>
      <c r="K1690" s="18"/>
      <c r="L1690" s="223"/>
      <c r="M1690" s="82"/>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4"/>
      <c r="AM1690" s="225"/>
      <c r="AN1690" s="225"/>
      <c r="AO1690" s="18"/>
      <c r="AP1690" s="18"/>
      <c r="AQ1690" s="18"/>
      <c r="AR1690" s="18"/>
      <c r="AS1690" s="18"/>
      <c r="AT1690" s="18"/>
      <c r="AU1690" s="18"/>
      <c r="AV1690" s="18"/>
      <c r="AW1690" s="223"/>
      <c r="AY1690" s="18"/>
      <c r="AZ1690" s="18"/>
    </row>
    <row r="1691" spans="7:52" s="40" customFormat="1" ht="45.75" customHeight="1" x14ac:dyDescent="0.25">
      <c r="G1691" s="18"/>
      <c r="H1691" s="18"/>
      <c r="I1691" s="18"/>
      <c r="J1691" s="18"/>
      <c r="K1691" s="18"/>
      <c r="L1691" s="223"/>
      <c r="M1691" s="82"/>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4"/>
      <c r="AM1691" s="225"/>
      <c r="AN1691" s="225"/>
      <c r="AO1691" s="18"/>
      <c r="AP1691" s="18"/>
      <c r="AQ1691" s="18"/>
      <c r="AR1691" s="18"/>
      <c r="AS1691" s="18"/>
      <c r="AT1691" s="18"/>
      <c r="AU1691" s="18"/>
      <c r="AV1691" s="18"/>
      <c r="AW1691" s="223"/>
      <c r="AY1691" s="18"/>
      <c r="AZ1691" s="18"/>
    </row>
    <row r="1692" spans="7:52" s="40" customFormat="1" ht="45.75" customHeight="1" x14ac:dyDescent="0.25">
      <c r="G1692" s="18"/>
      <c r="H1692" s="18"/>
      <c r="I1692" s="18"/>
      <c r="J1692" s="18"/>
      <c r="K1692" s="18"/>
      <c r="L1692" s="223"/>
      <c r="M1692" s="82"/>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4"/>
      <c r="AM1692" s="225"/>
      <c r="AN1692" s="225"/>
      <c r="AO1692" s="18"/>
      <c r="AP1692" s="18"/>
      <c r="AQ1692" s="18"/>
      <c r="AR1692" s="18"/>
      <c r="AS1692" s="18"/>
      <c r="AT1692" s="18"/>
      <c r="AU1692" s="18"/>
      <c r="AV1692" s="18"/>
      <c r="AW1692" s="223"/>
      <c r="AY1692" s="18"/>
      <c r="AZ1692" s="18"/>
    </row>
    <row r="1693" spans="7:52" s="40" customFormat="1" ht="45.75" customHeight="1" x14ac:dyDescent="0.25">
      <c r="G1693" s="18"/>
      <c r="H1693" s="18"/>
      <c r="I1693" s="18"/>
      <c r="J1693" s="18"/>
      <c r="K1693" s="18"/>
      <c r="L1693" s="223"/>
      <c r="M1693" s="82"/>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4"/>
      <c r="AM1693" s="225"/>
      <c r="AN1693" s="225"/>
      <c r="AO1693" s="18"/>
      <c r="AP1693" s="18"/>
      <c r="AQ1693" s="18"/>
      <c r="AR1693" s="18"/>
      <c r="AS1693" s="18"/>
      <c r="AT1693" s="18"/>
      <c r="AU1693" s="18"/>
      <c r="AV1693" s="18"/>
      <c r="AW1693" s="223"/>
      <c r="AY1693" s="18"/>
      <c r="AZ1693" s="18"/>
    </row>
    <row r="1694" spans="7:52" s="40" customFormat="1" ht="45.75" customHeight="1" x14ac:dyDescent="0.25">
      <c r="G1694" s="18"/>
      <c r="H1694" s="18"/>
      <c r="I1694" s="18"/>
      <c r="J1694" s="18"/>
      <c r="K1694" s="18"/>
      <c r="L1694" s="223"/>
      <c r="M1694" s="82"/>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4"/>
      <c r="AM1694" s="225"/>
      <c r="AN1694" s="225"/>
      <c r="AO1694" s="18"/>
      <c r="AP1694" s="18"/>
      <c r="AQ1694" s="18"/>
      <c r="AR1694" s="18"/>
      <c r="AS1694" s="18"/>
      <c r="AT1694" s="18"/>
      <c r="AU1694" s="18"/>
      <c r="AV1694" s="18"/>
      <c r="AW1694" s="223"/>
      <c r="AY1694" s="18"/>
      <c r="AZ1694" s="18"/>
    </row>
    <row r="1695" spans="7:52" s="40" customFormat="1" ht="45.75" customHeight="1" x14ac:dyDescent="0.25">
      <c r="G1695" s="18"/>
      <c r="H1695" s="18"/>
      <c r="I1695" s="18"/>
      <c r="J1695" s="18"/>
      <c r="K1695" s="18"/>
      <c r="L1695" s="223"/>
      <c r="M1695" s="82"/>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4"/>
      <c r="AM1695" s="225"/>
      <c r="AN1695" s="225"/>
      <c r="AO1695" s="18"/>
      <c r="AP1695" s="18"/>
      <c r="AQ1695" s="18"/>
      <c r="AR1695" s="18"/>
      <c r="AS1695" s="18"/>
      <c r="AT1695" s="18"/>
      <c r="AU1695" s="18"/>
      <c r="AV1695" s="18"/>
      <c r="AW1695" s="223"/>
      <c r="AY1695" s="18"/>
      <c r="AZ1695" s="18"/>
    </row>
    <row r="1696" spans="7:52" s="40" customFormat="1" ht="45.75" customHeight="1" x14ac:dyDescent="0.25">
      <c r="G1696" s="18"/>
      <c r="H1696" s="18"/>
      <c r="I1696" s="18"/>
      <c r="J1696" s="18"/>
      <c r="K1696" s="18"/>
      <c r="L1696" s="223"/>
      <c r="M1696" s="82"/>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4"/>
      <c r="AM1696" s="225"/>
      <c r="AN1696" s="225"/>
      <c r="AO1696" s="18"/>
      <c r="AP1696" s="18"/>
      <c r="AQ1696" s="18"/>
      <c r="AR1696" s="18"/>
      <c r="AS1696" s="18"/>
      <c r="AT1696" s="18"/>
      <c r="AU1696" s="18"/>
      <c r="AV1696" s="18"/>
      <c r="AW1696" s="223"/>
      <c r="AY1696" s="18"/>
      <c r="AZ1696" s="18"/>
    </row>
    <row r="1697" spans="7:52" s="40" customFormat="1" ht="45.75" customHeight="1" x14ac:dyDescent="0.25">
      <c r="G1697" s="18"/>
      <c r="H1697" s="18"/>
      <c r="I1697" s="18"/>
      <c r="J1697" s="18"/>
      <c r="K1697" s="18"/>
      <c r="L1697" s="223"/>
      <c r="M1697" s="82"/>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4"/>
      <c r="AM1697" s="225"/>
      <c r="AN1697" s="225"/>
      <c r="AO1697" s="18"/>
      <c r="AP1697" s="18"/>
      <c r="AQ1697" s="18"/>
      <c r="AR1697" s="18"/>
      <c r="AS1697" s="18"/>
      <c r="AT1697" s="18"/>
      <c r="AU1697" s="18"/>
      <c r="AV1697" s="18"/>
      <c r="AW1697" s="223"/>
      <c r="AY1697" s="18"/>
      <c r="AZ1697" s="18"/>
    </row>
    <row r="1698" spans="7:52" s="40" customFormat="1" ht="45.75" customHeight="1" x14ac:dyDescent="0.25">
      <c r="G1698" s="18"/>
      <c r="H1698" s="18"/>
      <c r="I1698" s="18"/>
      <c r="J1698" s="18"/>
      <c r="K1698" s="18"/>
      <c r="L1698" s="223"/>
      <c r="M1698" s="82"/>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4"/>
      <c r="AM1698" s="225"/>
      <c r="AN1698" s="225"/>
      <c r="AO1698" s="18"/>
      <c r="AP1698" s="18"/>
      <c r="AQ1698" s="18"/>
      <c r="AR1698" s="18"/>
      <c r="AS1698" s="18"/>
      <c r="AT1698" s="18"/>
      <c r="AU1698" s="18"/>
      <c r="AV1698" s="18"/>
      <c r="AW1698" s="223"/>
      <c r="AY1698" s="18"/>
      <c r="AZ1698" s="18"/>
    </row>
    <row r="1699" spans="7:52" s="40" customFormat="1" ht="45.75" customHeight="1" x14ac:dyDescent="0.25">
      <c r="G1699" s="18"/>
      <c r="H1699" s="18"/>
      <c r="I1699" s="18"/>
      <c r="J1699" s="18"/>
      <c r="K1699" s="18"/>
      <c r="L1699" s="223"/>
      <c r="M1699" s="82"/>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4"/>
      <c r="AM1699" s="225"/>
      <c r="AN1699" s="225"/>
      <c r="AO1699" s="18"/>
      <c r="AP1699" s="18"/>
      <c r="AQ1699" s="18"/>
      <c r="AR1699" s="18"/>
      <c r="AS1699" s="18"/>
      <c r="AT1699" s="18"/>
      <c r="AU1699" s="18"/>
      <c r="AV1699" s="18"/>
      <c r="AW1699" s="223"/>
      <c r="AY1699" s="18"/>
      <c r="AZ1699" s="18"/>
    </row>
    <row r="1700" spans="7:52" s="40" customFormat="1" ht="45.75" customHeight="1" x14ac:dyDescent="0.25">
      <c r="G1700" s="18"/>
      <c r="H1700" s="18"/>
      <c r="I1700" s="18"/>
      <c r="J1700" s="18"/>
      <c r="K1700" s="18"/>
      <c r="L1700" s="223"/>
      <c r="M1700" s="82"/>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4"/>
      <c r="AM1700" s="225"/>
      <c r="AN1700" s="225"/>
      <c r="AO1700" s="18"/>
      <c r="AP1700" s="18"/>
      <c r="AQ1700" s="18"/>
      <c r="AR1700" s="18"/>
      <c r="AS1700" s="18"/>
      <c r="AT1700" s="18"/>
      <c r="AU1700" s="18"/>
      <c r="AV1700" s="18"/>
      <c r="AW1700" s="223"/>
      <c r="AY1700" s="18"/>
      <c r="AZ1700" s="18"/>
    </row>
    <row r="1701" spans="7:52" s="40" customFormat="1" ht="45.75" customHeight="1" x14ac:dyDescent="0.25">
      <c r="G1701" s="18"/>
      <c r="H1701" s="18"/>
      <c r="I1701" s="18"/>
      <c r="J1701" s="18"/>
      <c r="K1701" s="18"/>
      <c r="L1701" s="223"/>
      <c r="M1701" s="82"/>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4"/>
      <c r="AM1701" s="225"/>
      <c r="AN1701" s="225"/>
      <c r="AO1701" s="18"/>
      <c r="AP1701" s="18"/>
      <c r="AQ1701" s="18"/>
      <c r="AR1701" s="18"/>
      <c r="AS1701" s="18"/>
      <c r="AT1701" s="18"/>
      <c r="AU1701" s="18"/>
      <c r="AV1701" s="18"/>
      <c r="AW1701" s="223"/>
      <c r="AY1701" s="18"/>
      <c r="AZ1701" s="18"/>
    </row>
    <row r="1702" spans="7:52" s="40" customFormat="1" ht="45.75" customHeight="1" x14ac:dyDescent="0.25">
      <c r="G1702" s="18"/>
      <c r="H1702" s="18"/>
      <c r="I1702" s="18"/>
      <c r="J1702" s="18"/>
      <c r="K1702" s="18"/>
      <c r="L1702" s="223"/>
      <c r="M1702" s="82"/>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4"/>
      <c r="AM1702" s="225"/>
      <c r="AN1702" s="225"/>
      <c r="AO1702" s="18"/>
      <c r="AP1702" s="18"/>
      <c r="AQ1702" s="18"/>
      <c r="AR1702" s="18"/>
      <c r="AS1702" s="18"/>
      <c r="AT1702" s="18"/>
      <c r="AU1702" s="18"/>
      <c r="AV1702" s="18"/>
      <c r="AW1702" s="223"/>
      <c r="AY1702" s="18"/>
      <c r="AZ1702" s="18"/>
    </row>
    <row r="1703" spans="7:52" s="40" customFormat="1" ht="45.75" customHeight="1" x14ac:dyDescent="0.25">
      <c r="G1703" s="18"/>
      <c r="H1703" s="18"/>
      <c r="I1703" s="18"/>
      <c r="J1703" s="18"/>
      <c r="K1703" s="18"/>
      <c r="L1703" s="223"/>
      <c r="M1703" s="82"/>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4"/>
      <c r="AM1703" s="225"/>
      <c r="AN1703" s="225"/>
      <c r="AO1703" s="18"/>
      <c r="AP1703" s="18"/>
      <c r="AQ1703" s="18"/>
      <c r="AR1703" s="18"/>
      <c r="AS1703" s="18"/>
      <c r="AT1703" s="18"/>
      <c r="AU1703" s="18"/>
      <c r="AV1703" s="18"/>
      <c r="AW1703" s="223"/>
      <c r="AY1703" s="18"/>
      <c r="AZ1703" s="18"/>
    </row>
    <row r="1704" spans="7:52" s="40" customFormat="1" ht="45.75" customHeight="1" x14ac:dyDescent="0.25">
      <c r="G1704" s="18"/>
      <c r="H1704" s="18"/>
      <c r="I1704" s="18"/>
      <c r="J1704" s="18"/>
      <c r="K1704" s="18"/>
      <c r="L1704" s="223"/>
      <c r="M1704" s="82"/>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4"/>
      <c r="AM1704" s="225"/>
      <c r="AN1704" s="225"/>
      <c r="AO1704" s="18"/>
      <c r="AP1704" s="18"/>
      <c r="AQ1704" s="18"/>
      <c r="AR1704" s="18"/>
      <c r="AS1704" s="18"/>
      <c r="AT1704" s="18"/>
      <c r="AU1704" s="18"/>
      <c r="AV1704" s="18"/>
      <c r="AW1704" s="223"/>
      <c r="AY1704" s="18"/>
      <c r="AZ1704" s="18"/>
    </row>
    <row r="1705" spans="7:52" s="40" customFormat="1" ht="45.75" customHeight="1" x14ac:dyDescent="0.25">
      <c r="G1705" s="18"/>
      <c r="H1705" s="18"/>
      <c r="I1705" s="18"/>
      <c r="J1705" s="18"/>
      <c r="K1705" s="18"/>
      <c r="L1705" s="223"/>
      <c r="M1705" s="82"/>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4"/>
      <c r="AM1705" s="225"/>
      <c r="AN1705" s="225"/>
      <c r="AO1705" s="18"/>
      <c r="AP1705" s="18"/>
      <c r="AQ1705" s="18"/>
      <c r="AR1705" s="18"/>
      <c r="AS1705" s="18"/>
      <c r="AT1705" s="18"/>
      <c r="AU1705" s="18"/>
      <c r="AV1705" s="18"/>
      <c r="AW1705" s="223"/>
      <c r="AY1705" s="18"/>
      <c r="AZ1705" s="18"/>
    </row>
    <row r="1706" spans="7:52" s="40" customFormat="1" ht="45.75" customHeight="1" x14ac:dyDescent="0.25">
      <c r="G1706" s="18"/>
      <c r="H1706" s="18"/>
      <c r="I1706" s="18"/>
      <c r="J1706" s="18"/>
      <c r="K1706" s="18"/>
      <c r="L1706" s="223"/>
      <c r="M1706" s="82"/>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4"/>
      <c r="AM1706" s="225"/>
      <c r="AN1706" s="225"/>
      <c r="AO1706" s="18"/>
      <c r="AP1706" s="18"/>
      <c r="AQ1706" s="18"/>
      <c r="AR1706" s="18"/>
      <c r="AS1706" s="18"/>
      <c r="AT1706" s="18"/>
      <c r="AU1706" s="18"/>
      <c r="AV1706" s="18"/>
      <c r="AW1706" s="223"/>
      <c r="AY1706" s="18"/>
      <c r="AZ1706" s="18"/>
    </row>
    <row r="1707" spans="7:52" s="40" customFormat="1" ht="45.75" customHeight="1" x14ac:dyDescent="0.25">
      <c r="G1707" s="18"/>
      <c r="H1707" s="18"/>
      <c r="I1707" s="18"/>
      <c r="J1707" s="18"/>
      <c r="K1707" s="18"/>
      <c r="L1707" s="223"/>
      <c r="M1707" s="82"/>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4"/>
      <c r="AM1707" s="225"/>
      <c r="AN1707" s="225"/>
      <c r="AO1707" s="18"/>
      <c r="AP1707" s="18"/>
      <c r="AQ1707" s="18"/>
      <c r="AR1707" s="18"/>
      <c r="AS1707" s="18"/>
      <c r="AT1707" s="18"/>
      <c r="AU1707" s="18"/>
      <c r="AV1707" s="18"/>
      <c r="AW1707" s="223"/>
      <c r="AY1707" s="18"/>
      <c r="AZ1707" s="18"/>
    </row>
    <row r="1708" spans="7:52" s="40" customFormat="1" ht="45.75" customHeight="1" x14ac:dyDescent="0.25">
      <c r="G1708" s="18"/>
      <c r="H1708" s="18"/>
      <c r="I1708" s="18"/>
      <c r="J1708" s="18"/>
      <c r="K1708" s="18"/>
      <c r="L1708" s="223"/>
      <c r="M1708" s="82"/>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4"/>
      <c r="AM1708" s="225"/>
      <c r="AN1708" s="225"/>
      <c r="AO1708" s="18"/>
      <c r="AP1708" s="18"/>
      <c r="AQ1708" s="18"/>
      <c r="AR1708" s="18"/>
      <c r="AS1708" s="18"/>
      <c r="AT1708" s="18"/>
      <c r="AU1708" s="18"/>
      <c r="AV1708" s="18"/>
      <c r="AW1708" s="223"/>
      <c r="AY1708" s="18"/>
      <c r="AZ1708" s="18"/>
    </row>
    <row r="1709" spans="7:52" s="40" customFormat="1" ht="45.75" customHeight="1" x14ac:dyDescent="0.25">
      <c r="G1709" s="18"/>
      <c r="H1709" s="18"/>
      <c r="I1709" s="18"/>
      <c r="J1709" s="18"/>
      <c r="K1709" s="18"/>
      <c r="L1709" s="223"/>
      <c r="M1709" s="82"/>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4"/>
      <c r="AM1709" s="225"/>
      <c r="AN1709" s="225"/>
      <c r="AO1709" s="18"/>
      <c r="AP1709" s="18"/>
      <c r="AQ1709" s="18"/>
      <c r="AR1709" s="18"/>
      <c r="AS1709" s="18"/>
      <c r="AT1709" s="18"/>
      <c r="AU1709" s="18"/>
      <c r="AV1709" s="18"/>
      <c r="AW1709" s="223"/>
      <c r="AY1709" s="18"/>
      <c r="AZ1709" s="18"/>
    </row>
    <row r="1710" spans="7:52" s="40" customFormat="1" ht="45.75" customHeight="1" x14ac:dyDescent="0.25">
      <c r="G1710" s="18"/>
      <c r="H1710" s="18"/>
      <c r="I1710" s="18"/>
      <c r="J1710" s="18"/>
      <c r="K1710" s="18"/>
      <c r="L1710" s="223"/>
      <c r="M1710" s="82"/>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4"/>
      <c r="AM1710" s="225"/>
      <c r="AN1710" s="225"/>
      <c r="AO1710" s="18"/>
      <c r="AP1710" s="18"/>
      <c r="AQ1710" s="18"/>
      <c r="AR1710" s="18"/>
      <c r="AS1710" s="18"/>
      <c r="AT1710" s="18"/>
      <c r="AU1710" s="18"/>
      <c r="AV1710" s="18"/>
      <c r="AW1710" s="223"/>
      <c r="AY1710" s="18"/>
      <c r="AZ1710" s="18"/>
    </row>
    <row r="1711" spans="7:52" s="40" customFormat="1" ht="45.75" customHeight="1" x14ac:dyDescent="0.25">
      <c r="G1711" s="18"/>
      <c r="H1711" s="18"/>
      <c r="I1711" s="18"/>
      <c r="J1711" s="18"/>
      <c r="K1711" s="18"/>
      <c r="L1711" s="223"/>
      <c r="M1711" s="82"/>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4"/>
      <c r="AM1711" s="225"/>
      <c r="AN1711" s="225"/>
      <c r="AO1711" s="18"/>
      <c r="AP1711" s="18"/>
      <c r="AQ1711" s="18"/>
      <c r="AR1711" s="18"/>
      <c r="AS1711" s="18"/>
      <c r="AT1711" s="18"/>
      <c r="AU1711" s="18"/>
      <c r="AV1711" s="18"/>
      <c r="AW1711" s="223"/>
      <c r="AY1711" s="18"/>
      <c r="AZ1711" s="18"/>
    </row>
    <row r="1712" spans="7:52" s="40" customFormat="1" ht="45.75" customHeight="1" x14ac:dyDescent="0.25">
      <c r="G1712" s="18"/>
      <c r="H1712" s="18"/>
      <c r="I1712" s="18"/>
      <c r="J1712" s="18"/>
      <c r="K1712" s="18"/>
      <c r="L1712" s="223"/>
      <c r="M1712" s="82"/>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4"/>
      <c r="AM1712" s="225"/>
      <c r="AN1712" s="225"/>
      <c r="AO1712" s="18"/>
      <c r="AP1712" s="18"/>
      <c r="AQ1712" s="18"/>
      <c r="AR1712" s="18"/>
      <c r="AS1712" s="18"/>
      <c r="AT1712" s="18"/>
      <c r="AU1712" s="18"/>
      <c r="AV1712" s="18"/>
      <c r="AW1712" s="223"/>
      <c r="AY1712" s="18"/>
      <c r="AZ1712" s="18"/>
    </row>
    <row r="1713" spans="7:52" s="40" customFormat="1" ht="45.75" customHeight="1" x14ac:dyDescent="0.25">
      <c r="G1713" s="18"/>
      <c r="H1713" s="18"/>
      <c r="I1713" s="18"/>
      <c r="J1713" s="18"/>
      <c r="K1713" s="18"/>
      <c r="L1713" s="223"/>
      <c r="M1713" s="82"/>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4"/>
      <c r="AM1713" s="225"/>
      <c r="AN1713" s="225"/>
      <c r="AO1713" s="18"/>
      <c r="AP1713" s="18"/>
      <c r="AQ1713" s="18"/>
      <c r="AR1713" s="18"/>
      <c r="AS1713" s="18"/>
      <c r="AT1713" s="18"/>
      <c r="AU1713" s="18"/>
      <c r="AV1713" s="18"/>
      <c r="AW1713" s="223"/>
      <c r="AY1713" s="18"/>
      <c r="AZ1713" s="18"/>
    </row>
    <row r="1714" spans="7:52" s="40" customFormat="1" ht="45.75" customHeight="1" x14ac:dyDescent="0.25">
      <c r="G1714" s="18"/>
      <c r="H1714" s="18"/>
      <c r="I1714" s="18"/>
      <c r="J1714" s="18"/>
      <c r="K1714" s="18"/>
      <c r="L1714" s="223"/>
      <c r="M1714" s="82"/>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4"/>
      <c r="AM1714" s="225"/>
      <c r="AN1714" s="225"/>
      <c r="AO1714" s="18"/>
      <c r="AP1714" s="18"/>
      <c r="AQ1714" s="18"/>
      <c r="AR1714" s="18"/>
      <c r="AS1714" s="18"/>
      <c r="AT1714" s="18"/>
      <c r="AU1714" s="18"/>
      <c r="AV1714" s="18"/>
      <c r="AW1714" s="223"/>
      <c r="AY1714" s="18"/>
      <c r="AZ1714" s="18"/>
    </row>
    <row r="1715" spans="7:52" s="40" customFormat="1" ht="45.75" customHeight="1" x14ac:dyDescent="0.25">
      <c r="G1715" s="18"/>
      <c r="H1715" s="18"/>
      <c r="I1715" s="18"/>
      <c r="J1715" s="18"/>
      <c r="K1715" s="18"/>
      <c r="L1715" s="223"/>
      <c r="M1715" s="82"/>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4"/>
      <c r="AM1715" s="225"/>
      <c r="AN1715" s="225"/>
      <c r="AO1715" s="18"/>
      <c r="AP1715" s="18"/>
      <c r="AQ1715" s="18"/>
      <c r="AR1715" s="18"/>
      <c r="AS1715" s="18"/>
      <c r="AT1715" s="18"/>
      <c r="AU1715" s="18"/>
      <c r="AV1715" s="18"/>
      <c r="AW1715" s="223"/>
      <c r="AY1715" s="18"/>
      <c r="AZ1715" s="18"/>
    </row>
    <row r="1716" spans="7:52" s="40" customFormat="1" ht="45.75" customHeight="1" x14ac:dyDescent="0.25">
      <c r="G1716" s="18"/>
      <c r="H1716" s="18"/>
      <c r="I1716" s="18"/>
      <c r="J1716" s="18"/>
      <c r="K1716" s="18"/>
      <c r="L1716" s="223"/>
      <c r="M1716" s="82"/>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4"/>
      <c r="AM1716" s="225"/>
      <c r="AN1716" s="225"/>
      <c r="AO1716" s="18"/>
      <c r="AP1716" s="18"/>
      <c r="AQ1716" s="18"/>
      <c r="AR1716" s="18"/>
      <c r="AS1716" s="18"/>
      <c r="AT1716" s="18"/>
      <c r="AU1716" s="18"/>
      <c r="AV1716" s="18"/>
      <c r="AW1716" s="223"/>
      <c r="AY1716" s="18"/>
      <c r="AZ1716" s="18"/>
    </row>
    <row r="1717" spans="7:52" s="40" customFormat="1" ht="45.75" customHeight="1" x14ac:dyDescent="0.25">
      <c r="G1717" s="18"/>
      <c r="H1717" s="18"/>
      <c r="I1717" s="18"/>
      <c r="J1717" s="18"/>
      <c r="K1717" s="18"/>
      <c r="L1717" s="223"/>
      <c r="M1717" s="82"/>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4"/>
      <c r="AM1717" s="225"/>
      <c r="AN1717" s="225"/>
      <c r="AO1717" s="18"/>
      <c r="AP1717" s="18"/>
      <c r="AQ1717" s="18"/>
      <c r="AR1717" s="18"/>
      <c r="AS1717" s="18"/>
      <c r="AT1717" s="18"/>
      <c r="AU1717" s="18"/>
      <c r="AV1717" s="18"/>
      <c r="AW1717" s="223"/>
      <c r="AY1717" s="18"/>
      <c r="AZ1717" s="18"/>
    </row>
    <row r="1718" spans="7:52" s="40" customFormat="1" ht="45.75" customHeight="1" x14ac:dyDescent="0.25">
      <c r="G1718" s="18"/>
      <c r="H1718" s="18"/>
      <c r="I1718" s="18"/>
      <c r="J1718" s="18"/>
      <c r="K1718" s="18"/>
      <c r="L1718" s="223"/>
      <c r="M1718" s="82"/>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4"/>
      <c r="AM1718" s="225"/>
      <c r="AN1718" s="225"/>
      <c r="AO1718" s="18"/>
      <c r="AP1718" s="18"/>
      <c r="AQ1718" s="18"/>
      <c r="AR1718" s="18"/>
      <c r="AS1718" s="18"/>
      <c r="AT1718" s="18"/>
      <c r="AU1718" s="18"/>
      <c r="AV1718" s="18"/>
      <c r="AW1718" s="223"/>
      <c r="AY1718" s="18"/>
      <c r="AZ1718" s="18"/>
    </row>
    <row r="1719" spans="7:52" s="40" customFormat="1" ht="45.75" customHeight="1" x14ac:dyDescent="0.25">
      <c r="G1719" s="18"/>
      <c r="H1719" s="18"/>
      <c r="I1719" s="18"/>
      <c r="J1719" s="18"/>
      <c r="K1719" s="18"/>
      <c r="L1719" s="223"/>
      <c r="M1719" s="82"/>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4"/>
      <c r="AM1719" s="225"/>
      <c r="AN1719" s="225"/>
      <c r="AO1719" s="18"/>
      <c r="AP1719" s="18"/>
      <c r="AQ1719" s="18"/>
      <c r="AR1719" s="18"/>
      <c r="AS1719" s="18"/>
      <c r="AT1719" s="18"/>
      <c r="AU1719" s="18"/>
      <c r="AV1719" s="18"/>
      <c r="AW1719" s="223"/>
      <c r="AY1719" s="18"/>
      <c r="AZ1719" s="18"/>
    </row>
    <row r="1720" spans="7:52" s="40" customFormat="1" ht="45.75" customHeight="1" x14ac:dyDescent="0.25">
      <c r="G1720" s="18"/>
      <c r="H1720" s="18"/>
      <c r="I1720" s="18"/>
      <c r="J1720" s="18"/>
      <c r="K1720" s="18"/>
      <c r="L1720" s="223"/>
      <c r="M1720" s="82"/>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4"/>
      <c r="AM1720" s="225"/>
      <c r="AN1720" s="225"/>
      <c r="AO1720" s="18"/>
      <c r="AP1720" s="18"/>
      <c r="AQ1720" s="18"/>
      <c r="AR1720" s="18"/>
      <c r="AS1720" s="18"/>
      <c r="AT1720" s="18"/>
      <c r="AU1720" s="18"/>
      <c r="AV1720" s="18"/>
      <c r="AW1720" s="223"/>
      <c r="AY1720" s="18"/>
      <c r="AZ1720" s="18"/>
    </row>
    <row r="1721" spans="7:52" s="40" customFormat="1" ht="45.75" customHeight="1" x14ac:dyDescent="0.25">
      <c r="G1721" s="18"/>
      <c r="H1721" s="18"/>
      <c r="I1721" s="18"/>
      <c r="J1721" s="18"/>
      <c r="K1721" s="18"/>
      <c r="L1721" s="223"/>
      <c r="M1721" s="82"/>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4"/>
      <c r="AM1721" s="225"/>
      <c r="AN1721" s="225"/>
      <c r="AO1721" s="18"/>
      <c r="AP1721" s="18"/>
      <c r="AQ1721" s="18"/>
      <c r="AR1721" s="18"/>
      <c r="AS1721" s="18"/>
      <c r="AT1721" s="18"/>
      <c r="AU1721" s="18"/>
      <c r="AV1721" s="18"/>
      <c r="AW1721" s="223"/>
      <c r="AY1721" s="18"/>
      <c r="AZ1721" s="18"/>
    </row>
    <row r="1722" spans="7:52" s="40" customFormat="1" ht="45.75" customHeight="1" x14ac:dyDescent="0.25">
      <c r="G1722" s="18"/>
      <c r="H1722" s="18"/>
      <c r="I1722" s="18"/>
      <c r="J1722" s="18"/>
      <c r="K1722" s="18"/>
      <c r="L1722" s="223"/>
      <c r="M1722" s="82"/>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4"/>
      <c r="AM1722" s="225"/>
      <c r="AN1722" s="225"/>
      <c r="AO1722" s="18"/>
      <c r="AP1722" s="18"/>
      <c r="AQ1722" s="18"/>
      <c r="AR1722" s="18"/>
      <c r="AS1722" s="18"/>
      <c r="AT1722" s="18"/>
      <c r="AU1722" s="18"/>
      <c r="AV1722" s="18"/>
      <c r="AW1722" s="223"/>
      <c r="AY1722" s="18"/>
      <c r="AZ1722" s="18"/>
    </row>
    <row r="1723" spans="7:52" s="40" customFormat="1" ht="45.75" customHeight="1" x14ac:dyDescent="0.25">
      <c r="G1723" s="18"/>
      <c r="H1723" s="18"/>
      <c r="I1723" s="18"/>
      <c r="J1723" s="18"/>
      <c r="K1723" s="18"/>
      <c r="L1723" s="223"/>
      <c r="M1723" s="82"/>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4"/>
      <c r="AM1723" s="225"/>
      <c r="AN1723" s="225"/>
      <c r="AO1723" s="18"/>
      <c r="AP1723" s="18"/>
      <c r="AQ1723" s="18"/>
      <c r="AR1723" s="18"/>
      <c r="AS1723" s="18"/>
      <c r="AT1723" s="18"/>
      <c r="AU1723" s="18"/>
      <c r="AV1723" s="18"/>
      <c r="AW1723" s="223"/>
      <c r="AY1723" s="18"/>
      <c r="AZ1723" s="18"/>
    </row>
    <row r="1724" spans="7:52" s="40" customFormat="1" ht="45.75" customHeight="1" x14ac:dyDescent="0.25">
      <c r="G1724" s="18"/>
      <c r="H1724" s="18"/>
      <c r="I1724" s="18"/>
      <c r="J1724" s="18"/>
      <c r="K1724" s="18"/>
      <c r="L1724" s="223"/>
      <c r="M1724" s="82"/>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4"/>
      <c r="AM1724" s="225"/>
      <c r="AN1724" s="225"/>
      <c r="AO1724" s="18"/>
      <c r="AP1724" s="18"/>
      <c r="AQ1724" s="18"/>
      <c r="AR1724" s="18"/>
      <c r="AS1724" s="18"/>
      <c r="AT1724" s="18"/>
      <c r="AU1724" s="18"/>
      <c r="AV1724" s="18"/>
      <c r="AW1724" s="223"/>
      <c r="AY1724" s="18"/>
      <c r="AZ1724" s="18"/>
    </row>
    <row r="1725" spans="7:52" s="40" customFormat="1" ht="45.75" customHeight="1" x14ac:dyDescent="0.25">
      <c r="G1725" s="18"/>
      <c r="H1725" s="18"/>
      <c r="I1725" s="18"/>
      <c r="J1725" s="18"/>
      <c r="K1725" s="18"/>
      <c r="L1725" s="223"/>
      <c r="M1725" s="82"/>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4"/>
      <c r="AM1725" s="225"/>
      <c r="AN1725" s="225"/>
      <c r="AO1725" s="18"/>
      <c r="AP1725" s="18"/>
      <c r="AQ1725" s="18"/>
      <c r="AR1725" s="18"/>
      <c r="AS1725" s="18"/>
      <c r="AT1725" s="18"/>
      <c r="AU1725" s="18"/>
      <c r="AV1725" s="18"/>
      <c r="AW1725" s="223"/>
      <c r="AY1725" s="18"/>
      <c r="AZ1725" s="18"/>
    </row>
    <row r="1726" spans="7:52" s="40" customFormat="1" ht="45.75" customHeight="1" x14ac:dyDescent="0.25">
      <c r="G1726" s="18"/>
      <c r="H1726" s="18"/>
      <c r="I1726" s="18"/>
      <c r="J1726" s="18"/>
      <c r="K1726" s="18"/>
      <c r="L1726" s="223"/>
      <c r="M1726" s="82"/>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4"/>
      <c r="AM1726" s="225"/>
      <c r="AN1726" s="225"/>
      <c r="AO1726" s="18"/>
      <c r="AP1726" s="18"/>
      <c r="AQ1726" s="18"/>
      <c r="AR1726" s="18"/>
      <c r="AS1726" s="18"/>
      <c r="AT1726" s="18"/>
      <c r="AU1726" s="18"/>
      <c r="AV1726" s="18"/>
      <c r="AW1726" s="223"/>
      <c r="AY1726" s="18"/>
      <c r="AZ1726" s="18"/>
    </row>
    <row r="1727" spans="7:52" s="40" customFormat="1" ht="45.75" customHeight="1" x14ac:dyDescent="0.25">
      <c r="G1727" s="18"/>
      <c r="H1727" s="18"/>
      <c r="I1727" s="18"/>
      <c r="J1727" s="18"/>
      <c r="K1727" s="18"/>
      <c r="L1727" s="223"/>
      <c r="M1727" s="82"/>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4"/>
      <c r="AM1727" s="225"/>
      <c r="AN1727" s="225"/>
      <c r="AO1727" s="18"/>
      <c r="AP1727" s="18"/>
      <c r="AQ1727" s="18"/>
      <c r="AR1727" s="18"/>
      <c r="AS1727" s="18"/>
      <c r="AT1727" s="18"/>
      <c r="AU1727" s="18"/>
      <c r="AV1727" s="18"/>
      <c r="AW1727" s="223"/>
      <c r="AY1727" s="18"/>
      <c r="AZ1727" s="18"/>
    </row>
    <row r="1728" spans="7:52" s="40" customFormat="1" ht="45.75" customHeight="1" x14ac:dyDescent="0.25">
      <c r="G1728" s="18"/>
      <c r="H1728" s="18"/>
      <c r="I1728" s="18"/>
      <c r="J1728" s="18"/>
      <c r="K1728" s="18"/>
      <c r="L1728" s="223"/>
      <c r="M1728" s="82"/>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4"/>
      <c r="AM1728" s="225"/>
      <c r="AN1728" s="225"/>
      <c r="AO1728" s="18"/>
      <c r="AP1728" s="18"/>
      <c r="AQ1728" s="18"/>
      <c r="AR1728" s="18"/>
      <c r="AS1728" s="18"/>
      <c r="AT1728" s="18"/>
      <c r="AU1728" s="18"/>
      <c r="AV1728" s="18"/>
      <c r="AW1728" s="223"/>
      <c r="AY1728" s="18"/>
      <c r="AZ1728" s="18"/>
    </row>
    <row r="1729" spans="7:52" s="40" customFormat="1" ht="45.75" customHeight="1" x14ac:dyDescent="0.25">
      <c r="G1729" s="18"/>
      <c r="H1729" s="18"/>
      <c r="I1729" s="18"/>
      <c r="J1729" s="18"/>
      <c r="K1729" s="18"/>
      <c r="L1729" s="223"/>
      <c r="M1729" s="82"/>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4"/>
      <c r="AM1729" s="225"/>
      <c r="AN1729" s="225"/>
      <c r="AO1729" s="18"/>
      <c r="AP1729" s="18"/>
      <c r="AQ1729" s="18"/>
      <c r="AR1729" s="18"/>
      <c r="AS1729" s="18"/>
      <c r="AT1729" s="18"/>
      <c r="AU1729" s="18"/>
      <c r="AV1729" s="18"/>
      <c r="AW1729" s="223"/>
      <c r="AY1729" s="18"/>
      <c r="AZ1729" s="18"/>
    </row>
    <row r="1730" spans="7:52" s="40" customFormat="1" ht="45.75" customHeight="1" x14ac:dyDescent="0.25">
      <c r="G1730" s="18"/>
      <c r="H1730" s="18"/>
      <c r="I1730" s="18"/>
      <c r="J1730" s="18"/>
      <c r="K1730" s="18"/>
      <c r="L1730" s="223"/>
      <c r="M1730" s="82"/>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4"/>
      <c r="AM1730" s="225"/>
      <c r="AN1730" s="225"/>
      <c r="AO1730" s="18"/>
      <c r="AP1730" s="18"/>
      <c r="AQ1730" s="18"/>
      <c r="AR1730" s="18"/>
      <c r="AS1730" s="18"/>
      <c r="AT1730" s="18"/>
      <c r="AU1730" s="18"/>
      <c r="AV1730" s="18"/>
      <c r="AW1730" s="223"/>
      <c r="AY1730" s="18"/>
      <c r="AZ1730" s="18"/>
    </row>
    <row r="1731" spans="7:52" s="40" customFormat="1" ht="45.75" customHeight="1" x14ac:dyDescent="0.25">
      <c r="G1731" s="18"/>
      <c r="H1731" s="18"/>
      <c r="I1731" s="18"/>
      <c r="J1731" s="18"/>
      <c r="K1731" s="18"/>
      <c r="L1731" s="223"/>
      <c r="M1731" s="82"/>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4"/>
      <c r="AM1731" s="225"/>
      <c r="AN1731" s="225"/>
      <c r="AO1731" s="18"/>
      <c r="AP1731" s="18"/>
      <c r="AQ1731" s="18"/>
      <c r="AR1731" s="18"/>
      <c r="AS1731" s="18"/>
      <c r="AT1731" s="18"/>
      <c r="AU1731" s="18"/>
      <c r="AV1731" s="18"/>
      <c r="AW1731" s="223"/>
      <c r="AY1731" s="18"/>
      <c r="AZ1731" s="18"/>
    </row>
    <row r="1732" spans="7:52" s="40" customFormat="1" ht="45.75" customHeight="1" x14ac:dyDescent="0.25">
      <c r="G1732" s="18"/>
      <c r="H1732" s="18"/>
      <c r="I1732" s="18"/>
      <c r="J1732" s="18"/>
      <c r="K1732" s="18"/>
      <c r="L1732" s="223"/>
      <c r="M1732" s="82"/>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4"/>
      <c r="AM1732" s="225"/>
      <c r="AN1732" s="225"/>
      <c r="AO1732" s="18"/>
      <c r="AP1732" s="18"/>
      <c r="AQ1732" s="18"/>
      <c r="AR1732" s="18"/>
      <c r="AS1732" s="18"/>
      <c r="AT1732" s="18"/>
      <c r="AU1732" s="18"/>
      <c r="AV1732" s="18"/>
      <c r="AW1732" s="223"/>
      <c r="AY1732" s="18"/>
      <c r="AZ1732" s="18"/>
    </row>
    <row r="1733" spans="7:52" s="40" customFormat="1" ht="45.75" customHeight="1" x14ac:dyDescent="0.25">
      <c r="G1733" s="18"/>
      <c r="H1733" s="18"/>
      <c r="I1733" s="18"/>
      <c r="J1733" s="18"/>
      <c r="K1733" s="18"/>
      <c r="L1733" s="223"/>
      <c r="M1733" s="82"/>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4"/>
      <c r="AM1733" s="225"/>
      <c r="AN1733" s="225"/>
      <c r="AO1733" s="18"/>
      <c r="AP1733" s="18"/>
      <c r="AQ1733" s="18"/>
      <c r="AR1733" s="18"/>
      <c r="AS1733" s="18"/>
      <c r="AT1733" s="18"/>
      <c r="AU1733" s="18"/>
      <c r="AV1733" s="18"/>
      <c r="AW1733" s="223"/>
      <c r="AY1733" s="18"/>
      <c r="AZ1733" s="18"/>
    </row>
    <row r="1734" spans="7:52" s="40" customFormat="1" ht="45.75" customHeight="1" x14ac:dyDescent="0.25">
      <c r="G1734" s="18"/>
      <c r="H1734" s="18"/>
      <c r="I1734" s="18"/>
      <c r="J1734" s="18"/>
      <c r="K1734" s="18"/>
      <c r="L1734" s="223"/>
      <c r="M1734" s="82"/>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4"/>
      <c r="AM1734" s="225"/>
      <c r="AN1734" s="225"/>
      <c r="AO1734" s="18"/>
      <c r="AP1734" s="18"/>
      <c r="AQ1734" s="18"/>
      <c r="AR1734" s="18"/>
      <c r="AS1734" s="18"/>
      <c r="AT1734" s="18"/>
      <c r="AU1734" s="18"/>
      <c r="AV1734" s="18"/>
      <c r="AW1734" s="223"/>
      <c r="AY1734" s="18"/>
      <c r="AZ1734" s="18"/>
    </row>
    <row r="1735" spans="7:52" s="40" customFormat="1" ht="45.75" customHeight="1" x14ac:dyDescent="0.25">
      <c r="G1735" s="18"/>
      <c r="H1735" s="18"/>
      <c r="I1735" s="18"/>
      <c r="J1735" s="18"/>
      <c r="K1735" s="18"/>
      <c r="L1735" s="223"/>
      <c r="M1735" s="82"/>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4"/>
      <c r="AM1735" s="225"/>
      <c r="AN1735" s="225"/>
      <c r="AO1735" s="18"/>
      <c r="AP1735" s="18"/>
      <c r="AQ1735" s="18"/>
      <c r="AR1735" s="18"/>
      <c r="AS1735" s="18"/>
      <c r="AT1735" s="18"/>
      <c r="AU1735" s="18"/>
      <c r="AV1735" s="18"/>
      <c r="AW1735" s="223"/>
      <c r="AY1735" s="18"/>
      <c r="AZ1735" s="18"/>
    </row>
    <row r="1736" spans="7:52" s="40" customFormat="1" ht="45.75" customHeight="1" x14ac:dyDescent="0.25">
      <c r="G1736" s="18"/>
      <c r="H1736" s="18"/>
      <c r="I1736" s="18"/>
      <c r="J1736" s="18"/>
      <c r="K1736" s="18"/>
      <c r="L1736" s="223"/>
      <c r="M1736" s="82"/>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4"/>
      <c r="AM1736" s="225"/>
      <c r="AN1736" s="225"/>
      <c r="AO1736" s="18"/>
      <c r="AP1736" s="18"/>
      <c r="AQ1736" s="18"/>
      <c r="AR1736" s="18"/>
      <c r="AS1736" s="18"/>
      <c r="AT1736" s="18"/>
      <c r="AU1736" s="18"/>
      <c r="AV1736" s="18"/>
      <c r="AW1736" s="223"/>
      <c r="AY1736" s="18"/>
      <c r="AZ1736" s="18"/>
    </row>
    <row r="1737" spans="7:52" s="40" customFormat="1" ht="45.75" customHeight="1" x14ac:dyDescent="0.25">
      <c r="G1737" s="18"/>
      <c r="H1737" s="18"/>
      <c r="I1737" s="18"/>
      <c r="J1737" s="18"/>
      <c r="K1737" s="18"/>
      <c r="L1737" s="223"/>
      <c r="M1737" s="82"/>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4"/>
      <c r="AM1737" s="225"/>
      <c r="AN1737" s="225"/>
      <c r="AO1737" s="18"/>
      <c r="AP1737" s="18"/>
      <c r="AQ1737" s="18"/>
      <c r="AR1737" s="18"/>
      <c r="AS1737" s="18"/>
      <c r="AT1737" s="18"/>
      <c r="AU1737" s="18"/>
      <c r="AV1737" s="18"/>
      <c r="AW1737" s="223"/>
      <c r="AY1737" s="18"/>
      <c r="AZ1737" s="18"/>
    </row>
    <row r="1738" spans="7:52" s="40" customFormat="1" ht="45.75" customHeight="1" x14ac:dyDescent="0.25">
      <c r="G1738" s="18"/>
      <c r="H1738" s="18"/>
      <c r="I1738" s="18"/>
      <c r="J1738" s="18"/>
      <c r="K1738" s="18"/>
      <c r="L1738" s="223"/>
      <c r="M1738" s="82"/>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4"/>
      <c r="AM1738" s="225"/>
      <c r="AN1738" s="225"/>
      <c r="AO1738" s="18"/>
      <c r="AP1738" s="18"/>
      <c r="AQ1738" s="18"/>
      <c r="AR1738" s="18"/>
      <c r="AS1738" s="18"/>
      <c r="AT1738" s="18"/>
      <c r="AU1738" s="18"/>
      <c r="AV1738" s="18"/>
      <c r="AW1738" s="223"/>
      <c r="AY1738" s="18"/>
      <c r="AZ1738" s="18"/>
    </row>
    <row r="1739" spans="7:52" s="40" customFormat="1" ht="45.75" customHeight="1" x14ac:dyDescent="0.25">
      <c r="G1739" s="18"/>
      <c r="H1739" s="18"/>
      <c r="I1739" s="18"/>
      <c r="J1739" s="18"/>
      <c r="K1739" s="18"/>
      <c r="L1739" s="223"/>
      <c r="M1739" s="82"/>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4"/>
      <c r="AM1739" s="225"/>
      <c r="AN1739" s="225"/>
      <c r="AO1739" s="18"/>
      <c r="AP1739" s="18"/>
      <c r="AQ1739" s="18"/>
      <c r="AR1739" s="18"/>
      <c r="AS1739" s="18"/>
      <c r="AT1739" s="18"/>
      <c r="AU1739" s="18"/>
      <c r="AV1739" s="18"/>
      <c r="AW1739" s="223"/>
      <c r="AY1739" s="18"/>
      <c r="AZ1739" s="18"/>
    </row>
    <row r="1740" spans="7:52" s="40" customFormat="1" ht="45.75" customHeight="1" x14ac:dyDescent="0.25">
      <c r="G1740" s="18"/>
      <c r="H1740" s="18"/>
      <c r="I1740" s="18"/>
      <c r="J1740" s="18"/>
      <c r="K1740" s="18"/>
      <c r="L1740" s="223"/>
      <c r="M1740" s="82"/>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4"/>
      <c r="AM1740" s="225"/>
      <c r="AN1740" s="225"/>
      <c r="AO1740" s="18"/>
      <c r="AP1740" s="18"/>
      <c r="AQ1740" s="18"/>
      <c r="AR1740" s="18"/>
      <c r="AS1740" s="18"/>
      <c r="AT1740" s="18"/>
      <c r="AU1740" s="18"/>
      <c r="AV1740" s="18"/>
      <c r="AW1740" s="223"/>
      <c r="AY1740" s="18"/>
      <c r="AZ1740" s="18"/>
    </row>
    <row r="1741" spans="7:52" s="40" customFormat="1" ht="45.75" customHeight="1" x14ac:dyDescent="0.25">
      <c r="G1741" s="18"/>
      <c r="H1741" s="18"/>
      <c r="I1741" s="18"/>
      <c r="J1741" s="18"/>
      <c r="K1741" s="18"/>
      <c r="L1741" s="223"/>
      <c r="M1741" s="82"/>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4"/>
      <c r="AM1741" s="225"/>
      <c r="AN1741" s="225"/>
      <c r="AO1741" s="18"/>
      <c r="AP1741" s="18"/>
      <c r="AQ1741" s="18"/>
      <c r="AR1741" s="18"/>
      <c r="AS1741" s="18"/>
      <c r="AT1741" s="18"/>
      <c r="AU1741" s="18"/>
      <c r="AV1741" s="18"/>
      <c r="AW1741" s="223"/>
      <c r="AY1741" s="18"/>
      <c r="AZ1741" s="18"/>
    </row>
    <row r="1742" spans="7:52" s="40" customFormat="1" ht="45.75" customHeight="1" x14ac:dyDescent="0.25">
      <c r="G1742" s="18"/>
      <c r="H1742" s="18"/>
      <c r="I1742" s="18"/>
      <c r="J1742" s="18"/>
      <c r="K1742" s="18"/>
      <c r="L1742" s="223"/>
      <c r="M1742" s="82"/>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4"/>
      <c r="AM1742" s="225"/>
      <c r="AN1742" s="225"/>
      <c r="AO1742" s="18"/>
      <c r="AP1742" s="18"/>
      <c r="AQ1742" s="18"/>
      <c r="AR1742" s="18"/>
      <c r="AS1742" s="18"/>
      <c r="AT1742" s="18"/>
      <c r="AU1742" s="18"/>
      <c r="AV1742" s="18"/>
      <c r="AW1742" s="223"/>
      <c r="AY1742" s="18"/>
      <c r="AZ1742" s="18"/>
    </row>
    <row r="1743" spans="7:52" s="40" customFormat="1" ht="45.75" customHeight="1" x14ac:dyDescent="0.25">
      <c r="G1743" s="18"/>
      <c r="H1743" s="18"/>
      <c r="I1743" s="18"/>
      <c r="J1743" s="18"/>
      <c r="K1743" s="18"/>
      <c r="L1743" s="223"/>
      <c r="M1743" s="82"/>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4"/>
      <c r="AM1743" s="225"/>
      <c r="AN1743" s="225"/>
      <c r="AO1743" s="18"/>
      <c r="AP1743" s="18"/>
      <c r="AQ1743" s="18"/>
      <c r="AR1743" s="18"/>
      <c r="AS1743" s="18"/>
      <c r="AT1743" s="18"/>
      <c r="AU1743" s="18"/>
      <c r="AV1743" s="18"/>
      <c r="AW1743" s="223"/>
      <c r="AY1743" s="18"/>
      <c r="AZ1743" s="18"/>
    </row>
    <row r="1744" spans="7:52" s="40" customFormat="1" ht="45.75" customHeight="1" x14ac:dyDescent="0.25">
      <c r="G1744" s="18"/>
      <c r="H1744" s="18"/>
      <c r="I1744" s="18"/>
      <c r="J1744" s="18"/>
      <c r="K1744" s="18"/>
      <c r="L1744" s="223"/>
      <c r="M1744" s="82"/>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4"/>
      <c r="AM1744" s="225"/>
      <c r="AN1744" s="225"/>
      <c r="AO1744" s="18"/>
      <c r="AP1744" s="18"/>
      <c r="AQ1744" s="18"/>
      <c r="AR1744" s="18"/>
      <c r="AS1744" s="18"/>
      <c r="AT1744" s="18"/>
      <c r="AU1744" s="18"/>
      <c r="AV1744" s="18"/>
      <c r="AW1744" s="223"/>
      <c r="AY1744" s="18"/>
      <c r="AZ1744" s="18"/>
    </row>
    <row r="1745" spans="7:52" s="40" customFormat="1" ht="45.75" customHeight="1" x14ac:dyDescent="0.25">
      <c r="G1745" s="18"/>
      <c r="H1745" s="18"/>
      <c r="I1745" s="18"/>
      <c r="J1745" s="18"/>
      <c r="K1745" s="18"/>
      <c r="L1745" s="223"/>
      <c r="M1745" s="82"/>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4"/>
      <c r="AM1745" s="225"/>
      <c r="AN1745" s="225"/>
      <c r="AO1745" s="18"/>
      <c r="AP1745" s="18"/>
      <c r="AQ1745" s="18"/>
      <c r="AR1745" s="18"/>
      <c r="AS1745" s="18"/>
      <c r="AT1745" s="18"/>
      <c r="AU1745" s="18"/>
      <c r="AV1745" s="18"/>
      <c r="AW1745" s="223"/>
      <c r="AY1745" s="18"/>
      <c r="AZ1745" s="18"/>
    </row>
    <row r="1746" spans="7:52" s="40" customFormat="1" ht="45.75" customHeight="1" x14ac:dyDescent="0.25">
      <c r="G1746" s="18"/>
      <c r="H1746" s="18"/>
      <c r="I1746" s="18"/>
      <c r="J1746" s="18"/>
      <c r="K1746" s="18"/>
      <c r="L1746" s="223"/>
      <c r="M1746" s="82"/>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4"/>
      <c r="AM1746" s="225"/>
      <c r="AN1746" s="225"/>
      <c r="AO1746" s="18"/>
      <c r="AP1746" s="18"/>
      <c r="AQ1746" s="18"/>
      <c r="AR1746" s="18"/>
      <c r="AS1746" s="18"/>
      <c r="AT1746" s="18"/>
      <c r="AU1746" s="18"/>
      <c r="AV1746" s="18"/>
      <c r="AW1746" s="223"/>
      <c r="AY1746" s="18"/>
      <c r="AZ1746" s="18"/>
    </row>
    <row r="1747" spans="7:52" s="40" customFormat="1" ht="45.75" customHeight="1" x14ac:dyDescent="0.25">
      <c r="G1747" s="18"/>
      <c r="H1747" s="18"/>
      <c r="I1747" s="18"/>
      <c r="J1747" s="18"/>
      <c r="K1747" s="18"/>
      <c r="L1747" s="223"/>
      <c r="M1747" s="82"/>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4"/>
      <c r="AM1747" s="225"/>
      <c r="AN1747" s="225"/>
      <c r="AO1747" s="18"/>
      <c r="AP1747" s="18"/>
      <c r="AQ1747" s="18"/>
      <c r="AR1747" s="18"/>
      <c r="AS1747" s="18"/>
      <c r="AT1747" s="18"/>
      <c r="AU1747" s="18"/>
      <c r="AV1747" s="18"/>
      <c r="AW1747" s="223"/>
      <c r="AY1747" s="18"/>
      <c r="AZ1747" s="18"/>
    </row>
    <row r="1748" spans="7:52" s="40" customFormat="1" ht="45.75" customHeight="1" x14ac:dyDescent="0.25">
      <c r="G1748" s="18"/>
      <c r="H1748" s="18"/>
      <c r="I1748" s="18"/>
      <c r="J1748" s="18"/>
      <c r="K1748" s="18"/>
      <c r="L1748" s="223"/>
      <c r="M1748" s="82"/>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4"/>
      <c r="AM1748" s="225"/>
      <c r="AN1748" s="225"/>
      <c r="AO1748" s="18"/>
      <c r="AP1748" s="18"/>
      <c r="AQ1748" s="18"/>
      <c r="AR1748" s="18"/>
      <c r="AS1748" s="18"/>
      <c r="AT1748" s="18"/>
      <c r="AU1748" s="18"/>
      <c r="AV1748" s="18"/>
      <c r="AW1748" s="223"/>
      <c r="AY1748" s="18"/>
      <c r="AZ1748" s="18"/>
    </row>
    <row r="1749" spans="7:52" s="40" customFormat="1" ht="45.75" customHeight="1" x14ac:dyDescent="0.25">
      <c r="G1749" s="18"/>
      <c r="H1749" s="18"/>
      <c r="I1749" s="18"/>
      <c r="J1749" s="18"/>
      <c r="K1749" s="18"/>
      <c r="L1749" s="223"/>
      <c r="M1749" s="82"/>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4"/>
      <c r="AM1749" s="225"/>
      <c r="AN1749" s="225"/>
      <c r="AO1749" s="18"/>
      <c r="AP1749" s="18"/>
      <c r="AQ1749" s="18"/>
      <c r="AR1749" s="18"/>
      <c r="AS1749" s="18"/>
      <c r="AT1749" s="18"/>
      <c r="AU1749" s="18"/>
      <c r="AV1749" s="18"/>
      <c r="AW1749" s="223"/>
      <c r="AY1749" s="18"/>
      <c r="AZ1749" s="18"/>
    </row>
    <row r="1750" spans="7:52" s="40" customFormat="1" ht="45.75" customHeight="1" x14ac:dyDescent="0.25">
      <c r="G1750" s="18"/>
      <c r="H1750" s="18"/>
      <c r="I1750" s="18"/>
      <c r="J1750" s="18"/>
      <c r="K1750" s="18"/>
      <c r="L1750" s="223"/>
      <c r="M1750" s="82"/>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4"/>
      <c r="AM1750" s="225"/>
      <c r="AN1750" s="225"/>
      <c r="AO1750" s="18"/>
      <c r="AP1750" s="18"/>
      <c r="AQ1750" s="18"/>
      <c r="AR1750" s="18"/>
      <c r="AS1750" s="18"/>
      <c r="AT1750" s="18"/>
      <c r="AU1750" s="18"/>
      <c r="AV1750" s="18"/>
      <c r="AW1750" s="223"/>
      <c r="AY1750" s="18"/>
      <c r="AZ1750" s="18"/>
    </row>
    <row r="1751" spans="7:52" s="40" customFormat="1" ht="45.75" customHeight="1" x14ac:dyDescent="0.25">
      <c r="G1751" s="18"/>
      <c r="H1751" s="18"/>
      <c r="I1751" s="18"/>
      <c r="J1751" s="18"/>
      <c r="K1751" s="18"/>
      <c r="L1751" s="223"/>
      <c r="M1751" s="82"/>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4"/>
      <c r="AM1751" s="225"/>
      <c r="AN1751" s="225"/>
      <c r="AO1751" s="18"/>
      <c r="AP1751" s="18"/>
      <c r="AQ1751" s="18"/>
      <c r="AR1751" s="18"/>
      <c r="AS1751" s="18"/>
      <c r="AT1751" s="18"/>
      <c r="AU1751" s="18"/>
      <c r="AV1751" s="18"/>
      <c r="AW1751" s="223"/>
      <c r="AY1751" s="18"/>
      <c r="AZ1751" s="18"/>
    </row>
    <row r="1752" spans="7:52" s="40" customFormat="1" ht="45.75" customHeight="1" x14ac:dyDescent="0.25">
      <c r="G1752" s="18"/>
      <c r="H1752" s="18"/>
      <c r="I1752" s="18"/>
      <c r="J1752" s="18"/>
      <c r="K1752" s="18"/>
      <c r="L1752" s="223"/>
      <c r="M1752" s="82"/>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4"/>
      <c r="AM1752" s="225"/>
      <c r="AN1752" s="225"/>
      <c r="AO1752" s="18"/>
      <c r="AP1752" s="18"/>
      <c r="AQ1752" s="18"/>
      <c r="AR1752" s="18"/>
      <c r="AS1752" s="18"/>
      <c r="AT1752" s="18"/>
      <c r="AU1752" s="18"/>
      <c r="AV1752" s="18"/>
      <c r="AW1752" s="223"/>
      <c r="AY1752" s="18"/>
      <c r="AZ1752" s="18"/>
    </row>
    <row r="1753" spans="7:52" s="40" customFormat="1" ht="45.75" customHeight="1" x14ac:dyDescent="0.25">
      <c r="G1753" s="18"/>
      <c r="H1753" s="18"/>
      <c r="I1753" s="18"/>
      <c r="J1753" s="18"/>
      <c r="K1753" s="18"/>
      <c r="L1753" s="223"/>
      <c r="M1753" s="82"/>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4"/>
      <c r="AM1753" s="225"/>
      <c r="AN1753" s="225"/>
      <c r="AO1753" s="18"/>
      <c r="AP1753" s="18"/>
      <c r="AQ1753" s="18"/>
      <c r="AR1753" s="18"/>
      <c r="AS1753" s="18"/>
      <c r="AT1753" s="18"/>
      <c r="AU1753" s="18"/>
      <c r="AV1753" s="18"/>
      <c r="AW1753" s="223"/>
      <c r="AY1753" s="18"/>
      <c r="AZ1753" s="18"/>
    </row>
    <row r="1754" spans="7:52" s="40" customFormat="1" ht="45.75" customHeight="1" x14ac:dyDescent="0.25">
      <c r="G1754" s="18"/>
      <c r="H1754" s="18"/>
      <c r="I1754" s="18"/>
      <c r="J1754" s="18"/>
      <c r="K1754" s="18"/>
      <c r="L1754" s="223"/>
      <c r="M1754" s="82"/>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4"/>
      <c r="AM1754" s="225"/>
      <c r="AN1754" s="225"/>
      <c r="AO1754" s="18"/>
      <c r="AP1754" s="18"/>
      <c r="AQ1754" s="18"/>
      <c r="AR1754" s="18"/>
      <c r="AS1754" s="18"/>
      <c r="AT1754" s="18"/>
      <c r="AU1754" s="18"/>
      <c r="AV1754" s="18"/>
      <c r="AW1754" s="223"/>
      <c r="AY1754" s="18"/>
      <c r="AZ1754" s="18"/>
    </row>
    <row r="1755" spans="7:52" s="40" customFormat="1" ht="45.75" customHeight="1" x14ac:dyDescent="0.25">
      <c r="G1755" s="18"/>
      <c r="H1755" s="18"/>
      <c r="I1755" s="18"/>
      <c r="J1755" s="18"/>
      <c r="K1755" s="18"/>
      <c r="L1755" s="223"/>
      <c r="M1755" s="82"/>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4"/>
      <c r="AM1755" s="225"/>
      <c r="AN1755" s="225"/>
      <c r="AO1755" s="18"/>
      <c r="AP1755" s="18"/>
      <c r="AQ1755" s="18"/>
      <c r="AR1755" s="18"/>
      <c r="AS1755" s="18"/>
      <c r="AT1755" s="18"/>
      <c r="AU1755" s="18"/>
      <c r="AV1755" s="18"/>
      <c r="AW1755" s="223"/>
      <c r="AY1755" s="18"/>
      <c r="AZ1755" s="18"/>
    </row>
    <row r="1756" spans="7:52" s="40" customFormat="1" ht="45.75" customHeight="1" x14ac:dyDescent="0.25">
      <c r="G1756" s="18"/>
      <c r="H1756" s="18"/>
      <c r="I1756" s="18"/>
      <c r="J1756" s="18"/>
      <c r="K1756" s="18"/>
      <c r="L1756" s="223"/>
      <c r="M1756" s="82"/>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4"/>
      <c r="AM1756" s="225"/>
      <c r="AN1756" s="225"/>
      <c r="AO1756" s="18"/>
      <c r="AP1756" s="18"/>
      <c r="AQ1756" s="18"/>
      <c r="AR1756" s="18"/>
      <c r="AS1756" s="18"/>
      <c r="AT1756" s="18"/>
      <c r="AU1756" s="18"/>
      <c r="AV1756" s="18"/>
      <c r="AW1756" s="223"/>
      <c r="AY1756" s="18"/>
      <c r="AZ1756" s="18"/>
    </row>
    <row r="1757" spans="7:52" s="40" customFormat="1" ht="45.75" customHeight="1" x14ac:dyDescent="0.25">
      <c r="G1757" s="18"/>
      <c r="H1757" s="18"/>
      <c r="I1757" s="18"/>
      <c r="J1757" s="18"/>
      <c r="K1757" s="18"/>
      <c r="L1757" s="223"/>
      <c r="M1757" s="82"/>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4"/>
      <c r="AM1757" s="225"/>
      <c r="AN1757" s="225"/>
      <c r="AO1757" s="18"/>
      <c r="AP1757" s="18"/>
      <c r="AQ1757" s="18"/>
      <c r="AR1757" s="18"/>
      <c r="AS1757" s="18"/>
      <c r="AT1757" s="18"/>
      <c r="AU1757" s="18"/>
      <c r="AV1757" s="18"/>
      <c r="AW1757" s="223"/>
      <c r="AY1757" s="18"/>
      <c r="AZ1757" s="18"/>
    </row>
    <row r="1758" spans="7:52" s="40" customFormat="1" ht="45.75" customHeight="1" x14ac:dyDescent="0.25">
      <c r="G1758" s="18"/>
      <c r="H1758" s="18"/>
      <c r="I1758" s="18"/>
      <c r="J1758" s="18"/>
      <c r="K1758" s="18"/>
      <c r="L1758" s="223"/>
      <c r="M1758" s="82"/>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4"/>
      <c r="AM1758" s="225"/>
      <c r="AN1758" s="225"/>
      <c r="AO1758" s="18"/>
      <c r="AP1758" s="18"/>
      <c r="AQ1758" s="18"/>
      <c r="AR1758" s="18"/>
      <c r="AS1758" s="18"/>
      <c r="AT1758" s="18"/>
      <c r="AU1758" s="18"/>
      <c r="AV1758" s="18"/>
      <c r="AW1758" s="223"/>
      <c r="AY1758" s="18"/>
      <c r="AZ1758" s="18"/>
    </row>
    <row r="1759" spans="7:52" s="40" customFormat="1" ht="45.75" customHeight="1" x14ac:dyDescent="0.25">
      <c r="G1759" s="18"/>
      <c r="H1759" s="18"/>
      <c r="I1759" s="18"/>
      <c r="J1759" s="18"/>
      <c r="K1759" s="18"/>
      <c r="L1759" s="223"/>
      <c r="M1759" s="82"/>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4"/>
      <c r="AM1759" s="225"/>
      <c r="AN1759" s="225"/>
      <c r="AO1759" s="18"/>
      <c r="AP1759" s="18"/>
      <c r="AQ1759" s="18"/>
      <c r="AR1759" s="18"/>
      <c r="AS1759" s="18"/>
      <c r="AT1759" s="18"/>
      <c r="AU1759" s="18"/>
      <c r="AV1759" s="18"/>
      <c r="AW1759" s="223"/>
      <c r="AY1759" s="18"/>
      <c r="AZ1759" s="18"/>
    </row>
    <row r="1760" spans="7:52" s="40" customFormat="1" ht="45.75" customHeight="1" x14ac:dyDescent="0.25">
      <c r="G1760" s="18"/>
      <c r="H1760" s="18"/>
      <c r="I1760" s="18"/>
      <c r="J1760" s="18"/>
      <c r="K1760" s="18"/>
      <c r="L1760" s="223"/>
      <c r="M1760" s="82"/>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4"/>
      <c r="AM1760" s="225"/>
      <c r="AN1760" s="225"/>
      <c r="AO1760" s="18"/>
      <c r="AP1760" s="18"/>
      <c r="AQ1760" s="18"/>
      <c r="AR1760" s="18"/>
      <c r="AS1760" s="18"/>
      <c r="AT1760" s="18"/>
      <c r="AU1760" s="18"/>
      <c r="AV1760" s="18"/>
      <c r="AW1760" s="223"/>
      <c r="AY1760" s="18"/>
      <c r="AZ1760" s="18"/>
    </row>
    <row r="1761" spans="7:52" s="40" customFormat="1" ht="45.75" customHeight="1" x14ac:dyDescent="0.25">
      <c r="G1761" s="18"/>
      <c r="H1761" s="18"/>
      <c r="I1761" s="18"/>
      <c r="J1761" s="18"/>
      <c r="K1761" s="18"/>
      <c r="L1761" s="223"/>
      <c r="M1761" s="82"/>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4"/>
      <c r="AM1761" s="225"/>
      <c r="AN1761" s="225"/>
      <c r="AO1761" s="18"/>
      <c r="AP1761" s="18"/>
      <c r="AQ1761" s="18"/>
      <c r="AR1761" s="18"/>
      <c r="AS1761" s="18"/>
      <c r="AT1761" s="18"/>
      <c r="AU1761" s="18"/>
      <c r="AV1761" s="18"/>
      <c r="AW1761" s="223"/>
      <c r="AY1761" s="18"/>
      <c r="AZ1761" s="18"/>
    </row>
    <row r="1762" spans="7:52" s="40" customFormat="1" ht="45.75" customHeight="1" x14ac:dyDescent="0.25">
      <c r="G1762" s="18"/>
      <c r="H1762" s="18"/>
      <c r="I1762" s="18"/>
      <c r="J1762" s="18"/>
      <c r="K1762" s="18"/>
      <c r="L1762" s="223"/>
      <c r="M1762" s="82"/>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4"/>
      <c r="AM1762" s="225"/>
      <c r="AN1762" s="225"/>
      <c r="AO1762" s="18"/>
      <c r="AP1762" s="18"/>
      <c r="AQ1762" s="18"/>
      <c r="AR1762" s="18"/>
      <c r="AS1762" s="18"/>
      <c r="AT1762" s="18"/>
      <c r="AU1762" s="18"/>
      <c r="AV1762" s="18"/>
      <c r="AW1762" s="223"/>
      <c r="AY1762" s="18"/>
      <c r="AZ1762" s="18"/>
    </row>
    <row r="1763" spans="7:52" s="40" customFormat="1" ht="45.75" customHeight="1" x14ac:dyDescent="0.25">
      <c r="G1763" s="18"/>
      <c r="H1763" s="18"/>
      <c r="I1763" s="18"/>
      <c r="J1763" s="18"/>
      <c r="K1763" s="18"/>
      <c r="L1763" s="223"/>
      <c r="M1763" s="82"/>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4"/>
      <c r="AM1763" s="225"/>
      <c r="AN1763" s="225"/>
      <c r="AO1763" s="18"/>
      <c r="AP1763" s="18"/>
      <c r="AQ1763" s="18"/>
      <c r="AR1763" s="18"/>
      <c r="AS1763" s="18"/>
      <c r="AT1763" s="18"/>
      <c r="AU1763" s="18"/>
      <c r="AV1763" s="18"/>
      <c r="AW1763" s="223"/>
      <c r="AY1763" s="18"/>
      <c r="AZ1763" s="18"/>
    </row>
    <row r="1764" spans="7:52" s="40" customFormat="1" ht="45.75" customHeight="1" x14ac:dyDescent="0.25">
      <c r="G1764" s="18"/>
      <c r="H1764" s="18"/>
      <c r="I1764" s="18"/>
      <c r="J1764" s="18"/>
      <c r="K1764" s="18"/>
      <c r="L1764" s="223"/>
      <c r="M1764" s="82"/>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4"/>
      <c r="AM1764" s="225"/>
      <c r="AN1764" s="225"/>
      <c r="AO1764" s="18"/>
      <c r="AP1764" s="18"/>
      <c r="AQ1764" s="18"/>
      <c r="AR1764" s="18"/>
      <c r="AS1764" s="18"/>
      <c r="AT1764" s="18"/>
      <c r="AU1764" s="18"/>
      <c r="AV1764" s="18"/>
      <c r="AW1764" s="223"/>
      <c r="AY1764" s="18"/>
      <c r="AZ1764" s="18"/>
    </row>
    <row r="1765" spans="7:52" s="40" customFormat="1" ht="45.75" customHeight="1" x14ac:dyDescent="0.25">
      <c r="G1765" s="18"/>
      <c r="H1765" s="18"/>
      <c r="I1765" s="18"/>
      <c r="J1765" s="18"/>
      <c r="K1765" s="18"/>
      <c r="L1765" s="223"/>
      <c r="M1765" s="82"/>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4"/>
      <c r="AM1765" s="225"/>
      <c r="AN1765" s="225"/>
      <c r="AO1765" s="18"/>
      <c r="AP1765" s="18"/>
      <c r="AQ1765" s="18"/>
      <c r="AR1765" s="18"/>
      <c r="AS1765" s="18"/>
      <c r="AT1765" s="18"/>
      <c r="AU1765" s="18"/>
      <c r="AV1765" s="18"/>
      <c r="AW1765" s="223"/>
      <c r="AY1765" s="18"/>
      <c r="AZ1765" s="18"/>
    </row>
    <row r="1766" spans="7:52" s="40" customFormat="1" ht="45.75" customHeight="1" x14ac:dyDescent="0.25">
      <c r="G1766" s="18"/>
      <c r="H1766" s="18"/>
      <c r="I1766" s="18"/>
      <c r="J1766" s="18"/>
      <c r="K1766" s="18"/>
      <c r="L1766" s="223"/>
      <c r="M1766" s="82"/>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4"/>
      <c r="AM1766" s="225"/>
      <c r="AN1766" s="225"/>
      <c r="AO1766" s="18"/>
      <c r="AP1766" s="18"/>
      <c r="AQ1766" s="18"/>
      <c r="AR1766" s="18"/>
      <c r="AS1766" s="18"/>
      <c r="AT1766" s="18"/>
      <c r="AU1766" s="18"/>
      <c r="AV1766" s="18"/>
      <c r="AW1766" s="223"/>
      <c r="AY1766" s="18"/>
      <c r="AZ1766" s="18"/>
    </row>
    <row r="1767" spans="7:52" s="40" customFormat="1" ht="45.75" customHeight="1" x14ac:dyDescent="0.25">
      <c r="G1767" s="18"/>
      <c r="H1767" s="18"/>
      <c r="I1767" s="18"/>
      <c r="J1767" s="18"/>
      <c r="K1767" s="18"/>
      <c r="L1767" s="223"/>
      <c r="M1767" s="82"/>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4"/>
      <c r="AM1767" s="225"/>
      <c r="AN1767" s="225"/>
      <c r="AO1767" s="18"/>
      <c r="AP1767" s="18"/>
      <c r="AQ1767" s="18"/>
      <c r="AR1767" s="18"/>
      <c r="AS1767" s="18"/>
      <c r="AT1767" s="18"/>
      <c r="AU1767" s="18"/>
      <c r="AV1767" s="18"/>
      <c r="AW1767" s="223"/>
      <c r="AY1767" s="18"/>
      <c r="AZ1767" s="18"/>
    </row>
    <row r="1768" spans="7:52" s="40" customFormat="1" ht="45.75" customHeight="1" x14ac:dyDescent="0.25">
      <c r="G1768" s="18"/>
      <c r="H1768" s="18"/>
      <c r="I1768" s="18"/>
      <c r="J1768" s="18"/>
      <c r="K1768" s="18"/>
      <c r="L1768" s="223"/>
      <c r="M1768" s="82"/>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4"/>
      <c r="AM1768" s="225"/>
      <c r="AN1768" s="225"/>
      <c r="AO1768" s="18"/>
      <c r="AP1768" s="18"/>
      <c r="AQ1768" s="18"/>
      <c r="AR1768" s="18"/>
      <c r="AS1768" s="18"/>
      <c r="AT1768" s="18"/>
      <c r="AU1768" s="18"/>
      <c r="AV1768" s="18"/>
      <c r="AW1768" s="223"/>
      <c r="AY1768" s="18"/>
      <c r="AZ1768" s="18"/>
    </row>
    <row r="1769" spans="7:52" s="40" customFormat="1" ht="45.75" customHeight="1" x14ac:dyDescent="0.25">
      <c r="G1769" s="18"/>
      <c r="H1769" s="18"/>
      <c r="I1769" s="18"/>
      <c r="J1769" s="18"/>
      <c r="K1769" s="18"/>
      <c r="L1769" s="223"/>
      <c r="M1769" s="82"/>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4"/>
      <c r="AM1769" s="225"/>
      <c r="AN1769" s="225"/>
      <c r="AO1769" s="18"/>
      <c r="AP1769" s="18"/>
      <c r="AQ1769" s="18"/>
      <c r="AR1769" s="18"/>
      <c r="AS1769" s="18"/>
      <c r="AT1769" s="18"/>
      <c r="AU1769" s="18"/>
      <c r="AV1769" s="18"/>
      <c r="AW1769" s="223"/>
      <c r="AY1769" s="18"/>
      <c r="AZ1769" s="18"/>
    </row>
    <row r="1770" spans="7:52" s="40" customFormat="1" ht="45.75" customHeight="1" x14ac:dyDescent="0.25">
      <c r="G1770" s="18"/>
      <c r="H1770" s="18"/>
      <c r="I1770" s="18"/>
      <c r="J1770" s="18"/>
      <c r="K1770" s="18"/>
      <c r="L1770" s="223"/>
      <c r="M1770" s="82"/>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4"/>
      <c r="AM1770" s="225"/>
      <c r="AN1770" s="225"/>
      <c r="AO1770" s="18"/>
      <c r="AP1770" s="18"/>
      <c r="AQ1770" s="18"/>
      <c r="AR1770" s="18"/>
      <c r="AS1770" s="18"/>
      <c r="AT1770" s="18"/>
      <c r="AU1770" s="18"/>
      <c r="AV1770" s="18"/>
      <c r="AW1770" s="223"/>
      <c r="AY1770" s="18"/>
      <c r="AZ1770" s="18"/>
    </row>
    <row r="1771" spans="7:52" s="40" customFormat="1" ht="45.75" customHeight="1" x14ac:dyDescent="0.25">
      <c r="G1771" s="18"/>
      <c r="H1771" s="18"/>
      <c r="I1771" s="18"/>
      <c r="J1771" s="18"/>
      <c r="K1771" s="18"/>
      <c r="L1771" s="223"/>
      <c r="M1771" s="82"/>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4"/>
      <c r="AM1771" s="225"/>
      <c r="AN1771" s="225"/>
      <c r="AO1771" s="18"/>
      <c r="AP1771" s="18"/>
      <c r="AQ1771" s="18"/>
      <c r="AR1771" s="18"/>
      <c r="AS1771" s="18"/>
      <c r="AT1771" s="18"/>
      <c r="AU1771" s="18"/>
      <c r="AV1771" s="18"/>
      <c r="AW1771" s="223"/>
      <c r="AY1771" s="18"/>
      <c r="AZ1771" s="18"/>
    </row>
    <row r="1772" spans="7:52" s="40" customFormat="1" ht="45.75" customHeight="1" x14ac:dyDescent="0.25">
      <c r="G1772" s="18"/>
      <c r="H1772" s="18"/>
      <c r="I1772" s="18"/>
      <c r="J1772" s="18"/>
      <c r="K1772" s="18"/>
      <c r="L1772" s="223"/>
      <c r="M1772" s="82"/>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4"/>
      <c r="AM1772" s="225"/>
      <c r="AN1772" s="225"/>
      <c r="AO1772" s="18"/>
      <c r="AP1772" s="18"/>
      <c r="AQ1772" s="18"/>
      <c r="AR1772" s="18"/>
      <c r="AS1772" s="18"/>
      <c r="AT1772" s="18"/>
      <c r="AU1772" s="18"/>
      <c r="AV1772" s="18"/>
      <c r="AW1772" s="223"/>
      <c r="AY1772" s="18"/>
      <c r="AZ1772" s="18"/>
    </row>
    <row r="1773" spans="7:52" s="40" customFormat="1" ht="45.75" customHeight="1" x14ac:dyDescent="0.25">
      <c r="G1773" s="18"/>
      <c r="H1773" s="18"/>
      <c r="I1773" s="18"/>
      <c r="J1773" s="18"/>
      <c r="K1773" s="18"/>
      <c r="L1773" s="223"/>
      <c r="M1773" s="82"/>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4"/>
      <c r="AM1773" s="225"/>
      <c r="AN1773" s="225"/>
      <c r="AO1773" s="18"/>
      <c r="AP1773" s="18"/>
      <c r="AQ1773" s="18"/>
      <c r="AR1773" s="18"/>
      <c r="AS1773" s="18"/>
      <c r="AT1773" s="18"/>
      <c r="AU1773" s="18"/>
      <c r="AV1773" s="18"/>
      <c r="AW1773" s="223"/>
      <c r="AY1773" s="18"/>
      <c r="AZ1773" s="18"/>
    </row>
    <row r="1774" spans="7:52" s="40" customFormat="1" ht="45.75" customHeight="1" x14ac:dyDescent="0.25">
      <c r="G1774" s="18"/>
      <c r="H1774" s="18"/>
      <c r="I1774" s="18"/>
      <c r="J1774" s="18"/>
      <c r="K1774" s="18"/>
      <c r="L1774" s="223"/>
      <c r="M1774" s="82"/>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4"/>
      <c r="AM1774" s="225"/>
      <c r="AN1774" s="225"/>
      <c r="AO1774" s="18"/>
      <c r="AP1774" s="18"/>
      <c r="AQ1774" s="18"/>
      <c r="AR1774" s="18"/>
      <c r="AS1774" s="18"/>
      <c r="AT1774" s="18"/>
      <c r="AU1774" s="18"/>
      <c r="AV1774" s="18"/>
      <c r="AW1774" s="223"/>
      <c r="AY1774" s="18"/>
      <c r="AZ1774" s="18"/>
    </row>
    <row r="1775" spans="7:52" s="40" customFormat="1" ht="45.75" customHeight="1" x14ac:dyDescent="0.25">
      <c r="G1775" s="18"/>
      <c r="H1775" s="18"/>
      <c r="I1775" s="18"/>
      <c r="J1775" s="18"/>
      <c r="K1775" s="18"/>
      <c r="L1775" s="223"/>
      <c r="M1775" s="82"/>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4"/>
      <c r="AM1775" s="225"/>
      <c r="AN1775" s="225"/>
      <c r="AO1775" s="18"/>
      <c r="AP1775" s="18"/>
      <c r="AQ1775" s="18"/>
      <c r="AR1775" s="18"/>
      <c r="AS1775" s="18"/>
      <c r="AT1775" s="18"/>
      <c r="AU1775" s="18"/>
      <c r="AV1775" s="18"/>
      <c r="AW1775" s="223"/>
      <c r="AY1775" s="18"/>
      <c r="AZ1775" s="18"/>
    </row>
    <row r="1776" spans="7:52" s="40" customFormat="1" ht="45.75" customHeight="1" x14ac:dyDescent="0.25">
      <c r="G1776" s="18"/>
      <c r="H1776" s="18"/>
      <c r="I1776" s="18"/>
      <c r="J1776" s="18"/>
      <c r="K1776" s="18"/>
      <c r="L1776" s="223"/>
      <c r="M1776" s="82"/>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4"/>
      <c r="AM1776" s="225"/>
      <c r="AN1776" s="225"/>
      <c r="AO1776" s="18"/>
      <c r="AP1776" s="18"/>
      <c r="AQ1776" s="18"/>
      <c r="AR1776" s="18"/>
      <c r="AS1776" s="18"/>
      <c r="AT1776" s="18"/>
      <c r="AU1776" s="18"/>
      <c r="AV1776" s="18"/>
      <c r="AW1776" s="223"/>
      <c r="AY1776" s="18"/>
      <c r="AZ1776" s="18"/>
    </row>
    <row r="1777" spans="7:52" s="40" customFormat="1" ht="45.75" customHeight="1" x14ac:dyDescent="0.25">
      <c r="G1777" s="18"/>
      <c r="H1777" s="18"/>
      <c r="I1777" s="18"/>
      <c r="J1777" s="18"/>
      <c r="K1777" s="18"/>
      <c r="L1777" s="223"/>
      <c r="M1777" s="82"/>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4"/>
      <c r="AM1777" s="225"/>
      <c r="AN1777" s="225"/>
      <c r="AO1777" s="18"/>
      <c r="AP1777" s="18"/>
      <c r="AQ1777" s="18"/>
      <c r="AR1777" s="18"/>
      <c r="AS1777" s="18"/>
      <c r="AT1777" s="18"/>
      <c r="AU1777" s="18"/>
      <c r="AV1777" s="18"/>
      <c r="AW1777" s="223"/>
      <c r="AY1777" s="18"/>
      <c r="AZ1777" s="18"/>
    </row>
    <row r="1778" spans="7:52" s="40" customFormat="1" ht="45.75" customHeight="1" x14ac:dyDescent="0.25">
      <c r="G1778" s="18"/>
      <c r="H1778" s="18"/>
      <c r="I1778" s="18"/>
      <c r="J1778" s="18"/>
      <c r="K1778" s="18"/>
      <c r="L1778" s="223"/>
      <c r="M1778" s="82"/>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4"/>
      <c r="AM1778" s="225"/>
      <c r="AN1778" s="225"/>
      <c r="AO1778" s="18"/>
      <c r="AP1778" s="18"/>
      <c r="AQ1778" s="18"/>
      <c r="AR1778" s="18"/>
      <c r="AS1778" s="18"/>
      <c r="AT1778" s="18"/>
      <c r="AU1778" s="18"/>
      <c r="AV1778" s="18"/>
      <c r="AW1778" s="223"/>
      <c r="AY1778" s="18"/>
      <c r="AZ1778" s="18"/>
    </row>
    <row r="1779" spans="7:52" s="40" customFormat="1" ht="45.75" customHeight="1" x14ac:dyDescent="0.25">
      <c r="G1779" s="18"/>
      <c r="H1779" s="18"/>
      <c r="I1779" s="18"/>
      <c r="J1779" s="18"/>
      <c r="K1779" s="18"/>
      <c r="L1779" s="223"/>
      <c r="M1779" s="82"/>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4"/>
      <c r="AM1779" s="225"/>
      <c r="AN1779" s="225"/>
      <c r="AO1779" s="18"/>
      <c r="AP1779" s="18"/>
      <c r="AQ1779" s="18"/>
      <c r="AR1779" s="18"/>
      <c r="AS1779" s="18"/>
      <c r="AT1779" s="18"/>
      <c r="AU1779" s="18"/>
      <c r="AV1779" s="18"/>
      <c r="AW1779" s="223"/>
      <c r="AY1779" s="18"/>
      <c r="AZ1779" s="18"/>
    </row>
    <row r="1780" spans="7:52" s="40" customFormat="1" ht="45.75" customHeight="1" x14ac:dyDescent="0.25">
      <c r="G1780" s="18"/>
      <c r="H1780" s="18"/>
      <c r="I1780" s="18"/>
      <c r="J1780" s="18"/>
      <c r="K1780" s="18"/>
      <c r="L1780" s="223"/>
      <c r="M1780" s="82"/>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4"/>
      <c r="AM1780" s="225"/>
      <c r="AN1780" s="225"/>
      <c r="AO1780" s="18"/>
      <c r="AP1780" s="18"/>
      <c r="AQ1780" s="18"/>
      <c r="AR1780" s="18"/>
      <c r="AS1780" s="18"/>
      <c r="AT1780" s="18"/>
      <c r="AU1780" s="18"/>
      <c r="AV1780" s="18"/>
      <c r="AW1780" s="223"/>
      <c r="AY1780" s="18"/>
      <c r="AZ1780" s="18"/>
    </row>
    <row r="1781" spans="7:52" s="40" customFormat="1" ht="45.75" customHeight="1" x14ac:dyDescent="0.25">
      <c r="G1781" s="18"/>
      <c r="H1781" s="18"/>
      <c r="I1781" s="18"/>
      <c r="J1781" s="18"/>
      <c r="K1781" s="18"/>
      <c r="L1781" s="223"/>
      <c r="M1781" s="82"/>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4"/>
      <c r="AM1781" s="225"/>
      <c r="AN1781" s="225"/>
      <c r="AO1781" s="18"/>
      <c r="AP1781" s="18"/>
      <c r="AQ1781" s="18"/>
      <c r="AR1781" s="18"/>
      <c r="AS1781" s="18"/>
      <c r="AT1781" s="18"/>
      <c r="AU1781" s="18"/>
      <c r="AV1781" s="18"/>
      <c r="AW1781" s="223"/>
      <c r="AY1781" s="18"/>
      <c r="AZ1781" s="18"/>
    </row>
    <row r="1782" spans="7:52" s="40" customFormat="1" ht="45.75" customHeight="1" x14ac:dyDescent="0.25">
      <c r="G1782" s="18"/>
      <c r="H1782" s="18"/>
      <c r="I1782" s="18"/>
      <c r="J1782" s="18"/>
      <c r="K1782" s="18"/>
      <c r="L1782" s="223"/>
      <c r="M1782" s="82"/>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4"/>
      <c r="AM1782" s="225"/>
      <c r="AN1782" s="225"/>
      <c r="AO1782" s="18"/>
      <c r="AP1782" s="18"/>
      <c r="AQ1782" s="18"/>
      <c r="AR1782" s="18"/>
      <c r="AS1782" s="18"/>
      <c r="AT1782" s="18"/>
      <c r="AU1782" s="18"/>
      <c r="AV1782" s="18"/>
      <c r="AW1782" s="223"/>
      <c r="AY1782" s="18"/>
      <c r="AZ1782" s="18"/>
    </row>
    <row r="1783" spans="7:52" s="40" customFormat="1" ht="45.75" customHeight="1" x14ac:dyDescent="0.25">
      <c r="G1783" s="18"/>
      <c r="H1783" s="18"/>
      <c r="I1783" s="18"/>
      <c r="J1783" s="18"/>
      <c r="K1783" s="18"/>
      <c r="L1783" s="223"/>
      <c r="M1783" s="82"/>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4"/>
      <c r="AM1783" s="225"/>
      <c r="AN1783" s="225"/>
      <c r="AO1783" s="18"/>
      <c r="AP1783" s="18"/>
      <c r="AQ1783" s="18"/>
      <c r="AR1783" s="18"/>
      <c r="AS1783" s="18"/>
      <c r="AT1783" s="18"/>
      <c r="AU1783" s="18"/>
      <c r="AV1783" s="18"/>
      <c r="AW1783" s="223"/>
      <c r="AY1783" s="18"/>
      <c r="AZ1783" s="18"/>
    </row>
    <row r="1784" spans="7:52" s="40" customFormat="1" ht="45.75" customHeight="1" x14ac:dyDescent="0.25">
      <c r="G1784" s="18"/>
      <c r="H1784" s="18"/>
      <c r="I1784" s="18"/>
      <c r="J1784" s="18"/>
      <c r="K1784" s="18"/>
      <c r="L1784" s="223"/>
      <c r="M1784" s="82"/>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4"/>
      <c r="AM1784" s="225"/>
      <c r="AN1784" s="225"/>
      <c r="AO1784" s="18"/>
      <c r="AP1784" s="18"/>
      <c r="AQ1784" s="18"/>
      <c r="AR1784" s="18"/>
      <c r="AS1784" s="18"/>
      <c r="AT1784" s="18"/>
      <c r="AU1784" s="18"/>
      <c r="AV1784" s="18"/>
      <c r="AW1784" s="223"/>
      <c r="AY1784" s="18"/>
      <c r="AZ1784" s="18"/>
    </row>
    <row r="1785" spans="7:52" s="40" customFormat="1" ht="45.75" customHeight="1" x14ac:dyDescent="0.25">
      <c r="G1785" s="18"/>
      <c r="H1785" s="18"/>
      <c r="I1785" s="18"/>
      <c r="J1785" s="18"/>
      <c r="K1785" s="18"/>
      <c r="L1785" s="223"/>
      <c r="M1785" s="82"/>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4"/>
      <c r="AM1785" s="225"/>
      <c r="AN1785" s="225"/>
      <c r="AO1785" s="18"/>
      <c r="AP1785" s="18"/>
      <c r="AQ1785" s="18"/>
      <c r="AR1785" s="18"/>
      <c r="AS1785" s="18"/>
      <c r="AT1785" s="18"/>
      <c r="AU1785" s="18"/>
      <c r="AV1785" s="18"/>
      <c r="AW1785" s="223"/>
      <c r="AY1785" s="18"/>
      <c r="AZ1785" s="18"/>
    </row>
    <row r="1786" spans="7:52" s="40" customFormat="1" ht="45.75" customHeight="1" x14ac:dyDescent="0.25">
      <c r="G1786" s="18"/>
      <c r="H1786" s="18"/>
      <c r="I1786" s="18"/>
      <c r="J1786" s="18"/>
      <c r="K1786" s="18"/>
      <c r="L1786" s="223"/>
      <c r="M1786" s="82"/>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4"/>
      <c r="AM1786" s="225"/>
      <c r="AN1786" s="225"/>
      <c r="AO1786" s="18"/>
      <c r="AP1786" s="18"/>
      <c r="AQ1786" s="18"/>
      <c r="AR1786" s="18"/>
      <c r="AS1786" s="18"/>
      <c r="AT1786" s="18"/>
      <c r="AU1786" s="18"/>
      <c r="AV1786" s="18"/>
      <c r="AW1786" s="223"/>
      <c r="AY1786" s="18"/>
      <c r="AZ1786" s="18"/>
    </row>
    <row r="1787" spans="7:52" s="40" customFormat="1" ht="45.75" customHeight="1" x14ac:dyDescent="0.25">
      <c r="G1787" s="18"/>
      <c r="H1787" s="18"/>
      <c r="I1787" s="18"/>
      <c r="J1787" s="18"/>
      <c r="K1787" s="18"/>
      <c r="L1787" s="223"/>
      <c r="M1787" s="82"/>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4"/>
      <c r="AM1787" s="225"/>
      <c r="AN1787" s="225"/>
      <c r="AO1787" s="18"/>
      <c r="AP1787" s="18"/>
      <c r="AQ1787" s="18"/>
      <c r="AR1787" s="18"/>
      <c r="AS1787" s="18"/>
      <c r="AT1787" s="18"/>
      <c r="AU1787" s="18"/>
      <c r="AV1787" s="18"/>
      <c r="AW1787" s="223"/>
      <c r="AY1787" s="18"/>
      <c r="AZ1787" s="18"/>
    </row>
    <row r="1788" spans="7:52" s="40" customFormat="1" ht="45.75" customHeight="1" x14ac:dyDescent="0.25">
      <c r="G1788" s="18"/>
      <c r="H1788" s="18"/>
      <c r="I1788" s="18"/>
      <c r="J1788" s="18"/>
      <c r="K1788" s="18"/>
      <c r="L1788" s="223"/>
      <c r="M1788" s="82"/>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4"/>
      <c r="AM1788" s="225"/>
      <c r="AN1788" s="225"/>
      <c r="AO1788" s="18"/>
      <c r="AP1788" s="18"/>
      <c r="AQ1788" s="18"/>
      <c r="AR1788" s="18"/>
      <c r="AS1788" s="18"/>
      <c r="AT1788" s="18"/>
      <c r="AU1788" s="18"/>
      <c r="AV1788" s="18"/>
      <c r="AW1788" s="223"/>
      <c r="AY1788" s="18"/>
      <c r="AZ1788" s="18"/>
    </row>
    <row r="1789" spans="7:52" s="40" customFormat="1" ht="45.75" customHeight="1" x14ac:dyDescent="0.25">
      <c r="G1789" s="18"/>
      <c r="H1789" s="18"/>
      <c r="I1789" s="18"/>
      <c r="J1789" s="18"/>
      <c r="K1789" s="18"/>
      <c r="L1789" s="223"/>
      <c r="M1789" s="82"/>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4"/>
      <c r="AM1789" s="225"/>
      <c r="AN1789" s="225"/>
      <c r="AO1789" s="18"/>
      <c r="AP1789" s="18"/>
      <c r="AQ1789" s="18"/>
      <c r="AR1789" s="18"/>
      <c r="AS1789" s="18"/>
      <c r="AT1789" s="18"/>
      <c r="AU1789" s="18"/>
      <c r="AV1789" s="18"/>
      <c r="AW1789" s="223"/>
      <c r="AY1789" s="18"/>
      <c r="AZ1789" s="18"/>
    </row>
    <row r="1790" spans="7:52" s="40" customFormat="1" ht="45.75" customHeight="1" x14ac:dyDescent="0.25">
      <c r="G1790" s="18"/>
      <c r="H1790" s="18"/>
      <c r="I1790" s="18"/>
      <c r="J1790" s="18"/>
      <c r="K1790" s="18"/>
      <c r="L1790" s="223"/>
      <c r="M1790" s="82"/>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4"/>
      <c r="AM1790" s="225"/>
      <c r="AN1790" s="225"/>
      <c r="AO1790" s="18"/>
      <c r="AP1790" s="18"/>
      <c r="AQ1790" s="18"/>
      <c r="AR1790" s="18"/>
      <c r="AS1790" s="18"/>
      <c r="AT1790" s="18"/>
      <c r="AU1790" s="18"/>
      <c r="AV1790" s="18"/>
      <c r="AW1790" s="223"/>
      <c r="AY1790" s="18"/>
      <c r="AZ1790" s="18"/>
    </row>
    <row r="1791" spans="7:52" s="40" customFormat="1" ht="45.75" customHeight="1" x14ac:dyDescent="0.25">
      <c r="G1791" s="18"/>
      <c r="H1791" s="18"/>
      <c r="I1791" s="18"/>
      <c r="J1791" s="18"/>
      <c r="K1791" s="18"/>
      <c r="L1791" s="223"/>
      <c r="M1791" s="82"/>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4"/>
      <c r="AM1791" s="225"/>
      <c r="AN1791" s="225"/>
      <c r="AO1791" s="18"/>
      <c r="AP1791" s="18"/>
      <c r="AQ1791" s="18"/>
      <c r="AR1791" s="18"/>
      <c r="AS1791" s="18"/>
      <c r="AT1791" s="18"/>
      <c r="AU1791" s="18"/>
      <c r="AV1791" s="18"/>
      <c r="AW1791" s="223"/>
      <c r="AY1791" s="18"/>
      <c r="AZ1791" s="18"/>
    </row>
    <row r="1792" spans="7:52" s="40" customFormat="1" ht="45.75" customHeight="1" x14ac:dyDescent="0.25">
      <c r="G1792" s="18"/>
      <c r="H1792" s="18"/>
      <c r="I1792" s="18"/>
      <c r="J1792" s="18"/>
      <c r="K1792" s="18"/>
      <c r="L1792" s="223"/>
      <c r="M1792" s="82"/>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4"/>
      <c r="AM1792" s="225"/>
      <c r="AN1792" s="225"/>
      <c r="AO1792" s="18"/>
      <c r="AP1792" s="18"/>
      <c r="AQ1792" s="18"/>
      <c r="AR1792" s="18"/>
      <c r="AS1792" s="18"/>
      <c r="AT1792" s="18"/>
      <c r="AU1792" s="18"/>
      <c r="AV1792" s="18"/>
      <c r="AW1792" s="223"/>
      <c r="AY1792" s="18"/>
      <c r="AZ1792" s="18"/>
    </row>
    <row r="1793" spans="7:52" s="40" customFormat="1" ht="45.75" customHeight="1" x14ac:dyDescent="0.25">
      <c r="G1793" s="18"/>
      <c r="H1793" s="18"/>
      <c r="I1793" s="18"/>
      <c r="J1793" s="18"/>
      <c r="K1793" s="18"/>
      <c r="L1793" s="223"/>
      <c r="M1793" s="82"/>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4"/>
      <c r="AM1793" s="225"/>
      <c r="AN1793" s="225"/>
      <c r="AO1793" s="18"/>
      <c r="AP1793" s="18"/>
      <c r="AQ1793" s="18"/>
      <c r="AR1793" s="18"/>
      <c r="AS1793" s="18"/>
      <c r="AT1793" s="18"/>
      <c r="AU1793" s="18"/>
      <c r="AV1793" s="18"/>
      <c r="AW1793" s="223"/>
      <c r="AY1793" s="18"/>
      <c r="AZ1793" s="18"/>
    </row>
    <row r="1794" spans="7:52" s="40" customFormat="1" ht="45.75" customHeight="1" x14ac:dyDescent="0.25">
      <c r="G1794" s="18"/>
      <c r="H1794" s="18"/>
      <c r="I1794" s="18"/>
      <c r="J1794" s="18"/>
      <c r="K1794" s="18"/>
      <c r="L1794" s="223"/>
      <c r="M1794" s="82"/>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4"/>
      <c r="AM1794" s="225"/>
      <c r="AN1794" s="225"/>
      <c r="AO1794" s="18"/>
      <c r="AP1794" s="18"/>
      <c r="AQ1794" s="18"/>
      <c r="AR1794" s="18"/>
      <c r="AS1794" s="18"/>
      <c r="AT1794" s="18"/>
      <c r="AU1794" s="18"/>
      <c r="AV1794" s="18"/>
      <c r="AW1794" s="223"/>
      <c r="AY1794" s="18"/>
      <c r="AZ1794" s="18"/>
    </row>
    <row r="1795" spans="7:52" s="40" customFormat="1" ht="45.75" customHeight="1" x14ac:dyDescent="0.25">
      <c r="G1795" s="18"/>
      <c r="H1795" s="18"/>
      <c r="I1795" s="18"/>
      <c r="J1795" s="18"/>
      <c r="K1795" s="18"/>
      <c r="L1795" s="223"/>
      <c r="M1795" s="82"/>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4"/>
      <c r="AM1795" s="225"/>
      <c r="AN1795" s="225"/>
      <c r="AO1795" s="18"/>
      <c r="AP1795" s="18"/>
      <c r="AQ1795" s="18"/>
      <c r="AR1795" s="18"/>
      <c r="AS1795" s="18"/>
      <c r="AT1795" s="18"/>
      <c r="AU1795" s="18"/>
      <c r="AV1795" s="18"/>
      <c r="AW1795" s="223"/>
      <c r="AY1795" s="18"/>
      <c r="AZ1795" s="18"/>
    </row>
    <row r="1796" spans="7:52" s="40" customFormat="1" ht="45.75" customHeight="1" x14ac:dyDescent="0.25">
      <c r="G1796" s="18"/>
      <c r="H1796" s="18"/>
      <c r="I1796" s="18"/>
      <c r="J1796" s="18"/>
      <c r="K1796" s="18"/>
      <c r="L1796" s="223"/>
      <c r="M1796" s="82"/>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4"/>
      <c r="AM1796" s="225"/>
      <c r="AN1796" s="225"/>
      <c r="AO1796" s="18"/>
      <c r="AP1796" s="18"/>
      <c r="AQ1796" s="18"/>
      <c r="AR1796" s="18"/>
      <c r="AS1796" s="18"/>
      <c r="AT1796" s="18"/>
      <c r="AU1796" s="18"/>
      <c r="AV1796" s="18"/>
      <c r="AW1796" s="223"/>
      <c r="AY1796" s="18"/>
      <c r="AZ1796" s="18"/>
    </row>
    <row r="1797" spans="7:52" s="40" customFormat="1" ht="45.75" customHeight="1" x14ac:dyDescent="0.25">
      <c r="G1797" s="18"/>
      <c r="H1797" s="18"/>
      <c r="I1797" s="18"/>
      <c r="J1797" s="18"/>
      <c r="K1797" s="18"/>
      <c r="L1797" s="223"/>
      <c r="M1797" s="82"/>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4"/>
      <c r="AM1797" s="225"/>
      <c r="AN1797" s="225"/>
      <c r="AO1797" s="18"/>
      <c r="AP1797" s="18"/>
      <c r="AQ1797" s="18"/>
      <c r="AR1797" s="18"/>
      <c r="AS1797" s="18"/>
      <c r="AT1797" s="18"/>
      <c r="AU1797" s="18"/>
      <c r="AV1797" s="18"/>
      <c r="AW1797" s="223"/>
      <c r="AY1797" s="18"/>
      <c r="AZ1797" s="18"/>
    </row>
    <row r="1798" spans="7:52" s="40" customFormat="1" ht="45.75" customHeight="1" x14ac:dyDescent="0.25">
      <c r="G1798" s="18"/>
      <c r="H1798" s="18"/>
      <c r="I1798" s="18"/>
      <c r="J1798" s="18"/>
      <c r="K1798" s="18"/>
      <c r="L1798" s="223"/>
      <c r="M1798" s="82"/>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4"/>
      <c r="AM1798" s="225"/>
      <c r="AN1798" s="225"/>
      <c r="AO1798" s="18"/>
      <c r="AP1798" s="18"/>
      <c r="AQ1798" s="18"/>
      <c r="AR1798" s="18"/>
      <c r="AS1798" s="18"/>
      <c r="AT1798" s="18"/>
      <c r="AU1798" s="18"/>
      <c r="AV1798" s="18"/>
      <c r="AW1798" s="223"/>
      <c r="AY1798" s="18"/>
      <c r="AZ1798" s="18"/>
    </row>
    <row r="1799" spans="7:52" s="40" customFormat="1" ht="45.75" customHeight="1" x14ac:dyDescent="0.25">
      <c r="G1799" s="18"/>
      <c r="H1799" s="18"/>
      <c r="I1799" s="18"/>
      <c r="J1799" s="18"/>
      <c r="K1799" s="18"/>
      <c r="L1799" s="223"/>
      <c r="M1799" s="82"/>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4"/>
      <c r="AM1799" s="225"/>
      <c r="AN1799" s="225"/>
      <c r="AO1799" s="18"/>
      <c r="AP1799" s="18"/>
      <c r="AQ1799" s="18"/>
      <c r="AR1799" s="18"/>
      <c r="AS1799" s="18"/>
      <c r="AT1799" s="18"/>
      <c r="AU1799" s="18"/>
      <c r="AV1799" s="18"/>
      <c r="AW1799" s="223"/>
      <c r="AY1799" s="18"/>
      <c r="AZ1799" s="18"/>
    </row>
    <row r="1800" spans="7:52" s="40" customFormat="1" ht="45.75" customHeight="1" x14ac:dyDescent="0.25">
      <c r="G1800" s="18"/>
      <c r="H1800" s="18"/>
      <c r="I1800" s="18"/>
      <c r="J1800" s="18"/>
      <c r="K1800" s="18"/>
      <c r="L1800" s="223"/>
      <c r="M1800" s="82"/>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4"/>
      <c r="AM1800" s="225"/>
      <c r="AN1800" s="225"/>
      <c r="AO1800" s="18"/>
      <c r="AP1800" s="18"/>
      <c r="AQ1800" s="18"/>
      <c r="AR1800" s="18"/>
      <c r="AS1800" s="18"/>
      <c r="AT1800" s="18"/>
      <c r="AU1800" s="18"/>
      <c r="AV1800" s="18"/>
      <c r="AW1800" s="223"/>
      <c r="AY1800" s="18"/>
      <c r="AZ1800" s="18"/>
    </row>
    <row r="1801" spans="7:52" s="40" customFormat="1" ht="45.75" customHeight="1" x14ac:dyDescent="0.25">
      <c r="G1801" s="18"/>
      <c r="H1801" s="18"/>
      <c r="I1801" s="18"/>
      <c r="J1801" s="18"/>
      <c r="K1801" s="18"/>
      <c r="L1801" s="223"/>
      <c r="M1801" s="82"/>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4"/>
      <c r="AM1801" s="225"/>
      <c r="AN1801" s="225"/>
      <c r="AO1801" s="18"/>
      <c r="AP1801" s="18"/>
      <c r="AQ1801" s="18"/>
      <c r="AR1801" s="18"/>
      <c r="AS1801" s="18"/>
      <c r="AT1801" s="18"/>
      <c r="AU1801" s="18"/>
      <c r="AV1801" s="18"/>
      <c r="AW1801" s="223"/>
      <c r="AY1801" s="18"/>
      <c r="AZ1801" s="18"/>
    </row>
    <row r="1802" spans="7:52" s="40" customFormat="1" ht="45.75" customHeight="1" x14ac:dyDescent="0.25">
      <c r="G1802" s="18"/>
      <c r="H1802" s="18"/>
      <c r="I1802" s="18"/>
      <c r="J1802" s="18"/>
      <c r="K1802" s="18"/>
      <c r="L1802" s="223"/>
      <c r="M1802" s="82"/>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4"/>
      <c r="AM1802" s="225"/>
      <c r="AN1802" s="225"/>
      <c r="AO1802" s="18"/>
      <c r="AP1802" s="18"/>
      <c r="AQ1802" s="18"/>
      <c r="AR1802" s="18"/>
      <c r="AS1802" s="18"/>
      <c r="AT1802" s="18"/>
      <c r="AU1802" s="18"/>
      <c r="AV1802" s="18"/>
      <c r="AW1802" s="223"/>
      <c r="AY1802" s="18"/>
      <c r="AZ1802" s="18"/>
    </row>
    <row r="1803" spans="7:52" s="40" customFormat="1" ht="45.75" customHeight="1" x14ac:dyDescent="0.25">
      <c r="G1803" s="18"/>
      <c r="H1803" s="18"/>
      <c r="I1803" s="18"/>
      <c r="J1803" s="18"/>
      <c r="K1803" s="18"/>
      <c r="L1803" s="223"/>
      <c r="M1803" s="82"/>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4"/>
      <c r="AM1803" s="225"/>
      <c r="AN1803" s="225"/>
      <c r="AO1803" s="18"/>
      <c r="AP1803" s="18"/>
      <c r="AQ1803" s="18"/>
      <c r="AR1803" s="18"/>
      <c r="AS1803" s="18"/>
      <c r="AT1803" s="18"/>
      <c r="AU1803" s="18"/>
      <c r="AV1803" s="18"/>
      <c r="AW1803" s="223"/>
      <c r="AY1803" s="18"/>
      <c r="AZ1803" s="18"/>
    </row>
    <row r="1804" spans="7:52" s="40" customFormat="1" ht="45.75" customHeight="1" x14ac:dyDescent="0.25">
      <c r="G1804" s="18"/>
      <c r="H1804" s="18"/>
      <c r="I1804" s="18"/>
      <c r="J1804" s="18"/>
      <c r="K1804" s="18"/>
      <c r="L1804" s="223"/>
      <c r="M1804" s="82"/>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4"/>
      <c r="AM1804" s="225"/>
      <c r="AN1804" s="225"/>
      <c r="AO1804" s="18"/>
      <c r="AP1804" s="18"/>
      <c r="AQ1804" s="18"/>
      <c r="AR1804" s="18"/>
      <c r="AS1804" s="18"/>
      <c r="AT1804" s="18"/>
      <c r="AU1804" s="18"/>
      <c r="AV1804" s="18"/>
      <c r="AW1804" s="223"/>
      <c r="AY1804" s="18"/>
      <c r="AZ1804" s="18"/>
    </row>
    <row r="1805" spans="7:52" s="40" customFormat="1" ht="45.75" customHeight="1" x14ac:dyDescent="0.25">
      <c r="G1805" s="18"/>
      <c r="H1805" s="18"/>
      <c r="I1805" s="18"/>
      <c r="J1805" s="18"/>
      <c r="K1805" s="18"/>
      <c r="L1805" s="223"/>
      <c r="M1805" s="82"/>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4"/>
      <c r="AM1805" s="225"/>
      <c r="AN1805" s="225"/>
      <c r="AO1805" s="18"/>
      <c r="AP1805" s="18"/>
      <c r="AQ1805" s="18"/>
      <c r="AR1805" s="18"/>
      <c r="AS1805" s="18"/>
      <c r="AT1805" s="18"/>
      <c r="AU1805" s="18"/>
      <c r="AV1805" s="18"/>
      <c r="AW1805" s="223"/>
      <c r="AY1805" s="18"/>
      <c r="AZ1805" s="18"/>
    </row>
    <row r="1806" spans="7:52" s="40" customFormat="1" ht="45.75" customHeight="1" x14ac:dyDescent="0.25">
      <c r="G1806" s="18"/>
      <c r="H1806" s="18"/>
      <c r="I1806" s="18"/>
      <c r="J1806" s="18"/>
      <c r="K1806" s="18"/>
      <c r="L1806" s="223"/>
      <c r="M1806" s="82"/>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4"/>
      <c r="AM1806" s="225"/>
      <c r="AN1806" s="225"/>
      <c r="AO1806" s="18"/>
      <c r="AP1806" s="18"/>
      <c r="AQ1806" s="18"/>
      <c r="AR1806" s="18"/>
      <c r="AS1806" s="18"/>
      <c r="AT1806" s="18"/>
      <c r="AU1806" s="18"/>
      <c r="AV1806" s="18"/>
      <c r="AW1806" s="223"/>
      <c r="AY1806" s="18"/>
      <c r="AZ1806" s="18"/>
    </row>
    <row r="1807" spans="7:52" s="40" customFormat="1" ht="45.75" customHeight="1" x14ac:dyDescent="0.25">
      <c r="G1807" s="18"/>
      <c r="H1807" s="18"/>
      <c r="I1807" s="18"/>
      <c r="J1807" s="18"/>
      <c r="K1807" s="18"/>
      <c r="L1807" s="223"/>
      <c r="M1807" s="82"/>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4"/>
      <c r="AM1807" s="225"/>
      <c r="AN1807" s="225"/>
      <c r="AO1807" s="18"/>
      <c r="AP1807" s="18"/>
      <c r="AQ1807" s="18"/>
      <c r="AR1807" s="18"/>
      <c r="AS1807" s="18"/>
      <c r="AT1807" s="18"/>
      <c r="AU1807" s="18"/>
      <c r="AV1807" s="18"/>
      <c r="AW1807" s="223"/>
      <c r="AY1807" s="18"/>
      <c r="AZ1807" s="18"/>
    </row>
    <row r="1808" spans="7:52" s="40" customFormat="1" ht="45.75" customHeight="1" x14ac:dyDescent="0.25">
      <c r="G1808" s="18"/>
      <c r="H1808" s="18"/>
      <c r="I1808" s="18"/>
      <c r="J1808" s="18"/>
      <c r="K1808" s="18"/>
      <c r="L1808" s="223"/>
      <c r="M1808" s="82"/>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4"/>
      <c r="AM1808" s="225"/>
      <c r="AN1808" s="225"/>
      <c r="AO1808" s="18"/>
      <c r="AP1808" s="18"/>
      <c r="AQ1808" s="18"/>
      <c r="AR1808" s="18"/>
      <c r="AS1808" s="18"/>
      <c r="AT1808" s="18"/>
      <c r="AU1808" s="18"/>
      <c r="AV1808" s="18"/>
      <c r="AW1808" s="223"/>
      <c r="AY1808" s="18"/>
      <c r="AZ1808" s="18"/>
    </row>
    <row r="1809" spans="7:52" s="40" customFormat="1" ht="45.75" customHeight="1" x14ac:dyDescent="0.25">
      <c r="G1809" s="18"/>
      <c r="H1809" s="18"/>
      <c r="I1809" s="18"/>
      <c r="J1809" s="18"/>
      <c r="K1809" s="18"/>
      <c r="L1809" s="223"/>
      <c r="M1809" s="82"/>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4"/>
      <c r="AM1809" s="225"/>
      <c r="AN1809" s="225"/>
      <c r="AO1809" s="18"/>
      <c r="AP1809" s="18"/>
      <c r="AQ1809" s="18"/>
      <c r="AR1809" s="18"/>
      <c r="AS1809" s="18"/>
      <c r="AT1809" s="18"/>
      <c r="AU1809" s="18"/>
      <c r="AV1809" s="18"/>
      <c r="AW1809" s="223"/>
      <c r="AY1809" s="18"/>
      <c r="AZ1809" s="18"/>
    </row>
    <row r="1810" spans="7:52" s="40" customFormat="1" ht="45.75" customHeight="1" x14ac:dyDescent="0.25">
      <c r="G1810" s="18"/>
      <c r="H1810" s="18"/>
      <c r="I1810" s="18"/>
      <c r="J1810" s="18"/>
      <c r="K1810" s="18"/>
      <c r="L1810" s="223"/>
      <c r="M1810" s="82"/>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4"/>
      <c r="AM1810" s="225"/>
      <c r="AN1810" s="225"/>
      <c r="AO1810" s="18"/>
      <c r="AP1810" s="18"/>
      <c r="AQ1810" s="18"/>
      <c r="AR1810" s="18"/>
      <c r="AS1810" s="18"/>
      <c r="AT1810" s="18"/>
      <c r="AU1810" s="18"/>
      <c r="AV1810" s="18"/>
      <c r="AW1810" s="223"/>
      <c r="AY1810" s="18"/>
      <c r="AZ1810" s="18"/>
    </row>
    <row r="1811" spans="7:52" s="40" customFormat="1" ht="45.75" customHeight="1" x14ac:dyDescent="0.25">
      <c r="G1811" s="18"/>
      <c r="H1811" s="18"/>
      <c r="I1811" s="18"/>
      <c r="J1811" s="18"/>
      <c r="K1811" s="18"/>
      <c r="L1811" s="223"/>
      <c r="M1811" s="82"/>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4"/>
      <c r="AM1811" s="225"/>
      <c r="AN1811" s="225"/>
      <c r="AO1811" s="18"/>
      <c r="AP1811" s="18"/>
      <c r="AQ1811" s="18"/>
      <c r="AR1811" s="18"/>
      <c r="AS1811" s="18"/>
      <c r="AT1811" s="18"/>
      <c r="AU1811" s="18"/>
      <c r="AV1811" s="18"/>
      <c r="AW1811" s="223"/>
      <c r="AY1811" s="18"/>
      <c r="AZ1811" s="18"/>
    </row>
    <row r="1812" spans="7:52" s="40" customFormat="1" ht="45.75" customHeight="1" x14ac:dyDescent="0.25">
      <c r="G1812" s="18"/>
      <c r="H1812" s="18"/>
      <c r="I1812" s="18"/>
      <c r="J1812" s="18"/>
      <c r="K1812" s="18"/>
      <c r="L1812" s="223"/>
      <c r="M1812" s="82"/>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4"/>
      <c r="AM1812" s="225"/>
      <c r="AN1812" s="225"/>
      <c r="AO1812" s="18"/>
      <c r="AP1812" s="18"/>
      <c r="AQ1812" s="18"/>
      <c r="AR1812" s="18"/>
      <c r="AS1812" s="18"/>
      <c r="AT1812" s="18"/>
      <c r="AU1812" s="18"/>
      <c r="AV1812" s="18"/>
      <c r="AW1812" s="223"/>
      <c r="AY1812" s="18"/>
      <c r="AZ1812" s="18"/>
    </row>
    <row r="1813" spans="7:52" s="40" customFormat="1" ht="45.75" customHeight="1" x14ac:dyDescent="0.25">
      <c r="G1813" s="18"/>
      <c r="H1813" s="18"/>
      <c r="I1813" s="18"/>
      <c r="J1813" s="18"/>
      <c r="K1813" s="18"/>
      <c r="L1813" s="223"/>
      <c r="M1813" s="82"/>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4"/>
      <c r="AM1813" s="225"/>
      <c r="AN1813" s="225"/>
      <c r="AO1813" s="18"/>
      <c r="AP1813" s="18"/>
      <c r="AQ1813" s="18"/>
      <c r="AR1813" s="18"/>
      <c r="AS1813" s="18"/>
      <c r="AT1813" s="18"/>
      <c r="AU1813" s="18"/>
      <c r="AV1813" s="18"/>
      <c r="AW1813" s="223"/>
      <c r="AY1813" s="18"/>
      <c r="AZ1813" s="18"/>
    </row>
    <row r="1814" spans="7:52" s="40" customFormat="1" ht="45.75" customHeight="1" x14ac:dyDescent="0.25">
      <c r="G1814" s="18"/>
      <c r="H1814" s="18"/>
      <c r="I1814" s="18"/>
      <c r="J1814" s="18"/>
      <c r="K1814" s="18"/>
      <c r="L1814" s="223"/>
      <c r="M1814" s="82"/>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4"/>
      <c r="AM1814" s="225"/>
      <c r="AN1814" s="225"/>
      <c r="AO1814" s="18"/>
      <c r="AP1814" s="18"/>
      <c r="AQ1814" s="18"/>
      <c r="AR1814" s="18"/>
      <c r="AS1814" s="18"/>
      <c r="AT1814" s="18"/>
      <c r="AU1814" s="18"/>
      <c r="AV1814" s="18"/>
      <c r="AW1814" s="223"/>
      <c r="AY1814" s="18"/>
      <c r="AZ1814" s="18"/>
    </row>
    <row r="1815" spans="7:52" s="40" customFormat="1" ht="45.75" customHeight="1" x14ac:dyDescent="0.25">
      <c r="G1815" s="18"/>
      <c r="H1815" s="18"/>
      <c r="I1815" s="18"/>
      <c r="J1815" s="18"/>
      <c r="K1815" s="18"/>
      <c r="L1815" s="223"/>
      <c r="M1815" s="82"/>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4"/>
      <c r="AM1815" s="225"/>
      <c r="AN1815" s="225"/>
      <c r="AO1815" s="18"/>
      <c r="AP1815" s="18"/>
      <c r="AQ1815" s="18"/>
      <c r="AR1815" s="18"/>
      <c r="AS1815" s="18"/>
      <c r="AT1815" s="18"/>
      <c r="AU1815" s="18"/>
      <c r="AV1815" s="18"/>
      <c r="AW1815" s="223"/>
      <c r="AY1815" s="18"/>
      <c r="AZ1815" s="18"/>
    </row>
    <row r="1816" spans="7:52" s="40" customFormat="1" ht="45.75" customHeight="1" x14ac:dyDescent="0.25">
      <c r="G1816" s="18"/>
      <c r="H1816" s="18"/>
      <c r="I1816" s="18"/>
      <c r="J1816" s="18"/>
      <c r="K1816" s="18"/>
      <c r="L1816" s="223"/>
      <c r="M1816" s="82"/>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4"/>
      <c r="AM1816" s="225"/>
      <c r="AN1816" s="225"/>
      <c r="AO1816" s="18"/>
      <c r="AP1816" s="18"/>
      <c r="AQ1816" s="18"/>
      <c r="AR1816" s="18"/>
      <c r="AS1816" s="18"/>
      <c r="AT1816" s="18"/>
      <c r="AU1816" s="18"/>
      <c r="AV1816" s="18"/>
      <c r="AW1816" s="223"/>
      <c r="AY1816" s="18"/>
      <c r="AZ1816" s="18"/>
    </row>
    <row r="1817" spans="7:52" s="40" customFormat="1" ht="45.75" customHeight="1" x14ac:dyDescent="0.25">
      <c r="G1817" s="18"/>
      <c r="H1817" s="18"/>
      <c r="I1817" s="18"/>
      <c r="J1817" s="18"/>
      <c r="K1817" s="18"/>
      <c r="L1817" s="223"/>
      <c r="M1817" s="82"/>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4"/>
      <c r="AM1817" s="225"/>
      <c r="AN1817" s="225"/>
      <c r="AO1817" s="18"/>
      <c r="AP1817" s="18"/>
      <c r="AQ1817" s="18"/>
      <c r="AR1817" s="18"/>
      <c r="AS1817" s="18"/>
      <c r="AT1817" s="18"/>
      <c r="AU1817" s="18"/>
      <c r="AV1817" s="18"/>
      <c r="AW1817" s="223"/>
      <c r="AY1817" s="18"/>
      <c r="AZ1817" s="18"/>
    </row>
    <row r="1818" spans="7:52" s="40" customFormat="1" ht="45.75" customHeight="1" x14ac:dyDescent="0.25">
      <c r="G1818" s="18"/>
      <c r="H1818" s="18"/>
      <c r="I1818" s="18"/>
      <c r="J1818" s="18"/>
      <c r="K1818" s="18"/>
      <c r="L1818" s="223"/>
      <c r="M1818" s="82"/>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4"/>
      <c r="AM1818" s="225"/>
      <c r="AN1818" s="225"/>
      <c r="AO1818" s="18"/>
      <c r="AP1818" s="18"/>
      <c r="AQ1818" s="18"/>
      <c r="AR1818" s="18"/>
      <c r="AS1818" s="18"/>
      <c r="AT1818" s="18"/>
      <c r="AU1818" s="18"/>
      <c r="AV1818" s="18"/>
      <c r="AW1818" s="223"/>
      <c r="AY1818" s="18"/>
      <c r="AZ1818" s="18"/>
    </row>
    <row r="1819" spans="7:52" s="40" customFormat="1" ht="45.75" customHeight="1" x14ac:dyDescent="0.25">
      <c r="G1819" s="18"/>
      <c r="H1819" s="18"/>
      <c r="I1819" s="18"/>
      <c r="J1819" s="18"/>
      <c r="K1819" s="18"/>
      <c r="L1819" s="223"/>
      <c r="M1819" s="82"/>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4"/>
      <c r="AM1819" s="225"/>
      <c r="AN1819" s="225"/>
      <c r="AO1819" s="18"/>
      <c r="AP1819" s="18"/>
      <c r="AQ1819" s="18"/>
      <c r="AR1819" s="18"/>
      <c r="AS1819" s="18"/>
      <c r="AT1819" s="18"/>
      <c r="AU1819" s="18"/>
      <c r="AV1819" s="18"/>
      <c r="AW1819" s="223"/>
      <c r="AY1819" s="18"/>
      <c r="AZ1819" s="18"/>
    </row>
    <row r="1820" spans="7:52" s="40" customFormat="1" ht="45.75" customHeight="1" x14ac:dyDescent="0.25">
      <c r="G1820" s="18"/>
      <c r="H1820" s="18"/>
      <c r="I1820" s="18"/>
      <c r="J1820" s="18"/>
      <c r="K1820" s="18"/>
      <c r="L1820" s="223"/>
      <c r="M1820" s="82"/>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4"/>
      <c r="AM1820" s="225"/>
      <c r="AN1820" s="225"/>
      <c r="AO1820" s="18"/>
      <c r="AP1820" s="18"/>
      <c r="AQ1820" s="18"/>
      <c r="AR1820" s="18"/>
      <c r="AS1820" s="18"/>
      <c r="AT1820" s="18"/>
      <c r="AU1820" s="18"/>
      <c r="AV1820" s="18"/>
      <c r="AW1820" s="223"/>
      <c r="AY1820" s="18"/>
      <c r="AZ1820" s="18"/>
    </row>
    <row r="1821" spans="7:52" s="40" customFormat="1" ht="45.75" customHeight="1" x14ac:dyDescent="0.25">
      <c r="G1821" s="18"/>
      <c r="H1821" s="18"/>
      <c r="I1821" s="18"/>
      <c r="J1821" s="18"/>
      <c r="K1821" s="18"/>
      <c r="L1821" s="223"/>
      <c r="M1821" s="82"/>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4"/>
      <c r="AM1821" s="225"/>
      <c r="AN1821" s="225"/>
      <c r="AO1821" s="18"/>
      <c r="AP1821" s="18"/>
      <c r="AQ1821" s="18"/>
      <c r="AR1821" s="18"/>
      <c r="AS1821" s="18"/>
      <c r="AT1821" s="18"/>
      <c r="AU1821" s="18"/>
      <c r="AV1821" s="18"/>
      <c r="AW1821" s="223"/>
      <c r="AY1821" s="18"/>
      <c r="AZ1821" s="18"/>
    </row>
    <row r="1822" spans="7:52" s="40" customFormat="1" ht="45.75" customHeight="1" x14ac:dyDescent="0.25">
      <c r="G1822" s="18"/>
      <c r="H1822" s="18"/>
      <c r="I1822" s="18"/>
      <c r="J1822" s="18"/>
      <c r="K1822" s="18"/>
      <c r="L1822" s="223"/>
      <c r="M1822" s="82"/>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4"/>
      <c r="AM1822" s="225"/>
      <c r="AN1822" s="225"/>
      <c r="AO1822" s="18"/>
      <c r="AP1822" s="18"/>
      <c r="AQ1822" s="18"/>
      <c r="AR1822" s="18"/>
      <c r="AS1822" s="18"/>
      <c r="AT1822" s="18"/>
      <c r="AU1822" s="18"/>
      <c r="AV1822" s="18"/>
      <c r="AW1822" s="223"/>
      <c r="AY1822" s="18"/>
      <c r="AZ1822" s="18"/>
    </row>
    <row r="1823" spans="7:52" s="40" customFormat="1" ht="45.75" customHeight="1" x14ac:dyDescent="0.25">
      <c r="G1823" s="18"/>
      <c r="H1823" s="18"/>
      <c r="I1823" s="18"/>
      <c r="J1823" s="18"/>
      <c r="K1823" s="18"/>
      <c r="L1823" s="223"/>
      <c r="M1823" s="82"/>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4"/>
      <c r="AM1823" s="225"/>
      <c r="AN1823" s="225"/>
      <c r="AO1823" s="18"/>
      <c r="AP1823" s="18"/>
      <c r="AQ1823" s="18"/>
      <c r="AR1823" s="18"/>
      <c r="AS1823" s="18"/>
      <c r="AT1823" s="18"/>
      <c r="AU1823" s="18"/>
      <c r="AV1823" s="18"/>
      <c r="AW1823" s="223"/>
      <c r="AY1823" s="18"/>
      <c r="AZ1823" s="18"/>
    </row>
    <row r="1824" spans="7:52" s="40" customFormat="1" ht="45.75" customHeight="1" x14ac:dyDescent="0.25">
      <c r="G1824" s="18"/>
      <c r="H1824" s="18"/>
      <c r="I1824" s="18"/>
      <c r="J1824" s="18"/>
      <c r="K1824" s="18"/>
      <c r="L1824" s="223"/>
      <c r="M1824" s="82"/>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4"/>
      <c r="AM1824" s="225"/>
      <c r="AN1824" s="225"/>
      <c r="AO1824" s="18"/>
      <c r="AP1824" s="18"/>
      <c r="AQ1824" s="18"/>
      <c r="AR1824" s="18"/>
      <c r="AS1824" s="18"/>
      <c r="AT1824" s="18"/>
      <c r="AU1824" s="18"/>
      <c r="AV1824" s="18"/>
      <c r="AW1824" s="223"/>
      <c r="AY1824" s="18"/>
      <c r="AZ1824" s="18"/>
    </row>
    <row r="1825" spans="7:52" s="40" customFormat="1" ht="45.75" customHeight="1" x14ac:dyDescent="0.25">
      <c r="G1825" s="18"/>
      <c r="H1825" s="18"/>
      <c r="I1825" s="18"/>
      <c r="J1825" s="18"/>
      <c r="K1825" s="18"/>
      <c r="L1825" s="223"/>
      <c r="M1825" s="82"/>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4"/>
      <c r="AM1825" s="225"/>
      <c r="AN1825" s="225"/>
      <c r="AO1825" s="18"/>
      <c r="AP1825" s="18"/>
      <c r="AQ1825" s="18"/>
      <c r="AR1825" s="18"/>
      <c r="AS1825" s="18"/>
      <c r="AT1825" s="18"/>
      <c r="AU1825" s="18"/>
      <c r="AV1825" s="18"/>
      <c r="AW1825" s="223"/>
      <c r="AY1825" s="18"/>
      <c r="AZ1825" s="18"/>
    </row>
    <row r="1826" spans="7:52" s="40" customFormat="1" ht="45.75" customHeight="1" x14ac:dyDescent="0.25">
      <c r="G1826" s="18"/>
      <c r="H1826" s="18"/>
      <c r="I1826" s="18"/>
      <c r="J1826" s="18"/>
      <c r="K1826" s="18"/>
      <c r="L1826" s="223"/>
      <c r="M1826" s="82"/>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4"/>
      <c r="AM1826" s="225"/>
      <c r="AN1826" s="225"/>
      <c r="AO1826" s="18"/>
      <c r="AP1826" s="18"/>
      <c r="AQ1826" s="18"/>
      <c r="AR1826" s="18"/>
      <c r="AS1826" s="18"/>
      <c r="AT1826" s="18"/>
      <c r="AU1826" s="18"/>
      <c r="AV1826" s="18"/>
      <c r="AW1826" s="223"/>
      <c r="AY1826" s="18"/>
      <c r="AZ1826" s="18"/>
    </row>
    <row r="1827" spans="7:52" s="40" customFormat="1" ht="45.75" customHeight="1" x14ac:dyDescent="0.25">
      <c r="G1827" s="18"/>
      <c r="H1827" s="18"/>
      <c r="I1827" s="18"/>
      <c r="J1827" s="18"/>
      <c r="K1827" s="18"/>
      <c r="L1827" s="223"/>
      <c r="M1827" s="82"/>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4"/>
      <c r="AM1827" s="225"/>
      <c r="AN1827" s="225"/>
      <c r="AO1827" s="18"/>
      <c r="AP1827" s="18"/>
      <c r="AQ1827" s="18"/>
      <c r="AR1827" s="18"/>
      <c r="AS1827" s="18"/>
      <c r="AT1827" s="18"/>
      <c r="AU1827" s="18"/>
      <c r="AV1827" s="18"/>
      <c r="AW1827" s="223"/>
      <c r="AY1827" s="18"/>
      <c r="AZ1827" s="18"/>
    </row>
    <row r="1828" spans="7:52" s="40" customFormat="1" ht="45.75" customHeight="1" x14ac:dyDescent="0.25">
      <c r="G1828" s="18"/>
      <c r="H1828" s="18"/>
      <c r="I1828" s="18"/>
      <c r="J1828" s="18"/>
      <c r="K1828" s="18"/>
      <c r="L1828" s="223"/>
      <c r="M1828" s="82"/>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4"/>
      <c r="AM1828" s="225"/>
      <c r="AN1828" s="225"/>
      <c r="AO1828" s="18"/>
      <c r="AP1828" s="18"/>
      <c r="AQ1828" s="18"/>
      <c r="AR1828" s="18"/>
      <c r="AS1828" s="18"/>
      <c r="AT1828" s="18"/>
      <c r="AU1828" s="18"/>
      <c r="AV1828" s="18"/>
      <c r="AW1828" s="223"/>
      <c r="AY1828" s="18"/>
      <c r="AZ1828" s="18"/>
    </row>
    <row r="1829" spans="7:52" s="40" customFormat="1" ht="45.75" customHeight="1" x14ac:dyDescent="0.25">
      <c r="G1829" s="18"/>
      <c r="H1829" s="18"/>
      <c r="I1829" s="18"/>
      <c r="J1829" s="18"/>
      <c r="K1829" s="18"/>
      <c r="L1829" s="223"/>
      <c r="M1829" s="82"/>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4"/>
      <c r="AM1829" s="225"/>
      <c r="AN1829" s="225"/>
      <c r="AO1829" s="18"/>
      <c r="AP1829" s="18"/>
      <c r="AQ1829" s="18"/>
      <c r="AR1829" s="18"/>
      <c r="AS1829" s="18"/>
      <c r="AT1829" s="18"/>
      <c r="AU1829" s="18"/>
      <c r="AV1829" s="18"/>
      <c r="AW1829" s="223"/>
      <c r="AY1829" s="18"/>
      <c r="AZ1829" s="18"/>
    </row>
    <row r="1830" spans="7:52" s="40" customFormat="1" ht="45.75" customHeight="1" x14ac:dyDescent="0.25">
      <c r="G1830" s="18"/>
      <c r="H1830" s="18"/>
      <c r="I1830" s="18"/>
      <c r="J1830" s="18"/>
      <c r="K1830" s="18"/>
      <c r="L1830" s="223"/>
      <c r="M1830" s="82"/>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4"/>
      <c r="AM1830" s="225"/>
      <c r="AN1830" s="225"/>
      <c r="AO1830" s="18"/>
      <c r="AP1830" s="18"/>
      <c r="AQ1830" s="18"/>
      <c r="AR1830" s="18"/>
      <c r="AS1830" s="18"/>
      <c r="AT1830" s="18"/>
      <c r="AU1830" s="18"/>
      <c r="AV1830" s="18"/>
      <c r="AW1830" s="223"/>
      <c r="AY1830" s="18"/>
      <c r="AZ1830" s="18"/>
    </row>
    <row r="1831" spans="7:52" s="40" customFormat="1" ht="45.75" customHeight="1" x14ac:dyDescent="0.25">
      <c r="G1831" s="18"/>
      <c r="H1831" s="18"/>
      <c r="I1831" s="18"/>
      <c r="J1831" s="18"/>
      <c r="K1831" s="18"/>
      <c r="L1831" s="223"/>
      <c r="M1831" s="82"/>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4"/>
      <c r="AM1831" s="225"/>
      <c r="AN1831" s="225"/>
      <c r="AO1831" s="18"/>
      <c r="AP1831" s="18"/>
      <c r="AQ1831" s="18"/>
      <c r="AR1831" s="18"/>
      <c r="AS1831" s="18"/>
      <c r="AT1831" s="18"/>
      <c r="AU1831" s="18"/>
      <c r="AV1831" s="18"/>
      <c r="AW1831" s="223"/>
      <c r="AY1831" s="18"/>
      <c r="AZ1831" s="18"/>
    </row>
    <row r="1832" spans="7:52" s="40" customFormat="1" ht="45.75" customHeight="1" x14ac:dyDescent="0.25">
      <c r="G1832" s="18"/>
      <c r="H1832" s="18"/>
      <c r="I1832" s="18"/>
      <c r="J1832" s="18"/>
      <c r="K1832" s="18"/>
      <c r="L1832" s="223"/>
      <c r="M1832" s="82"/>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4"/>
      <c r="AM1832" s="225"/>
      <c r="AN1832" s="225"/>
      <c r="AO1832" s="18"/>
      <c r="AP1832" s="18"/>
      <c r="AQ1832" s="18"/>
      <c r="AR1832" s="18"/>
      <c r="AS1832" s="18"/>
      <c r="AT1832" s="18"/>
      <c r="AU1832" s="18"/>
      <c r="AV1832" s="18"/>
      <c r="AW1832" s="223"/>
      <c r="AY1832" s="18"/>
      <c r="AZ1832" s="18"/>
    </row>
    <row r="1833" spans="7:52" s="40" customFormat="1" ht="45.75" customHeight="1" x14ac:dyDescent="0.25">
      <c r="G1833" s="18"/>
      <c r="H1833" s="18"/>
      <c r="I1833" s="18"/>
      <c r="J1833" s="18"/>
      <c r="K1833" s="18"/>
      <c r="L1833" s="223"/>
      <c r="M1833" s="82"/>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4"/>
      <c r="AM1833" s="225"/>
      <c r="AN1833" s="225"/>
      <c r="AO1833" s="18"/>
      <c r="AP1833" s="18"/>
      <c r="AQ1833" s="18"/>
      <c r="AR1833" s="18"/>
      <c r="AS1833" s="18"/>
      <c r="AT1833" s="18"/>
      <c r="AU1833" s="18"/>
      <c r="AV1833" s="18"/>
      <c r="AW1833" s="223"/>
      <c r="AY1833" s="18"/>
      <c r="AZ1833" s="18"/>
    </row>
    <row r="1834" spans="7:52" s="40" customFormat="1" ht="45.75" customHeight="1" x14ac:dyDescent="0.25">
      <c r="G1834" s="18"/>
      <c r="H1834" s="18"/>
      <c r="I1834" s="18"/>
      <c r="J1834" s="18"/>
      <c r="K1834" s="18"/>
      <c r="L1834" s="223"/>
      <c r="M1834" s="82"/>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4"/>
      <c r="AM1834" s="225"/>
      <c r="AN1834" s="225"/>
      <c r="AO1834" s="18"/>
      <c r="AP1834" s="18"/>
      <c r="AQ1834" s="18"/>
      <c r="AR1834" s="18"/>
      <c r="AS1834" s="18"/>
      <c r="AT1834" s="18"/>
      <c r="AU1834" s="18"/>
      <c r="AV1834" s="18"/>
      <c r="AW1834" s="223"/>
      <c r="AY1834" s="18"/>
      <c r="AZ1834" s="18"/>
    </row>
    <row r="1835" spans="7:52" s="40" customFormat="1" ht="45.75" customHeight="1" x14ac:dyDescent="0.25">
      <c r="G1835" s="18"/>
      <c r="H1835" s="18"/>
      <c r="I1835" s="18"/>
      <c r="J1835" s="18"/>
      <c r="K1835" s="18"/>
      <c r="L1835" s="223"/>
      <c r="M1835" s="82"/>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4"/>
      <c r="AM1835" s="225"/>
      <c r="AN1835" s="225"/>
      <c r="AO1835" s="18"/>
      <c r="AP1835" s="18"/>
      <c r="AQ1835" s="18"/>
      <c r="AR1835" s="18"/>
      <c r="AS1835" s="18"/>
      <c r="AT1835" s="18"/>
      <c r="AU1835" s="18"/>
      <c r="AV1835" s="18"/>
      <c r="AW1835" s="223"/>
      <c r="AY1835" s="18"/>
      <c r="AZ1835" s="18"/>
    </row>
    <row r="1836" spans="7:52" s="40" customFormat="1" ht="45.75" customHeight="1" x14ac:dyDescent="0.25">
      <c r="G1836" s="18"/>
      <c r="H1836" s="18"/>
      <c r="I1836" s="18"/>
      <c r="J1836" s="18"/>
      <c r="K1836" s="18"/>
      <c r="L1836" s="223"/>
      <c r="M1836" s="82"/>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4"/>
      <c r="AM1836" s="225"/>
      <c r="AN1836" s="225"/>
      <c r="AO1836" s="18"/>
      <c r="AP1836" s="18"/>
      <c r="AQ1836" s="18"/>
      <c r="AR1836" s="18"/>
      <c r="AS1836" s="18"/>
      <c r="AT1836" s="18"/>
      <c r="AU1836" s="18"/>
      <c r="AV1836" s="18"/>
      <c r="AW1836" s="223"/>
      <c r="AY1836" s="18"/>
      <c r="AZ1836" s="18"/>
    </row>
    <row r="1837" spans="7:52" s="40" customFormat="1" ht="45.75" customHeight="1" x14ac:dyDescent="0.25">
      <c r="G1837" s="18"/>
      <c r="H1837" s="18"/>
      <c r="I1837" s="18"/>
      <c r="J1837" s="18"/>
      <c r="K1837" s="18"/>
      <c r="L1837" s="223"/>
      <c r="M1837" s="82"/>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4"/>
      <c r="AM1837" s="225"/>
      <c r="AN1837" s="225"/>
      <c r="AO1837" s="18"/>
      <c r="AP1837" s="18"/>
      <c r="AQ1837" s="18"/>
      <c r="AR1837" s="18"/>
      <c r="AS1837" s="18"/>
      <c r="AT1837" s="18"/>
      <c r="AU1837" s="18"/>
      <c r="AV1837" s="18"/>
      <c r="AW1837" s="223"/>
      <c r="AY1837" s="18"/>
      <c r="AZ1837" s="18"/>
    </row>
    <row r="1838" spans="7:52" s="40" customFormat="1" ht="45.75" customHeight="1" x14ac:dyDescent="0.25">
      <c r="G1838" s="18"/>
      <c r="H1838" s="18"/>
      <c r="I1838" s="18"/>
      <c r="J1838" s="18"/>
      <c r="K1838" s="18"/>
      <c r="L1838" s="223"/>
      <c r="M1838" s="82"/>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4"/>
      <c r="AM1838" s="225"/>
      <c r="AN1838" s="225"/>
      <c r="AO1838" s="18"/>
      <c r="AP1838" s="18"/>
      <c r="AQ1838" s="18"/>
      <c r="AR1838" s="18"/>
      <c r="AS1838" s="18"/>
      <c r="AT1838" s="18"/>
      <c r="AU1838" s="18"/>
      <c r="AV1838" s="18"/>
      <c r="AW1838" s="223"/>
      <c r="AY1838" s="18"/>
      <c r="AZ1838" s="18"/>
    </row>
    <row r="1839" spans="7:52" s="40" customFormat="1" ht="45.75" customHeight="1" x14ac:dyDescent="0.25">
      <c r="G1839" s="18"/>
      <c r="H1839" s="18"/>
      <c r="I1839" s="18"/>
      <c r="J1839" s="18"/>
      <c r="K1839" s="18"/>
      <c r="L1839" s="223"/>
      <c r="M1839" s="82"/>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4"/>
      <c r="AM1839" s="225"/>
      <c r="AN1839" s="225"/>
      <c r="AO1839" s="18"/>
      <c r="AP1839" s="18"/>
      <c r="AQ1839" s="18"/>
      <c r="AR1839" s="18"/>
      <c r="AS1839" s="18"/>
      <c r="AT1839" s="18"/>
      <c r="AU1839" s="18"/>
      <c r="AV1839" s="18"/>
      <c r="AW1839" s="223"/>
      <c r="AY1839" s="18"/>
      <c r="AZ1839" s="18"/>
    </row>
    <row r="1840" spans="7:52" s="40" customFormat="1" ht="45.75" customHeight="1" x14ac:dyDescent="0.25">
      <c r="G1840" s="18"/>
      <c r="H1840" s="18"/>
      <c r="I1840" s="18"/>
      <c r="J1840" s="18"/>
      <c r="K1840" s="18"/>
      <c r="L1840" s="223"/>
      <c r="M1840" s="82"/>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4"/>
      <c r="AM1840" s="225"/>
      <c r="AN1840" s="225"/>
      <c r="AO1840" s="18"/>
      <c r="AP1840" s="18"/>
      <c r="AQ1840" s="18"/>
      <c r="AR1840" s="18"/>
      <c r="AS1840" s="18"/>
      <c r="AT1840" s="18"/>
      <c r="AU1840" s="18"/>
      <c r="AV1840" s="18"/>
      <c r="AW1840" s="223"/>
      <c r="AY1840" s="18"/>
      <c r="AZ1840" s="18"/>
    </row>
    <row r="1841" spans="7:52" s="40" customFormat="1" ht="45.75" customHeight="1" x14ac:dyDescent="0.25">
      <c r="G1841" s="18"/>
      <c r="H1841" s="18"/>
      <c r="I1841" s="18"/>
      <c r="J1841" s="18"/>
      <c r="K1841" s="18"/>
      <c r="L1841" s="223"/>
      <c r="M1841" s="82"/>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4"/>
      <c r="AM1841" s="225"/>
      <c r="AN1841" s="225"/>
      <c r="AO1841" s="18"/>
      <c r="AP1841" s="18"/>
      <c r="AQ1841" s="18"/>
      <c r="AR1841" s="18"/>
      <c r="AS1841" s="18"/>
      <c r="AT1841" s="18"/>
      <c r="AU1841" s="18"/>
      <c r="AV1841" s="18"/>
      <c r="AW1841" s="223"/>
      <c r="AY1841" s="18"/>
      <c r="AZ1841" s="18"/>
    </row>
    <row r="1842" spans="7:52" s="40" customFormat="1" ht="45.75" customHeight="1" x14ac:dyDescent="0.25">
      <c r="G1842" s="18"/>
      <c r="H1842" s="18"/>
      <c r="I1842" s="18"/>
      <c r="J1842" s="18"/>
      <c r="K1842" s="18"/>
      <c r="L1842" s="223"/>
      <c r="M1842" s="82"/>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4"/>
      <c r="AM1842" s="225"/>
      <c r="AN1842" s="225"/>
      <c r="AO1842" s="18"/>
      <c r="AP1842" s="18"/>
      <c r="AQ1842" s="18"/>
      <c r="AR1842" s="18"/>
      <c r="AS1842" s="18"/>
      <c r="AT1842" s="18"/>
      <c r="AU1842" s="18"/>
      <c r="AV1842" s="18"/>
      <c r="AW1842" s="223"/>
      <c r="AY1842" s="18"/>
      <c r="AZ1842" s="18"/>
    </row>
    <row r="1843" spans="7:52" s="40" customFormat="1" ht="45.75" customHeight="1" x14ac:dyDescent="0.25">
      <c r="G1843" s="18"/>
      <c r="H1843" s="18"/>
      <c r="I1843" s="18"/>
      <c r="J1843" s="18"/>
      <c r="K1843" s="18"/>
      <c r="L1843" s="223"/>
      <c r="M1843" s="82"/>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4"/>
      <c r="AM1843" s="225"/>
      <c r="AN1843" s="225"/>
      <c r="AO1843" s="18"/>
      <c r="AP1843" s="18"/>
      <c r="AQ1843" s="18"/>
      <c r="AR1843" s="18"/>
      <c r="AS1843" s="18"/>
      <c r="AT1843" s="18"/>
      <c r="AU1843" s="18"/>
      <c r="AV1843" s="18"/>
      <c r="AW1843" s="223"/>
      <c r="AY1843" s="18"/>
      <c r="AZ1843" s="18"/>
    </row>
    <row r="1844" spans="7:52" s="40" customFormat="1" ht="45.75" customHeight="1" x14ac:dyDescent="0.25">
      <c r="G1844" s="18"/>
      <c r="H1844" s="18"/>
      <c r="I1844" s="18"/>
      <c r="J1844" s="18"/>
      <c r="K1844" s="18"/>
      <c r="L1844" s="223"/>
      <c r="M1844" s="82"/>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4"/>
      <c r="AM1844" s="225"/>
      <c r="AN1844" s="225"/>
      <c r="AO1844" s="18"/>
      <c r="AP1844" s="18"/>
      <c r="AQ1844" s="18"/>
      <c r="AR1844" s="18"/>
      <c r="AS1844" s="18"/>
      <c r="AT1844" s="18"/>
      <c r="AU1844" s="18"/>
      <c r="AV1844" s="18"/>
      <c r="AW1844" s="223"/>
      <c r="AY1844" s="18"/>
      <c r="AZ1844" s="18"/>
    </row>
    <row r="1845" spans="7:52" s="40" customFormat="1" ht="45.75" customHeight="1" x14ac:dyDescent="0.25">
      <c r="G1845" s="18"/>
      <c r="H1845" s="18"/>
      <c r="I1845" s="18"/>
      <c r="J1845" s="18"/>
      <c r="K1845" s="18"/>
      <c r="L1845" s="223"/>
      <c r="M1845" s="82"/>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4"/>
      <c r="AM1845" s="225"/>
      <c r="AN1845" s="225"/>
      <c r="AO1845" s="18"/>
      <c r="AP1845" s="18"/>
      <c r="AQ1845" s="18"/>
      <c r="AR1845" s="18"/>
      <c r="AS1845" s="18"/>
      <c r="AT1845" s="18"/>
      <c r="AU1845" s="18"/>
      <c r="AV1845" s="18"/>
      <c r="AW1845" s="223"/>
      <c r="AY1845" s="18"/>
      <c r="AZ1845" s="18"/>
    </row>
    <row r="1846" spans="7:52" s="40" customFormat="1" ht="45.75" customHeight="1" x14ac:dyDescent="0.25">
      <c r="G1846" s="18"/>
      <c r="H1846" s="18"/>
      <c r="I1846" s="18"/>
      <c r="J1846" s="18"/>
      <c r="K1846" s="18"/>
      <c r="L1846" s="223"/>
      <c r="M1846" s="82"/>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4"/>
      <c r="AM1846" s="225"/>
      <c r="AN1846" s="225"/>
      <c r="AO1846" s="18"/>
      <c r="AP1846" s="18"/>
      <c r="AQ1846" s="18"/>
      <c r="AR1846" s="18"/>
      <c r="AS1846" s="18"/>
      <c r="AT1846" s="18"/>
      <c r="AU1846" s="18"/>
      <c r="AV1846" s="18"/>
      <c r="AW1846" s="223"/>
      <c r="AY1846" s="18"/>
      <c r="AZ1846" s="18"/>
    </row>
    <row r="1847" spans="7:52" s="40" customFormat="1" ht="45.75" customHeight="1" x14ac:dyDescent="0.25">
      <c r="G1847" s="18"/>
      <c r="H1847" s="18"/>
      <c r="I1847" s="18"/>
      <c r="J1847" s="18"/>
      <c r="K1847" s="18"/>
      <c r="L1847" s="223"/>
      <c r="M1847" s="82"/>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4"/>
      <c r="AM1847" s="225"/>
      <c r="AN1847" s="225"/>
      <c r="AO1847" s="18"/>
      <c r="AP1847" s="18"/>
      <c r="AQ1847" s="18"/>
      <c r="AR1847" s="18"/>
      <c r="AS1847" s="18"/>
      <c r="AT1847" s="18"/>
      <c r="AU1847" s="18"/>
      <c r="AV1847" s="18"/>
      <c r="AW1847" s="223"/>
      <c r="AY1847" s="18"/>
      <c r="AZ1847" s="18"/>
    </row>
    <row r="1848" spans="7:52" s="40" customFormat="1" ht="45.75" customHeight="1" x14ac:dyDescent="0.25">
      <c r="G1848" s="18"/>
      <c r="H1848" s="18"/>
      <c r="I1848" s="18"/>
      <c r="J1848" s="18"/>
      <c r="K1848" s="18"/>
      <c r="L1848" s="223"/>
      <c r="M1848" s="82"/>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4"/>
      <c r="AM1848" s="225"/>
      <c r="AN1848" s="225"/>
      <c r="AO1848" s="18"/>
      <c r="AP1848" s="18"/>
      <c r="AQ1848" s="18"/>
      <c r="AR1848" s="18"/>
      <c r="AS1848" s="18"/>
      <c r="AT1848" s="18"/>
      <c r="AU1848" s="18"/>
      <c r="AV1848" s="18"/>
      <c r="AW1848" s="223"/>
      <c r="AY1848" s="18"/>
      <c r="AZ1848" s="18"/>
    </row>
    <row r="1849" spans="7:52" s="40" customFormat="1" ht="45.75" customHeight="1" x14ac:dyDescent="0.25">
      <c r="G1849" s="18"/>
      <c r="H1849" s="18"/>
      <c r="I1849" s="18"/>
      <c r="J1849" s="18"/>
      <c r="K1849" s="18"/>
      <c r="L1849" s="223"/>
      <c r="M1849" s="82"/>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4"/>
      <c r="AM1849" s="225"/>
      <c r="AN1849" s="225"/>
      <c r="AO1849" s="18"/>
      <c r="AP1849" s="18"/>
      <c r="AQ1849" s="18"/>
      <c r="AR1849" s="18"/>
      <c r="AS1849" s="18"/>
      <c r="AT1849" s="18"/>
      <c r="AU1849" s="18"/>
      <c r="AV1849" s="18"/>
      <c r="AW1849" s="223"/>
      <c r="AY1849" s="18"/>
      <c r="AZ1849" s="18"/>
    </row>
    <row r="1850" spans="7:52" s="40" customFormat="1" ht="45.75" customHeight="1" x14ac:dyDescent="0.25">
      <c r="G1850" s="18"/>
      <c r="H1850" s="18"/>
      <c r="I1850" s="18"/>
      <c r="J1850" s="18"/>
      <c r="K1850" s="18"/>
      <c r="L1850" s="223"/>
      <c r="M1850" s="82"/>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4"/>
      <c r="AM1850" s="225"/>
      <c r="AN1850" s="225"/>
      <c r="AO1850" s="18"/>
      <c r="AP1850" s="18"/>
      <c r="AQ1850" s="18"/>
      <c r="AR1850" s="18"/>
      <c r="AS1850" s="18"/>
      <c r="AT1850" s="18"/>
      <c r="AU1850" s="18"/>
      <c r="AV1850" s="18"/>
      <c r="AW1850" s="223"/>
      <c r="AY1850" s="18"/>
      <c r="AZ1850" s="18"/>
    </row>
    <row r="1851" spans="7:52" s="40" customFormat="1" ht="45.75" customHeight="1" x14ac:dyDescent="0.25">
      <c r="G1851" s="18"/>
      <c r="H1851" s="18"/>
      <c r="I1851" s="18"/>
      <c r="J1851" s="18"/>
      <c r="K1851" s="18"/>
      <c r="L1851" s="223"/>
      <c r="M1851" s="82"/>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4"/>
      <c r="AM1851" s="225"/>
      <c r="AN1851" s="225"/>
      <c r="AO1851" s="18"/>
      <c r="AP1851" s="18"/>
      <c r="AQ1851" s="18"/>
      <c r="AR1851" s="18"/>
      <c r="AS1851" s="18"/>
      <c r="AT1851" s="18"/>
      <c r="AU1851" s="18"/>
      <c r="AV1851" s="18"/>
      <c r="AW1851" s="223"/>
      <c r="AY1851" s="18"/>
      <c r="AZ1851" s="18"/>
    </row>
    <row r="1852" spans="7:52" s="40" customFormat="1" ht="45.75" customHeight="1" x14ac:dyDescent="0.25">
      <c r="G1852" s="18"/>
      <c r="H1852" s="18"/>
      <c r="I1852" s="18"/>
      <c r="J1852" s="18"/>
      <c r="K1852" s="18"/>
      <c r="L1852" s="223"/>
      <c r="M1852" s="82"/>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4"/>
      <c r="AM1852" s="225"/>
      <c r="AN1852" s="225"/>
      <c r="AO1852" s="18"/>
      <c r="AP1852" s="18"/>
      <c r="AQ1852" s="18"/>
      <c r="AR1852" s="18"/>
      <c r="AS1852" s="18"/>
      <c r="AT1852" s="18"/>
      <c r="AU1852" s="18"/>
      <c r="AV1852" s="18"/>
      <c r="AW1852" s="223"/>
      <c r="AY1852" s="18"/>
      <c r="AZ1852" s="18"/>
    </row>
    <row r="1853" spans="7:52" s="40" customFormat="1" ht="45.75" customHeight="1" x14ac:dyDescent="0.25">
      <c r="G1853" s="18"/>
      <c r="H1853" s="18"/>
      <c r="I1853" s="18"/>
      <c r="J1853" s="18"/>
      <c r="K1853" s="18"/>
      <c r="L1853" s="223"/>
      <c r="M1853" s="82"/>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4"/>
      <c r="AM1853" s="225"/>
      <c r="AN1853" s="225"/>
      <c r="AO1853" s="18"/>
      <c r="AP1853" s="18"/>
      <c r="AQ1853" s="18"/>
      <c r="AR1853" s="18"/>
      <c r="AS1853" s="18"/>
      <c r="AT1853" s="18"/>
      <c r="AU1853" s="18"/>
      <c r="AV1853" s="18"/>
      <c r="AW1853" s="223"/>
      <c r="AY1853" s="18"/>
      <c r="AZ1853" s="18"/>
    </row>
    <row r="1854" spans="7:52" s="40" customFormat="1" ht="45.75" customHeight="1" x14ac:dyDescent="0.25">
      <c r="G1854" s="18"/>
      <c r="H1854" s="18"/>
      <c r="I1854" s="18"/>
      <c r="J1854" s="18"/>
      <c r="K1854" s="18"/>
      <c r="L1854" s="223"/>
      <c r="M1854" s="82"/>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4"/>
      <c r="AM1854" s="225"/>
      <c r="AN1854" s="225"/>
      <c r="AO1854" s="18"/>
      <c r="AP1854" s="18"/>
      <c r="AQ1854" s="18"/>
      <c r="AR1854" s="18"/>
      <c r="AS1854" s="18"/>
      <c r="AT1854" s="18"/>
      <c r="AU1854" s="18"/>
      <c r="AV1854" s="18"/>
      <c r="AW1854" s="223"/>
      <c r="AY1854" s="18"/>
      <c r="AZ1854" s="18"/>
    </row>
    <row r="1855" spans="7:52" s="40" customFormat="1" ht="45.75" customHeight="1" x14ac:dyDescent="0.25">
      <c r="G1855" s="18"/>
      <c r="H1855" s="18"/>
      <c r="I1855" s="18"/>
      <c r="J1855" s="18"/>
      <c r="K1855" s="18"/>
      <c r="L1855" s="223"/>
      <c r="M1855" s="82"/>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4"/>
      <c r="AM1855" s="225"/>
      <c r="AN1855" s="225"/>
      <c r="AO1855" s="18"/>
      <c r="AP1855" s="18"/>
      <c r="AQ1855" s="18"/>
      <c r="AR1855" s="18"/>
      <c r="AS1855" s="18"/>
      <c r="AT1855" s="18"/>
      <c r="AU1855" s="18"/>
      <c r="AV1855" s="18"/>
      <c r="AW1855" s="223"/>
      <c r="AY1855" s="18"/>
      <c r="AZ1855" s="18"/>
    </row>
    <row r="1856" spans="7:52" s="40" customFormat="1" ht="45.75" customHeight="1" x14ac:dyDescent="0.25">
      <c r="G1856" s="18"/>
      <c r="H1856" s="18"/>
      <c r="I1856" s="18"/>
      <c r="J1856" s="18"/>
      <c r="K1856" s="18"/>
      <c r="L1856" s="223"/>
      <c r="M1856" s="82"/>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4"/>
      <c r="AM1856" s="225"/>
      <c r="AN1856" s="225"/>
      <c r="AO1856" s="18"/>
      <c r="AP1856" s="18"/>
      <c r="AQ1856" s="18"/>
      <c r="AR1856" s="18"/>
      <c r="AS1856" s="18"/>
      <c r="AT1856" s="18"/>
      <c r="AU1856" s="18"/>
      <c r="AV1856" s="18"/>
      <c r="AW1856" s="223"/>
      <c r="AY1856" s="18"/>
      <c r="AZ1856" s="18"/>
    </row>
    <row r="1857" spans="7:52" s="40" customFormat="1" ht="45.75" customHeight="1" x14ac:dyDescent="0.25">
      <c r="G1857" s="18"/>
      <c r="H1857" s="18"/>
      <c r="I1857" s="18"/>
      <c r="J1857" s="18"/>
      <c r="K1857" s="18"/>
      <c r="L1857" s="223"/>
      <c r="M1857" s="82"/>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4"/>
      <c r="AM1857" s="225"/>
      <c r="AN1857" s="225"/>
      <c r="AO1857" s="18"/>
      <c r="AP1857" s="18"/>
      <c r="AQ1857" s="18"/>
      <c r="AR1857" s="18"/>
      <c r="AS1857" s="18"/>
      <c r="AT1857" s="18"/>
      <c r="AU1857" s="18"/>
      <c r="AV1857" s="18"/>
      <c r="AW1857" s="223"/>
      <c r="AY1857" s="18"/>
      <c r="AZ1857" s="18"/>
    </row>
    <row r="1858" spans="7:52" s="40" customFormat="1" ht="45.75" customHeight="1" x14ac:dyDescent="0.25">
      <c r="G1858" s="18"/>
      <c r="H1858" s="18"/>
      <c r="I1858" s="18"/>
      <c r="J1858" s="18"/>
      <c r="K1858" s="18"/>
      <c r="L1858" s="223"/>
      <c r="M1858" s="82"/>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4"/>
      <c r="AM1858" s="225"/>
      <c r="AN1858" s="225"/>
      <c r="AO1858" s="18"/>
      <c r="AP1858" s="18"/>
      <c r="AQ1858" s="18"/>
      <c r="AR1858" s="18"/>
      <c r="AS1858" s="18"/>
      <c r="AT1858" s="18"/>
      <c r="AU1858" s="18"/>
      <c r="AV1858" s="18"/>
      <c r="AW1858" s="223"/>
      <c r="AY1858" s="18"/>
      <c r="AZ1858" s="18"/>
    </row>
    <row r="1859" spans="7:52" s="40" customFormat="1" ht="45.75" customHeight="1" x14ac:dyDescent="0.25">
      <c r="G1859" s="18"/>
      <c r="H1859" s="18"/>
      <c r="I1859" s="18"/>
      <c r="J1859" s="18"/>
      <c r="K1859" s="18"/>
      <c r="L1859" s="223"/>
      <c r="M1859" s="82"/>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4"/>
      <c r="AM1859" s="225"/>
      <c r="AN1859" s="225"/>
      <c r="AO1859" s="18"/>
      <c r="AP1859" s="18"/>
      <c r="AQ1859" s="18"/>
      <c r="AR1859" s="18"/>
      <c r="AS1859" s="18"/>
      <c r="AT1859" s="18"/>
      <c r="AU1859" s="18"/>
      <c r="AV1859" s="18"/>
      <c r="AW1859" s="223"/>
      <c r="AY1859" s="18"/>
      <c r="AZ1859" s="18"/>
    </row>
    <row r="1860" spans="7:52" s="40" customFormat="1" ht="45.75" customHeight="1" x14ac:dyDescent="0.25">
      <c r="G1860" s="18"/>
      <c r="H1860" s="18"/>
      <c r="I1860" s="18"/>
      <c r="J1860" s="18"/>
      <c r="K1860" s="18"/>
      <c r="L1860" s="223"/>
      <c r="M1860" s="82"/>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4"/>
      <c r="AM1860" s="225"/>
      <c r="AN1860" s="225"/>
      <c r="AO1860" s="18"/>
      <c r="AP1860" s="18"/>
      <c r="AQ1860" s="18"/>
      <c r="AR1860" s="18"/>
      <c r="AS1860" s="18"/>
      <c r="AT1860" s="18"/>
      <c r="AU1860" s="18"/>
      <c r="AV1860" s="18"/>
      <c r="AW1860" s="223"/>
      <c r="AY1860" s="18"/>
      <c r="AZ1860" s="18"/>
    </row>
    <row r="1861" spans="7:52" s="40" customFormat="1" ht="45.75" customHeight="1" x14ac:dyDescent="0.25">
      <c r="G1861" s="18"/>
      <c r="H1861" s="18"/>
      <c r="I1861" s="18"/>
      <c r="J1861" s="18"/>
      <c r="K1861" s="18"/>
      <c r="L1861" s="223"/>
      <c r="M1861" s="82"/>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4"/>
      <c r="AM1861" s="225"/>
      <c r="AN1861" s="225"/>
      <c r="AO1861" s="18"/>
      <c r="AP1861" s="18"/>
      <c r="AQ1861" s="18"/>
      <c r="AR1861" s="18"/>
      <c r="AS1861" s="18"/>
      <c r="AT1861" s="18"/>
      <c r="AU1861" s="18"/>
      <c r="AV1861" s="18"/>
      <c r="AW1861" s="223"/>
      <c r="AY1861" s="18"/>
      <c r="AZ1861" s="18"/>
    </row>
    <row r="1862" spans="7:52" s="40" customFormat="1" ht="45.75" customHeight="1" x14ac:dyDescent="0.25">
      <c r="G1862" s="18"/>
      <c r="H1862" s="18"/>
      <c r="I1862" s="18"/>
      <c r="J1862" s="18"/>
      <c r="K1862" s="18"/>
      <c r="L1862" s="223"/>
      <c r="M1862" s="82"/>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4"/>
      <c r="AM1862" s="225"/>
      <c r="AN1862" s="225"/>
      <c r="AO1862" s="18"/>
      <c r="AP1862" s="18"/>
      <c r="AQ1862" s="18"/>
      <c r="AR1862" s="18"/>
      <c r="AS1862" s="18"/>
      <c r="AT1862" s="18"/>
      <c r="AU1862" s="18"/>
      <c r="AV1862" s="18"/>
      <c r="AW1862" s="223"/>
      <c r="AY1862" s="18"/>
      <c r="AZ1862" s="18"/>
    </row>
    <row r="1863" spans="7:52" s="40" customFormat="1" ht="45.75" customHeight="1" x14ac:dyDescent="0.25">
      <c r="G1863" s="18"/>
      <c r="H1863" s="18"/>
      <c r="I1863" s="18"/>
      <c r="J1863" s="18"/>
      <c r="K1863" s="18"/>
      <c r="L1863" s="223"/>
      <c r="M1863" s="82"/>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4"/>
      <c r="AM1863" s="225"/>
      <c r="AN1863" s="225"/>
      <c r="AO1863" s="18"/>
      <c r="AP1863" s="18"/>
      <c r="AQ1863" s="18"/>
      <c r="AR1863" s="18"/>
      <c r="AS1863" s="18"/>
      <c r="AT1863" s="18"/>
      <c r="AU1863" s="18"/>
      <c r="AV1863" s="18"/>
      <c r="AW1863" s="223"/>
      <c r="AY1863" s="18"/>
      <c r="AZ1863" s="18"/>
    </row>
    <row r="1864" spans="7:52" s="40" customFormat="1" ht="45.75" customHeight="1" x14ac:dyDescent="0.25">
      <c r="G1864" s="18"/>
      <c r="H1864" s="18"/>
      <c r="I1864" s="18"/>
      <c r="J1864" s="18"/>
      <c r="K1864" s="18"/>
      <c r="L1864" s="223"/>
      <c r="M1864" s="82"/>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4"/>
      <c r="AM1864" s="225"/>
      <c r="AN1864" s="225"/>
      <c r="AO1864" s="18"/>
      <c r="AP1864" s="18"/>
      <c r="AQ1864" s="18"/>
      <c r="AR1864" s="18"/>
      <c r="AS1864" s="18"/>
      <c r="AT1864" s="18"/>
      <c r="AU1864" s="18"/>
      <c r="AV1864" s="18"/>
      <c r="AW1864" s="223"/>
      <c r="AY1864" s="18"/>
      <c r="AZ1864" s="18"/>
    </row>
    <row r="1865" spans="7:52" s="40" customFormat="1" ht="45.75" customHeight="1" x14ac:dyDescent="0.25">
      <c r="G1865" s="18"/>
      <c r="H1865" s="18"/>
      <c r="I1865" s="18"/>
      <c r="J1865" s="18"/>
      <c r="K1865" s="18"/>
      <c r="L1865" s="223"/>
      <c r="M1865" s="82"/>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4"/>
      <c r="AM1865" s="225"/>
      <c r="AN1865" s="225"/>
      <c r="AO1865" s="18"/>
      <c r="AP1865" s="18"/>
      <c r="AQ1865" s="18"/>
      <c r="AR1865" s="18"/>
      <c r="AS1865" s="18"/>
      <c r="AT1865" s="18"/>
      <c r="AU1865" s="18"/>
      <c r="AV1865" s="18"/>
      <c r="AW1865" s="223"/>
      <c r="AY1865" s="18"/>
      <c r="AZ1865" s="18"/>
    </row>
    <row r="1866" spans="7:52" s="40" customFormat="1" ht="45.75" customHeight="1" x14ac:dyDescent="0.25">
      <c r="G1866" s="18"/>
      <c r="H1866" s="18"/>
      <c r="I1866" s="18"/>
      <c r="J1866" s="18"/>
      <c r="K1866" s="18"/>
      <c r="L1866" s="223"/>
      <c r="M1866" s="82"/>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4"/>
      <c r="AM1866" s="225"/>
      <c r="AN1866" s="225"/>
      <c r="AO1866" s="18"/>
      <c r="AP1866" s="18"/>
      <c r="AQ1866" s="18"/>
      <c r="AR1866" s="18"/>
      <c r="AS1866" s="18"/>
      <c r="AT1866" s="18"/>
      <c r="AU1866" s="18"/>
      <c r="AV1866" s="18"/>
      <c r="AW1866" s="223"/>
      <c r="AY1866" s="18"/>
      <c r="AZ1866" s="18"/>
    </row>
    <row r="1867" spans="7:52" s="40" customFormat="1" ht="45.75" customHeight="1" x14ac:dyDescent="0.25">
      <c r="G1867" s="18"/>
      <c r="H1867" s="18"/>
      <c r="I1867" s="18"/>
      <c r="J1867" s="18"/>
      <c r="K1867" s="18"/>
      <c r="L1867" s="223"/>
      <c r="M1867" s="82"/>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4"/>
      <c r="AM1867" s="225"/>
      <c r="AN1867" s="225"/>
      <c r="AO1867" s="18"/>
      <c r="AP1867" s="18"/>
      <c r="AQ1867" s="18"/>
      <c r="AR1867" s="18"/>
      <c r="AS1867" s="18"/>
      <c r="AT1867" s="18"/>
      <c r="AU1867" s="18"/>
      <c r="AV1867" s="18"/>
      <c r="AW1867" s="223"/>
      <c r="AY1867" s="18"/>
      <c r="AZ1867" s="18"/>
    </row>
    <row r="1868" spans="7:52" s="40" customFormat="1" ht="45.75" customHeight="1" x14ac:dyDescent="0.25">
      <c r="G1868" s="18"/>
      <c r="H1868" s="18"/>
      <c r="I1868" s="18"/>
      <c r="J1868" s="18"/>
      <c r="K1868" s="18"/>
      <c r="L1868" s="223"/>
      <c r="M1868" s="82"/>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4"/>
      <c r="AM1868" s="225"/>
      <c r="AN1868" s="225"/>
      <c r="AO1868" s="18"/>
      <c r="AP1868" s="18"/>
      <c r="AQ1868" s="18"/>
      <c r="AR1868" s="18"/>
      <c r="AS1868" s="18"/>
      <c r="AT1868" s="18"/>
      <c r="AU1868" s="18"/>
      <c r="AV1868" s="18"/>
      <c r="AW1868" s="223"/>
      <c r="AY1868" s="18"/>
      <c r="AZ1868" s="18"/>
    </row>
    <row r="1869" spans="7:52" s="40" customFormat="1" ht="45.75" customHeight="1" x14ac:dyDescent="0.25">
      <c r="G1869" s="18"/>
      <c r="H1869" s="18"/>
      <c r="I1869" s="18"/>
      <c r="J1869" s="18"/>
      <c r="K1869" s="18"/>
      <c r="L1869" s="223"/>
      <c r="M1869" s="82"/>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4"/>
      <c r="AM1869" s="225"/>
      <c r="AN1869" s="225"/>
      <c r="AO1869" s="18"/>
      <c r="AP1869" s="18"/>
      <c r="AQ1869" s="18"/>
      <c r="AR1869" s="18"/>
      <c r="AS1869" s="18"/>
      <c r="AT1869" s="18"/>
      <c r="AU1869" s="18"/>
      <c r="AV1869" s="18"/>
      <c r="AW1869" s="223"/>
      <c r="AY1869" s="18"/>
      <c r="AZ1869" s="18"/>
    </row>
    <row r="1870" spans="7:52" s="40" customFormat="1" ht="45.75" customHeight="1" x14ac:dyDescent="0.25">
      <c r="G1870" s="18"/>
      <c r="H1870" s="18"/>
      <c r="I1870" s="18"/>
      <c r="J1870" s="18"/>
      <c r="K1870" s="18"/>
      <c r="L1870" s="223"/>
      <c r="M1870" s="82"/>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4"/>
      <c r="AM1870" s="225"/>
      <c r="AN1870" s="225"/>
      <c r="AO1870" s="18"/>
      <c r="AP1870" s="18"/>
      <c r="AQ1870" s="18"/>
      <c r="AR1870" s="18"/>
      <c r="AS1870" s="18"/>
      <c r="AT1870" s="18"/>
      <c r="AU1870" s="18"/>
      <c r="AV1870" s="18"/>
      <c r="AW1870" s="223"/>
      <c r="AY1870" s="18"/>
      <c r="AZ1870" s="18"/>
    </row>
    <row r="1871" spans="7:52" s="40" customFormat="1" ht="45.75" customHeight="1" x14ac:dyDescent="0.25">
      <c r="G1871" s="18"/>
      <c r="H1871" s="18"/>
      <c r="I1871" s="18"/>
      <c r="J1871" s="18"/>
      <c r="K1871" s="18"/>
      <c r="L1871" s="223"/>
      <c r="M1871" s="82"/>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4"/>
      <c r="AM1871" s="225"/>
      <c r="AN1871" s="225"/>
      <c r="AO1871" s="18"/>
      <c r="AP1871" s="18"/>
      <c r="AQ1871" s="18"/>
      <c r="AR1871" s="18"/>
      <c r="AS1871" s="18"/>
      <c r="AT1871" s="18"/>
      <c r="AU1871" s="18"/>
      <c r="AV1871" s="18"/>
      <c r="AW1871" s="223"/>
      <c r="AY1871" s="18"/>
      <c r="AZ1871" s="18"/>
    </row>
    <row r="1872" spans="7:52" s="40" customFormat="1" ht="45.75" customHeight="1" x14ac:dyDescent="0.25">
      <c r="G1872" s="18"/>
      <c r="H1872" s="18"/>
      <c r="I1872" s="18"/>
      <c r="J1872" s="18"/>
      <c r="K1872" s="18"/>
      <c r="L1872" s="223"/>
      <c r="M1872" s="82"/>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4"/>
      <c r="AM1872" s="225"/>
      <c r="AN1872" s="225"/>
      <c r="AO1872" s="18"/>
      <c r="AP1872" s="18"/>
      <c r="AQ1872" s="18"/>
      <c r="AR1872" s="18"/>
      <c r="AS1872" s="18"/>
      <c r="AT1872" s="18"/>
      <c r="AU1872" s="18"/>
      <c r="AV1872" s="18"/>
      <c r="AW1872" s="223"/>
      <c r="AY1872" s="18"/>
      <c r="AZ1872" s="18"/>
    </row>
    <row r="1873" spans="7:52" s="40" customFormat="1" ht="45.75" customHeight="1" x14ac:dyDescent="0.25">
      <c r="G1873" s="18"/>
      <c r="H1873" s="18"/>
      <c r="I1873" s="18"/>
      <c r="J1873" s="18"/>
      <c r="K1873" s="18"/>
      <c r="L1873" s="223"/>
      <c r="M1873" s="82"/>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4"/>
      <c r="AM1873" s="225"/>
      <c r="AN1873" s="225"/>
      <c r="AO1873" s="18"/>
      <c r="AP1873" s="18"/>
      <c r="AQ1873" s="18"/>
      <c r="AR1873" s="18"/>
      <c r="AS1873" s="18"/>
      <c r="AT1873" s="18"/>
      <c r="AU1873" s="18"/>
      <c r="AV1873" s="18"/>
      <c r="AW1873" s="223"/>
      <c r="AY1873" s="18"/>
      <c r="AZ1873" s="18"/>
    </row>
    <row r="1874" spans="7:52" s="40" customFormat="1" ht="45.75" customHeight="1" x14ac:dyDescent="0.25">
      <c r="G1874" s="18"/>
      <c r="H1874" s="18"/>
      <c r="I1874" s="18"/>
      <c r="J1874" s="18"/>
      <c r="K1874" s="18"/>
      <c r="L1874" s="223"/>
      <c r="M1874" s="82"/>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4"/>
      <c r="AM1874" s="225"/>
      <c r="AN1874" s="225"/>
      <c r="AO1874" s="18"/>
      <c r="AP1874" s="18"/>
      <c r="AQ1874" s="18"/>
      <c r="AR1874" s="18"/>
      <c r="AS1874" s="18"/>
      <c r="AT1874" s="18"/>
      <c r="AU1874" s="18"/>
      <c r="AV1874" s="18"/>
      <c r="AW1874" s="223"/>
      <c r="AY1874" s="18"/>
      <c r="AZ1874" s="18"/>
    </row>
    <row r="1875" spans="7:52" s="40" customFormat="1" ht="45.75" customHeight="1" x14ac:dyDescent="0.25">
      <c r="G1875" s="18"/>
      <c r="H1875" s="18"/>
      <c r="I1875" s="18"/>
      <c r="J1875" s="18"/>
      <c r="K1875" s="18"/>
      <c r="L1875" s="223"/>
      <c r="M1875" s="82"/>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4"/>
      <c r="AM1875" s="225"/>
      <c r="AN1875" s="225"/>
      <c r="AO1875" s="18"/>
      <c r="AP1875" s="18"/>
      <c r="AQ1875" s="18"/>
      <c r="AR1875" s="18"/>
      <c r="AS1875" s="18"/>
      <c r="AT1875" s="18"/>
      <c r="AU1875" s="18"/>
      <c r="AV1875" s="18"/>
      <c r="AW1875" s="223"/>
      <c r="AY1875" s="18"/>
      <c r="AZ1875" s="18"/>
    </row>
    <row r="1876" spans="7:52" s="40" customFormat="1" ht="45.75" customHeight="1" x14ac:dyDescent="0.25">
      <c r="G1876" s="18"/>
      <c r="H1876" s="18"/>
      <c r="I1876" s="18"/>
      <c r="J1876" s="18"/>
      <c r="K1876" s="18"/>
      <c r="L1876" s="223"/>
      <c r="M1876" s="82"/>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4"/>
      <c r="AM1876" s="225"/>
      <c r="AN1876" s="225"/>
      <c r="AO1876" s="18"/>
      <c r="AP1876" s="18"/>
      <c r="AQ1876" s="18"/>
      <c r="AR1876" s="18"/>
      <c r="AS1876" s="18"/>
      <c r="AT1876" s="18"/>
      <c r="AU1876" s="18"/>
      <c r="AV1876" s="18"/>
      <c r="AW1876" s="223"/>
      <c r="AY1876" s="18"/>
      <c r="AZ1876" s="18"/>
    </row>
    <row r="1877" spans="7:52" s="40" customFormat="1" ht="45.75" customHeight="1" x14ac:dyDescent="0.25">
      <c r="G1877" s="18"/>
      <c r="H1877" s="18"/>
      <c r="I1877" s="18"/>
      <c r="J1877" s="18"/>
      <c r="K1877" s="18"/>
      <c r="L1877" s="223"/>
      <c r="M1877" s="82"/>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4"/>
      <c r="AM1877" s="225"/>
      <c r="AN1877" s="225"/>
      <c r="AO1877" s="18"/>
      <c r="AP1877" s="18"/>
      <c r="AQ1877" s="18"/>
      <c r="AR1877" s="18"/>
      <c r="AS1877" s="18"/>
      <c r="AT1877" s="18"/>
      <c r="AU1877" s="18"/>
      <c r="AV1877" s="18"/>
      <c r="AW1877" s="223"/>
      <c r="AY1877" s="18"/>
      <c r="AZ1877" s="18"/>
    </row>
    <row r="1878" spans="7:52" s="40" customFormat="1" ht="45.75" customHeight="1" x14ac:dyDescent="0.25">
      <c r="G1878" s="18"/>
      <c r="H1878" s="18"/>
      <c r="I1878" s="18"/>
      <c r="J1878" s="18"/>
      <c r="K1878" s="18"/>
      <c r="L1878" s="223"/>
      <c r="M1878" s="82"/>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4"/>
      <c r="AM1878" s="225"/>
      <c r="AN1878" s="225"/>
      <c r="AO1878" s="18"/>
      <c r="AP1878" s="18"/>
      <c r="AQ1878" s="18"/>
      <c r="AR1878" s="18"/>
      <c r="AS1878" s="18"/>
      <c r="AT1878" s="18"/>
      <c r="AU1878" s="18"/>
      <c r="AV1878" s="18"/>
      <c r="AW1878" s="223"/>
      <c r="AY1878" s="18"/>
      <c r="AZ1878" s="18"/>
    </row>
    <row r="1879" spans="7:52" s="40" customFormat="1" ht="45.75" customHeight="1" x14ac:dyDescent="0.25">
      <c r="G1879" s="18"/>
      <c r="H1879" s="18"/>
      <c r="I1879" s="18"/>
      <c r="J1879" s="18"/>
      <c r="K1879" s="18"/>
      <c r="L1879" s="223"/>
      <c r="M1879" s="82"/>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4"/>
      <c r="AM1879" s="225"/>
      <c r="AN1879" s="225"/>
      <c r="AO1879" s="18"/>
      <c r="AP1879" s="18"/>
      <c r="AQ1879" s="18"/>
      <c r="AR1879" s="18"/>
      <c r="AS1879" s="18"/>
      <c r="AT1879" s="18"/>
      <c r="AU1879" s="18"/>
      <c r="AV1879" s="18"/>
      <c r="AW1879" s="223"/>
      <c r="AY1879" s="18"/>
      <c r="AZ1879" s="18"/>
    </row>
    <row r="1880" spans="7:52" s="40" customFormat="1" ht="45.75" customHeight="1" x14ac:dyDescent="0.25">
      <c r="G1880" s="18"/>
      <c r="H1880" s="18"/>
      <c r="I1880" s="18"/>
      <c r="J1880" s="18"/>
      <c r="K1880" s="18"/>
      <c r="L1880" s="223"/>
      <c r="M1880" s="82"/>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4"/>
      <c r="AM1880" s="225"/>
      <c r="AN1880" s="225"/>
      <c r="AO1880" s="18"/>
      <c r="AP1880" s="18"/>
      <c r="AQ1880" s="18"/>
      <c r="AR1880" s="18"/>
      <c r="AS1880" s="18"/>
      <c r="AT1880" s="18"/>
      <c r="AU1880" s="18"/>
      <c r="AV1880" s="18"/>
      <c r="AW1880" s="223"/>
      <c r="AY1880" s="18"/>
      <c r="AZ1880" s="18"/>
    </row>
    <row r="1881" spans="7:52" s="40" customFormat="1" ht="45.75" customHeight="1" x14ac:dyDescent="0.25">
      <c r="G1881" s="18"/>
      <c r="H1881" s="18"/>
      <c r="I1881" s="18"/>
      <c r="J1881" s="18"/>
      <c r="K1881" s="18"/>
      <c r="L1881" s="223"/>
      <c r="M1881" s="82"/>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4"/>
      <c r="AM1881" s="225"/>
      <c r="AN1881" s="225"/>
      <c r="AO1881" s="18"/>
      <c r="AP1881" s="18"/>
      <c r="AQ1881" s="18"/>
      <c r="AR1881" s="18"/>
      <c r="AS1881" s="18"/>
      <c r="AT1881" s="18"/>
      <c r="AU1881" s="18"/>
      <c r="AV1881" s="18"/>
      <c r="AW1881" s="223"/>
      <c r="AY1881" s="18"/>
      <c r="AZ1881" s="18"/>
    </row>
    <row r="1882" spans="7:52" s="40" customFormat="1" ht="45.75" customHeight="1" x14ac:dyDescent="0.25">
      <c r="G1882" s="18"/>
      <c r="H1882" s="18"/>
      <c r="I1882" s="18"/>
      <c r="J1882" s="18"/>
      <c r="K1882" s="18"/>
      <c r="L1882" s="223"/>
      <c r="M1882" s="82"/>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4"/>
      <c r="AM1882" s="225"/>
      <c r="AN1882" s="225"/>
      <c r="AO1882" s="18"/>
      <c r="AP1882" s="18"/>
      <c r="AQ1882" s="18"/>
      <c r="AR1882" s="18"/>
      <c r="AS1882" s="18"/>
      <c r="AT1882" s="18"/>
      <c r="AU1882" s="18"/>
      <c r="AV1882" s="18"/>
      <c r="AW1882" s="223"/>
      <c r="AY1882" s="18"/>
      <c r="AZ1882" s="18"/>
    </row>
    <row r="1883" spans="7:52" s="40" customFormat="1" ht="45.75" customHeight="1" x14ac:dyDescent="0.25">
      <c r="G1883" s="18"/>
      <c r="H1883" s="18"/>
      <c r="I1883" s="18"/>
      <c r="J1883" s="18"/>
      <c r="K1883" s="18"/>
      <c r="L1883" s="223"/>
      <c r="M1883" s="82"/>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4"/>
      <c r="AM1883" s="225"/>
      <c r="AN1883" s="225"/>
      <c r="AO1883" s="18"/>
      <c r="AP1883" s="18"/>
      <c r="AQ1883" s="18"/>
      <c r="AR1883" s="18"/>
      <c r="AS1883" s="18"/>
      <c r="AT1883" s="18"/>
      <c r="AU1883" s="18"/>
      <c r="AV1883" s="18"/>
      <c r="AW1883" s="223"/>
      <c r="AY1883" s="18"/>
      <c r="AZ1883" s="18"/>
    </row>
    <row r="1884" spans="7:52" s="40" customFormat="1" ht="45.75" customHeight="1" x14ac:dyDescent="0.25">
      <c r="G1884" s="18"/>
      <c r="H1884" s="18"/>
      <c r="I1884" s="18"/>
      <c r="J1884" s="18"/>
      <c r="K1884" s="18"/>
      <c r="L1884" s="223"/>
      <c r="M1884" s="82"/>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4"/>
      <c r="AM1884" s="225"/>
      <c r="AN1884" s="225"/>
      <c r="AO1884" s="18"/>
      <c r="AP1884" s="18"/>
      <c r="AQ1884" s="18"/>
      <c r="AR1884" s="18"/>
      <c r="AS1884" s="18"/>
      <c r="AT1884" s="18"/>
      <c r="AU1884" s="18"/>
      <c r="AV1884" s="18"/>
      <c r="AW1884" s="223"/>
      <c r="AY1884" s="18"/>
      <c r="AZ1884" s="18"/>
    </row>
    <row r="1885" spans="7:52" s="40" customFormat="1" ht="45.75" customHeight="1" x14ac:dyDescent="0.25">
      <c r="G1885" s="18"/>
      <c r="H1885" s="18"/>
      <c r="I1885" s="18"/>
      <c r="J1885" s="18"/>
      <c r="K1885" s="18"/>
      <c r="L1885" s="223"/>
      <c r="M1885" s="82"/>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4"/>
      <c r="AM1885" s="225"/>
      <c r="AN1885" s="225"/>
      <c r="AO1885" s="18"/>
      <c r="AP1885" s="18"/>
      <c r="AQ1885" s="18"/>
      <c r="AR1885" s="18"/>
      <c r="AS1885" s="18"/>
      <c r="AT1885" s="18"/>
      <c r="AU1885" s="18"/>
      <c r="AV1885" s="18"/>
      <c r="AW1885" s="223"/>
      <c r="AY1885" s="18"/>
      <c r="AZ1885" s="18"/>
    </row>
    <row r="1886" spans="7:52" s="40" customFormat="1" ht="45.75" customHeight="1" x14ac:dyDescent="0.25">
      <c r="G1886" s="18"/>
      <c r="H1886" s="18"/>
      <c r="I1886" s="18"/>
      <c r="J1886" s="18"/>
      <c r="K1886" s="18"/>
      <c r="L1886" s="223"/>
      <c r="M1886" s="82"/>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4"/>
      <c r="AM1886" s="225"/>
      <c r="AN1886" s="225"/>
      <c r="AO1886" s="18"/>
      <c r="AP1886" s="18"/>
      <c r="AQ1886" s="18"/>
      <c r="AR1886" s="18"/>
      <c r="AS1886" s="18"/>
      <c r="AT1886" s="18"/>
      <c r="AU1886" s="18"/>
      <c r="AV1886" s="18"/>
      <c r="AW1886" s="223"/>
      <c r="AY1886" s="18"/>
      <c r="AZ1886" s="18"/>
    </row>
    <row r="1887" spans="7:52" s="40" customFormat="1" ht="45.75" customHeight="1" x14ac:dyDescent="0.25">
      <c r="G1887" s="18"/>
      <c r="H1887" s="18"/>
      <c r="I1887" s="18"/>
      <c r="J1887" s="18"/>
      <c r="K1887" s="18"/>
      <c r="L1887" s="223"/>
      <c r="M1887" s="82"/>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4"/>
      <c r="AM1887" s="225"/>
      <c r="AN1887" s="225"/>
      <c r="AO1887" s="18"/>
      <c r="AP1887" s="18"/>
      <c r="AQ1887" s="18"/>
      <c r="AR1887" s="18"/>
      <c r="AS1887" s="18"/>
      <c r="AT1887" s="18"/>
      <c r="AU1887" s="18"/>
      <c r="AV1887" s="18"/>
      <c r="AW1887" s="223"/>
      <c r="AY1887" s="18"/>
      <c r="AZ1887" s="18"/>
    </row>
    <row r="1888" spans="7:52" s="40" customFormat="1" ht="45.75" customHeight="1" x14ac:dyDescent="0.25">
      <c r="G1888" s="18"/>
      <c r="H1888" s="18"/>
      <c r="I1888" s="18"/>
      <c r="J1888" s="18"/>
      <c r="K1888" s="18"/>
      <c r="L1888" s="223"/>
      <c r="M1888" s="82"/>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4"/>
      <c r="AM1888" s="225"/>
      <c r="AN1888" s="225"/>
      <c r="AO1888" s="18"/>
      <c r="AP1888" s="18"/>
      <c r="AQ1888" s="18"/>
      <c r="AR1888" s="18"/>
      <c r="AS1888" s="18"/>
      <c r="AT1888" s="18"/>
      <c r="AU1888" s="18"/>
      <c r="AV1888" s="18"/>
      <c r="AW1888" s="223"/>
      <c r="AY1888" s="18"/>
      <c r="AZ1888" s="18"/>
    </row>
    <row r="1889" spans="7:52" s="40" customFormat="1" ht="45.75" customHeight="1" x14ac:dyDescent="0.25">
      <c r="G1889" s="18"/>
      <c r="H1889" s="18"/>
      <c r="I1889" s="18"/>
      <c r="J1889" s="18"/>
      <c r="K1889" s="18"/>
      <c r="L1889" s="223"/>
      <c r="M1889" s="82"/>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4"/>
      <c r="AM1889" s="225"/>
      <c r="AN1889" s="225"/>
      <c r="AO1889" s="18"/>
      <c r="AP1889" s="18"/>
      <c r="AQ1889" s="18"/>
      <c r="AR1889" s="18"/>
      <c r="AS1889" s="18"/>
      <c r="AT1889" s="18"/>
      <c r="AU1889" s="18"/>
      <c r="AV1889" s="18"/>
      <c r="AW1889" s="223"/>
      <c r="AY1889" s="18"/>
      <c r="AZ1889" s="18"/>
    </row>
    <row r="1890" spans="7:52" s="40" customFormat="1" ht="45.75" customHeight="1" x14ac:dyDescent="0.25">
      <c r="G1890" s="18"/>
      <c r="H1890" s="18"/>
      <c r="I1890" s="18"/>
      <c r="J1890" s="18"/>
      <c r="K1890" s="18"/>
      <c r="L1890" s="223"/>
      <c r="M1890" s="82"/>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4"/>
      <c r="AM1890" s="225"/>
      <c r="AN1890" s="225"/>
      <c r="AO1890" s="18"/>
      <c r="AP1890" s="18"/>
      <c r="AQ1890" s="18"/>
      <c r="AR1890" s="18"/>
      <c r="AS1890" s="18"/>
      <c r="AT1890" s="18"/>
      <c r="AU1890" s="18"/>
      <c r="AV1890" s="18"/>
      <c r="AW1890" s="223"/>
      <c r="AY1890" s="18"/>
      <c r="AZ1890" s="18"/>
    </row>
    <row r="1891" spans="7:52" s="40" customFormat="1" ht="45.75" customHeight="1" x14ac:dyDescent="0.25">
      <c r="G1891" s="18"/>
      <c r="H1891" s="18"/>
      <c r="I1891" s="18"/>
      <c r="J1891" s="18"/>
      <c r="K1891" s="18"/>
      <c r="L1891" s="223"/>
      <c r="M1891" s="82"/>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4"/>
      <c r="AM1891" s="225"/>
      <c r="AN1891" s="225"/>
      <c r="AO1891" s="18"/>
      <c r="AP1891" s="18"/>
      <c r="AQ1891" s="18"/>
      <c r="AR1891" s="18"/>
      <c r="AS1891" s="18"/>
      <c r="AT1891" s="18"/>
      <c r="AU1891" s="18"/>
      <c r="AV1891" s="18"/>
      <c r="AW1891" s="223"/>
      <c r="AY1891" s="18"/>
      <c r="AZ1891" s="18"/>
    </row>
    <row r="1892" spans="7:52" s="40" customFormat="1" ht="45.75" customHeight="1" x14ac:dyDescent="0.25">
      <c r="G1892" s="18"/>
      <c r="H1892" s="18"/>
      <c r="I1892" s="18"/>
      <c r="J1892" s="18"/>
      <c r="K1892" s="18"/>
      <c r="L1892" s="223"/>
      <c r="M1892" s="82"/>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4"/>
      <c r="AM1892" s="225"/>
      <c r="AN1892" s="225"/>
      <c r="AO1892" s="18"/>
      <c r="AP1892" s="18"/>
      <c r="AQ1892" s="18"/>
      <c r="AR1892" s="18"/>
      <c r="AS1892" s="18"/>
      <c r="AT1892" s="18"/>
      <c r="AU1892" s="18"/>
      <c r="AV1892" s="18"/>
      <c r="AW1892" s="223"/>
      <c r="AY1892" s="18"/>
      <c r="AZ1892" s="18"/>
    </row>
    <row r="1893" spans="7:52" s="40" customFormat="1" ht="45.75" customHeight="1" x14ac:dyDescent="0.25">
      <c r="G1893" s="18"/>
      <c r="H1893" s="18"/>
      <c r="I1893" s="18"/>
      <c r="J1893" s="18"/>
      <c r="K1893" s="18"/>
      <c r="L1893" s="223"/>
      <c r="M1893" s="82"/>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4"/>
      <c r="AM1893" s="225"/>
      <c r="AN1893" s="225"/>
      <c r="AO1893" s="18"/>
      <c r="AP1893" s="18"/>
      <c r="AQ1893" s="18"/>
      <c r="AR1893" s="18"/>
      <c r="AS1893" s="18"/>
      <c r="AT1893" s="18"/>
      <c r="AU1893" s="18"/>
      <c r="AV1893" s="18"/>
      <c r="AW1893" s="223"/>
      <c r="AY1893" s="18"/>
      <c r="AZ1893" s="18"/>
    </row>
    <row r="1894" spans="7:52" s="40" customFormat="1" ht="45.75" customHeight="1" x14ac:dyDescent="0.25">
      <c r="G1894" s="18"/>
      <c r="H1894" s="18"/>
      <c r="I1894" s="18"/>
      <c r="J1894" s="18"/>
      <c r="K1894" s="18"/>
      <c r="L1894" s="223"/>
      <c r="M1894" s="82"/>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4"/>
      <c r="AM1894" s="225"/>
      <c r="AN1894" s="225"/>
      <c r="AO1894" s="18"/>
      <c r="AP1894" s="18"/>
      <c r="AQ1894" s="18"/>
      <c r="AR1894" s="18"/>
      <c r="AS1894" s="18"/>
      <c r="AT1894" s="18"/>
      <c r="AU1894" s="18"/>
      <c r="AV1894" s="18"/>
      <c r="AW1894" s="223"/>
      <c r="AY1894" s="18"/>
      <c r="AZ1894" s="18"/>
    </row>
    <row r="1895" spans="7:52" s="40" customFormat="1" ht="45.75" customHeight="1" x14ac:dyDescent="0.25">
      <c r="G1895" s="18"/>
      <c r="H1895" s="18"/>
      <c r="I1895" s="18"/>
      <c r="J1895" s="18"/>
      <c r="K1895" s="18"/>
      <c r="L1895" s="223"/>
      <c r="M1895" s="82"/>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4"/>
      <c r="AM1895" s="225"/>
      <c r="AN1895" s="225"/>
      <c r="AO1895" s="18"/>
      <c r="AP1895" s="18"/>
      <c r="AQ1895" s="18"/>
      <c r="AR1895" s="18"/>
      <c r="AS1895" s="18"/>
      <c r="AT1895" s="18"/>
      <c r="AU1895" s="18"/>
      <c r="AV1895" s="18"/>
      <c r="AW1895" s="223"/>
      <c r="AY1895" s="18"/>
      <c r="AZ1895" s="18"/>
    </row>
    <row r="1896" spans="7:52" s="40" customFormat="1" ht="45.75" customHeight="1" x14ac:dyDescent="0.25">
      <c r="G1896" s="18"/>
      <c r="H1896" s="18"/>
      <c r="I1896" s="18"/>
      <c r="J1896" s="18"/>
      <c r="K1896" s="18"/>
      <c r="L1896" s="223"/>
      <c r="M1896" s="82"/>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4"/>
      <c r="AM1896" s="225"/>
      <c r="AN1896" s="225"/>
      <c r="AO1896" s="18"/>
      <c r="AP1896" s="18"/>
      <c r="AQ1896" s="18"/>
      <c r="AR1896" s="18"/>
      <c r="AS1896" s="18"/>
      <c r="AT1896" s="18"/>
      <c r="AU1896" s="18"/>
      <c r="AV1896" s="18"/>
      <c r="AW1896" s="223"/>
      <c r="AY1896" s="18"/>
      <c r="AZ1896" s="18"/>
    </row>
    <row r="1897" spans="7:52" s="40" customFormat="1" ht="45.75" customHeight="1" x14ac:dyDescent="0.25">
      <c r="G1897" s="18"/>
      <c r="H1897" s="18"/>
      <c r="I1897" s="18"/>
      <c r="J1897" s="18"/>
      <c r="K1897" s="18"/>
      <c r="L1897" s="223"/>
      <c r="M1897" s="82"/>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4"/>
      <c r="AM1897" s="225"/>
      <c r="AN1897" s="225"/>
      <c r="AO1897" s="18"/>
      <c r="AP1897" s="18"/>
      <c r="AQ1897" s="18"/>
      <c r="AR1897" s="18"/>
      <c r="AS1897" s="18"/>
      <c r="AT1897" s="18"/>
      <c r="AU1897" s="18"/>
      <c r="AV1897" s="18"/>
      <c r="AW1897" s="223"/>
      <c r="AY1897" s="18"/>
      <c r="AZ1897" s="18"/>
    </row>
    <row r="1898" spans="7:52" s="40" customFormat="1" ht="45.75" customHeight="1" x14ac:dyDescent="0.25">
      <c r="G1898" s="18"/>
      <c r="H1898" s="18"/>
      <c r="I1898" s="18"/>
      <c r="J1898" s="18"/>
      <c r="K1898" s="18"/>
      <c r="L1898" s="223"/>
      <c r="M1898" s="82"/>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4"/>
      <c r="AM1898" s="225"/>
      <c r="AN1898" s="225"/>
      <c r="AO1898" s="18"/>
      <c r="AP1898" s="18"/>
      <c r="AQ1898" s="18"/>
      <c r="AR1898" s="18"/>
      <c r="AS1898" s="18"/>
      <c r="AT1898" s="18"/>
      <c r="AU1898" s="18"/>
      <c r="AV1898" s="18"/>
      <c r="AW1898" s="223"/>
      <c r="AY1898" s="18"/>
      <c r="AZ1898" s="18"/>
    </row>
    <row r="1899" spans="7:52" s="40" customFormat="1" ht="45.75" customHeight="1" x14ac:dyDescent="0.25">
      <c r="G1899" s="18"/>
      <c r="H1899" s="18"/>
      <c r="I1899" s="18"/>
      <c r="J1899" s="18"/>
      <c r="K1899" s="18"/>
      <c r="L1899" s="223"/>
      <c r="M1899" s="82"/>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4"/>
      <c r="AM1899" s="225"/>
      <c r="AN1899" s="225"/>
      <c r="AO1899" s="18"/>
      <c r="AP1899" s="18"/>
      <c r="AQ1899" s="18"/>
      <c r="AR1899" s="18"/>
      <c r="AS1899" s="18"/>
      <c r="AT1899" s="18"/>
      <c r="AU1899" s="18"/>
      <c r="AV1899" s="18"/>
      <c r="AW1899" s="223"/>
      <c r="AY1899" s="18"/>
      <c r="AZ1899" s="18"/>
    </row>
    <row r="1900" spans="7:52" s="40" customFormat="1" ht="45.75" customHeight="1" x14ac:dyDescent="0.25">
      <c r="G1900" s="18"/>
      <c r="H1900" s="18"/>
      <c r="I1900" s="18"/>
      <c r="J1900" s="18"/>
      <c r="K1900" s="18"/>
      <c r="L1900" s="223"/>
      <c r="M1900" s="82"/>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4"/>
      <c r="AM1900" s="225"/>
      <c r="AN1900" s="225"/>
      <c r="AO1900" s="18"/>
      <c r="AP1900" s="18"/>
      <c r="AQ1900" s="18"/>
      <c r="AR1900" s="18"/>
      <c r="AS1900" s="18"/>
      <c r="AT1900" s="18"/>
      <c r="AU1900" s="18"/>
      <c r="AV1900" s="18"/>
      <c r="AW1900" s="223"/>
      <c r="AY1900" s="18"/>
      <c r="AZ1900" s="18"/>
    </row>
    <row r="1901" spans="7:52" s="40" customFormat="1" ht="45.75" customHeight="1" x14ac:dyDescent="0.25">
      <c r="G1901" s="18"/>
      <c r="H1901" s="18"/>
      <c r="I1901" s="18"/>
      <c r="J1901" s="18"/>
      <c r="K1901" s="18"/>
      <c r="L1901" s="223"/>
      <c r="M1901" s="82"/>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4"/>
      <c r="AM1901" s="225"/>
      <c r="AN1901" s="225"/>
      <c r="AO1901" s="18"/>
      <c r="AP1901" s="18"/>
      <c r="AQ1901" s="18"/>
      <c r="AR1901" s="18"/>
      <c r="AS1901" s="18"/>
      <c r="AT1901" s="18"/>
      <c r="AU1901" s="18"/>
      <c r="AV1901" s="18"/>
      <c r="AW1901" s="223"/>
      <c r="AY1901" s="18"/>
      <c r="AZ1901" s="18"/>
    </row>
    <row r="1902" spans="7:52" s="40" customFormat="1" ht="45.75" customHeight="1" x14ac:dyDescent="0.25">
      <c r="G1902" s="18"/>
      <c r="H1902" s="18"/>
      <c r="I1902" s="18"/>
      <c r="J1902" s="18"/>
      <c r="K1902" s="18"/>
      <c r="L1902" s="223"/>
      <c r="M1902" s="82"/>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4"/>
      <c r="AM1902" s="225"/>
      <c r="AN1902" s="225"/>
      <c r="AO1902" s="18"/>
      <c r="AP1902" s="18"/>
      <c r="AQ1902" s="18"/>
      <c r="AR1902" s="18"/>
      <c r="AS1902" s="18"/>
      <c r="AT1902" s="18"/>
      <c r="AU1902" s="18"/>
      <c r="AV1902" s="18"/>
      <c r="AW1902" s="223"/>
      <c r="AY1902" s="18"/>
      <c r="AZ1902" s="18"/>
    </row>
    <row r="1903" spans="7:52" s="40" customFormat="1" ht="45.75" customHeight="1" x14ac:dyDescent="0.25">
      <c r="G1903" s="18"/>
      <c r="H1903" s="18"/>
      <c r="I1903" s="18"/>
      <c r="J1903" s="18"/>
      <c r="K1903" s="18"/>
      <c r="L1903" s="223"/>
      <c r="M1903" s="82"/>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4"/>
      <c r="AM1903" s="225"/>
      <c r="AN1903" s="225"/>
      <c r="AO1903" s="18"/>
      <c r="AP1903" s="18"/>
      <c r="AQ1903" s="18"/>
      <c r="AR1903" s="18"/>
      <c r="AS1903" s="18"/>
      <c r="AT1903" s="18"/>
      <c r="AU1903" s="18"/>
      <c r="AV1903" s="18"/>
      <c r="AW1903" s="223"/>
      <c r="AY1903" s="18"/>
      <c r="AZ1903" s="18"/>
    </row>
    <row r="1904" spans="7:52" s="40" customFormat="1" ht="45.75" customHeight="1" x14ac:dyDescent="0.25">
      <c r="G1904" s="18"/>
      <c r="H1904" s="18"/>
      <c r="I1904" s="18"/>
      <c r="J1904" s="18"/>
      <c r="K1904" s="18"/>
      <c r="L1904" s="223"/>
      <c r="M1904" s="82"/>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4"/>
      <c r="AM1904" s="225"/>
      <c r="AN1904" s="225"/>
      <c r="AO1904" s="18"/>
      <c r="AP1904" s="18"/>
      <c r="AQ1904" s="18"/>
      <c r="AR1904" s="18"/>
      <c r="AS1904" s="18"/>
      <c r="AT1904" s="18"/>
      <c r="AU1904" s="18"/>
      <c r="AV1904" s="18"/>
      <c r="AW1904" s="223"/>
      <c r="AY1904" s="18"/>
      <c r="AZ1904" s="18"/>
    </row>
    <row r="1905" spans="7:52" s="40" customFormat="1" ht="45.75" customHeight="1" x14ac:dyDescent="0.25">
      <c r="G1905" s="18"/>
      <c r="H1905" s="18"/>
      <c r="I1905" s="18"/>
      <c r="J1905" s="18"/>
      <c r="K1905" s="18"/>
      <c r="L1905" s="223"/>
      <c r="M1905" s="82"/>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4"/>
      <c r="AM1905" s="225"/>
      <c r="AN1905" s="225"/>
      <c r="AO1905" s="18"/>
      <c r="AP1905" s="18"/>
      <c r="AQ1905" s="18"/>
      <c r="AR1905" s="18"/>
      <c r="AS1905" s="18"/>
      <c r="AT1905" s="18"/>
      <c r="AU1905" s="18"/>
      <c r="AV1905" s="18"/>
      <c r="AW1905" s="223"/>
      <c r="AY1905" s="18"/>
      <c r="AZ1905" s="18"/>
    </row>
    <row r="1906" spans="7:52" s="40" customFormat="1" ht="45.75" customHeight="1" x14ac:dyDescent="0.25">
      <c r="G1906" s="18"/>
      <c r="H1906" s="18"/>
      <c r="I1906" s="18"/>
      <c r="J1906" s="18"/>
      <c r="K1906" s="18"/>
      <c r="L1906" s="223"/>
      <c r="M1906" s="82"/>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4"/>
      <c r="AM1906" s="225"/>
      <c r="AN1906" s="225"/>
      <c r="AO1906" s="18"/>
      <c r="AP1906" s="18"/>
      <c r="AQ1906" s="18"/>
      <c r="AR1906" s="18"/>
      <c r="AS1906" s="18"/>
      <c r="AT1906" s="18"/>
      <c r="AU1906" s="18"/>
      <c r="AV1906" s="18"/>
      <c r="AW1906" s="223"/>
      <c r="AY1906" s="18"/>
      <c r="AZ1906" s="18"/>
    </row>
    <row r="1907" spans="7:52" s="40" customFormat="1" ht="45.75" customHeight="1" x14ac:dyDescent="0.25">
      <c r="G1907" s="18"/>
      <c r="H1907" s="18"/>
      <c r="I1907" s="18"/>
      <c r="J1907" s="18"/>
      <c r="K1907" s="18"/>
      <c r="L1907" s="223"/>
      <c r="M1907" s="82"/>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4"/>
      <c r="AM1907" s="225"/>
      <c r="AN1907" s="225"/>
      <c r="AO1907" s="18"/>
      <c r="AP1907" s="18"/>
      <c r="AQ1907" s="18"/>
      <c r="AR1907" s="18"/>
      <c r="AS1907" s="18"/>
      <c r="AT1907" s="18"/>
      <c r="AU1907" s="18"/>
      <c r="AV1907" s="18"/>
      <c r="AW1907" s="223"/>
      <c r="AY1907" s="18"/>
      <c r="AZ1907" s="18"/>
    </row>
    <row r="1908" spans="7:52" s="40" customFormat="1" ht="45.75" customHeight="1" x14ac:dyDescent="0.25">
      <c r="G1908" s="18"/>
      <c r="H1908" s="18"/>
      <c r="I1908" s="18"/>
      <c r="J1908" s="18"/>
      <c r="K1908" s="18"/>
      <c r="L1908" s="223"/>
      <c r="M1908" s="82"/>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4"/>
      <c r="AM1908" s="225"/>
      <c r="AN1908" s="225"/>
      <c r="AO1908" s="18"/>
      <c r="AP1908" s="18"/>
      <c r="AQ1908" s="18"/>
      <c r="AR1908" s="18"/>
      <c r="AS1908" s="18"/>
      <c r="AT1908" s="18"/>
      <c r="AU1908" s="18"/>
      <c r="AV1908" s="18"/>
      <c r="AW1908" s="223"/>
      <c r="AY1908" s="18"/>
      <c r="AZ1908" s="18"/>
    </row>
    <row r="1909" spans="7:52" s="40" customFormat="1" ht="45.75" customHeight="1" x14ac:dyDescent="0.25">
      <c r="G1909" s="18"/>
      <c r="H1909" s="18"/>
      <c r="I1909" s="18"/>
      <c r="J1909" s="18"/>
      <c r="K1909" s="18"/>
      <c r="L1909" s="223"/>
      <c r="M1909" s="82"/>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4"/>
      <c r="AM1909" s="225"/>
      <c r="AN1909" s="225"/>
      <c r="AO1909" s="18"/>
      <c r="AP1909" s="18"/>
      <c r="AQ1909" s="18"/>
      <c r="AR1909" s="18"/>
      <c r="AS1909" s="18"/>
      <c r="AT1909" s="18"/>
      <c r="AU1909" s="18"/>
      <c r="AV1909" s="18"/>
      <c r="AW1909" s="223"/>
      <c r="AY1909" s="18"/>
      <c r="AZ1909" s="18"/>
    </row>
    <row r="1910" spans="7:52" s="40" customFormat="1" ht="45.75" customHeight="1" x14ac:dyDescent="0.25">
      <c r="G1910" s="18"/>
      <c r="H1910" s="18"/>
      <c r="I1910" s="18"/>
      <c r="J1910" s="18"/>
      <c r="K1910" s="18"/>
      <c r="L1910" s="223"/>
      <c r="M1910" s="82"/>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4"/>
      <c r="AM1910" s="225"/>
      <c r="AN1910" s="225"/>
      <c r="AO1910" s="18"/>
      <c r="AP1910" s="18"/>
      <c r="AQ1910" s="18"/>
      <c r="AR1910" s="18"/>
      <c r="AS1910" s="18"/>
      <c r="AT1910" s="18"/>
      <c r="AU1910" s="18"/>
      <c r="AV1910" s="18"/>
      <c r="AW1910" s="223"/>
      <c r="AY1910" s="18"/>
      <c r="AZ1910" s="18"/>
    </row>
    <row r="1911" spans="7:52" s="40" customFormat="1" ht="45.75" customHeight="1" x14ac:dyDescent="0.25">
      <c r="G1911" s="18"/>
      <c r="H1911" s="18"/>
      <c r="I1911" s="18"/>
      <c r="J1911" s="18"/>
      <c r="K1911" s="18"/>
      <c r="L1911" s="223"/>
      <c r="M1911" s="82"/>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4"/>
      <c r="AM1911" s="225"/>
      <c r="AN1911" s="225"/>
      <c r="AO1911" s="18"/>
      <c r="AP1911" s="18"/>
      <c r="AQ1911" s="18"/>
      <c r="AR1911" s="18"/>
      <c r="AS1911" s="18"/>
      <c r="AT1911" s="18"/>
      <c r="AU1911" s="18"/>
      <c r="AV1911" s="18"/>
      <c r="AW1911" s="223"/>
      <c r="AY1911" s="18"/>
      <c r="AZ1911" s="18"/>
    </row>
    <row r="1912" spans="7:52" s="40" customFormat="1" ht="45.75" customHeight="1" x14ac:dyDescent="0.25">
      <c r="G1912" s="18"/>
      <c r="H1912" s="18"/>
      <c r="I1912" s="18"/>
      <c r="J1912" s="18"/>
      <c r="K1912" s="18"/>
      <c r="L1912" s="223"/>
      <c r="M1912" s="82"/>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4"/>
      <c r="AM1912" s="225"/>
      <c r="AN1912" s="225"/>
      <c r="AO1912" s="18"/>
      <c r="AP1912" s="18"/>
      <c r="AQ1912" s="18"/>
      <c r="AR1912" s="18"/>
      <c r="AS1912" s="18"/>
      <c r="AT1912" s="18"/>
      <c r="AU1912" s="18"/>
      <c r="AV1912" s="18"/>
      <c r="AW1912" s="223"/>
      <c r="AY1912" s="18"/>
      <c r="AZ1912" s="18"/>
    </row>
    <row r="1913" spans="7:52" s="40" customFormat="1" ht="45.75" customHeight="1" x14ac:dyDescent="0.25">
      <c r="G1913" s="18"/>
      <c r="H1913" s="18"/>
      <c r="I1913" s="18"/>
      <c r="J1913" s="18"/>
      <c r="K1913" s="18"/>
      <c r="L1913" s="223"/>
      <c r="M1913" s="82"/>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4"/>
      <c r="AM1913" s="225"/>
      <c r="AN1913" s="225"/>
      <c r="AO1913" s="18"/>
      <c r="AP1913" s="18"/>
      <c r="AQ1913" s="18"/>
      <c r="AR1913" s="18"/>
      <c r="AS1913" s="18"/>
      <c r="AT1913" s="18"/>
      <c r="AU1913" s="18"/>
      <c r="AV1913" s="18"/>
      <c r="AW1913" s="223"/>
      <c r="AY1913" s="18"/>
      <c r="AZ1913" s="18"/>
    </row>
    <row r="1914" spans="7:52" s="40" customFormat="1" ht="45.75" customHeight="1" x14ac:dyDescent="0.25">
      <c r="G1914" s="18"/>
      <c r="H1914" s="18"/>
      <c r="I1914" s="18"/>
      <c r="J1914" s="18"/>
      <c r="K1914" s="18"/>
      <c r="L1914" s="223"/>
      <c r="M1914" s="82"/>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4"/>
      <c r="AM1914" s="225"/>
      <c r="AN1914" s="225"/>
      <c r="AO1914" s="18"/>
      <c r="AP1914" s="18"/>
      <c r="AQ1914" s="18"/>
      <c r="AR1914" s="18"/>
      <c r="AS1914" s="18"/>
      <c r="AT1914" s="18"/>
      <c r="AU1914" s="18"/>
      <c r="AV1914" s="18"/>
      <c r="AW1914" s="223"/>
      <c r="AY1914" s="18"/>
      <c r="AZ1914" s="18"/>
    </row>
    <row r="1915" spans="7:52" s="40" customFormat="1" ht="45.75" customHeight="1" x14ac:dyDescent="0.25">
      <c r="G1915" s="18"/>
      <c r="H1915" s="18"/>
      <c r="I1915" s="18"/>
      <c r="J1915" s="18"/>
      <c r="K1915" s="18"/>
      <c r="L1915" s="223"/>
      <c r="M1915" s="82"/>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4"/>
      <c r="AM1915" s="225"/>
      <c r="AN1915" s="225"/>
      <c r="AO1915" s="18"/>
      <c r="AP1915" s="18"/>
      <c r="AQ1915" s="18"/>
      <c r="AR1915" s="18"/>
      <c r="AS1915" s="18"/>
      <c r="AT1915" s="18"/>
      <c r="AU1915" s="18"/>
      <c r="AV1915" s="18"/>
      <c r="AW1915" s="223"/>
      <c r="AY1915" s="18"/>
      <c r="AZ1915" s="18"/>
    </row>
    <row r="1916" spans="7:52" s="40" customFormat="1" ht="45.75" customHeight="1" x14ac:dyDescent="0.25">
      <c r="G1916" s="18"/>
      <c r="H1916" s="18"/>
      <c r="I1916" s="18"/>
      <c r="J1916" s="18"/>
      <c r="K1916" s="18"/>
      <c r="L1916" s="223"/>
      <c r="M1916" s="82"/>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4"/>
      <c r="AM1916" s="225"/>
      <c r="AN1916" s="225"/>
      <c r="AO1916" s="18"/>
      <c r="AP1916" s="18"/>
      <c r="AQ1916" s="18"/>
      <c r="AR1916" s="18"/>
      <c r="AS1916" s="18"/>
      <c r="AT1916" s="18"/>
      <c r="AU1916" s="18"/>
      <c r="AV1916" s="18"/>
      <c r="AW1916" s="223"/>
      <c r="AY1916" s="18"/>
      <c r="AZ1916" s="18"/>
    </row>
    <row r="1917" spans="7:52" s="40" customFormat="1" ht="45.75" customHeight="1" x14ac:dyDescent="0.25">
      <c r="G1917" s="18"/>
      <c r="H1917" s="18"/>
      <c r="I1917" s="18"/>
      <c r="J1917" s="18"/>
      <c r="K1917" s="18"/>
      <c r="L1917" s="223"/>
      <c r="M1917" s="82"/>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4"/>
      <c r="AM1917" s="225"/>
      <c r="AN1917" s="225"/>
      <c r="AO1917" s="18"/>
      <c r="AP1917" s="18"/>
      <c r="AQ1917" s="18"/>
      <c r="AR1917" s="18"/>
      <c r="AS1917" s="18"/>
      <c r="AT1917" s="18"/>
      <c r="AU1917" s="18"/>
      <c r="AV1917" s="18"/>
      <c r="AW1917" s="223"/>
      <c r="AY1917" s="18"/>
      <c r="AZ1917" s="18"/>
    </row>
    <row r="1918" spans="7:52" s="40" customFormat="1" ht="45.75" customHeight="1" x14ac:dyDescent="0.25">
      <c r="G1918" s="18"/>
      <c r="H1918" s="18"/>
      <c r="I1918" s="18"/>
      <c r="J1918" s="18"/>
      <c r="K1918" s="18"/>
      <c r="L1918" s="223"/>
      <c r="M1918" s="82"/>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4"/>
      <c r="AM1918" s="225"/>
      <c r="AN1918" s="225"/>
      <c r="AO1918" s="18"/>
      <c r="AP1918" s="18"/>
      <c r="AQ1918" s="18"/>
      <c r="AR1918" s="18"/>
      <c r="AS1918" s="18"/>
      <c r="AT1918" s="18"/>
      <c r="AU1918" s="18"/>
      <c r="AV1918" s="18"/>
      <c r="AW1918" s="223"/>
      <c r="AY1918" s="18"/>
      <c r="AZ1918" s="18"/>
    </row>
    <row r="1919" spans="7:52" s="40" customFormat="1" ht="45.75" customHeight="1" x14ac:dyDescent="0.25">
      <c r="G1919" s="18"/>
      <c r="H1919" s="18"/>
      <c r="I1919" s="18"/>
      <c r="J1919" s="18"/>
      <c r="K1919" s="18"/>
      <c r="L1919" s="223"/>
      <c r="M1919" s="82"/>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4"/>
      <c r="AM1919" s="225"/>
      <c r="AN1919" s="225"/>
      <c r="AO1919" s="18"/>
      <c r="AP1919" s="18"/>
      <c r="AQ1919" s="18"/>
      <c r="AR1919" s="18"/>
      <c r="AS1919" s="18"/>
      <c r="AT1919" s="18"/>
      <c r="AU1919" s="18"/>
      <c r="AV1919" s="18"/>
      <c r="AW1919" s="223"/>
      <c r="AY1919" s="18"/>
      <c r="AZ1919" s="18"/>
    </row>
    <row r="1920" spans="7:52" s="40" customFormat="1" ht="45.75" customHeight="1" x14ac:dyDescent="0.25">
      <c r="G1920" s="18"/>
      <c r="H1920" s="18"/>
      <c r="I1920" s="18"/>
      <c r="J1920" s="18"/>
      <c r="K1920" s="18"/>
      <c r="L1920" s="223"/>
      <c r="M1920" s="82"/>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4"/>
      <c r="AM1920" s="225"/>
      <c r="AN1920" s="225"/>
      <c r="AO1920" s="18"/>
      <c r="AP1920" s="18"/>
      <c r="AQ1920" s="18"/>
      <c r="AR1920" s="18"/>
      <c r="AS1920" s="18"/>
      <c r="AT1920" s="18"/>
      <c r="AU1920" s="18"/>
      <c r="AV1920" s="18"/>
      <c r="AW1920" s="223"/>
      <c r="AY1920" s="18"/>
      <c r="AZ1920" s="18"/>
    </row>
    <row r="1921" spans="7:52" s="40" customFormat="1" ht="45.75" customHeight="1" x14ac:dyDescent="0.25">
      <c r="G1921" s="18"/>
      <c r="H1921" s="18"/>
      <c r="I1921" s="18"/>
      <c r="J1921" s="18"/>
      <c r="K1921" s="18"/>
      <c r="L1921" s="223"/>
      <c r="M1921" s="82"/>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4"/>
      <c r="AM1921" s="225"/>
      <c r="AN1921" s="225"/>
      <c r="AO1921" s="18"/>
      <c r="AP1921" s="18"/>
      <c r="AQ1921" s="18"/>
      <c r="AR1921" s="18"/>
      <c r="AS1921" s="18"/>
      <c r="AT1921" s="18"/>
      <c r="AU1921" s="18"/>
      <c r="AV1921" s="18"/>
      <c r="AW1921" s="223"/>
      <c r="AY1921" s="18"/>
      <c r="AZ1921" s="18"/>
    </row>
    <row r="1922" spans="7:52" s="40" customFormat="1" ht="45.75" customHeight="1" x14ac:dyDescent="0.25">
      <c r="G1922" s="18"/>
      <c r="H1922" s="18"/>
      <c r="I1922" s="18"/>
      <c r="J1922" s="18"/>
      <c r="K1922" s="18"/>
      <c r="L1922" s="223"/>
      <c r="M1922" s="82"/>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4"/>
      <c r="AM1922" s="225"/>
      <c r="AN1922" s="225"/>
      <c r="AO1922" s="18"/>
      <c r="AP1922" s="18"/>
      <c r="AQ1922" s="18"/>
      <c r="AR1922" s="18"/>
      <c r="AS1922" s="18"/>
      <c r="AT1922" s="18"/>
      <c r="AU1922" s="18"/>
      <c r="AV1922" s="18"/>
      <c r="AW1922" s="223"/>
      <c r="AY1922" s="18"/>
      <c r="AZ1922" s="18"/>
    </row>
    <row r="1923" spans="7:52" s="40" customFormat="1" ht="45.75" customHeight="1" x14ac:dyDescent="0.25">
      <c r="G1923" s="18"/>
      <c r="H1923" s="18"/>
      <c r="I1923" s="18"/>
      <c r="J1923" s="18"/>
      <c r="K1923" s="18"/>
      <c r="L1923" s="223"/>
      <c r="M1923" s="82"/>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4"/>
      <c r="AM1923" s="225"/>
      <c r="AN1923" s="225"/>
      <c r="AO1923" s="18"/>
      <c r="AP1923" s="18"/>
      <c r="AQ1923" s="18"/>
      <c r="AR1923" s="18"/>
      <c r="AS1923" s="18"/>
      <c r="AT1923" s="18"/>
      <c r="AU1923" s="18"/>
      <c r="AV1923" s="18"/>
      <c r="AW1923" s="223"/>
      <c r="AY1923" s="18"/>
      <c r="AZ1923" s="18"/>
    </row>
    <row r="1924" spans="7:52" s="40" customFormat="1" ht="45.75" customHeight="1" x14ac:dyDescent="0.25">
      <c r="G1924" s="18"/>
      <c r="H1924" s="18"/>
      <c r="I1924" s="18"/>
      <c r="J1924" s="18"/>
      <c r="K1924" s="18"/>
      <c r="L1924" s="223"/>
      <c r="M1924" s="82"/>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4"/>
      <c r="AM1924" s="225"/>
      <c r="AN1924" s="225"/>
      <c r="AO1924" s="18"/>
      <c r="AP1924" s="18"/>
      <c r="AQ1924" s="18"/>
      <c r="AR1924" s="18"/>
      <c r="AS1924" s="18"/>
      <c r="AT1924" s="18"/>
      <c r="AU1924" s="18"/>
      <c r="AV1924" s="18"/>
      <c r="AW1924" s="223"/>
      <c r="AY1924" s="18"/>
      <c r="AZ1924" s="18"/>
    </row>
    <row r="1925" spans="7:52" s="40" customFormat="1" ht="45.75" customHeight="1" x14ac:dyDescent="0.25">
      <c r="G1925" s="18"/>
      <c r="H1925" s="18"/>
      <c r="I1925" s="18"/>
      <c r="J1925" s="18"/>
      <c r="K1925" s="18"/>
      <c r="L1925" s="223"/>
      <c r="M1925" s="82"/>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4"/>
      <c r="AM1925" s="225"/>
      <c r="AN1925" s="225"/>
      <c r="AO1925" s="18"/>
      <c r="AP1925" s="18"/>
      <c r="AQ1925" s="18"/>
      <c r="AR1925" s="18"/>
      <c r="AS1925" s="18"/>
      <c r="AT1925" s="18"/>
      <c r="AU1925" s="18"/>
      <c r="AV1925" s="18"/>
      <c r="AW1925" s="223"/>
      <c r="AY1925" s="18"/>
      <c r="AZ1925" s="18"/>
    </row>
    <row r="1926" spans="7:52" s="40" customFormat="1" ht="45.75" customHeight="1" x14ac:dyDescent="0.25">
      <c r="G1926" s="18"/>
      <c r="H1926" s="18"/>
      <c r="I1926" s="18"/>
      <c r="J1926" s="18"/>
      <c r="K1926" s="18"/>
      <c r="L1926" s="223"/>
      <c r="M1926" s="82"/>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4"/>
      <c r="AM1926" s="225"/>
      <c r="AN1926" s="225"/>
      <c r="AO1926" s="18"/>
      <c r="AP1926" s="18"/>
      <c r="AQ1926" s="18"/>
      <c r="AR1926" s="18"/>
      <c r="AS1926" s="18"/>
      <c r="AT1926" s="18"/>
      <c r="AU1926" s="18"/>
      <c r="AV1926" s="18"/>
      <c r="AW1926" s="223"/>
      <c r="AY1926" s="18"/>
      <c r="AZ1926" s="18"/>
    </row>
    <row r="1927" spans="7:52" s="40" customFormat="1" ht="45.75" customHeight="1" x14ac:dyDescent="0.25">
      <c r="G1927" s="18"/>
      <c r="H1927" s="18"/>
      <c r="I1927" s="18"/>
      <c r="J1927" s="18"/>
      <c r="K1927" s="18"/>
      <c r="L1927" s="223"/>
      <c r="M1927" s="82"/>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4"/>
      <c r="AM1927" s="225"/>
      <c r="AN1927" s="225"/>
      <c r="AO1927" s="18"/>
      <c r="AP1927" s="18"/>
      <c r="AQ1927" s="18"/>
      <c r="AR1927" s="18"/>
      <c r="AS1927" s="18"/>
      <c r="AT1927" s="18"/>
      <c r="AU1927" s="18"/>
      <c r="AV1927" s="18"/>
      <c r="AW1927" s="223"/>
      <c r="AY1927" s="18"/>
      <c r="AZ1927" s="18"/>
    </row>
    <row r="1928" spans="7:52" s="40" customFormat="1" ht="45.75" customHeight="1" x14ac:dyDescent="0.25">
      <c r="G1928" s="18"/>
      <c r="H1928" s="18"/>
      <c r="I1928" s="18"/>
      <c r="J1928" s="18"/>
      <c r="K1928" s="18"/>
      <c r="L1928" s="223"/>
      <c r="M1928" s="82"/>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4"/>
      <c r="AM1928" s="225"/>
      <c r="AN1928" s="225"/>
      <c r="AO1928" s="18"/>
      <c r="AP1928" s="18"/>
      <c r="AQ1928" s="18"/>
      <c r="AR1928" s="18"/>
      <c r="AS1928" s="18"/>
      <c r="AT1928" s="18"/>
      <c r="AU1928" s="18"/>
      <c r="AV1928" s="18"/>
      <c r="AW1928" s="223"/>
      <c r="AY1928" s="18"/>
      <c r="AZ1928" s="18"/>
    </row>
    <row r="1929" spans="7:52" s="40" customFormat="1" ht="45.75" customHeight="1" x14ac:dyDescent="0.25">
      <c r="G1929" s="18"/>
      <c r="H1929" s="18"/>
      <c r="I1929" s="18"/>
      <c r="J1929" s="18"/>
      <c r="K1929" s="18"/>
      <c r="L1929" s="223"/>
      <c r="M1929" s="82"/>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4"/>
      <c r="AM1929" s="225"/>
      <c r="AN1929" s="225"/>
      <c r="AO1929" s="18"/>
      <c r="AP1929" s="18"/>
      <c r="AQ1929" s="18"/>
      <c r="AR1929" s="18"/>
      <c r="AS1929" s="18"/>
      <c r="AT1929" s="18"/>
      <c r="AU1929" s="18"/>
      <c r="AV1929" s="18"/>
      <c r="AW1929" s="223"/>
      <c r="AY1929" s="18"/>
      <c r="AZ1929" s="18"/>
    </row>
    <row r="1930" spans="7:52" s="40" customFormat="1" ht="45.75" customHeight="1" x14ac:dyDescent="0.25">
      <c r="G1930" s="18"/>
      <c r="H1930" s="18"/>
      <c r="I1930" s="18"/>
      <c r="J1930" s="18"/>
      <c r="K1930" s="18"/>
      <c r="L1930" s="223"/>
      <c r="M1930" s="82"/>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4"/>
      <c r="AM1930" s="225"/>
      <c r="AN1930" s="225"/>
      <c r="AO1930" s="18"/>
      <c r="AP1930" s="18"/>
      <c r="AQ1930" s="18"/>
      <c r="AR1930" s="18"/>
      <c r="AS1930" s="18"/>
      <c r="AT1930" s="18"/>
      <c r="AU1930" s="18"/>
      <c r="AV1930" s="18"/>
      <c r="AW1930" s="223"/>
      <c r="AY1930" s="18"/>
      <c r="AZ1930" s="18"/>
    </row>
    <row r="1931" spans="7:52" s="40" customFormat="1" ht="45.75" customHeight="1" x14ac:dyDescent="0.25">
      <c r="G1931" s="18"/>
      <c r="H1931" s="18"/>
      <c r="I1931" s="18"/>
      <c r="J1931" s="18"/>
      <c r="K1931" s="18"/>
      <c r="L1931" s="223"/>
      <c r="M1931" s="82"/>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4"/>
      <c r="AM1931" s="225"/>
      <c r="AN1931" s="225"/>
      <c r="AO1931" s="18"/>
      <c r="AP1931" s="18"/>
      <c r="AQ1931" s="18"/>
      <c r="AR1931" s="18"/>
      <c r="AS1931" s="18"/>
      <c r="AT1931" s="18"/>
      <c r="AU1931" s="18"/>
      <c r="AV1931" s="18"/>
      <c r="AW1931" s="223"/>
      <c r="AY1931" s="18"/>
      <c r="AZ1931" s="18"/>
    </row>
    <row r="1932" spans="7:52" s="40" customFormat="1" ht="45.75" customHeight="1" x14ac:dyDescent="0.25">
      <c r="G1932" s="18"/>
      <c r="H1932" s="18"/>
      <c r="I1932" s="18"/>
      <c r="J1932" s="18"/>
      <c r="K1932" s="18"/>
      <c r="L1932" s="223"/>
      <c r="M1932" s="82"/>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4"/>
      <c r="AM1932" s="225"/>
      <c r="AN1932" s="225"/>
      <c r="AO1932" s="18"/>
      <c r="AP1932" s="18"/>
      <c r="AQ1932" s="18"/>
      <c r="AR1932" s="18"/>
      <c r="AS1932" s="18"/>
      <c r="AT1932" s="18"/>
      <c r="AU1932" s="18"/>
      <c r="AV1932" s="18"/>
      <c r="AW1932" s="223"/>
      <c r="AY1932" s="18"/>
      <c r="AZ1932" s="18"/>
    </row>
    <row r="1933" spans="7:52" s="40" customFormat="1" ht="45.75" customHeight="1" x14ac:dyDescent="0.25">
      <c r="G1933" s="18"/>
      <c r="H1933" s="18"/>
      <c r="I1933" s="18"/>
      <c r="J1933" s="18"/>
      <c r="K1933" s="18"/>
      <c r="L1933" s="223"/>
      <c r="M1933" s="82"/>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4"/>
      <c r="AM1933" s="225"/>
      <c r="AN1933" s="225"/>
      <c r="AO1933" s="18"/>
      <c r="AP1933" s="18"/>
      <c r="AQ1933" s="18"/>
      <c r="AR1933" s="18"/>
      <c r="AS1933" s="18"/>
      <c r="AT1933" s="18"/>
      <c r="AU1933" s="18"/>
      <c r="AV1933" s="18"/>
      <c r="AW1933" s="223"/>
      <c r="AY1933" s="18"/>
      <c r="AZ1933" s="18"/>
    </row>
    <row r="1934" spans="7:52" s="40" customFormat="1" ht="45.75" customHeight="1" x14ac:dyDescent="0.25">
      <c r="G1934" s="18"/>
      <c r="H1934" s="18"/>
      <c r="I1934" s="18"/>
      <c r="J1934" s="18"/>
      <c r="K1934" s="18"/>
      <c r="L1934" s="223"/>
      <c r="M1934" s="82"/>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4"/>
      <c r="AM1934" s="225"/>
      <c r="AN1934" s="225"/>
      <c r="AO1934" s="18"/>
      <c r="AP1934" s="18"/>
      <c r="AQ1934" s="18"/>
      <c r="AR1934" s="18"/>
      <c r="AS1934" s="18"/>
      <c r="AT1934" s="18"/>
      <c r="AU1934" s="18"/>
      <c r="AV1934" s="18"/>
      <c r="AW1934" s="223"/>
      <c r="AY1934" s="18"/>
      <c r="AZ1934" s="18"/>
    </row>
    <row r="1935" spans="7:52" s="40" customFormat="1" ht="45.75" customHeight="1" x14ac:dyDescent="0.25">
      <c r="G1935" s="18"/>
      <c r="H1935" s="18"/>
      <c r="I1935" s="18"/>
      <c r="J1935" s="18"/>
      <c r="K1935" s="18"/>
      <c r="L1935" s="223"/>
      <c r="M1935" s="82"/>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4"/>
      <c r="AM1935" s="225"/>
      <c r="AN1935" s="225"/>
      <c r="AO1935" s="18"/>
      <c r="AP1935" s="18"/>
      <c r="AQ1935" s="18"/>
      <c r="AR1935" s="18"/>
      <c r="AS1935" s="18"/>
      <c r="AT1935" s="18"/>
      <c r="AU1935" s="18"/>
      <c r="AV1935" s="18"/>
      <c r="AW1935" s="223"/>
      <c r="AY1935" s="18"/>
      <c r="AZ1935" s="18"/>
    </row>
    <row r="1936" spans="7:52" s="40" customFormat="1" ht="45.75" customHeight="1" x14ac:dyDescent="0.25">
      <c r="G1936" s="18"/>
      <c r="H1936" s="18"/>
      <c r="I1936" s="18"/>
      <c r="J1936" s="18"/>
      <c r="K1936" s="18"/>
      <c r="L1936" s="223"/>
      <c r="M1936" s="82"/>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4"/>
      <c r="AM1936" s="225"/>
      <c r="AN1936" s="225"/>
      <c r="AO1936" s="18"/>
      <c r="AP1936" s="18"/>
      <c r="AQ1936" s="18"/>
      <c r="AR1936" s="18"/>
      <c r="AS1936" s="18"/>
      <c r="AT1936" s="18"/>
      <c r="AU1936" s="18"/>
      <c r="AV1936" s="18"/>
      <c r="AW1936" s="223"/>
      <c r="AY1936" s="18"/>
      <c r="AZ1936" s="18"/>
    </row>
    <row r="1937" spans="7:52" s="40" customFormat="1" ht="45.75" customHeight="1" x14ac:dyDescent="0.25">
      <c r="G1937" s="18"/>
      <c r="H1937" s="18"/>
      <c r="I1937" s="18"/>
      <c r="J1937" s="18"/>
      <c r="K1937" s="18"/>
      <c r="L1937" s="223"/>
      <c r="M1937" s="82"/>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4"/>
      <c r="AM1937" s="225"/>
      <c r="AN1937" s="225"/>
      <c r="AO1937" s="18"/>
      <c r="AP1937" s="18"/>
      <c r="AQ1937" s="18"/>
      <c r="AR1937" s="18"/>
      <c r="AS1937" s="18"/>
      <c r="AT1937" s="18"/>
      <c r="AU1937" s="18"/>
      <c r="AV1937" s="18"/>
      <c r="AW1937" s="223"/>
      <c r="AY1937" s="18"/>
      <c r="AZ1937" s="18"/>
    </row>
    <row r="1938" spans="7:52" s="40" customFormat="1" ht="45.75" customHeight="1" x14ac:dyDescent="0.25">
      <c r="G1938" s="18"/>
      <c r="H1938" s="18"/>
      <c r="I1938" s="18"/>
      <c r="J1938" s="18"/>
      <c r="K1938" s="18"/>
      <c r="L1938" s="223"/>
      <c r="M1938" s="82"/>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4"/>
      <c r="AM1938" s="225"/>
      <c r="AN1938" s="225"/>
      <c r="AO1938" s="18"/>
      <c r="AP1938" s="18"/>
      <c r="AQ1938" s="18"/>
      <c r="AR1938" s="18"/>
      <c r="AS1938" s="18"/>
      <c r="AT1938" s="18"/>
      <c r="AU1938" s="18"/>
      <c r="AV1938" s="18"/>
      <c r="AW1938" s="223"/>
      <c r="AY1938" s="18"/>
      <c r="AZ1938" s="18"/>
    </row>
    <row r="1939" spans="7:52" s="40" customFormat="1" ht="45.75" customHeight="1" x14ac:dyDescent="0.25">
      <c r="G1939" s="18"/>
      <c r="H1939" s="18"/>
      <c r="I1939" s="18"/>
      <c r="J1939" s="18"/>
      <c r="K1939" s="18"/>
      <c r="L1939" s="223"/>
      <c r="M1939" s="82"/>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4"/>
      <c r="AM1939" s="225"/>
      <c r="AN1939" s="225"/>
      <c r="AO1939" s="18"/>
      <c r="AP1939" s="18"/>
      <c r="AQ1939" s="18"/>
      <c r="AR1939" s="18"/>
      <c r="AS1939" s="18"/>
      <c r="AT1939" s="18"/>
      <c r="AU1939" s="18"/>
      <c r="AV1939" s="18"/>
      <c r="AW1939" s="223"/>
      <c r="AY1939" s="18"/>
      <c r="AZ1939" s="18"/>
    </row>
    <row r="1940" spans="7:52" s="40" customFormat="1" ht="45.75" customHeight="1" x14ac:dyDescent="0.25">
      <c r="G1940" s="18"/>
      <c r="H1940" s="18"/>
      <c r="I1940" s="18"/>
      <c r="J1940" s="18"/>
      <c r="K1940" s="18"/>
      <c r="L1940" s="223"/>
      <c r="M1940" s="82"/>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4"/>
      <c r="AM1940" s="225"/>
      <c r="AN1940" s="225"/>
      <c r="AO1940" s="18"/>
      <c r="AP1940" s="18"/>
      <c r="AQ1940" s="18"/>
      <c r="AR1940" s="18"/>
      <c r="AS1940" s="18"/>
      <c r="AT1940" s="18"/>
      <c r="AU1940" s="18"/>
      <c r="AV1940" s="18"/>
      <c r="AW1940" s="223"/>
      <c r="AY1940" s="18"/>
      <c r="AZ1940" s="18"/>
    </row>
    <row r="1941" spans="7:52" s="40" customFormat="1" ht="45.75" customHeight="1" x14ac:dyDescent="0.25">
      <c r="G1941" s="18"/>
      <c r="H1941" s="18"/>
      <c r="I1941" s="18"/>
      <c r="J1941" s="18"/>
      <c r="K1941" s="18"/>
      <c r="L1941" s="223"/>
      <c r="M1941" s="82"/>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4"/>
      <c r="AM1941" s="225"/>
      <c r="AN1941" s="225"/>
      <c r="AO1941" s="18"/>
      <c r="AP1941" s="18"/>
      <c r="AQ1941" s="18"/>
      <c r="AR1941" s="18"/>
      <c r="AS1941" s="18"/>
      <c r="AT1941" s="18"/>
      <c r="AU1941" s="18"/>
      <c r="AV1941" s="18"/>
      <c r="AW1941" s="223"/>
      <c r="AY1941" s="18"/>
      <c r="AZ1941" s="18"/>
    </row>
    <row r="1942" spans="7:52" s="40" customFormat="1" ht="45.75" customHeight="1" x14ac:dyDescent="0.25">
      <c r="G1942" s="18"/>
      <c r="H1942" s="18"/>
      <c r="I1942" s="18"/>
      <c r="J1942" s="18"/>
      <c r="K1942" s="18"/>
      <c r="L1942" s="223"/>
      <c r="M1942" s="82"/>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4"/>
      <c r="AM1942" s="225"/>
      <c r="AN1942" s="225"/>
      <c r="AO1942" s="18"/>
      <c r="AP1942" s="18"/>
      <c r="AQ1942" s="18"/>
      <c r="AR1942" s="18"/>
      <c r="AS1942" s="18"/>
      <c r="AT1942" s="18"/>
      <c r="AU1942" s="18"/>
      <c r="AV1942" s="18"/>
      <c r="AW1942" s="223"/>
      <c r="AY1942" s="18"/>
      <c r="AZ1942" s="18"/>
    </row>
    <row r="1943" spans="7:52" s="40" customFormat="1" ht="45.75" customHeight="1" x14ac:dyDescent="0.25">
      <c r="G1943" s="18"/>
      <c r="H1943" s="18"/>
      <c r="I1943" s="18"/>
      <c r="J1943" s="18"/>
      <c r="K1943" s="18"/>
      <c r="L1943" s="223"/>
      <c r="M1943" s="82"/>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4"/>
      <c r="AM1943" s="225"/>
      <c r="AN1943" s="225"/>
      <c r="AO1943" s="18"/>
      <c r="AP1943" s="18"/>
      <c r="AQ1943" s="18"/>
      <c r="AR1943" s="18"/>
      <c r="AS1943" s="18"/>
      <c r="AT1943" s="18"/>
      <c r="AU1943" s="18"/>
      <c r="AV1943" s="18"/>
      <c r="AW1943" s="223"/>
      <c r="AY1943" s="18"/>
      <c r="AZ1943" s="18"/>
    </row>
    <row r="1944" spans="7:52" s="40" customFormat="1" ht="45.75" customHeight="1" x14ac:dyDescent="0.25">
      <c r="G1944" s="18"/>
      <c r="H1944" s="18"/>
      <c r="I1944" s="18"/>
      <c r="J1944" s="18"/>
      <c r="K1944" s="18"/>
      <c r="L1944" s="223"/>
      <c r="M1944" s="82"/>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4"/>
      <c r="AM1944" s="225"/>
      <c r="AN1944" s="225"/>
      <c r="AO1944" s="18"/>
      <c r="AP1944" s="18"/>
      <c r="AQ1944" s="18"/>
      <c r="AR1944" s="18"/>
      <c r="AS1944" s="18"/>
      <c r="AT1944" s="18"/>
      <c r="AU1944" s="18"/>
      <c r="AV1944" s="18"/>
      <c r="AW1944" s="223"/>
      <c r="AY1944" s="18"/>
      <c r="AZ1944" s="18"/>
    </row>
    <row r="1945" spans="7:52" s="40" customFormat="1" ht="45.75" customHeight="1" x14ac:dyDescent="0.25">
      <c r="G1945" s="18"/>
      <c r="H1945" s="18"/>
      <c r="I1945" s="18"/>
      <c r="J1945" s="18"/>
      <c r="K1945" s="18"/>
      <c r="L1945" s="223"/>
      <c r="M1945" s="82"/>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4"/>
      <c r="AM1945" s="225"/>
      <c r="AN1945" s="225"/>
      <c r="AO1945" s="18"/>
      <c r="AP1945" s="18"/>
      <c r="AQ1945" s="18"/>
      <c r="AR1945" s="18"/>
      <c r="AS1945" s="18"/>
      <c r="AT1945" s="18"/>
      <c r="AU1945" s="18"/>
      <c r="AV1945" s="18"/>
      <c r="AW1945" s="223"/>
      <c r="AY1945" s="18"/>
      <c r="AZ1945" s="18"/>
    </row>
    <row r="1946" spans="7:52" s="40" customFormat="1" ht="45.75" customHeight="1" x14ac:dyDescent="0.25">
      <c r="G1946" s="18"/>
      <c r="H1946" s="18"/>
      <c r="I1946" s="18"/>
      <c r="J1946" s="18"/>
      <c r="K1946" s="18"/>
      <c r="L1946" s="223"/>
      <c r="M1946" s="82"/>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4"/>
      <c r="AM1946" s="225"/>
      <c r="AN1946" s="225"/>
      <c r="AO1946" s="18"/>
      <c r="AP1946" s="18"/>
      <c r="AQ1946" s="18"/>
      <c r="AR1946" s="18"/>
      <c r="AS1946" s="18"/>
      <c r="AT1946" s="18"/>
      <c r="AU1946" s="18"/>
      <c r="AV1946" s="18"/>
      <c r="AW1946" s="223"/>
      <c r="AY1946" s="18"/>
      <c r="AZ1946" s="18"/>
    </row>
    <row r="1947" spans="7:52" s="40" customFormat="1" ht="45.75" customHeight="1" x14ac:dyDescent="0.25">
      <c r="G1947" s="18"/>
      <c r="H1947" s="18"/>
      <c r="I1947" s="18"/>
      <c r="J1947" s="18"/>
      <c r="K1947" s="18"/>
      <c r="L1947" s="223"/>
      <c r="M1947" s="82"/>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4"/>
      <c r="AM1947" s="225"/>
      <c r="AN1947" s="225"/>
      <c r="AO1947" s="18"/>
      <c r="AP1947" s="18"/>
      <c r="AQ1947" s="18"/>
      <c r="AR1947" s="18"/>
      <c r="AS1947" s="18"/>
      <c r="AT1947" s="18"/>
      <c r="AU1947" s="18"/>
      <c r="AV1947" s="18"/>
      <c r="AW1947" s="223"/>
      <c r="AY1947" s="18"/>
      <c r="AZ1947" s="18"/>
    </row>
    <row r="1948" spans="7:52" s="40" customFormat="1" ht="45.75" customHeight="1" x14ac:dyDescent="0.25">
      <c r="G1948" s="18"/>
      <c r="H1948" s="18"/>
      <c r="I1948" s="18"/>
      <c r="J1948" s="18"/>
      <c r="K1948" s="18"/>
      <c r="L1948" s="223"/>
      <c r="M1948" s="82"/>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4"/>
      <c r="AM1948" s="225"/>
      <c r="AN1948" s="225"/>
      <c r="AO1948" s="18"/>
      <c r="AP1948" s="18"/>
      <c r="AQ1948" s="18"/>
      <c r="AR1948" s="18"/>
      <c r="AS1948" s="18"/>
      <c r="AT1948" s="18"/>
      <c r="AU1948" s="18"/>
      <c r="AV1948" s="18"/>
      <c r="AW1948" s="223"/>
      <c r="AY1948" s="18"/>
      <c r="AZ1948" s="18"/>
    </row>
    <row r="1949" spans="7:52" s="40" customFormat="1" ht="45.75" customHeight="1" x14ac:dyDescent="0.25">
      <c r="G1949" s="18"/>
      <c r="H1949" s="18"/>
      <c r="I1949" s="18"/>
      <c r="J1949" s="18"/>
      <c r="K1949" s="18"/>
      <c r="L1949" s="223"/>
      <c r="M1949" s="82"/>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4"/>
      <c r="AM1949" s="225"/>
      <c r="AN1949" s="225"/>
      <c r="AO1949" s="18"/>
      <c r="AP1949" s="18"/>
      <c r="AQ1949" s="18"/>
      <c r="AR1949" s="18"/>
      <c r="AS1949" s="18"/>
      <c r="AT1949" s="18"/>
      <c r="AU1949" s="18"/>
      <c r="AV1949" s="18"/>
      <c r="AW1949" s="223"/>
      <c r="AY1949" s="18"/>
      <c r="AZ1949" s="18"/>
    </row>
    <row r="1950" spans="7:52" s="40" customFormat="1" ht="45.75" customHeight="1" x14ac:dyDescent="0.25">
      <c r="G1950" s="18"/>
      <c r="H1950" s="18"/>
      <c r="I1950" s="18"/>
      <c r="J1950" s="18"/>
      <c r="K1950" s="18"/>
      <c r="L1950" s="223"/>
      <c r="M1950" s="82"/>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4"/>
      <c r="AM1950" s="225"/>
      <c r="AN1950" s="225"/>
      <c r="AO1950" s="18"/>
      <c r="AP1950" s="18"/>
      <c r="AQ1950" s="18"/>
      <c r="AR1950" s="18"/>
      <c r="AS1950" s="18"/>
      <c r="AT1950" s="18"/>
      <c r="AU1950" s="18"/>
      <c r="AV1950" s="18"/>
      <c r="AW1950" s="223"/>
      <c r="AY1950" s="18"/>
      <c r="AZ1950" s="18"/>
    </row>
    <row r="1951" spans="7:52" s="40" customFormat="1" ht="45.75" customHeight="1" x14ac:dyDescent="0.25">
      <c r="G1951" s="18"/>
      <c r="H1951" s="18"/>
      <c r="I1951" s="18"/>
      <c r="J1951" s="18"/>
      <c r="K1951" s="18"/>
      <c r="L1951" s="223"/>
      <c r="M1951" s="82"/>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4"/>
      <c r="AM1951" s="225"/>
      <c r="AN1951" s="225"/>
      <c r="AO1951" s="18"/>
      <c r="AP1951" s="18"/>
      <c r="AQ1951" s="18"/>
      <c r="AR1951" s="18"/>
      <c r="AS1951" s="18"/>
      <c r="AT1951" s="18"/>
      <c r="AU1951" s="18"/>
      <c r="AV1951" s="18"/>
      <c r="AW1951" s="223"/>
      <c r="AY1951" s="18"/>
      <c r="AZ1951" s="18"/>
    </row>
    <row r="1952" spans="7:52" s="40" customFormat="1" ht="45.75" customHeight="1" x14ac:dyDescent="0.25">
      <c r="G1952" s="18"/>
      <c r="H1952" s="18"/>
      <c r="I1952" s="18"/>
      <c r="J1952" s="18"/>
      <c r="K1952" s="18"/>
      <c r="L1952" s="223"/>
      <c r="M1952" s="82"/>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4"/>
      <c r="AM1952" s="225"/>
      <c r="AN1952" s="225"/>
      <c r="AO1952" s="18"/>
      <c r="AP1952" s="18"/>
      <c r="AQ1952" s="18"/>
      <c r="AR1952" s="18"/>
      <c r="AS1952" s="18"/>
      <c r="AT1952" s="18"/>
      <c r="AU1952" s="18"/>
      <c r="AV1952" s="18"/>
      <c r="AW1952" s="223"/>
      <c r="AY1952" s="18"/>
      <c r="AZ1952" s="18"/>
    </row>
    <row r="1953" spans="7:52" s="40" customFormat="1" ht="45.75" customHeight="1" x14ac:dyDescent="0.25">
      <c r="G1953" s="18"/>
      <c r="H1953" s="18"/>
      <c r="I1953" s="18"/>
      <c r="J1953" s="18"/>
      <c r="K1953" s="18"/>
      <c r="L1953" s="223"/>
      <c r="M1953" s="82"/>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4"/>
      <c r="AM1953" s="225"/>
      <c r="AN1953" s="225"/>
      <c r="AO1953" s="18"/>
      <c r="AP1953" s="18"/>
      <c r="AQ1953" s="18"/>
      <c r="AR1953" s="18"/>
      <c r="AS1953" s="18"/>
      <c r="AT1953" s="18"/>
      <c r="AU1953" s="18"/>
      <c r="AV1953" s="18"/>
      <c r="AW1953" s="223"/>
      <c r="AY1953" s="18"/>
      <c r="AZ1953" s="18"/>
    </row>
    <row r="1954" spans="7:52" s="40" customFormat="1" ht="45.75" customHeight="1" x14ac:dyDescent="0.25">
      <c r="G1954" s="18"/>
      <c r="H1954" s="18"/>
      <c r="I1954" s="18"/>
      <c r="J1954" s="18"/>
      <c r="K1954" s="18"/>
      <c r="L1954" s="223"/>
      <c r="M1954" s="82"/>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4"/>
      <c r="AM1954" s="225"/>
      <c r="AN1954" s="225"/>
      <c r="AO1954" s="18"/>
      <c r="AP1954" s="18"/>
      <c r="AQ1954" s="18"/>
      <c r="AR1954" s="18"/>
      <c r="AS1954" s="18"/>
      <c r="AT1954" s="18"/>
      <c r="AU1954" s="18"/>
      <c r="AV1954" s="18"/>
      <c r="AW1954" s="223"/>
      <c r="AY1954" s="18"/>
      <c r="AZ1954" s="18"/>
    </row>
    <row r="1955" spans="7:52" s="40" customFormat="1" ht="45.75" customHeight="1" x14ac:dyDescent="0.25">
      <c r="G1955" s="18"/>
      <c r="H1955" s="18"/>
      <c r="I1955" s="18"/>
      <c r="J1955" s="18"/>
      <c r="K1955" s="18"/>
      <c r="L1955" s="223"/>
      <c r="M1955" s="82"/>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4"/>
      <c r="AM1955" s="225"/>
      <c r="AN1955" s="225"/>
      <c r="AO1955" s="18"/>
      <c r="AP1955" s="18"/>
      <c r="AQ1955" s="18"/>
      <c r="AR1955" s="18"/>
      <c r="AS1955" s="18"/>
      <c r="AT1955" s="18"/>
      <c r="AU1955" s="18"/>
      <c r="AV1955" s="18"/>
      <c r="AW1955" s="223"/>
      <c r="AY1955" s="18"/>
      <c r="AZ1955" s="18"/>
    </row>
    <row r="1956" spans="7:52" s="40" customFormat="1" ht="45.75" customHeight="1" x14ac:dyDescent="0.25">
      <c r="G1956" s="18"/>
      <c r="H1956" s="18"/>
      <c r="I1956" s="18"/>
      <c r="J1956" s="18"/>
      <c r="K1956" s="18"/>
      <c r="L1956" s="223"/>
      <c r="M1956" s="82"/>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4"/>
      <c r="AM1956" s="225"/>
      <c r="AN1956" s="225"/>
      <c r="AO1956" s="18"/>
      <c r="AP1956" s="18"/>
      <c r="AQ1956" s="18"/>
      <c r="AR1956" s="18"/>
      <c r="AS1956" s="18"/>
      <c r="AT1956" s="18"/>
      <c r="AU1956" s="18"/>
      <c r="AV1956" s="18"/>
      <c r="AW1956" s="223"/>
      <c r="AY1956" s="18"/>
      <c r="AZ1956" s="18"/>
    </row>
    <row r="1957" spans="7:52" s="40" customFormat="1" ht="45.75" customHeight="1" x14ac:dyDescent="0.25">
      <c r="G1957" s="18"/>
      <c r="H1957" s="18"/>
      <c r="I1957" s="18"/>
      <c r="J1957" s="18"/>
      <c r="K1957" s="18"/>
      <c r="L1957" s="223"/>
      <c r="M1957" s="82"/>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4"/>
      <c r="AM1957" s="225"/>
      <c r="AN1957" s="225"/>
      <c r="AO1957" s="18"/>
      <c r="AP1957" s="18"/>
      <c r="AQ1957" s="18"/>
      <c r="AR1957" s="18"/>
      <c r="AS1957" s="18"/>
      <c r="AT1957" s="18"/>
      <c r="AU1957" s="18"/>
      <c r="AV1957" s="18"/>
      <c r="AW1957" s="223"/>
      <c r="AY1957" s="18"/>
      <c r="AZ1957" s="18"/>
    </row>
    <row r="1958" spans="7:52" s="40" customFormat="1" ht="45.75" customHeight="1" x14ac:dyDescent="0.25">
      <c r="G1958" s="18"/>
      <c r="H1958" s="18"/>
      <c r="I1958" s="18"/>
      <c r="J1958" s="18"/>
      <c r="K1958" s="18"/>
      <c r="L1958" s="223"/>
      <c r="M1958" s="82"/>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4"/>
      <c r="AM1958" s="225"/>
      <c r="AN1958" s="225"/>
      <c r="AO1958" s="18"/>
      <c r="AP1958" s="18"/>
      <c r="AQ1958" s="18"/>
      <c r="AR1958" s="18"/>
      <c r="AS1958" s="18"/>
      <c r="AT1958" s="18"/>
      <c r="AU1958" s="18"/>
      <c r="AV1958" s="18"/>
      <c r="AW1958" s="223"/>
      <c r="AY1958" s="18"/>
      <c r="AZ1958" s="18"/>
    </row>
    <row r="1959" spans="7:52" s="40" customFormat="1" ht="45.75" customHeight="1" x14ac:dyDescent="0.25">
      <c r="G1959" s="18"/>
      <c r="H1959" s="18"/>
      <c r="I1959" s="18"/>
      <c r="J1959" s="18"/>
      <c r="K1959" s="18"/>
      <c r="L1959" s="223"/>
      <c r="M1959" s="82"/>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4"/>
      <c r="AM1959" s="225"/>
      <c r="AN1959" s="225"/>
      <c r="AO1959" s="18"/>
      <c r="AP1959" s="18"/>
      <c r="AQ1959" s="18"/>
      <c r="AR1959" s="18"/>
      <c r="AS1959" s="18"/>
      <c r="AT1959" s="18"/>
      <c r="AU1959" s="18"/>
      <c r="AV1959" s="18"/>
      <c r="AW1959" s="223"/>
      <c r="AY1959" s="18"/>
      <c r="AZ1959" s="18"/>
    </row>
    <row r="1960" spans="7:52" s="40" customFormat="1" ht="45.75" customHeight="1" x14ac:dyDescent="0.25">
      <c r="G1960" s="18"/>
      <c r="H1960" s="18"/>
      <c r="I1960" s="18"/>
      <c r="J1960" s="18"/>
      <c r="K1960" s="18"/>
      <c r="L1960" s="223"/>
      <c r="M1960" s="82"/>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4"/>
      <c r="AM1960" s="225"/>
      <c r="AN1960" s="225"/>
      <c r="AO1960" s="18"/>
      <c r="AP1960" s="18"/>
      <c r="AQ1960" s="18"/>
      <c r="AR1960" s="18"/>
      <c r="AS1960" s="18"/>
      <c r="AT1960" s="18"/>
      <c r="AU1960" s="18"/>
      <c r="AV1960" s="18"/>
      <c r="AW1960" s="223"/>
      <c r="AY1960" s="18"/>
      <c r="AZ1960" s="18"/>
    </row>
    <row r="1961" spans="7:52" s="40" customFormat="1" ht="45.75" customHeight="1" x14ac:dyDescent="0.25">
      <c r="G1961" s="18"/>
      <c r="H1961" s="18"/>
      <c r="I1961" s="18"/>
      <c r="J1961" s="18"/>
      <c r="K1961" s="18"/>
      <c r="L1961" s="223"/>
      <c r="M1961" s="82"/>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4"/>
      <c r="AM1961" s="225"/>
      <c r="AN1961" s="225"/>
      <c r="AO1961" s="18"/>
      <c r="AP1961" s="18"/>
      <c r="AQ1961" s="18"/>
      <c r="AR1961" s="18"/>
      <c r="AS1961" s="18"/>
      <c r="AT1961" s="18"/>
      <c r="AU1961" s="18"/>
      <c r="AV1961" s="18"/>
      <c r="AW1961" s="223"/>
      <c r="AY1961" s="18"/>
      <c r="AZ1961" s="18"/>
    </row>
    <row r="1962" spans="7:52" s="40" customFormat="1" ht="45.75" customHeight="1" x14ac:dyDescent="0.25">
      <c r="G1962" s="18"/>
      <c r="H1962" s="18"/>
      <c r="I1962" s="18"/>
      <c r="J1962" s="18"/>
      <c r="K1962" s="18"/>
      <c r="L1962" s="223"/>
      <c r="M1962" s="82"/>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4"/>
      <c r="AM1962" s="225"/>
      <c r="AN1962" s="225"/>
      <c r="AO1962" s="18"/>
      <c r="AP1962" s="18"/>
      <c r="AQ1962" s="18"/>
      <c r="AR1962" s="18"/>
      <c r="AS1962" s="18"/>
      <c r="AT1962" s="18"/>
      <c r="AU1962" s="18"/>
      <c r="AV1962" s="18"/>
      <c r="AW1962" s="223"/>
      <c r="AY1962" s="18"/>
      <c r="AZ1962" s="18"/>
    </row>
    <row r="1963" spans="7:52" s="40" customFormat="1" ht="45.75" customHeight="1" x14ac:dyDescent="0.25">
      <c r="G1963" s="18"/>
      <c r="H1963" s="18"/>
      <c r="I1963" s="18"/>
      <c r="J1963" s="18"/>
      <c r="K1963" s="18"/>
      <c r="L1963" s="223"/>
      <c r="M1963" s="82"/>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4"/>
      <c r="AM1963" s="225"/>
      <c r="AN1963" s="225"/>
      <c r="AO1963" s="18"/>
      <c r="AP1963" s="18"/>
      <c r="AQ1963" s="18"/>
      <c r="AR1963" s="18"/>
      <c r="AS1963" s="18"/>
      <c r="AT1963" s="18"/>
      <c r="AU1963" s="18"/>
      <c r="AV1963" s="18"/>
      <c r="AW1963" s="223"/>
      <c r="AY1963" s="18"/>
      <c r="AZ1963" s="18"/>
    </row>
    <row r="1964" spans="7:52" s="40" customFormat="1" ht="45.75" customHeight="1" x14ac:dyDescent="0.25">
      <c r="G1964" s="18"/>
      <c r="H1964" s="18"/>
      <c r="I1964" s="18"/>
      <c r="J1964" s="18"/>
      <c r="K1964" s="18"/>
      <c r="L1964" s="223"/>
      <c r="M1964" s="82"/>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4"/>
      <c r="AM1964" s="225"/>
      <c r="AN1964" s="225"/>
      <c r="AO1964" s="18"/>
      <c r="AP1964" s="18"/>
      <c r="AQ1964" s="18"/>
      <c r="AR1964" s="18"/>
      <c r="AS1964" s="18"/>
      <c r="AT1964" s="18"/>
      <c r="AU1964" s="18"/>
      <c r="AV1964" s="18"/>
      <c r="AW1964" s="223"/>
      <c r="AY1964" s="18"/>
      <c r="AZ1964" s="18"/>
    </row>
    <row r="1965" spans="7:52" s="40" customFormat="1" ht="45.75" customHeight="1" x14ac:dyDescent="0.25">
      <c r="G1965" s="18"/>
      <c r="H1965" s="18"/>
      <c r="I1965" s="18"/>
      <c r="J1965" s="18"/>
      <c r="K1965" s="18"/>
      <c r="L1965" s="223"/>
      <c r="M1965" s="82"/>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4"/>
      <c r="AM1965" s="225"/>
      <c r="AN1965" s="225"/>
      <c r="AO1965" s="18"/>
      <c r="AP1965" s="18"/>
      <c r="AQ1965" s="18"/>
      <c r="AR1965" s="18"/>
      <c r="AS1965" s="18"/>
      <c r="AT1965" s="18"/>
      <c r="AU1965" s="18"/>
      <c r="AV1965" s="18"/>
      <c r="AW1965" s="223"/>
      <c r="AY1965" s="18"/>
      <c r="AZ1965" s="18"/>
    </row>
    <row r="1966" spans="7:52" s="40" customFormat="1" ht="45.75" customHeight="1" x14ac:dyDescent="0.25">
      <c r="G1966" s="18"/>
      <c r="H1966" s="18"/>
      <c r="I1966" s="18"/>
      <c r="J1966" s="18"/>
      <c r="K1966" s="18"/>
      <c r="L1966" s="223"/>
      <c r="M1966" s="82"/>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4"/>
      <c r="AM1966" s="225"/>
      <c r="AN1966" s="225"/>
      <c r="AO1966" s="18"/>
      <c r="AP1966" s="18"/>
      <c r="AQ1966" s="18"/>
      <c r="AR1966" s="18"/>
      <c r="AS1966" s="18"/>
      <c r="AT1966" s="18"/>
      <c r="AU1966" s="18"/>
      <c r="AV1966" s="18"/>
      <c r="AW1966" s="223"/>
      <c r="AY1966" s="18"/>
      <c r="AZ1966" s="18"/>
    </row>
    <row r="1967" spans="7:52" s="40" customFormat="1" ht="45.75" customHeight="1" x14ac:dyDescent="0.25">
      <c r="G1967" s="18"/>
      <c r="H1967" s="18"/>
      <c r="I1967" s="18"/>
      <c r="J1967" s="18"/>
      <c r="K1967" s="18"/>
      <c r="L1967" s="223"/>
      <c r="M1967" s="82"/>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4"/>
      <c r="AM1967" s="225"/>
      <c r="AN1967" s="225"/>
      <c r="AO1967" s="18"/>
      <c r="AP1967" s="18"/>
      <c r="AQ1967" s="18"/>
      <c r="AR1967" s="18"/>
      <c r="AS1967" s="18"/>
      <c r="AT1967" s="18"/>
      <c r="AU1967" s="18"/>
      <c r="AV1967" s="18"/>
      <c r="AW1967" s="223"/>
      <c r="AY1967" s="18"/>
      <c r="AZ1967" s="18"/>
    </row>
    <row r="1968" spans="7:52" s="40" customFormat="1" ht="45.75" customHeight="1" x14ac:dyDescent="0.25">
      <c r="G1968" s="18"/>
      <c r="H1968" s="18"/>
      <c r="I1968" s="18"/>
      <c r="J1968" s="18"/>
      <c r="K1968" s="18"/>
      <c r="L1968" s="223"/>
      <c r="M1968" s="82"/>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4"/>
      <c r="AM1968" s="225"/>
      <c r="AN1968" s="225"/>
      <c r="AO1968" s="18"/>
      <c r="AP1968" s="18"/>
      <c r="AQ1968" s="18"/>
      <c r="AR1968" s="18"/>
      <c r="AS1968" s="18"/>
      <c r="AT1968" s="18"/>
      <c r="AU1968" s="18"/>
      <c r="AV1968" s="18"/>
      <c r="AW1968" s="223"/>
      <c r="AY1968" s="18"/>
      <c r="AZ1968" s="18"/>
    </row>
    <row r="1969" spans="7:52" s="40" customFormat="1" ht="45.75" customHeight="1" x14ac:dyDescent="0.25">
      <c r="G1969" s="18"/>
      <c r="H1969" s="18"/>
      <c r="I1969" s="18"/>
      <c r="J1969" s="18"/>
      <c r="K1969" s="18"/>
      <c r="L1969" s="223"/>
      <c r="M1969" s="82"/>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4"/>
      <c r="AM1969" s="225"/>
      <c r="AN1969" s="225"/>
      <c r="AO1969" s="18"/>
      <c r="AP1969" s="18"/>
      <c r="AQ1969" s="18"/>
      <c r="AR1969" s="18"/>
      <c r="AS1969" s="18"/>
      <c r="AT1969" s="18"/>
      <c r="AU1969" s="18"/>
      <c r="AV1969" s="18"/>
      <c r="AW1969" s="223"/>
      <c r="AY1969" s="18"/>
      <c r="AZ1969" s="18"/>
    </row>
    <row r="1970" spans="7:52" s="40" customFormat="1" ht="45.75" customHeight="1" x14ac:dyDescent="0.25">
      <c r="G1970" s="18"/>
      <c r="H1970" s="18"/>
      <c r="I1970" s="18"/>
      <c r="J1970" s="18"/>
      <c r="K1970" s="18"/>
      <c r="L1970" s="223"/>
      <c r="M1970" s="82"/>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4"/>
      <c r="AM1970" s="225"/>
      <c r="AN1970" s="225"/>
      <c r="AO1970" s="18"/>
      <c r="AP1970" s="18"/>
      <c r="AQ1970" s="18"/>
      <c r="AR1970" s="18"/>
      <c r="AS1970" s="18"/>
      <c r="AT1970" s="18"/>
      <c r="AU1970" s="18"/>
      <c r="AV1970" s="18"/>
      <c r="AW1970" s="223"/>
      <c r="AY1970" s="18"/>
      <c r="AZ1970" s="18"/>
    </row>
    <row r="1971" spans="7:52" s="40" customFormat="1" ht="45.75" customHeight="1" x14ac:dyDescent="0.25">
      <c r="G1971" s="18"/>
      <c r="H1971" s="18"/>
      <c r="I1971" s="18"/>
      <c r="J1971" s="18"/>
      <c r="K1971" s="18"/>
      <c r="L1971" s="223"/>
      <c r="M1971" s="82"/>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4"/>
      <c r="AM1971" s="225"/>
      <c r="AN1971" s="225"/>
      <c r="AO1971" s="18"/>
      <c r="AP1971" s="18"/>
      <c r="AQ1971" s="18"/>
      <c r="AR1971" s="18"/>
      <c r="AS1971" s="18"/>
      <c r="AT1971" s="18"/>
      <c r="AU1971" s="18"/>
      <c r="AV1971" s="18"/>
      <c r="AW1971" s="223"/>
      <c r="AY1971" s="18"/>
      <c r="AZ1971" s="18"/>
    </row>
    <row r="1972" spans="7:52" s="40" customFormat="1" ht="45.75" customHeight="1" x14ac:dyDescent="0.25">
      <c r="G1972" s="18"/>
      <c r="H1972" s="18"/>
      <c r="I1972" s="18"/>
      <c r="J1972" s="18"/>
      <c r="K1972" s="18"/>
      <c r="L1972" s="223"/>
      <c r="M1972" s="82"/>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4"/>
      <c r="AM1972" s="225"/>
      <c r="AN1972" s="225"/>
      <c r="AO1972" s="18"/>
      <c r="AP1972" s="18"/>
      <c r="AQ1972" s="18"/>
      <c r="AR1972" s="18"/>
      <c r="AS1972" s="18"/>
      <c r="AT1972" s="18"/>
      <c r="AU1972" s="18"/>
      <c r="AV1972" s="18"/>
      <c r="AW1972" s="223"/>
      <c r="AY1972" s="18"/>
      <c r="AZ1972" s="18"/>
    </row>
    <row r="1973" spans="7:52" s="40" customFormat="1" ht="45.75" customHeight="1" x14ac:dyDescent="0.25">
      <c r="G1973" s="18"/>
      <c r="H1973" s="18"/>
      <c r="I1973" s="18"/>
      <c r="J1973" s="18"/>
      <c r="K1973" s="18"/>
      <c r="L1973" s="223"/>
      <c r="M1973" s="82"/>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4"/>
      <c r="AM1973" s="225"/>
      <c r="AN1973" s="225"/>
      <c r="AO1973" s="18"/>
      <c r="AP1973" s="18"/>
      <c r="AQ1973" s="18"/>
      <c r="AR1973" s="18"/>
      <c r="AS1973" s="18"/>
      <c r="AT1973" s="18"/>
      <c r="AU1973" s="18"/>
      <c r="AV1973" s="18"/>
      <c r="AW1973" s="223"/>
      <c r="AY1973" s="18"/>
      <c r="AZ1973" s="18"/>
    </row>
    <row r="1974" spans="7:52" s="40" customFormat="1" ht="45.75" customHeight="1" x14ac:dyDescent="0.25">
      <c r="G1974" s="18"/>
      <c r="H1974" s="18"/>
      <c r="I1974" s="18"/>
      <c r="J1974" s="18"/>
      <c r="K1974" s="18"/>
      <c r="L1974" s="223"/>
      <c r="M1974" s="82"/>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4"/>
      <c r="AM1974" s="225"/>
      <c r="AN1974" s="225"/>
      <c r="AO1974" s="18"/>
      <c r="AP1974" s="18"/>
      <c r="AQ1974" s="18"/>
      <c r="AR1974" s="18"/>
      <c r="AS1974" s="18"/>
      <c r="AT1974" s="18"/>
      <c r="AU1974" s="18"/>
      <c r="AV1974" s="18"/>
      <c r="AW1974" s="223"/>
      <c r="AY1974" s="18"/>
      <c r="AZ1974" s="18"/>
    </row>
    <row r="1975" spans="7:52" s="40" customFormat="1" ht="45.75" customHeight="1" x14ac:dyDescent="0.25">
      <c r="G1975" s="18"/>
      <c r="H1975" s="18"/>
      <c r="I1975" s="18"/>
      <c r="J1975" s="18"/>
      <c r="K1975" s="18"/>
      <c r="L1975" s="223"/>
      <c r="M1975" s="82"/>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4"/>
      <c r="AM1975" s="225"/>
      <c r="AN1975" s="225"/>
      <c r="AO1975" s="18"/>
      <c r="AP1975" s="18"/>
      <c r="AQ1975" s="18"/>
      <c r="AR1975" s="18"/>
      <c r="AS1975" s="18"/>
      <c r="AT1975" s="18"/>
      <c r="AU1975" s="18"/>
      <c r="AV1975" s="18"/>
      <c r="AW1975" s="223"/>
      <c r="AY1975" s="18"/>
      <c r="AZ1975" s="18"/>
    </row>
    <row r="1976" spans="7:52" s="40" customFormat="1" ht="45.75" customHeight="1" x14ac:dyDescent="0.25">
      <c r="G1976" s="18"/>
      <c r="H1976" s="18"/>
      <c r="I1976" s="18"/>
      <c r="J1976" s="18"/>
      <c r="K1976" s="18"/>
      <c r="L1976" s="223"/>
      <c r="M1976" s="82"/>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4"/>
      <c r="AM1976" s="225"/>
      <c r="AN1976" s="225"/>
      <c r="AO1976" s="18"/>
      <c r="AP1976" s="18"/>
      <c r="AQ1976" s="18"/>
      <c r="AR1976" s="18"/>
      <c r="AS1976" s="18"/>
      <c r="AT1976" s="18"/>
      <c r="AU1976" s="18"/>
      <c r="AV1976" s="18"/>
      <c r="AW1976" s="223"/>
      <c r="AY1976" s="18"/>
      <c r="AZ1976" s="18"/>
    </row>
    <row r="1977" spans="7:52" s="40" customFormat="1" ht="45.75" customHeight="1" x14ac:dyDescent="0.25">
      <c r="G1977" s="18"/>
      <c r="H1977" s="18"/>
      <c r="I1977" s="18"/>
      <c r="J1977" s="18"/>
      <c r="K1977" s="18"/>
      <c r="L1977" s="223"/>
      <c r="M1977" s="82"/>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4"/>
      <c r="AM1977" s="225"/>
      <c r="AN1977" s="225"/>
      <c r="AO1977" s="18"/>
      <c r="AP1977" s="18"/>
      <c r="AQ1977" s="18"/>
      <c r="AR1977" s="18"/>
      <c r="AS1977" s="18"/>
      <c r="AT1977" s="18"/>
      <c r="AU1977" s="18"/>
      <c r="AV1977" s="18"/>
      <c r="AW1977" s="223"/>
      <c r="AY1977" s="18"/>
      <c r="AZ1977" s="18"/>
    </row>
    <row r="1978" spans="7:52" s="40" customFormat="1" ht="45.75" customHeight="1" x14ac:dyDescent="0.25">
      <c r="G1978" s="18"/>
      <c r="H1978" s="18"/>
      <c r="I1978" s="18"/>
      <c r="J1978" s="18"/>
      <c r="K1978" s="18"/>
      <c r="L1978" s="223"/>
      <c r="M1978" s="82"/>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4"/>
      <c r="AM1978" s="225"/>
      <c r="AN1978" s="225"/>
      <c r="AO1978" s="18"/>
      <c r="AP1978" s="18"/>
      <c r="AQ1978" s="18"/>
      <c r="AR1978" s="18"/>
      <c r="AS1978" s="18"/>
      <c r="AT1978" s="18"/>
      <c r="AU1978" s="18"/>
      <c r="AV1978" s="18"/>
      <c r="AW1978" s="223"/>
      <c r="AY1978" s="18"/>
      <c r="AZ1978" s="18"/>
    </row>
    <row r="1979" spans="7:52" s="40" customFormat="1" ht="45.75" customHeight="1" x14ac:dyDescent="0.25">
      <c r="G1979" s="18"/>
      <c r="H1979" s="18"/>
      <c r="I1979" s="18"/>
      <c r="J1979" s="18"/>
      <c r="K1979" s="18"/>
      <c r="L1979" s="223"/>
      <c r="M1979" s="82"/>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4"/>
      <c r="AM1979" s="225"/>
      <c r="AN1979" s="225"/>
      <c r="AO1979" s="18"/>
      <c r="AP1979" s="18"/>
      <c r="AQ1979" s="18"/>
      <c r="AR1979" s="18"/>
      <c r="AS1979" s="18"/>
      <c r="AT1979" s="18"/>
      <c r="AU1979" s="18"/>
      <c r="AV1979" s="18"/>
      <c r="AW1979" s="223"/>
      <c r="AY1979" s="18"/>
      <c r="AZ1979" s="18"/>
    </row>
    <row r="1980" spans="7:52" s="40" customFormat="1" ht="45.75" customHeight="1" x14ac:dyDescent="0.25">
      <c r="G1980" s="18"/>
      <c r="H1980" s="18"/>
      <c r="I1980" s="18"/>
      <c r="J1980" s="18"/>
      <c r="K1980" s="18"/>
      <c r="L1980" s="223"/>
      <c r="M1980" s="82"/>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4"/>
      <c r="AM1980" s="225"/>
      <c r="AN1980" s="225"/>
      <c r="AO1980" s="18"/>
      <c r="AP1980" s="18"/>
      <c r="AQ1980" s="18"/>
      <c r="AR1980" s="18"/>
      <c r="AS1980" s="18"/>
      <c r="AT1980" s="18"/>
      <c r="AU1980" s="18"/>
      <c r="AV1980" s="18"/>
      <c r="AW1980" s="223"/>
      <c r="AY1980" s="18"/>
      <c r="AZ1980" s="18"/>
    </row>
    <row r="1981" spans="7:52" s="40" customFormat="1" ht="45.75" customHeight="1" x14ac:dyDescent="0.25">
      <c r="G1981" s="18"/>
      <c r="H1981" s="18"/>
      <c r="I1981" s="18"/>
      <c r="J1981" s="18"/>
      <c r="K1981" s="18"/>
      <c r="L1981" s="223"/>
      <c r="M1981" s="82"/>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4"/>
      <c r="AM1981" s="225"/>
      <c r="AN1981" s="225"/>
      <c r="AO1981" s="18"/>
      <c r="AP1981" s="18"/>
      <c r="AQ1981" s="18"/>
      <c r="AR1981" s="18"/>
      <c r="AS1981" s="18"/>
      <c r="AT1981" s="18"/>
      <c r="AU1981" s="18"/>
      <c r="AV1981" s="18"/>
      <c r="AW1981" s="223"/>
      <c r="AY1981" s="18"/>
      <c r="AZ1981" s="18"/>
    </row>
    <row r="1982" spans="7:52" s="40" customFormat="1" ht="45.75" customHeight="1" x14ac:dyDescent="0.25">
      <c r="G1982" s="18"/>
      <c r="H1982" s="18"/>
      <c r="I1982" s="18"/>
      <c r="J1982" s="18"/>
      <c r="K1982" s="18"/>
      <c r="L1982" s="223"/>
      <c r="M1982" s="82"/>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4"/>
      <c r="AM1982" s="225"/>
      <c r="AN1982" s="225"/>
      <c r="AO1982" s="18"/>
      <c r="AP1982" s="18"/>
      <c r="AQ1982" s="18"/>
      <c r="AR1982" s="18"/>
      <c r="AS1982" s="18"/>
      <c r="AT1982" s="18"/>
      <c r="AU1982" s="18"/>
      <c r="AV1982" s="18"/>
      <c r="AW1982" s="223"/>
      <c r="AY1982" s="18"/>
      <c r="AZ1982" s="18"/>
    </row>
    <row r="1983" spans="7:52" s="40" customFormat="1" ht="45.75" customHeight="1" x14ac:dyDescent="0.25">
      <c r="G1983" s="18"/>
      <c r="H1983" s="18"/>
      <c r="I1983" s="18"/>
      <c r="J1983" s="18"/>
      <c r="K1983" s="18"/>
      <c r="L1983" s="223"/>
      <c r="M1983" s="82"/>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4"/>
      <c r="AM1983" s="225"/>
      <c r="AN1983" s="225"/>
      <c r="AO1983" s="18"/>
      <c r="AP1983" s="18"/>
      <c r="AQ1983" s="18"/>
      <c r="AR1983" s="18"/>
      <c r="AS1983" s="18"/>
      <c r="AT1983" s="18"/>
      <c r="AU1983" s="18"/>
      <c r="AV1983" s="18"/>
      <c r="AW1983" s="223"/>
      <c r="AY1983" s="18"/>
      <c r="AZ1983" s="18"/>
    </row>
    <row r="1984" spans="7:52" s="40" customFormat="1" ht="45.75" customHeight="1" x14ac:dyDescent="0.25">
      <c r="G1984" s="18"/>
      <c r="H1984" s="18"/>
      <c r="I1984" s="18"/>
      <c r="J1984" s="18"/>
      <c r="K1984" s="18"/>
      <c r="L1984" s="223"/>
      <c r="M1984" s="82"/>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4"/>
      <c r="AM1984" s="225"/>
      <c r="AN1984" s="225"/>
      <c r="AO1984" s="18"/>
      <c r="AP1984" s="18"/>
      <c r="AQ1984" s="18"/>
      <c r="AR1984" s="18"/>
      <c r="AS1984" s="18"/>
      <c r="AT1984" s="18"/>
      <c r="AU1984" s="18"/>
      <c r="AV1984" s="18"/>
      <c r="AW1984" s="223"/>
      <c r="AY1984" s="18"/>
      <c r="AZ1984" s="18"/>
    </row>
    <row r="1985" spans="7:52" s="40" customFormat="1" ht="45.75" customHeight="1" x14ac:dyDescent="0.25">
      <c r="G1985" s="18"/>
      <c r="H1985" s="18"/>
      <c r="I1985" s="18"/>
      <c r="J1985" s="18"/>
      <c r="K1985" s="18"/>
      <c r="L1985" s="223"/>
      <c r="M1985" s="82"/>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4"/>
      <c r="AM1985" s="225"/>
      <c r="AN1985" s="225"/>
      <c r="AO1985" s="18"/>
      <c r="AP1985" s="18"/>
      <c r="AQ1985" s="18"/>
      <c r="AR1985" s="18"/>
      <c r="AS1985" s="18"/>
      <c r="AT1985" s="18"/>
      <c r="AU1985" s="18"/>
      <c r="AV1985" s="18"/>
      <c r="AW1985" s="223"/>
      <c r="AY1985" s="18"/>
      <c r="AZ1985" s="18"/>
    </row>
    <row r="1986" spans="7:52" s="40" customFormat="1" ht="45.75" customHeight="1" x14ac:dyDescent="0.25">
      <c r="G1986" s="18"/>
      <c r="H1986" s="18"/>
      <c r="I1986" s="18"/>
      <c r="J1986" s="18"/>
      <c r="K1986" s="18"/>
      <c r="L1986" s="223"/>
      <c r="M1986" s="82"/>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4"/>
      <c r="AM1986" s="225"/>
      <c r="AN1986" s="225"/>
      <c r="AO1986" s="18"/>
      <c r="AP1986" s="18"/>
      <c r="AQ1986" s="18"/>
      <c r="AR1986" s="18"/>
      <c r="AS1986" s="18"/>
      <c r="AT1986" s="18"/>
      <c r="AU1986" s="18"/>
      <c r="AV1986" s="18"/>
      <c r="AW1986" s="223"/>
      <c r="AY1986" s="18"/>
      <c r="AZ1986" s="18"/>
    </row>
    <row r="1987" spans="7:52" s="40" customFormat="1" ht="45.75" customHeight="1" x14ac:dyDescent="0.25">
      <c r="G1987" s="18"/>
      <c r="H1987" s="18"/>
      <c r="I1987" s="18"/>
      <c r="J1987" s="18"/>
      <c r="K1987" s="18"/>
      <c r="L1987" s="223"/>
      <c r="M1987" s="82"/>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4"/>
      <c r="AM1987" s="225"/>
      <c r="AN1987" s="225"/>
      <c r="AO1987" s="18"/>
      <c r="AP1987" s="18"/>
      <c r="AQ1987" s="18"/>
      <c r="AR1987" s="18"/>
      <c r="AS1987" s="18"/>
      <c r="AT1987" s="18"/>
      <c r="AU1987" s="18"/>
      <c r="AV1987" s="18"/>
      <c r="AW1987" s="223"/>
      <c r="AY1987" s="18"/>
      <c r="AZ1987" s="18"/>
    </row>
    <row r="1988" spans="7:52" s="40" customFormat="1" ht="45.75" customHeight="1" x14ac:dyDescent="0.25">
      <c r="G1988" s="18"/>
      <c r="H1988" s="18"/>
      <c r="I1988" s="18"/>
      <c r="J1988" s="18"/>
      <c r="K1988" s="18"/>
      <c r="L1988" s="223"/>
      <c r="M1988" s="82"/>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4"/>
      <c r="AM1988" s="225"/>
      <c r="AN1988" s="225"/>
      <c r="AO1988" s="18"/>
      <c r="AP1988" s="18"/>
      <c r="AQ1988" s="18"/>
      <c r="AR1988" s="18"/>
      <c r="AS1988" s="18"/>
      <c r="AT1988" s="18"/>
      <c r="AU1988" s="18"/>
      <c r="AV1988" s="18"/>
      <c r="AW1988" s="223"/>
      <c r="AY1988" s="18"/>
      <c r="AZ1988" s="18"/>
    </row>
    <row r="1989" spans="7:52" s="40" customFormat="1" ht="45.75" customHeight="1" x14ac:dyDescent="0.25">
      <c r="G1989" s="18"/>
      <c r="H1989" s="18"/>
      <c r="I1989" s="18"/>
      <c r="J1989" s="18"/>
      <c r="K1989" s="18"/>
      <c r="L1989" s="223"/>
      <c r="M1989" s="82"/>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4"/>
      <c r="AM1989" s="225"/>
      <c r="AN1989" s="225"/>
      <c r="AO1989" s="18"/>
      <c r="AP1989" s="18"/>
      <c r="AQ1989" s="18"/>
      <c r="AR1989" s="18"/>
      <c r="AS1989" s="18"/>
      <c r="AT1989" s="18"/>
      <c r="AU1989" s="18"/>
      <c r="AV1989" s="18"/>
      <c r="AW1989" s="223"/>
      <c r="AY1989" s="18"/>
      <c r="AZ1989" s="18"/>
    </row>
    <row r="1990" spans="7:52" s="40" customFormat="1" ht="45.75" customHeight="1" x14ac:dyDescent="0.25">
      <c r="G1990" s="18"/>
      <c r="H1990" s="18"/>
      <c r="I1990" s="18"/>
      <c r="J1990" s="18"/>
      <c r="K1990" s="18"/>
      <c r="L1990" s="223"/>
      <c r="M1990" s="82"/>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4"/>
      <c r="AM1990" s="225"/>
      <c r="AN1990" s="225"/>
      <c r="AO1990" s="18"/>
      <c r="AP1990" s="18"/>
      <c r="AQ1990" s="18"/>
      <c r="AR1990" s="18"/>
      <c r="AS1990" s="18"/>
      <c r="AT1990" s="18"/>
      <c r="AU1990" s="18"/>
      <c r="AV1990" s="18"/>
      <c r="AW1990" s="223"/>
      <c r="AY1990" s="18"/>
      <c r="AZ1990" s="18"/>
    </row>
    <row r="1991" spans="7:52" s="40" customFormat="1" ht="45.75" customHeight="1" x14ac:dyDescent="0.25">
      <c r="G1991" s="18"/>
      <c r="H1991" s="18"/>
      <c r="I1991" s="18"/>
      <c r="J1991" s="18"/>
      <c r="K1991" s="18"/>
      <c r="L1991" s="223"/>
      <c r="M1991" s="82"/>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4"/>
      <c r="AM1991" s="225"/>
      <c r="AN1991" s="225"/>
      <c r="AO1991" s="18"/>
      <c r="AP1991" s="18"/>
      <c r="AQ1991" s="18"/>
      <c r="AR1991" s="18"/>
      <c r="AS1991" s="18"/>
      <c r="AT1991" s="18"/>
      <c r="AU1991" s="18"/>
      <c r="AV1991" s="18"/>
      <c r="AW1991" s="223"/>
      <c r="AY1991" s="18"/>
      <c r="AZ1991" s="18"/>
    </row>
    <row r="1992" spans="7:52" s="40" customFormat="1" ht="45.75" customHeight="1" x14ac:dyDescent="0.25">
      <c r="G1992" s="18"/>
      <c r="H1992" s="18"/>
      <c r="I1992" s="18"/>
      <c r="J1992" s="18"/>
      <c r="K1992" s="18"/>
      <c r="L1992" s="223"/>
      <c r="M1992" s="82"/>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4"/>
      <c r="AM1992" s="225"/>
      <c r="AN1992" s="225"/>
      <c r="AO1992" s="18"/>
      <c r="AP1992" s="18"/>
      <c r="AQ1992" s="18"/>
      <c r="AR1992" s="18"/>
      <c r="AS1992" s="18"/>
      <c r="AT1992" s="18"/>
      <c r="AU1992" s="18"/>
      <c r="AV1992" s="18"/>
      <c r="AW1992" s="223"/>
      <c r="AY1992" s="18"/>
      <c r="AZ1992" s="18"/>
    </row>
    <row r="1993" spans="7:52" s="40" customFormat="1" ht="45.75" customHeight="1" x14ac:dyDescent="0.25">
      <c r="G1993" s="18"/>
      <c r="H1993" s="18"/>
      <c r="I1993" s="18"/>
      <c r="J1993" s="18"/>
      <c r="K1993" s="18"/>
      <c r="L1993" s="223"/>
      <c r="M1993" s="82"/>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4"/>
      <c r="AM1993" s="225"/>
      <c r="AN1993" s="225"/>
      <c r="AO1993" s="18"/>
      <c r="AP1993" s="18"/>
      <c r="AQ1993" s="18"/>
      <c r="AR1993" s="18"/>
      <c r="AS1993" s="18"/>
      <c r="AT1993" s="18"/>
      <c r="AU1993" s="18"/>
      <c r="AV1993" s="18"/>
      <c r="AW1993" s="223"/>
      <c r="AY1993" s="18"/>
      <c r="AZ1993" s="18"/>
    </row>
    <row r="1994" spans="7:52" s="40" customFormat="1" ht="45.75" customHeight="1" x14ac:dyDescent="0.25">
      <c r="G1994" s="18"/>
      <c r="H1994" s="18"/>
      <c r="I1994" s="18"/>
      <c r="J1994" s="18"/>
      <c r="K1994" s="18"/>
      <c r="L1994" s="223"/>
      <c r="M1994" s="82"/>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4"/>
      <c r="AM1994" s="225"/>
      <c r="AN1994" s="225"/>
      <c r="AO1994" s="18"/>
      <c r="AP1994" s="18"/>
      <c r="AQ1994" s="18"/>
      <c r="AR1994" s="18"/>
      <c r="AS1994" s="18"/>
      <c r="AT1994" s="18"/>
      <c r="AU1994" s="18"/>
      <c r="AV1994" s="18"/>
      <c r="AW1994" s="223"/>
      <c r="AY1994" s="18"/>
      <c r="AZ1994" s="18"/>
    </row>
    <row r="1995" spans="7:52" s="40" customFormat="1" ht="45.75" customHeight="1" x14ac:dyDescent="0.25">
      <c r="G1995" s="18"/>
      <c r="H1995" s="18"/>
      <c r="I1995" s="18"/>
      <c r="J1995" s="18"/>
      <c r="K1995" s="18"/>
      <c r="L1995" s="223"/>
      <c r="M1995" s="82"/>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4"/>
      <c r="AM1995" s="225"/>
      <c r="AN1995" s="225"/>
      <c r="AO1995" s="18"/>
      <c r="AP1995" s="18"/>
      <c r="AQ1995" s="18"/>
      <c r="AR1995" s="18"/>
      <c r="AS1995" s="18"/>
      <c r="AT1995" s="18"/>
      <c r="AU1995" s="18"/>
      <c r="AV1995" s="18"/>
      <c r="AW1995" s="223"/>
      <c r="AY1995" s="18"/>
      <c r="AZ1995" s="18"/>
    </row>
    <row r="1996" spans="7:52" s="40" customFormat="1" ht="45.75" customHeight="1" x14ac:dyDescent="0.25">
      <c r="G1996" s="18"/>
      <c r="H1996" s="18"/>
      <c r="I1996" s="18"/>
      <c r="J1996" s="18"/>
      <c r="K1996" s="18"/>
      <c r="L1996" s="223"/>
      <c r="M1996" s="82"/>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4"/>
      <c r="AM1996" s="225"/>
      <c r="AN1996" s="225"/>
      <c r="AO1996" s="18"/>
      <c r="AP1996" s="18"/>
      <c r="AQ1996" s="18"/>
      <c r="AR1996" s="18"/>
      <c r="AS1996" s="18"/>
      <c r="AT1996" s="18"/>
      <c r="AU1996" s="18"/>
      <c r="AV1996" s="18"/>
      <c r="AW1996" s="223"/>
      <c r="AY1996" s="18"/>
      <c r="AZ1996" s="18"/>
    </row>
    <row r="1997" spans="7:52" s="40" customFormat="1" ht="45.75" customHeight="1" x14ac:dyDescent="0.25">
      <c r="G1997" s="18"/>
      <c r="H1997" s="18"/>
      <c r="I1997" s="18"/>
      <c r="J1997" s="18"/>
      <c r="K1997" s="18"/>
      <c r="L1997" s="223"/>
      <c r="M1997" s="82"/>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4"/>
      <c r="AM1997" s="225"/>
      <c r="AN1997" s="225"/>
      <c r="AO1997" s="18"/>
      <c r="AP1997" s="18"/>
      <c r="AQ1997" s="18"/>
      <c r="AR1997" s="18"/>
      <c r="AS1997" s="18"/>
      <c r="AT1997" s="18"/>
      <c r="AU1997" s="18"/>
      <c r="AV1997" s="18"/>
      <c r="AW1997" s="223"/>
      <c r="AY1997" s="18"/>
      <c r="AZ1997" s="18"/>
    </row>
    <row r="1998" spans="7:52" s="40" customFormat="1" ht="45.75" customHeight="1" x14ac:dyDescent="0.25">
      <c r="G1998" s="18"/>
      <c r="H1998" s="18"/>
      <c r="I1998" s="18"/>
      <c r="J1998" s="18"/>
      <c r="K1998" s="18"/>
      <c r="L1998" s="223"/>
      <c r="M1998" s="82"/>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4"/>
      <c r="AM1998" s="225"/>
      <c r="AN1998" s="225"/>
      <c r="AO1998" s="18"/>
      <c r="AP1998" s="18"/>
      <c r="AQ1998" s="18"/>
      <c r="AR1998" s="18"/>
      <c r="AS1998" s="18"/>
      <c r="AT1998" s="18"/>
      <c r="AU1998" s="18"/>
      <c r="AV1998" s="18"/>
      <c r="AW1998" s="223"/>
      <c r="AY1998" s="18"/>
      <c r="AZ1998" s="18"/>
    </row>
    <row r="1999" spans="7:52" s="40" customFormat="1" ht="45.75" customHeight="1" x14ac:dyDescent="0.25">
      <c r="G1999" s="18"/>
      <c r="H1999" s="18"/>
      <c r="I1999" s="18"/>
      <c r="J1999" s="18"/>
      <c r="K1999" s="18"/>
      <c r="L1999" s="223"/>
      <c r="M1999" s="82"/>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4"/>
      <c r="AM1999" s="225"/>
      <c r="AN1999" s="225"/>
      <c r="AO1999" s="18"/>
      <c r="AP1999" s="18"/>
      <c r="AQ1999" s="18"/>
      <c r="AR1999" s="18"/>
      <c r="AS1999" s="18"/>
      <c r="AT1999" s="18"/>
      <c r="AU1999" s="18"/>
      <c r="AV1999" s="18"/>
      <c r="AW1999" s="223"/>
      <c r="AY1999" s="18"/>
      <c r="AZ1999" s="18"/>
    </row>
    <row r="2000" spans="7:52" s="40" customFormat="1" ht="45.75" customHeight="1" x14ac:dyDescent="0.25">
      <c r="G2000" s="18"/>
      <c r="H2000" s="18"/>
      <c r="I2000" s="18"/>
      <c r="J2000" s="18"/>
      <c r="K2000" s="18"/>
      <c r="L2000" s="223"/>
      <c r="M2000" s="82"/>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4"/>
      <c r="AM2000" s="225"/>
      <c r="AN2000" s="225"/>
      <c r="AO2000" s="18"/>
      <c r="AP2000" s="18"/>
      <c r="AQ2000" s="18"/>
      <c r="AR2000" s="18"/>
      <c r="AS2000" s="18"/>
      <c r="AT2000" s="18"/>
      <c r="AU2000" s="18"/>
      <c r="AV2000" s="18"/>
      <c r="AW2000" s="223"/>
      <c r="AY2000" s="18"/>
      <c r="AZ2000" s="18"/>
    </row>
    <row r="2001" spans="7:52" s="40" customFormat="1" ht="45.75" customHeight="1" x14ac:dyDescent="0.25">
      <c r="G2001" s="18"/>
      <c r="H2001" s="18"/>
      <c r="I2001" s="18"/>
      <c r="J2001" s="18"/>
      <c r="K2001" s="18"/>
      <c r="L2001" s="223"/>
      <c r="M2001" s="82"/>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4"/>
      <c r="AM2001" s="225"/>
      <c r="AN2001" s="225"/>
      <c r="AO2001" s="18"/>
      <c r="AP2001" s="18"/>
      <c r="AQ2001" s="18"/>
      <c r="AR2001" s="18"/>
      <c r="AS2001" s="18"/>
      <c r="AT2001" s="18"/>
      <c r="AU2001" s="18"/>
      <c r="AV2001" s="18"/>
      <c r="AW2001" s="223"/>
      <c r="AY2001" s="18"/>
      <c r="AZ2001" s="18"/>
    </row>
    <row r="2002" spans="7:52" s="40" customFormat="1" ht="45.75" customHeight="1" x14ac:dyDescent="0.25">
      <c r="G2002" s="18"/>
      <c r="H2002" s="18"/>
      <c r="I2002" s="18"/>
      <c r="J2002" s="18"/>
      <c r="K2002" s="18"/>
      <c r="L2002" s="223"/>
      <c r="M2002" s="82"/>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4"/>
      <c r="AM2002" s="225"/>
      <c r="AN2002" s="225"/>
      <c r="AO2002" s="18"/>
      <c r="AP2002" s="18"/>
      <c r="AQ2002" s="18"/>
      <c r="AR2002" s="18"/>
      <c r="AS2002" s="18"/>
      <c r="AT2002" s="18"/>
      <c r="AU2002" s="18"/>
      <c r="AV2002" s="18"/>
      <c r="AW2002" s="223"/>
      <c r="AY2002" s="18"/>
      <c r="AZ2002" s="18"/>
    </row>
    <row r="2003" spans="7:52" s="40" customFormat="1" ht="45.75" customHeight="1" x14ac:dyDescent="0.25">
      <c r="G2003" s="18"/>
      <c r="H2003" s="18"/>
      <c r="I2003" s="18"/>
      <c r="J2003" s="18"/>
      <c r="K2003" s="18"/>
      <c r="L2003" s="223"/>
      <c r="M2003" s="82"/>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4"/>
      <c r="AM2003" s="225"/>
      <c r="AN2003" s="225"/>
      <c r="AO2003" s="18"/>
      <c r="AP2003" s="18"/>
      <c r="AQ2003" s="18"/>
      <c r="AR2003" s="18"/>
      <c r="AS2003" s="18"/>
      <c r="AT2003" s="18"/>
      <c r="AU2003" s="18"/>
      <c r="AV2003" s="18"/>
      <c r="AW2003" s="223"/>
      <c r="AY2003" s="18"/>
      <c r="AZ2003" s="18"/>
    </row>
    <row r="2004" spans="7:52" s="40" customFormat="1" ht="45.75" customHeight="1" x14ac:dyDescent="0.25">
      <c r="G2004" s="18"/>
      <c r="H2004" s="18"/>
      <c r="I2004" s="18"/>
      <c r="J2004" s="18"/>
      <c r="K2004" s="18"/>
      <c r="L2004" s="223"/>
      <c r="M2004" s="82"/>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4"/>
      <c r="AM2004" s="225"/>
      <c r="AN2004" s="225"/>
      <c r="AO2004" s="18"/>
      <c r="AP2004" s="18"/>
      <c r="AQ2004" s="18"/>
      <c r="AR2004" s="18"/>
      <c r="AS2004" s="18"/>
      <c r="AT2004" s="18"/>
      <c r="AU2004" s="18"/>
      <c r="AV2004" s="18"/>
      <c r="AW2004" s="223"/>
      <c r="AY2004" s="18"/>
      <c r="AZ2004" s="18"/>
    </row>
    <row r="2005" spans="7:52" s="40" customFormat="1" ht="45.75" customHeight="1" x14ac:dyDescent="0.25">
      <c r="G2005" s="18"/>
      <c r="H2005" s="18"/>
      <c r="I2005" s="18"/>
      <c r="J2005" s="18"/>
      <c r="K2005" s="18"/>
      <c r="L2005" s="223"/>
      <c r="M2005" s="82"/>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4"/>
      <c r="AM2005" s="225"/>
      <c r="AN2005" s="225"/>
      <c r="AO2005" s="18"/>
      <c r="AP2005" s="18"/>
      <c r="AQ2005" s="18"/>
      <c r="AR2005" s="18"/>
      <c r="AS2005" s="18"/>
      <c r="AT2005" s="18"/>
      <c r="AU2005" s="18"/>
      <c r="AV2005" s="18"/>
      <c r="AW2005" s="223"/>
      <c r="AY2005" s="18"/>
      <c r="AZ2005" s="18"/>
    </row>
    <row r="2006" spans="7:52" s="40" customFormat="1" ht="45.75" customHeight="1" x14ac:dyDescent="0.25">
      <c r="G2006" s="18"/>
      <c r="H2006" s="18"/>
      <c r="I2006" s="18"/>
      <c r="J2006" s="18"/>
      <c r="K2006" s="18"/>
      <c r="L2006" s="223"/>
      <c r="M2006" s="82"/>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4"/>
      <c r="AM2006" s="225"/>
      <c r="AN2006" s="225"/>
      <c r="AO2006" s="18"/>
      <c r="AP2006" s="18"/>
      <c r="AQ2006" s="18"/>
      <c r="AR2006" s="18"/>
      <c r="AS2006" s="18"/>
      <c r="AT2006" s="18"/>
      <c r="AU2006" s="18"/>
      <c r="AV2006" s="18"/>
      <c r="AW2006" s="223"/>
      <c r="AY2006" s="18"/>
      <c r="AZ2006" s="18"/>
    </row>
    <row r="2007" spans="7:52" s="40" customFormat="1" ht="45.75" customHeight="1" x14ac:dyDescent="0.25">
      <c r="G2007" s="18"/>
      <c r="H2007" s="18"/>
      <c r="I2007" s="18"/>
      <c r="J2007" s="18"/>
      <c r="K2007" s="18"/>
      <c r="L2007" s="223"/>
      <c r="M2007" s="82"/>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4"/>
      <c r="AM2007" s="225"/>
      <c r="AN2007" s="225"/>
      <c r="AO2007" s="18"/>
      <c r="AP2007" s="18"/>
      <c r="AQ2007" s="18"/>
      <c r="AR2007" s="18"/>
      <c r="AS2007" s="18"/>
      <c r="AT2007" s="18"/>
      <c r="AU2007" s="18"/>
      <c r="AV2007" s="18"/>
      <c r="AW2007" s="223"/>
      <c r="AY2007" s="18"/>
      <c r="AZ2007" s="18"/>
    </row>
    <row r="2008" spans="7:52" s="40" customFormat="1" ht="45.75" customHeight="1" x14ac:dyDescent="0.25">
      <c r="G2008" s="18"/>
      <c r="H2008" s="18"/>
      <c r="I2008" s="18"/>
      <c r="J2008" s="18"/>
      <c r="K2008" s="18"/>
      <c r="L2008" s="223"/>
      <c r="M2008" s="82"/>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4"/>
      <c r="AM2008" s="225"/>
      <c r="AN2008" s="225"/>
      <c r="AO2008" s="18"/>
      <c r="AP2008" s="18"/>
      <c r="AQ2008" s="18"/>
      <c r="AR2008" s="18"/>
      <c r="AS2008" s="18"/>
      <c r="AT2008" s="18"/>
      <c r="AU2008" s="18"/>
      <c r="AV2008" s="18"/>
      <c r="AW2008" s="223"/>
      <c r="AY2008" s="18"/>
      <c r="AZ2008" s="18"/>
    </row>
    <row r="2009" spans="7:52" s="40" customFormat="1" ht="45.75" customHeight="1" x14ac:dyDescent="0.25">
      <c r="G2009" s="18"/>
      <c r="H2009" s="18"/>
      <c r="I2009" s="18"/>
      <c r="J2009" s="18"/>
      <c r="K2009" s="18"/>
      <c r="L2009" s="223"/>
      <c r="M2009" s="82"/>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4"/>
      <c r="AM2009" s="225"/>
      <c r="AN2009" s="225"/>
      <c r="AO2009" s="18"/>
      <c r="AP2009" s="18"/>
      <c r="AQ2009" s="18"/>
      <c r="AR2009" s="18"/>
      <c r="AS2009" s="18"/>
      <c r="AT2009" s="18"/>
      <c r="AU2009" s="18"/>
      <c r="AV2009" s="18"/>
      <c r="AW2009" s="223"/>
      <c r="AY2009" s="18"/>
      <c r="AZ2009" s="18"/>
    </row>
    <row r="2010" spans="7:52" s="40" customFormat="1" ht="45.75" customHeight="1" x14ac:dyDescent="0.25">
      <c r="G2010" s="18"/>
      <c r="H2010" s="18"/>
      <c r="I2010" s="18"/>
      <c r="J2010" s="18"/>
      <c r="K2010" s="18"/>
      <c r="L2010" s="223"/>
      <c r="M2010" s="82"/>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4"/>
      <c r="AM2010" s="225"/>
      <c r="AN2010" s="225"/>
      <c r="AO2010" s="18"/>
      <c r="AP2010" s="18"/>
      <c r="AQ2010" s="18"/>
      <c r="AR2010" s="18"/>
      <c r="AS2010" s="18"/>
      <c r="AT2010" s="18"/>
      <c r="AU2010" s="18"/>
      <c r="AV2010" s="18"/>
      <c r="AW2010" s="223"/>
      <c r="AY2010" s="18"/>
      <c r="AZ2010" s="18"/>
    </row>
    <row r="2011" spans="7:52" s="40" customFormat="1" ht="45.75" customHeight="1" x14ac:dyDescent="0.25">
      <c r="G2011" s="18"/>
      <c r="H2011" s="18"/>
      <c r="I2011" s="18"/>
      <c r="J2011" s="18"/>
      <c r="K2011" s="18"/>
      <c r="L2011" s="223"/>
      <c r="M2011" s="82"/>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4"/>
      <c r="AM2011" s="225"/>
      <c r="AN2011" s="225"/>
      <c r="AO2011" s="18"/>
      <c r="AP2011" s="18"/>
      <c r="AQ2011" s="18"/>
      <c r="AR2011" s="18"/>
      <c r="AS2011" s="18"/>
      <c r="AT2011" s="18"/>
      <c r="AU2011" s="18"/>
      <c r="AV2011" s="18"/>
      <c r="AW2011" s="223"/>
      <c r="AY2011" s="18"/>
      <c r="AZ2011" s="18"/>
    </row>
    <row r="2012" spans="7:52" s="40" customFormat="1" ht="45.75" customHeight="1" x14ac:dyDescent="0.25">
      <c r="G2012" s="18"/>
      <c r="H2012" s="18"/>
      <c r="I2012" s="18"/>
      <c r="J2012" s="18"/>
      <c r="K2012" s="18"/>
      <c r="L2012" s="223"/>
      <c r="M2012" s="82"/>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4"/>
      <c r="AM2012" s="225"/>
      <c r="AN2012" s="225"/>
      <c r="AO2012" s="18"/>
      <c r="AP2012" s="18"/>
      <c r="AQ2012" s="18"/>
      <c r="AR2012" s="18"/>
      <c r="AS2012" s="18"/>
      <c r="AT2012" s="18"/>
      <c r="AU2012" s="18"/>
      <c r="AV2012" s="18"/>
      <c r="AW2012" s="223"/>
      <c r="AY2012" s="18"/>
      <c r="AZ2012" s="18"/>
    </row>
    <row r="2013" spans="7:52" s="40" customFormat="1" x14ac:dyDescent="0.25">
      <c r="G2013" s="18"/>
      <c r="H2013" s="18"/>
      <c r="I2013" s="18"/>
      <c r="J2013" s="18"/>
      <c r="K2013" s="18"/>
      <c r="L2013" s="223"/>
      <c r="M2013" s="82"/>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4"/>
      <c r="AM2013" s="225"/>
      <c r="AN2013" s="225"/>
      <c r="AO2013" s="18"/>
      <c r="AP2013" s="18"/>
      <c r="AQ2013" s="18"/>
      <c r="AR2013" s="18"/>
      <c r="AS2013" s="18"/>
      <c r="AT2013" s="18"/>
      <c r="AU2013" s="18"/>
      <c r="AV2013" s="18"/>
      <c r="AW2013" s="223"/>
      <c r="AY2013" s="18"/>
      <c r="AZ2013" s="18"/>
    </row>
    <row r="2014" spans="7:52" s="40" customFormat="1" x14ac:dyDescent="0.25">
      <c r="G2014" s="18"/>
      <c r="H2014" s="18"/>
      <c r="I2014" s="18"/>
      <c r="J2014" s="18"/>
      <c r="K2014" s="18"/>
      <c r="L2014" s="223"/>
      <c r="M2014" s="82"/>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4"/>
      <c r="AM2014" s="225"/>
      <c r="AN2014" s="225"/>
      <c r="AO2014" s="18"/>
      <c r="AP2014" s="18"/>
      <c r="AQ2014" s="18"/>
      <c r="AR2014" s="18"/>
      <c r="AS2014" s="18"/>
      <c r="AT2014" s="18"/>
      <c r="AU2014" s="18"/>
      <c r="AV2014" s="18"/>
      <c r="AW2014" s="223"/>
      <c r="AY2014" s="18"/>
      <c r="AZ2014" s="18"/>
    </row>
    <row r="2015" spans="7:52" s="40" customFormat="1" x14ac:dyDescent="0.25">
      <c r="G2015" s="18"/>
      <c r="H2015" s="18"/>
      <c r="I2015" s="18"/>
      <c r="J2015" s="18"/>
      <c r="K2015" s="18"/>
      <c r="L2015" s="223"/>
      <c r="M2015" s="82"/>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4"/>
      <c r="AM2015" s="225"/>
      <c r="AN2015" s="225"/>
      <c r="AO2015" s="18"/>
      <c r="AP2015" s="18"/>
      <c r="AQ2015" s="18"/>
      <c r="AR2015" s="18"/>
      <c r="AS2015" s="18"/>
      <c r="AT2015" s="18"/>
      <c r="AU2015" s="18"/>
      <c r="AV2015" s="18"/>
      <c r="AW2015" s="223"/>
      <c r="AY2015" s="18"/>
      <c r="AZ2015" s="18"/>
    </row>
    <row r="2016" spans="7:52" s="40" customFormat="1" x14ac:dyDescent="0.25">
      <c r="G2016" s="18"/>
      <c r="H2016" s="18"/>
      <c r="I2016" s="18"/>
      <c r="J2016" s="18"/>
      <c r="K2016" s="18"/>
      <c r="L2016" s="223"/>
      <c r="M2016" s="82"/>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4"/>
      <c r="AM2016" s="225"/>
      <c r="AN2016" s="225"/>
      <c r="AO2016" s="18"/>
      <c r="AP2016" s="18"/>
      <c r="AQ2016" s="18"/>
      <c r="AR2016" s="18"/>
      <c r="AS2016" s="18"/>
      <c r="AT2016" s="18"/>
      <c r="AU2016" s="18"/>
      <c r="AV2016" s="18"/>
      <c r="AW2016" s="223"/>
      <c r="AY2016" s="18"/>
      <c r="AZ2016" s="18"/>
    </row>
    <row r="2017" spans="7:52" s="40" customFormat="1" x14ac:dyDescent="0.25">
      <c r="G2017" s="18"/>
      <c r="H2017" s="18"/>
      <c r="I2017" s="18"/>
      <c r="J2017" s="18"/>
      <c r="K2017" s="18"/>
      <c r="L2017" s="223"/>
      <c r="M2017" s="82"/>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4"/>
      <c r="AM2017" s="225"/>
      <c r="AN2017" s="225"/>
      <c r="AO2017" s="18"/>
      <c r="AP2017" s="18"/>
      <c r="AQ2017" s="18"/>
      <c r="AR2017" s="18"/>
      <c r="AS2017" s="18"/>
      <c r="AT2017" s="18"/>
      <c r="AU2017" s="18"/>
      <c r="AV2017" s="18"/>
      <c r="AW2017" s="223"/>
      <c r="AY2017" s="18"/>
      <c r="AZ2017" s="18"/>
    </row>
    <row r="2018" spans="7:52" s="40" customFormat="1" x14ac:dyDescent="0.25">
      <c r="G2018" s="18"/>
      <c r="H2018" s="18"/>
      <c r="I2018" s="18"/>
      <c r="J2018" s="18"/>
      <c r="K2018" s="18"/>
      <c r="L2018" s="223"/>
      <c r="M2018" s="82"/>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4"/>
      <c r="AM2018" s="225"/>
      <c r="AN2018" s="225"/>
      <c r="AO2018" s="18"/>
      <c r="AP2018" s="18"/>
      <c r="AQ2018" s="18"/>
      <c r="AR2018" s="18"/>
      <c r="AS2018" s="18"/>
      <c r="AT2018" s="18"/>
      <c r="AU2018" s="18"/>
      <c r="AV2018" s="18"/>
      <c r="AW2018" s="223"/>
      <c r="AY2018" s="18"/>
      <c r="AZ2018" s="18"/>
    </row>
    <row r="2019" spans="7:52" s="40" customFormat="1" x14ac:dyDescent="0.25">
      <c r="G2019" s="18"/>
      <c r="H2019" s="18"/>
      <c r="I2019" s="18"/>
      <c r="J2019" s="18"/>
      <c r="K2019" s="18"/>
      <c r="L2019" s="223"/>
      <c r="M2019" s="82"/>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4"/>
      <c r="AM2019" s="225"/>
      <c r="AN2019" s="225"/>
      <c r="AO2019" s="18"/>
      <c r="AP2019" s="18"/>
      <c r="AQ2019" s="18"/>
      <c r="AR2019" s="18"/>
      <c r="AS2019" s="18"/>
      <c r="AT2019" s="18"/>
      <c r="AU2019" s="18"/>
      <c r="AV2019" s="18"/>
      <c r="AW2019" s="223"/>
      <c r="AY2019" s="18"/>
      <c r="AZ2019" s="18"/>
    </row>
    <row r="2020" spans="7:52" s="40" customFormat="1" x14ac:dyDescent="0.25">
      <c r="G2020" s="18"/>
      <c r="H2020" s="18"/>
      <c r="I2020" s="18"/>
      <c r="J2020" s="18"/>
      <c r="K2020" s="18"/>
      <c r="L2020" s="223"/>
      <c r="M2020" s="82"/>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4"/>
      <c r="AM2020" s="225"/>
      <c r="AN2020" s="225"/>
      <c r="AO2020" s="18"/>
      <c r="AP2020" s="18"/>
      <c r="AQ2020" s="18"/>
      <c r="AR2020" s="18"/>
      <c r="AS2020" s="18"/>
      <c r="AT2020" s="18"/>
      <c r="AU2020" s="18"/>
      <c r="AV2020" s="18"/>
      <c r="AW2020" s="223"/>
      <c r="AY2020" s="18"/>
      <c r="AZ2020" s="18"/>
    </row>
    <row r="2021" spans="7:52" s="40" customFormat="1" x14ac:dyDescent="0.25">
      <c r="G2021" s="18"/>
      <c r="H2021" s="18"/>
      <c r="I2021" s="18"/>
      <c r="J2021" s="18"/>
      <c r="K2021" s="18"/>
      <c r="L2021" s="223"/>
      <c r="M2021" s="82"/>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4"/>
      <c r="AM2021" s="225"/>
      <c r="AN2021" s="225"/>
      <c r="AO2021" s="18"/>
      <c r="AP2021" s="18"/>
      <c r="AQ2021" s="18"/>
      <c r="AR2021" s="18"/>
      <c r="AS2021" s="18"/>
      <c r="AT2021" s="18"/>
      <c r="AU2021" s="18"/>
      <c r="AV2021" s="18"/>
      <c r="AW2021" s="223"/>
      <c r="AY2021" s="18"/>
      <c r="AZ2021" s="18"/>
    </row>
    <row r="2022" spans="7:52" s="40" customFormat="1" x14ac:dyDescent="0.25">
      <c r="G2022" s="18"/>
      <c r="H2022" s="18"/>
      <c r="I2022" s="18"/>
      <c r="J2022" s="18"/>
      <c r="K2022" s="18"/>
      <c r="L2022" s="223"/>
      <c r="M2022" s="82"/>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4"/>
      <c r="AM2022" s="225"/>
      <c r="AN2022" s="225"/>
      <c r="AO2022" s="18"/>
      <c r="AP2022" s="18"/>
      <c r="AQ2022" s="18"/>
      <c r="AR2022" s="18"/>
      <c r="AS2022" s="18"/>
      <c r="AT2022" s="18"/>
      <c r="AU2022" s="18"/>
      <c r="AV2022" s="18"/>
      <c r="AW2022" s="223"/>
      <c r="AY2022" s="18"/>
      <c r="AZ2022" s="18"/>
    </row>
    <row r="2023" spans="7:52" s="40" customFormat="1" x14ac:dyDescent="0.25">
      <c r="G2023" s="18"/>
      <c r="H2023" s="18"/>
      <c r="I2023" s="18"/>
      <c r="J2023" s="18"/>
      <c r="K2023" s="18"/>
      <c r="L2023" s="223"/>
      <c r="M2023" s="82"/>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4"/>
      <c r="AM2023" s="225"/>
      <c r="AN2023" s="225"/>
      <c r="AO2023" s="18"/>
      <c r="AP2023" s="18"/>
      <c r="AQ2023" s="18"/>
      <c r="AR2023" s="18"/>
      <c r="AS2023" s="18"/>
      <c r="AT2023" s="18"/>
      <c r="AU2023" s="18"/>
      <c r="AV2023" s="18"/>
      <c r="AW2023" s="223"/>
      <c r="AY2023" s="18"/>
      <c r="AZ2023" s="18"/>
    </row>
    <row r="2024" spans="7:52" s="40" customFormat="1" x14ac:dyDescent="0.25">
      <c r="G2024" s="18"/>
      <c r="H2024" s="18"/>
      <c r="I2024" s="18"/>
      <c r="J2024" s="18"/>
      <c r="K2024" s="18"/>
      <c r="L2024" s="223"/>
      <c r="M2024" s="82"/>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4"/>
      <c r="AM2024" s="225"/>
      <c r="AN2024" s="225"/>
      <c r="AO2024" s="18"/>
      <c r="AP2024" s="18"/>
      <c r="AQ2024" s="18"/>
      <c r="AR2024" s="18"/>
      <c r="AS2024" s="18"/>
      <c r="AT2024" s="18"/>
      <c r="AU2024" s="18"/>
      <c r="AV2024" s="18"/>
      <c r="AW2024" s="223"/>
      <c r="AY2024" s="18"/>
      <c r="AZ2024" s="18"/>
    </row>
    <row r="2025" spans="7:52" s="40" customFormat="1" x14ac:dyDescent="0.25">
      <c r="G2025" s="18"/>
      <c r="H2025" s="18"/>
      <c r="I2025" s="18"/>
      <c r="J2025" s="18"/>
      <c r="K2025" s="18"/>
      <c r="L2025" s="223"/>
      <c r="M2025" s="82"/>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4"/>
      <c r="AM2025" s="225"/>
      <c r="AN2025" s="225"/>
      <c r="AO2025" s="18"/>
      <c r="AP2025" s="18"/>
      <c r="AQ2025" s="18"/>
      <c r="AR2025" s="18"/>
      <c r="AS2025" s="18"/>
      <c r="AT2025" s="18"/>
      <c r="AU2025" s="18"/>
      <c r="AV2025" s="18"/>
      <c r="AW2025" s="223"/>
      <c r="AY2025" s="18"/>
      <c r="AZ2025" s="18"/>
    </row>
    <row r="2026" spans="7:52" s="40" customFormat="1" x14ac:dyDescent="0.25">
      <c r="G2026" s="18"/>
      <c r="H2026" s="18"/>
      <c r="I2026" s="18"/>
      <c r="J2026" s="18"/>
      <c r="K2026" s="18"/>
      <c r="L2026" s="223"/>
      <c r="M2026" s="82"/>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4"/>
      <c r="AM2026" s="225"/>
      <c r="AN2026" s="225"/>
      <c r="AO2026" s="18"/>
      <c r="AP2026" s="18"/>
      <c r="AQ2026" s="18"/>
      <c r="AR2026" s="18"/>
      <c r="AS2026" s="18"/>
      <c r="AT2026" s="18"/>
      <c r="AU2026" s="18"/>
      <c r="AV2026" s="18"/>
      <c r="AW2026" s="223"/>
      <c r="AY2026" s="18"/>
      <c r="AZ2026" s="18"/>
    </row>
    <row r="2027" spans="7:52" s="40" customFormat="1" x14ac:dyDescent="0.25">
      <c r="G2027" s="18"/>
      <c r="H2027" s="18"/>
      <c r="I2027" s="18"/>
      <c r="J2027" s="18"/>
      <c r="K2027" s="18"/>
      <c r="L2027" s="223"/>
      <c r="M2027" s="82"/>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4"/>
      <c r="AM2027" s="225"/>
      <c r="AN2027" s="225"/>
      <c r="AO2027" s="18"/>
      <c r="AP2027" s="18"/>
      <c r="AQ2027" s="18"/>
      <c r="AR2027" s="18"/>
      <c r="AS2027" s="18"/>
      <c r="AT2027" s="18"/>
      <c r="AU2027" s="18"/>
      <c r="AV2027" s="18"/>
      <c r="AW2027" s="223"/>
      <c r="AY2027" s="18"/>
      <c r="AZ2027" s="18"/>
    </row>
    <row r="2028" spans="7:52" s="40" customFormat="1" x14ac:dyDescent="0.25">
      <c r="G2028" s="18"/>
      <c r="H2028" s="18"/>
      <c r="I2028" s="18"/>
      <c r="J2028" s="18"/>
      <c r="K2028" s="18"/>
      <c r="L2028" s="223"/>
      <c r="M2028" s="82"/>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4"/>
      <c r="AM2028" s="225"/>
      <c r="AN2028" s="225"/>
      <c r="AO2028" s="18"/>
      <c r="AP2028" s="18"/>
      <c r="AQ2028" s="18"/>
      <c r="AR2028" s="18"/>
      <c r="AS2028" s="18"/>
      <c r="AT2028" s="18"/>
      <c r="AU2028" s="18"/>
      <c r="AV2028" s="18"/>
      <c r="AW2028" s="223"/>
      <c r="AY2028" s="18"/>
      <c r="AZ2028" s="18"/>
    </row>
    <row r="2029" spans="7:52" s="40" customFormat="1" x14ac:dyDescent="0.25">
      <c r="G2029" s="18"/>
      <c r="H2029" s="18"/>
      <c r="I2029" s="18"/>
      <c r="J2029" s="18"/>
      <c r="K2029" s="18"/>
      <c r="L2029" s="223"/>
      <c r="M2029" s="82"/>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4"/>
      <c r="AM2029" s="225"/>
      <c r="AN2029" s="225"/>
      <c r="AO2029" s="18"/>
      <c r="AP2029" s="18"/>
      <c r="AQ2029" s="18"/>
      <c r="AR2029" s="18"/>
      <c r="AS2029" s="18"/>
      <c r="AT2029" s="18"/>
      <c r="AU2029" s="18"/>
      <c r="AV2029" s="18"/>
      <c r="AW2029" s="223"/>
      <c r="AY2029" s="18"/>
      <c r="AZ2029" s="18"/>
    </row>
    <row r="2030" spans="7:52" s="40" customFormat="1" x14ac:dyDescent="0.25">
      <c r="G2030" s="18"/>
      <c r="H2030" s="18"/>
      <c r="I2030" s="18"/>
      <c r="J2030" s="18"/>
      <c r="K2030" s="18"/>
      <c r="L2030" s="223"/>
      <c r="M2030" s="82"/>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4"/>
      <c r="AM2030" s="225"/>
      <c r="AN2030" s="225"/>
      <c r="AO2030" s="18"/>
      <c r="AP2030" s="18"/>
      <c r="AQ2030" s="18"/>
      <c r="AR2030" s="18"/>
      <c r="AS2030" s="18"/>
      <c r="AT2030" s="18"/>
      <c r="AU2030" s="18"/>
      <c r="AV2030" s="18"/>
      <c r="AW2030" s="223"/>
      <c r="AY2030" s="18"/>
      <c r="AZ2030" s="18"/>
    </row>
    <row r="2031" spans="7:52" s="40" customFormat="1" x14ac:dyDescent="0.25">
      <c r="G2031" s="18"/>
      <c r="H2031" s="18"/>
      <c r="I2031" s="18"/>
      <c r="J2031" s="18"/>
      <c r="K2031" s="18"/>
      <c r="L2031" s="223"/>
      <c r="M2031" s="82"/>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4"/>
      <c r="AM2031" s="225"/>
      <c r="AN2031" s="225"/>
      <c r="AO2031" s="18"/>
      <c r="AP2031" s="18"/>
      <c r="AQ2031" s="18"/>
      <c r="AR2031" s="18"/>
      <c r="AS2031" s="18"/>
      <c r="AT2031" s="18"/>
      <c r="AU2031" s="18"/>
      <c r="AV2031" s="18"/>
      <c r="AW2031" s="223"/>
      <c r="AY2031" s="18"/>
      <c r="AZ2031" s="18"/>
    </row>
    <row r="2032" spans="7:52" s="40" customFormat="1" x14ac:dyDescent="0.25">
      <c r="G2032" s="18"/>
      <c r="H2032" s="18"/>
      <c r="I2032" s="18"/>
      <c r="J2032" s="18"/>
      <c r="K2032" s="18"/>
      <c r="L2032" s="223"/>
      <c r="M2032" s="82"/>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4"/>
      <c r="AM2032" s="225"/>
      <c r="AN2032" s="225"/>
      <c r="AO2032" s="18"/>
      <c r="AP2032" s="18"/>
      <c r="AQ2032" s="18"/>
      <c r="AR2032" s="18"/>
      <c r="AS2032" s="18"/>
      <c r="AT2032" s="18"/>
      <c r="AU2032" s="18"/>
      <c r="AV2032" s="18"/>
      <c r="AW2032" s="223"/>
      <c r="AY2032" s="18"/>
      <c r="AZ2032" s="18"/>
    </row>
    <row r="2033" spans="7:52" s="40" customFormat="1" x14ac:dyDescent="0.25">
      <c r="G2033" s="18"/>
      <c r="H2033" s="18"/>
      <c r="I2033" s="18"/>
      <c r="J2033" s="18"/>
      <c r="K2033" s="18"/>
      <c r="L2033" s="223"/>
      <c r="M2033" s="82"/>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4"/>
      <c r="AM2033" s="225"/>
      <c r="AN2033" s="225"/>
      <c r="AO2033" s="18"/>
      <c r="AP2033" s="18"/>
      <c r="AQ2033" s="18"/>
      <c r="AR2033" s="18"/>
      <c r="AS2033" s="18"/>
      <c r="AT2033" s="18"/>
      <c r="AU2033" s="18"/>
      <c r="AV2033" s="18"/>
      <c r="AW2033" s="223"/>
      <c r="AY2033" s="18"/>
      <c r="AZ2033" s="18"/>
    </row>
    <row r="2034" spans="7:52" s="40" customFormat="1" x14ac:dyDescent="0.25">
      <c r="G2034" s="18"/>
      <c r="H2034" s="18"/>
      <c r="I2034" s="18"/>
      <c r="J2034" s="18"/>
      <c r="K2034" s="18"/>
      <c r="L2034" s="223"/>
      <c r="M2034" s="82"/>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4"/>
      <c r="AM2034" s="225"/>
      <c r="AN2034" s="225"/>
      <c r="AO2034" s="18"/>
      <c r="AP2034" s="18"/>
      <c r="AQ2034" s="18"/>
      <c r="AR2034" s="18"/>
      <c r="AS2034" s="18"/>
      <c r="AT2034" s="18"/>
      <c r="AU2034" s="18"/>
      <c r="AV2034" s="18"/>
      <c r="AW2034" s="223"/>
      <c r="AY2034" s="18"/>
      <c r="AZ2034" s="18"/>
    </row>
    <row r="2035" spans="7:52" s="40" customFormat="1" x14ac:dyDescent="0.25">
      <c r="G2035" s="18"/>
      <c r="H2035" s="18"/>
      <c r="I2035" s="18"/>
      <c r="J2035" s="18"/>
      <c r="K2035" s="18"/>
      <c r="L2035" s="223"/>
      <c r="M2035" s="82"/>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4"/>
      <c r="AM2035" s="225"/>
      <c r="AN2035" s="225"/>
      <c r="AO2035" s="18"/>
      <c r="AP2035" s="18"/>
      <c r="AQ2035" s="18"/>
      <c r="AR2035" s="18"/>
      <c r="AS2035" s="18"/>
      <c r="AT2035" s="18"/>
      <c r="AU2035" s="18"/>
      <c r="AV2035" s="18"/>
      <c r="AW2035" s="223"/>
      <c r="AY2035" s="18"/>
      <c r="AZ2035" s="18"/>
    </row>
    <row r="2036" spans="7:52" s="40" customFormat="1" x14ac:dyDescent="0.25">
      <c r="G2036" s="18"/>
      <c r="H2036" s="18"/>
      <c r="I2036" s="18"/>
      <c r="J2036" s="18"/>
      <c r="K2036" s="18"/>
      <c r="L2036" s="223"/>
      <c r="M2036" s="82"/>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4"/>
      <c r="AM2036" s="225"/>
      <c r="AN2036" s="225"/>
      <c r="AO2036" s="18"/>
      <c r="AP2036" s="18"/>
      <c r="AQ2036" s="18"/>
      <c r="AR2036" s="18"/>
      <c r="AS2036" s="18"/>
      <c r="AT2036" s="18"/>
      <c r="AU2036" s="18"/>
      <c r="AV2036" s="18"/>
      <c r="AW2036" s="223"/>
      <c r="AY2036" s="18"/>
      <c r="AZ2036" s="18"/>
    </row>
    <row r="2037" spans="7:52" s="40" customFormat="1" x14ac:dyDescent="0.25">
      <c r="G2037" s="18"/>
      <c r="H2037" s="18"/>
      <c r="I2037" s="18"/>
      <c r="J2037" s="18"/>
      <c r="K2037" s="18"/>
      <c r="L2037" s="223"/>
      <c r="M2037" s="82"/>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4"/>
      <c r="AM2037" s="225"/>
      <c r="AN2037" s="225"/>
      <c r="AO2037" s="18"/>
      <c r="AP2037" s="18"/>
      <c r="AQ2037" s="18"/>
      <c r="AR2037" s="18"/>
      <c r="AS2037" s="18"/>
      <c r="AT2037" s="18"/>
      <c r="AU2037" s="18"/>
      <c r="AV2037" s="18"/>
      <c r="AW2037" s="223"/>
      <c r="AY2037" s="18"/>
      <c r="AZ2037" s="18"/>
    </row>
    <row r="2038" spans="7:52" s="40" customFormat="1" x14ac:dyDescent="0.25">
      <c r="G2038" s="18"/>
      <c r="H2038" s="18"/>
      <c r="I2038" s="18"/>
      <c r="J2038" s="18"/>
      <c r="K2038" s="18"/>
      <c r="L2038" s="223"/>
      <c r="M2038" s="82"/>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4"/>
      <c r="AM2038" s="225"/>
      <c r="AN2038" s="225"/>
      <c r="AO2038" s="18"/>
      <c r="AP2038" s="18"/>
      <c r="AQ2038" s="18"/>
      <c r="AR2038" s="18"/>
      <c r="AS2038" s="18"/>
      <c r="AT2038" s="18"/>
      <c r="AU2038" s="18"/>
      <c r="AV2038" s="18"/>
      <c r="AW2038" s="223"/>
      <c r="AY2038" s="18"/>
      <c r="AZ2038" s="18"/>
    </row>
    <row r="2039" spans="7:52" s="40" customFormat="1" x14ac:dyDescent="0.25">
      <c r="G2039" s="18"/>
      <c r="H2039" s="18"/>
      <c r="I2039" s="18"/>
      <c r="J2039" s="18"/>
      <c r="K2039" s="18"/>
      <c r="L2039" s="223"/>
      <c r="M2039" s="82"/>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4"/>
      <c r="AM2039" s="225"/>
      <c r="AN2039" s="225"/>
      <c r="AO2039" s="18"/>
      <c r="AP2039" s="18"/>
      <c r="AQ2039" s="18"/>
      <c r="AR2039" s="18"/>
      <c r="AS2039" s="18"/>
      <c r="AT2039" s="18"/>
      <c r="AU2039" s="18"/>
      <c r="AV2039" s="18"/>
      <c r="AW2039" s="223"/>
      <c r="AY2039" s="18"/>
      <c r="AZ2039" s="18"/>
    </row>
    <row r="2040" spans="7:52" s="40" customFormat="1" x14ac:dyDescent="0.25">
      <c r="G2040" s="18"/>
      <c r="H2040" s="18"/>
      <c r="I2040" s="18"/>
      <c r="J2040" s="18"/>
      <c r="K2040" s="18"/>
      <c r="L2040" s="223"/>
      <c r="M2040" s="82"/>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4"/>
      <c r="AM2040" s="225"/>
      <c r="AN2040" s="225"/>
      <c r="AO2040" s="18"/>
      <c r="AP2040" s="18"/>
      <c r="AQ2040" s="18"/>
      <c r="AR2040" s="18"/>
      <c r="AS2040" s="18"/>
      <c r="AT2040" s="18"/>
      <c r="AU2040" s="18"/>
      <c r="AV2040" s="18"/>
      <c r="AW2040" s="223"/>
      <c r="AY2040" s="18"/>
      <c r="AZ2040" s="18"/>
    </row>
    <row r="2041" spans="7:52" s="40" customFormat="1" x14ac:dyDescent="0.25">
      <c r="G2041" s="18"/>
      <c r="H2041" s="18"/>
      <c r="I2041" s="18"/>
      <c r="J2041" s="18"/>
      <c r="K2041" s="18"/>
      <c r="L2041" s="223"/>
      <c r="M2041" s="82"/>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4"/>
      <c r="AM2041" s="225"/>
      <c r="AN2041" s="225"/>
      <c r="AO2041" s="18"/>
      <c r="AP2041" s="18"/>
      <c r="AQ2041" s="18"/>
      <c r="AR2041" s="18"/>
      <c r="AS2041" s="18"/>
      <c r="AT2041" s="18"/>
      <c r="AU2041" s="18"/>
      <c r="AV2041" s="18"/>
      <c r="AW2041" s="223"/>
      <c r="AY2041" s="18"/>
      <c r="AZ2041" s="18"/>
    </row>
    <row r="2042" spans="7:52" s="40" customFormat="1" x14ac:dyDescent="0.25">
      <c r="G2042" s="18"/>
      <c r="H2042" s="18"/>
      <c r="I2042" s="18"/>
      <c r="J2042" s="18"/>
      <c r="K2042" s="18"/>
      <c r="L2042" s="223"/>
      <c r="M2042" s="82"/>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4"/>
      <c r="AM2042" s="225"/>
      <c r="AN2042" s="225"/>
      <c r="AO2042" s="18"/>
      <c r="AP2042" s="18"/>
      <c r="AQ2042" s="18"/>
      <c r="AR2042" s="18"/>
      <c r="AS2042" s="18"/>
      <c r="AT2042" s="18"/>
      <c r="AU2042" s="18"/>
      <c r="AV2042" s="18"/>
      <c r="AW2042" s="223"/>
      <c r="AY2042" s="18"/>
      <c r="AZ2042" s="18"/>
    </row>
    <row r="2043" spans="7:52" s="40" customFormat="1" x14ac:dyDescent="0.25">
      <c r="G2043" s="18"/>
      <c r="H2043" s="18"/>
      <c r="I2043" s="18"/>
      <c r="J2043" s="18"/>
      <c r="K2043" s="18"/>
      <c r="L2043" s="223"/>
      <c r="M2043" s="82"/>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4"/>
      <c r="AM2043" s="225"/>
      <c r="AN2043" s="225"/>
      <c r="AO2043" s="18"/>
      <c r="AP2043" s="18"/>
      <c r="AQ2043" s="18"/>
      <c r="AR2043" s="18"/>
      <c r="AS2043" s="18"/>
      <c r="AT2043" s="18"/>
      <c r="AU2043" s="18"/>
      <c r="AV2043" s="18"/>
      <c r="AW2043" s="223"/>
      <c r="AY2043" s="18"/>
      <c r="AZ2043" s="18"/>
    </row>
    <row r="2044" spans="7:52" s="40" customFormat="1" x14ac:dyDescent="0.25">
      <c r="G2044" s="18"/>
      <c r="H2044" s="18"/>
      <c r="I2044" s="18"/>
      <c r="J2044" s="18"/>
      <c r="K2044" s="18"/>
      <c r="L2044" s="223"/>
      <c r="M2044" s="82"/>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4"/>
      <c r="AM2044" s="225"/>
      <c r="AN2044" s="225"/>
      <c r="AO2044" s="18"/>
      <c r="AP2044" s="18"/>
      <c r="AQ2044" s="18"/>
      <c r="AR2044" s="18"/>
      <c r="AS2044" s="18"/>
      <c r="AT2044" s="18"/>
      <c r="AU2044" s="18"/>
      <c r="AV2044" s="18"/>
      <c r="AW2044" s="223"/>
      <c r="AY2044" s="18"/>
      <c r="AZ2044" s="18"/>
    </row>
    <row r="2045" spans="7:52" s="40" customFormat="1" x14ac:dyDescent="0.25">
      <c r="G2045" s="18"/>
      <c r="H2045" s="18"/>
      <c r="I2045" s="18"/>
      <c r="J2045" s="18"/>
      <c r="K2045" s="18"/>
      <c r="L2045" s="223"/>
      <c r="M2045" s="82"/>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4"/>
      <c r="AM2045" s="225"/>
      <c r="AN2045" s="225"/>
      <c r="AO2045" s="18"/>
      <c r="AP2045" s="18"/>
      <c r="AQ2045" s="18"/>
      <c r="AR2045" s="18"/>
      <c r="AS2045" s="18"/>
      <c r="AT2045" s="18"/>
      <c r="AU2045" s="18"/>
      <c r="AV2045" s="18"/>
      <c r="AW2045" s="223"/>
      <c r="AY2045" s="18"/>
      <c r="AZ2045" s="18"/>
    </row>
    <row r="2046" spans="7:52" s="40" customFormat="1" x14ac:dyDescent="0.25">
      <c r="G2046" s="18"/>
      <c r="H2046" s="18"/>
      <c r="I2046" s="18"/>
      <c r="J2046" s="18"/>
      <c r="K2046" s="18"/>
      <c r="L2046" s="223"/>
      <c r="M2046" s="82"/>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4"/>
      <c r="AM2046" s="225"/>
      <c r="AN2046" s="225"/>
      <c r="AO2046" s="18"/>
      <c r="AP2046" s="18"/>
      <c r="AQ2046" s="18"/>
      <c r="AR2046" s="18"/>
      <c r="AS2046" s="18"/>
      <c r="AT2046" s="18"/>
      <c r="AU2046" s="18"/>
      <c r="AV2046" s="18"/>
      <c r="AW2046" s="223"/>
      <c r="AY2046" s="18"/>
      <c r="AZ2046" s="18"/>
    </row>
    <row r="2047" spans="7:52" s="40" customFormat="1" x14ac:dyDescent="0.25">
      <c r="G2047" s="18"/>
      <c r="H2047" s="18"/>
      <c r="I2047" s="18"/>
      <c r="J2047" s="18"/>
      <c r="K2047" s="18"/>
      <c r="L2047" s="223"/>
      <c r="M2047" s="82"/>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4"/>
      <c r="AM2047" s="225"/>
      <c r="AN2047" s="225"/>
      <c r="AO2047" s="18"/>
      <c r="AP2047" s="18"/>
      <c r="AQ2047" s="18"/>
      <c r="AR2047" s="18"/>
      <c r="AS2047" s="18"/>
      <c r="AT2047" s="18"/>
      <c r="AU2047" s="18"/>
      <c r="AV2047" s="18"/>
      <c r="AW2047" s="223"/>
      <c r="AY2047" s="18"/>
      <c r="AZ2047" s="18"/>
    </row>
    <row r="2048" spans="7:52" s="40" customFormat="1" x14ac:dyDescent="0.25">
      <c r="G2048" s="18"/>
      <c r="H2048" s="18"/>
      <c r="I2048" s="18"/>
      <c r="J2048" s="18"/>
      <c r="K2048" s="18"/>
      <c r="L2048" s="223"/>
      <c r="M2048" s="82"/>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4"/>
      <c r="AM2048" s="225"/>
      <c r="AN2048" s="225"/>
      <c r="AO2048" s="18"/>
      <c r="AP2048" s="18"/>
      <c r="AQ2048" s="18"/>
      <c r="AR2048" s="18"/>
      <c r="AS2048" s="18"/>
      <c r="AT2048" s="18"/>
      <c r="AU2048" s="18"/>
      <c r="AV2048" s="18"/>
      <c r="AW2048" s="223"/>
      <c r="AY2048" s="18"/>
      <c r="AZ2048" s="18"/>
    </row>
    <row r="2049" spans="7:52" s="40" customFormat="1" x14ac:dyDescent="0.25">
      <c r="G2049" s="18"/>
      <c r="H2049" s="18"/>
      <c r="I2049" s="18"/>
      <c r="J2049" s="18"/>
      <c r="K2049" s="18"/>
      <c r="L2049" s="223"/>
      <c r="M2049" s="82"/>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4"/>
      <c r="AM2049" s="225"/>
      <c r="AN2049" s="225"/>
      <c r="AO2049" s="18"/>
      <c r="AP2049" s="18"/>
      <c r="AQ2049" s="18"/>
      <c r="AR2049" s="18"/>
      <c r="AS2049" s="18"/>
      <c r="AT2049" s="18"/>
      <c r="AU2049" s="18"/>
      <c r="AV2049" s="18"/>
      <c r="AW2049" s="223"/>
      <c r="AY2049" s="18"/>
      <c r="AZ2049" s="18"/>
    </row>
    <row r="2050" spans="7:52" s="40" customFormat="1" x14ac:dyDescent="0.25">
      <c r="G2050" s="18"/>
      <c r="H2050" s="18"/>
      <c r="I2050" s="18"/>
      <c r="J2050" s="18"/>
      <c r="K2050" s="18"/>
      <c r="L2050" s="223"/>
      <c r="M2050" s="82"/>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4"/>
      <c r="AM2050" s="225"/>
      <c r="AN2050" s="225"/>
      <c r="AO2050" s="18"/>
      <c r="AP2050" s="18"/>
      <c r="AQ2050" s="18"/>
      <c r="AR2050" s="18"/>
      <c r="AS2050" s="18"/>
      <c r="AT2050" s="18"/>
      <c r="AU2050" s="18"/>
      <c r="AV2050" s="18"/>
      <c r="AW2050" s="223"/>
      <c r="AY2050" s="18"/>
      <c r="AZ2050" s="18"/>
    </row>
    <row r="2051" spans="7:52" s="40" customFormat="1" x14ac:dyDescent="0.25">
      <c r="G2051" s="18"/>
      <c r="H2051" s="18"/>
      <c r="I2051" s="18"/>
      <c r="J2051" s="18"/>
      <c r="K2051" s="18"/>
      <c r="L2051" s="223"/>
      <c r="M2051" s="82"/>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4"/>
      <c r="AM2051" s="225"/>
      <c r="AN2051" s="225"/>
      <c r="AO2051" s="18"/>
      <c r="AP2051" s="18"/>
      <c r="AQ2051" s="18"/>
      <c r="AR2051" s="18"/>
      <c r="AS2051" s="18"/>
      <c r="AT2051" s="18"/>
      <c r="AU2051" s="18"/>
      <c r="AV2051" s="18"/>
      <c r="AW2051" s="223"/>
      <c r="AY2051" s="18"/>
      <c r="AZ2051" s="18"/>
    </row>
    <row r="2052" spans="7:52" s="40" customFormat="1" x14ac:dyDescent="0.25">
      <c r="G2052" s="18"/>
      <c r="H2052" s="18"/>
      <c r="I2052" s="18"/>
      <c r="J2052" s="18"/>
      <c r="K2052" s="18"/>
      <c r="L2052" s="223"/>
      <c r="M2052" s="82"/>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4"/>
      <c r="AM2052" s="225"/>
      <c r="AN2052" s="225"/>
      <c r="AO2052" s="18"/>
      <c r="AP2052" s="18"/>
      <c r="AQ2052" s="18"/>
      <c r="AR2052" s="18"/>
      <c r="AS2052" s="18"/>
      <c r="AT2052" s="18"/>
      <c r="AU2052" s="18"/>
      <c r="AV2052" s="18"/>
      <c r="AW2052" s="223"/>
      <c r="AY2052" s="18"/>
      <c r="AZ2052" s="18"/>
    </row>
    <row r="2053" spans="7:52" s="40" customFormat="1" x14ac:dyDescent="0.25">
      <c r="G2053" s="18"/>
      <c r="H2053" s="18"/>
      <c r="I2053" s="18"/>
      <c r="J2053" s="18"/>
      <c r="K2053" s="18"/>
      <c r="L2053" s="223"/>
      <c r="M2053" s="82"/>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4"/>
      <c r="AM2053" s="225"/>
      <c r="AN2053" s="225"/>
      <c r="AO2053" s="18"/>
      <c r="AP2053" s="18"/>
      <c r="AQ2053" s="18"/>
      <c r="AR2053" s="18"/>
      <c r="AS2053" s="18"/>
      <c r="AT2053" s="18"/>
      <c r="AU2053" s="18"/>
      <c r="AV2053" s="18"/>
      <c r="AW2053" s="223"/>
      <c r="AY2053" s="18"/>
      <c r="AZ2053" s="18"/>
    </row>
    <row r="2054" spans="7:52" s="40" customFormat="1" x14ac:dyDescent="0.25">
      <c r="G2054" s="18"/>
      <c r="H2054" s="18"/>
      <c r="I2054" s="18"/>
      <c r="J2054" s="18"/>
      <c r="K2054" s="18"/>
      <c r="L2054" s="223"/>
      <c r="M2054" s="82"/>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4"/>
      <c r="AM2054" s="225"/>
      <c r="AN2054" s="225"/>
      <c r="AO2054" s="18"/>
      <c r="AP2054" s="18"/>
      <c r="AQ2054" s="18"/>
      <c r="AR2054" s="18"/>
      <c r="AS2054" s="18"/>
      <c r="AT2054" s="18"/>
      <c r="AU2054" s="18"/>
      <c r="AV2054" s="18"/>
      <c r="AW2054" s="223"/>
      <c r="AY2054" s="18"/>
      <c r="AZ2054" s="18"/>
    </row>
    <row r="2055" spans="7:52" s="40" customFormat="1" x14ac:dyDescent="0.25">
      <c r="G2055" s="18"/>
      <c r="H2055" s="18"/>
      <c r="I2055" s="18"/>
      <c r="J2055" s="18"/>
      <c r="K2055" s="18"/>
      <c r="L2055" s="223"/>
      <c r="M2055" s="82"/>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4"/>
      <c r="AM2055" s="225"/>
      <c r="AN2055" s="225"/>
      <c r="AO2055" s="18"/>
      <c r="AP2055" s="18"/>
      <c r="AQ2055" s="18"/>
      <c r="AR2055" s="18"/>
      <c r="AS2055" s="18"/>
      <c r="AT2055" s="18"/>
      <c r="AU2055" s="18"/>
      <c r="AV2055" s="18"/>
      <c r="AW2055" s="223"/>
      <c r="AY2055" s="18"/>
      <c r="AZ2055" s="18"/>
    </row>
    <row r="2056" spans="7:52" s="40" customFormat="1" x14ac:dyDescent="0.25">
      <c r="G2056" s="18"/>
      <c r="H2056" s="18"/>
      <c r="I2056" s="18"/>
      <c r="J2056" s="18"/>
      <c r="K2056" s="18"/>
      <c r="L2056" s="223"/>
      <c r="M2056" s="82"/>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4"/>
      <c r="AM2056" s="225"/>
      <c r="AN2056" s="225"/>
      <c r="AO2056" s="18"/>
      <c r="AP2056" s="18"/>
      <c r="AQ2056" s="18"/>
      <c r="AR2056" s="18"/>
      <c r="AS2056" s="18"/>
      <c r="AT2056" s="18"/>
      <c r="AU2056" s="18"/>
      <c r="AV2056" s="18"/>
      <c r="AW2056" s="223"/>
      <c r="AY2056" s="18"/>
      <c r="AZ2056" s="18"/>
    </row>
    <row r="2057" spans="7:52" s="40" customFormat="1" x14ac:dyDescent="0.25">
      <c r="G2057" s="18"/>
      <c r="H2057" s="18"/>
      <c r="I2057" s="18"/>
      <c r="J2057" s="18"/>
      <c r="K2057" s="18"/>
      <c r="L2057" s="223"/>
      <c r="M2057" s="82"/>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4"/>
      <c r="AM2057" s="225"/>
      <c r="AN2057" s="225"/>
      <c r="AO2057" s="18"/>
      <c r="AP2057" s="18"/>
      <c r="AQ2057" s="18"/>
      <c r="AR2057" s="18"/>
      <c r="AS2057" s="18"/>
      <c r="AT2057" s="18"/>
      <c r="AU2057" s="18"/>
      <c r="AV2057" s="18"/>
      <c r="AW2057" s="223"/>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G447"/>
  <sheetViews>
    <sheetView topLeftCell="E438" zoomScaleNormal="100"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1" s="18" customFormat="1" ht="15.75" x14ac:dyDescent="0.25">
      <c r="A1" s="53" t="str">
        <f t="shared" ref="A1:A8" si="0">G1&amp;"+1"</f>
        <v>VC56NT+1</v>
      </c>
      <c r="B1" s="53" t="str">
        <f t="shared" ref="B1:B8" si="1">G1&amp;"+2"</f>
        <v>VC56NT+2</v>
      </c>
      <c r="C1" s="53" t="str">
        <f t="shared" ref="C1:C8" si="2">G1&amp;"+3"</f>
        <v>VC56NT+3</v>
      </c>
      <c r="D1" s="53" t="str">
        <f t="shared" ref="D1:D8" si="3">G1&amp;"+4"</f>
        <v>VC56NT+4</v>
      </c>
      <c r="E1" s="54" t="s">
        <v>32</v>
      </c>
      <c r="F1" s="55">
        <v>56</v>
      </c>
      <c r="G1" s="55" t="s">
        <v>4170</v>
      </c>
      <c r="H1" s="56" t="str">
        <f>J1</f>
        <v>Đường Xóm Huế</v>
      </c>
      <c r="I1" s="56" t="s">
        <v>82</v>
      </c>
      <c r="J1" s="56" t="s">
        <v>6385</v>
      </c>
      <c r="K1" s="56" t="s">
        <v>4172</v>
      </c>
      <c r="L1" s="57">
        <v>1500</v>
      </c>
      <c r="M1" s="55">
        <v>700</v>
      </c>
      <c r="N1" s="55">
        <v>600</v>
      </c>
      <c r="O1" s="55">
        <v>500</v>
      </c>
      <c r="P1" s="57"/>
      <c r="Q1" s="57"/>
      <c r="R1" s="57"/>
      <c r="S1" s="57"/>
      <c r="T1" s="368" t="str">
        <f t="shared" ref="T1:T85" si="4">G1</f>
        <v>VC56NT</v>
      </c>
      <c r="U1" s="369"/>
      <c r="V1" s="369"/>
      <c r="W1" s="369"/>
      <c r="X1" s="369"/>
      <c r="Y1" s="370"/>
      <c r="Z1" s="370"/>
      <c r="AA1" s="370"/>
      <c r="AB1" s="370"/>
      <c r="AC1" s="369"/>
      <c r="AD1" s="369"/>
      <c r="AE1" s="369"/>
      <c r="AF1" s="369"/>
      <c r="AG1" s="371"/>
      <c r="AH1" s="371"/>
      <c r="AI1" s="371"/>
      <c r="AJ1" s="371"/>
      <c r="AK1" s="372">
        <v>5</v>
      </c>
      <c r="AL1" s="372"/>
      <c r="AM1" s="373" t="e">
        <f>ROUNDDOWN(AK1*#REF!/#REF!,1)</f>
        <v>#REF!</v>
      </c>
      <c r="AN1" s="369" t="e">
        <f t="shared" ref="AN1:AQ85" si="5">L1*$AM1</f>
        <v>#REF!</v>
      </c>
      <c r="AO1" s="369" t="e">
        <f t="shared" si="5"/>
        <v>#REF!</v>
      </c>
      <c r="AP1" s="369" t="e">
        <f t="shared" si="5"/>
        <v>#REF!</v>
      </c>
      <c r="AQ1" s="369" t="e">
        <f t="shared" si="5"/>
        <v>#REF!</v>
      </c>
      <c r="AR1" s="369" t="e">
        <f t="shared" ref="AR1:AU85" si="6">IF(AN1&lt;1000,ROUND(AN1,-1),ROUND(AN1,-2))</f>
        <v>#REF!</v>
      </c>
      <c r="AS1" s="369" t="e">
        <f t="shared" si="6"/>
        <v>#REF!</v>
      </c>
      <c r="AT1" s="369" t="e">
        <f t="shared" si="6"/>
        <v>#REF!</v>
      </c>
      <c r="AU1" s="369" t="e">
        <f t="shared" si="6"/>
        <v>#REF!</v>
      </c>
      <c r="AV1" s="374"/>
      <c r="AW1" s="54" t="s">
        <v>32</v>
      </c>
      <c r="AX1" s="375"/>
      <c r="AY1" s="376">
        <v>120</v>
      </c>
    </row>
    <row r="2" spans="1:51" s="18" customFormat="1" ht="15.75" x14ac:dyDescent="0.25">
      <c r="A2" s="53"/>
      <c r="B2" s="53"/>
      <c r="C2" s="53"/>
      <c r="D2" s="53"/>
      <c r="E2" s="54"/>
      <c r="F2" s="55"/>
      <c r="G2" s="55"/>
      <c r="H2" s="56"/>
      <c r="I2" s="56"/>
      <c r="J2" s="56"/>
      <c r="K2" s="56"/>
      <c r="L2" s="57"/>
      <c r="M2" s="55"/>
      <c r="N2" s="55"/>
      <c r="O2" s="55"/>
      <c r="P2" s="57"/>
      <c r="Q2" s="57"/>
      <c r="R2" s="57"/>
      <c r="S2" s="57"/>
      <c r="T2" s="368"/>
      <c r="U2" s="369"/>
      <c r="V2" s="369"/>
      <c r="W2" s="369"/>
      <c r="X2" s="369"/>
      <c r="Y2" s="370"/>
      <c r="Z2" s="370"/>
      <c r="AA2" s="370"/>
      <c r="AB2" s="370"/>
      <c r="AC2" s="369"/>
      <c r="AD2" s="369"/>
      <c r="AE2" s="369"/>
      <c r="AF2" s="369"/>
      <c r="AG2" s="371"/>
      <c r="AH2" s="371"/>
      <c r="AI2" s="371"/>
      <c r="AJ2" s="371"/>
      <c r="AK2" s="372"/>
      <c r="AL2" s="372"/>
      <c r="AM2" s="373"/>
      <c r="AN2" s="369"/>
      <c r="AO2" s="369"/>
      <c r="AP2" s="369"/>
      <c r="AQ2" s="369"/>
      <c r="AR2" s="369"/>
      <c r="AS2" s="369"/>
      <c r="AT2" s="369"/>
      <c r="AU2" s="369"/>
      <c r="AV2" s="374"/>
      <c r="AW2" s="54"/>
      <c r="AX2" s="375"/>
      <c r="AY2" s="376"/>
    </row>
    <row r="3" spans="1:51" s="18" customFormat="1" ht="15.75" x14ac:dyDescent="0.25">
      <c r="A3" s="53"/>
      <c r="B3" s="53"/>
      <c r="C3" s="53"/>
      <c r="D3" s="53"/>
      <c r="E3" s="54"/>
      <c r="F3" s="55"/>
      <c r="G3" s="55"/>
      <c r="H3" s="56"/>
      <c r="I3" s="56"/>
      <c r="J3" s="56"/>
      <c r="K3" s="56"/>
      <c r="L3" s="57"/>
      <c r="M3" s="55"/>
      <c r="N3" s="55"/>
      <c r="O3" s="55"/>
      <c r="P3" s="57"/>
      <c r="Q3" s="57"/>
      <c r="R3" s="57"/>
      <c r="S3" s="57"/>
      <c r="T3" s="368"/>
      <c r="U3" s="369"/>
      <c r="V3" s="369"/>
      <c r="W3" s="369"/>
      <c r="X3" s="369"/>
      <c r="Y3" s="370"/>
      <c r="Z3" s="370"/>
      <c r="AA3" s="370"/>
      <c r="AB3" s="370"/>
      <c r="AC3" s="369"/>
      <c r="AD3" s="369"/>
      <c r="AE3" s="369"/>
      <c r="AF3" s="369"/>
      <c r="AG3" s="371"/>
      <c r="AH3" s="371"/>
      <c r="AI3" s="371"/>
      <c r="AJ3" s="371"/>
      <c r="AK3" s="372"/>
      <c r="AL3" s="372"/>
      <c r="AM3" s="373"/>
      <c r="AN3" s="369"/>
      <c r="AO3" s="369"/>
      <c r="AP3" s="369"/>
      <c r="AQ3" s="369"/>
      <c r="AR3" s="369"/>
      <c r="AS3" s="369"/>
      <c r="AT3" s="369"/>
      <c r="AU3" s="369"/>
      <c r="AV3" s="374"/>
      <c r="AW3" s="54"/>
      <c r="AX3" s="375"/>
      <c r="AY3" s="376"/>
    </row>
    <row r="4" spans="1:51" s="18" customFormat="1" ht="15.75" x14ac:dyDescent="0.25">
      <c r="A4" s="53"/>
      <c r="B4" s="53"/>
      <c r="C4" s="53"/>
      <c r="D4" s="53"/>
      <c r="E4" s="54"/>
      <c r="F4" s="55"/>
      <c r="G4" s="55"/>
      <c r="H4" s="56"/>
      <c r="I4" s="56"/>
      <c r="J4" s="56"/>
      <c r="K4" s="56"/>
      <c r="L4" s="57"/>
      <c r="M4" s="55"/>
      <c r="N4" s="55"/>
      <c r="O4" s="55"/>
      <c r="P4" s="57"/>
      <c r="Q4" s="57"/>
      <c r="R4" s="57"/>
      <c r="S4" s="57"/>
      <c r="T4" s="368"/>
      <c r="U4" s="369"/>
      <c r="V4" s="369"/>
      <c r="W4" s="369"/>
      <c r="X4" s="369"/>
      <c r="Y4" s="370"/>
      <c r="Z4" s="370"/>
      <c r="AA4" s="370"/>
      <c r="AB4" s="370"/>
      <c r="AC4" s="369"/>
      <c r="AD4" s="369"/>
      <c r="AE4" s="369"/>
      <c r="AF4" s="369"/>
      <c r="AG4" s="371"/>
      <c r="AH4" s="371"/>
      <c r="AI4" s="371"/>
      <c r="AJ4" s="371"/>
      <c r="AK4" s="372"/>
      <c r="AL4" s="372"/>
      <c r="AM4" s="373"/>
      <c r="AN4" s="369"/>
      <c r="AO4" s="369"/>
      <c r="AP4" s="369"/>
      <c r="AQ4" s="369"/>
      <c r="AR4" s="369"/>
      <c r="AS4" s="369"/>
      <c r="AT4" s="369"/>
      <c r="AU4" s="369"/>
      <c r="AV4" s="374"/>
      <c r="AW4" s="54"/>
      <c r="AX4" s="375"/>
      <c r="AY4" s="376"/>
    </row>
    <row r="5" spans="1:51" s="18" customFormat="1" ht="15.75" x14ac:dyDescent="0.25">
      <c r="A5" s="53"/>
      <c r="B5" s="53"/>
      <c r="C5" s="53"/>
      <c r="D5" s="53"/>
      <c r="E5" s="54"/>
      <c r="F5" s="55"/>
      <c r="G5" s="55"/>
      <c r="H5" s="56"/>
      <c r="I5" s="56"/>
      <c r="J5" s="56"/>
      <c r="K5" s="56"/>
      <c r="L5" s="57"/>
      <c r="M5" s="55"/>
      <c r="N5" s="55"/>
      <c r="O5" s="55"/>
      <c r="P5" s="57"/>
      <c r="Q5" s="57"/>
      <c r="R5" s="57"/>
      <c r="S5" s="57"/>
      <c r="T5" s="368"/>
      <c r="U5" s="369"/>
      <c r="V5" s="369"/>
      <c r="W5" s="369"/>
      <c r="X5" s="369"/>
      <c r="Y5" s="370"/>
      <c r="Z5" s="370"/>
      <c r="AA5" s="370"/>
      <c r="AB5" s="370"/>
      <c r="AC5" s="369"/>
      <c r="AD5" s="369"/>
      <c r="AE5" s="369"/>
      <c r="AF5" s="369"/>
      <c r="AG5" s="371"/>
      <c r="AH5" s="371"/>
      <c r="AI5" s="371"/>
      <c r="AJ5" s="371"/>
      <c r="AK5" s="372"/>
      <c r="AL5" s="372"/>
      <c r="AM5" s="373"/>
      <c r="AN5" s="369"/>
      <c r="AO5" s="369"/>
      <c r="AP5" s="369"/>
      <c r="AQ5" s="369"/>
      <c r="AR5" s="369"/>
      <c r="AS5" s="369"/>
      <c r="AT5" s="369"/>
      <c r="AU5" s="369"/>
      <c r="AV5" s="374"/>
      <c r="AW5" s="54"/>
      <c r="AX5" s="375"/>
      <c r="AY5" s="376"/>
    </row>
    <row r="6" spans="1:51" s="18" customFormat="1" ht="15.75" x14ac:dyDescent="0.25">
      <c r="A6" s="53"/>
      <c r="B6" s="53"/>
      <c r="C6" s="53"/>
      <c r="D6" s="53"/>
      <c r="E6" s="54"/>
      <c r="F6" s="55"/>
      <c r="G6" s="55"/>
      <c r="H6" s="56"/>
      <c r="I6" s="56"/>
      <c r="J6" s="56"/>
      <c r="K6" s="56"/>
      <c r="L6" s="57"/>
      <c r="M6" s="55"/>
      <c r="N6" s="55"/>
      <c r="O6" s="55"/>
      <c r="P6" s="57"/>
      <c r="Q6" s="57"/>
      <c r="R6" s="57"/>
      <c r="S6" s="57"/>
      <c r="T6" s="368"/>
      <c r="U6" s="369"/>
      <c r="V6" s="369"/>
      <c r="W6" s="369"/>
      <c r="X6" s="369"/>
      <c r="Y6" s="370"/>
      <c r="Z6" s="370"/>
      <c r="AA6" s="370"/>
      <c r="AB6" s="370"/>
      <c r="AC6" s="369"/>
      <c r="AD6" s="369"/>
      <c r="AE6" s="369"/>
      <c r="AF6" s="369"/>
      <c r="AG6" s="371"/>
      <c r="AH6" s="371"/>
      <c r="AI6" s="371"/>
      <c r="AJ6" s="371"/>
      <c r="AK6" s="372"/>
      <c r="AL6" s="372"/>
      <c r="AM6" s="373"/>
      <c r="AN6" s="369"/>
      <c r="AO6" s="369"/>
      <c r="AP6" s="369"/>
      <c r="AQ6" s="369"/>
      <c r="AR6" s="369"/>
      <c r="AS6" s="369"/>
      <c r="AT6" s="369"/>
      <c r="AU6" s="369"/>
      <c r="AV6" s="374"/>
      <c r="AW6" s="54"/>
      <c r="AX6" s="375"/>
      <c r="AY6" s="376"/>
    </row>
    <row r="7" spans="1:51" s="18" customFormat="1" ht="15.75" x14ac:dyDescent="0.25">
      <c r="A7" s="53"/>
      <c r="B7" s="53"/>
      <c r="C7" s="53"/>
      <c r="D7" s="53"/>
      <c r="E7" s="54"/>
      <c r="F7" s="55"/>
      <c r="G7" s="55"/>
      <c r="H7" s="56"/>
      <c r="I7" s="56"/>
      <c r="J7" s="56"/>
      <c r="K7" s="56"/>
      <c r="L7" s="57"/>
      <c r="M7" s="55"/>
      <c r="N7" s="55"/>
      <c r="O7" s="55"/>
      <c r="P7" s="57"/>
      <c r="Q7" s="57"/>
      <c r="R7" s="57"/>
      <c r="S7" s="57"/>
      <c r="T7" s="368"/>
      <c r="U7" s="369"/>
      <c r="V7" s="369"/>
      <c r="W7" s="369"/>
      <c r="X7" s="369"/>
      <c r="Y7" s="370"/>
      <c r="Z7" s="370"/>
      <c r="AA7" s="370"/>
      <c r="AB7" s="370"/>
      <c r="AC7" s="369"/>
      <c r="AD7" s="369"/>
      <c r="AE7" s="369"/>
      <c r="AF7" s="369"/>
      <c r="AG7" s="371"/>
      <c r="AH7" s="371"/>
      <c r="AI7" s="371"/>
      <c r="AJ7" s="371"/>
      <c r="AK7" s="372"/>
      <c r="AL7" s="372"/>
      <c r="AM7" s="373"/>
      <c r="AN7" s="369"/>
      <c r="AO7" s="369"/>
      <c r="AP7" s="369"/>
      <c r="AQ7" s="369"/>
      <c r="AR7" s="369"/>
      <c r="AS7" s="369"/>
      <c r="AT7" s="369"/>
      <c r="AU7" s="369"/>
      <c r="AV7" s="374"/>
      <c r="AW7" s="54"/>
      <c r="AX7" s="375"/>
      <c r="AY7" s="376"/>
    </row>
    <row r="8" spans="1:51" s="18" customFormat="1" ht="15.75" x14ac:dyDescent="0.25">
      <c r="A8" s="53" t="str">
        <f t="shared" si="0"/>
        <v>VC58NT+1</v>
      </c>
      <c r="B8" s="53" t="str">
        <f t="shared" si="1"/>
        <v>VC58NT+2</v>
      </c>
      <c r="C8" s="53" t="str">
        <f t="shared" si="2"/>
        <v>VC58NT+3</v>
      </c>
      <c r="D8" s="53" t="str">
        <f t="shared" si="3"/>
        <v>VC58NT+4</v>
      </c>
      <c r="E8" s="54" t="s">
        <v>32</v>
      </c>
      <c r="F8" s="55">
        <v>58</v>
      </c>
      <c r="G8" s="55" t="s">
        <v>4175</v>
      </c>
      <c r="H8" s="56" t="str">
        <f t="shared" ref="H8:H435" si="7">J8</f>
        <v>Đường Hóc Lai</v>
      </c>
      <c r="I8" s="56" t="s">
        <v>82</v>
      </c>
      <c r="J8" s="56" t="s">
        <v>4172</v>
      </c>
      <c r="K8" s="56" t="s">
        <v>4177</v>
      </c>
      <c r="L8" s="57">
        <v>1200</v>
      </c>
      <c r="M8" s="55">
        <v>600</v>
      </c>
      <c r="N8" s="55">
        <v>500</v>
      </c>
      <c r="O8" s="55">
        <v>450</v>
      </c>
      <c r="P8" s="57"/>
      <c r="Q8" s="57"/>
      <c r="R8" s="57"/>
      <c r="S8" s="57"/>
      <c r="T8" s="368" t="str">
        <f t="shared" si="4"/>
        <v>VC58NT</v>
      </c>
      <c r="U8" s="369"/>
      <c r="V8" s="369"/>
      <c r="W8" s="369"/>
      <c r="X8" s="369"/>
      <c r="Y8" s="370">
        <f>U8/L8</f>
        <v>0</v>
      </c>
      <c r="Z8" s="370"/>
      <c r="AA8" s="370"/>
      <c r="AB8" s="370"/>
      <c r="AC8" s="369"/>
      <c r="AD8" s="369"/>
      <c r="AE8" s="369"/>
      <c r="AF8" s="369"/>
      <c r="AG8" s="371"/>
      <c r="AH8" s="371"/>
      <c r="AI8" s="371"/>
      <c r="AJ8" s="371"/>
      <c r="AK8" s="372">
        <v>5.151576220414201</v>
      </c>
      <c r="AL8" s="372"/>
      <c r="AM8" s="373" t="e">
        <f>ROUNDDOWN(AK8*#REF!/#REF!,1)</f>
        <v>#REF!</v>
      </c>
      <c r="AN8" s="369" t="e">
        <f t="shared" si="5"/>
        <v>#REF!</v>
      </c>
      <c r="AO8" s="369" t="e">
        <f t="shared" si="5"/>
        <v>#REF!</v>
      </c>
      <c r="AP8" s="369" t="e">
        <f t="shared" si="5"/>
        <v>#REF!</v>
      </c>
      <c r="AQ8" s="369" t="e">
        <f t="shared" si="5"/>
        <v>#REF!</v>
      </c>
      <c r="AR8" s="369" t="e">
        <f t="shared" si="6"/>
        <v>#REF!</v>
      </c>
      <c r="AS8" s="369" t="e">
        <f t="shared" si="6"/>
        <v>#REF!</v>
      </c>
      <c r="AT8" s="369" t="e">
        <f t="shared" si="6"/>
        <v>#REF!</v>
      </c>
      <c r="AU8" s="369" t="e">
        <f t="shared" si="6"/>
        <v>#REF!</v>
      </c>
      <c r="AV8" s="374"/>
      <c r="AW8" s="54" t="s">
        <v>32</v>
      </c>
      <c r="AX8" s="375"/>
      <c r="AY8" s="376">
        <v>108</v>
      </c>
    </row>
    <row r="9" spans="1:51" s="18" customFormat="1" ht="15.75" x14ac:dyDescent="0.25">
      <c r="A9" s="53"/>
      <c r="B9" s="53"/>
      <c r="C9" s="53"/>
      <c r="D9" s="53"/>
      <c r="E9" s="54"/>
      <c r="F9" s="55"/>
      <c r="G9" s="55"/>
      <c r="H9" s="56"/>
      <c r="I9" s="56"/>
      <c r="J9" s="56"/>
      <c r="K9" s="56"/>
      <c r="L9" s="57"/>
      <c r="M9" s="55"/>
      <c r="N9" s="55"/>
      <c r="O9" s="55"/>
      <c r="P9" s="57"/>
      <c r="Q9" s="57"/>
      <c r="R9" s="57"/>
      <c r="S9" s="57"/>
      <c r="T9" s="368"/>
      <c r="U9" s="369"/>
      <c r="V9" s="369"/>
      <c r="W9" s="369"/>
      <c r="X9" s="369"/>
      <c r="Y9" s="370"/>
      <c r="Z9" s="370"/>
      <c r="AA9" s="370"/>
      <c r="AB9" s="370"/>
      <c r="AC9" s="369"/>
      <c r="AD9" s="369"/>
      <c r="AE9" s="369"/>
      <c r="AF9" s="369"/>
      <c r="AG9" s="371"/>
      <c r="AH9" s="371"/>
      <c r="AI9" s="371"/>
      <c r="AJ9" s="371"/>
      <c r="AK9" s="372"/>
      <c r="AL9" s="372"/>
      <c r="AM9" s="373"/>
      <c r="AN9" s="369"/>
      <c r="AO9" s="369"/>
      <c r="AP9" s="369"/>
      <c r="AQ9" s="369"/>
      <c r="AR9" s="369"/>
      <c r="AS9" s="369"/>
      <c r="AT9" s="369"/>
      <c r="AU9" s="369"/>
      <c r="AV9" s="374"/>
      <c r="AW9" s="54"/>
      <c r="AX9" s="375"/>
      <c r="AY9" s="376"/>
    </row>
    <row r="10" spans="1:51" s="18" customFormat="1" ht="15.75" x14ac:dyDescent="0.25">
      <c r="A10" s="53"/>
      <c r="B10" s="53"/>
      <c r="C10" s="53"/>
      <c r="D10" s="53"/>
      <c r="E10" s="54"/>
      <c r="F10" s="55"/>
      <c r="G10" s="55"/>
      <c r="H10" s="56"/>
      <c r="I10" s="56"/>
      <c r="J10" s="56"/>
      <c r="K10" s="56"/>
      <c r="L10" s="57"/>
      <c r="M10" s="55"/>
      <c r="N10" s="55"/>
      <c r="O10" s="55"/>
      <c r="P10" s="57"/>
      <c r="Q10" s="57"/>
      <c r="R10" s="57"/>
      <c r="S10" s="57"/>
      <c r="T10" s="368"/>
      <c r="U10" s="369"/>
      <c r="V10" s="369"/>
      <c r="W10" s="369"/>
      <c r="X10" s="369"/>
      <c r="Y10" s="370"/>
      <c r="Z10" s="370"/>
      <c r="AA10" s="370"/>
      <c r="AB10" s="370"/>
      <c r="AC10" s="369"/>
      <c r="AD10" s="369"/>
      <c r="AE10" s="369"/>
      <c r="AF10" s="369"/>
      <c r="AG10" s="371"/>
      <c r="AH10" s="371"/>
      <c r="AI10" s="371"/>
      <c r="AJ10" s="371"/>
      <c r="AK10" s="372"/>
      <c r="AL10" s="372"/>
      <c r="AM10" s="373"/>
      <c r="AN10" s="369"/>
      <c r="AO10" s="369"/>
      <c r="AP10" s="369"/>
      <c r="AQ10" s="369"/>
      <c r="AR10" s="369"/>
      <c r="AS10" s="369"/>
      <c r="AT10" s="369"/>
      <c r="AU10" s="369"/>
      <c r="AV10" s="374"/>
      <c r="AW10" s="54"/>
      <c r="AX10" s="375"/>
      <c r="AY10" s="376"/>
    </row>
    <row r="11" spans="1:51" s="18" customFormat="1" ht="15.75" x14ac:dyDescent="0.25">
      <c r="A11" s="53"/>
      <c r="B11" s="53"/>
      <c r="C11" s="53"/>
      <c r="D11" s="53"/>
      <c r="E11" s="54"/>
      <c r="F11" s="55"/>
      <c r="G11" s="55"/>
      <c r="H11" s="56"/>
      <c r="I11" s="56"/>
      <c r="J11" s="56"/>
      <c r="K11" s="56"/>
      <c r="L11" s="57"/>
      <c r="M11" s="55"/>
      <c r="N11" s="55"/>
      <c r="O11" s="55"/>
      <c r="P11" s="57"/>
      <c r="Q11" s="57"/>
      <c r="R11" s="57"/>
      <c r="S11" s="57"/>
      <c r="T11" s="368"/>
      <c r="U11" s="369"/>
      <c r="V11" s="369"/>
      <c r="W11" s="369"/>
      <c r="X11" s="369"/>
      <c r="Y11" s="370"/>
      <c r="Z11" s="370"/>
      <c r="AA11" s="370"/>
      <c r="AB11" s="370"/>
      <c r="AC11" s="369"/>
      <c r="AD11" s="369"/>
      <c r="AE11" s="369"/>
      <c r="AF11" s="369"/>
      <c r="AG11" s="371"/>
      <c r="AH11" s="371"/>
      <c r="AI11" s="371"/>
      <c r="AJ11" s="371"/>
      <c r="AK11" s="372"/>
      <c r="AL11" s="372"/>
      <c r="AM11" s="373"/>
      <c r="AN11" s="369"/>
      <c r="AO11" s="369"/>
      <c r="AP11" s="369"/>
      <c r="AQ11" s="369"/>
      <c r="AR11" s="369"/>
      <c r="AS11" s="369"/>
      <c r="AT11" s="369"/>
      <c r="AU11" s="369"/>
      <c r="AV11" s="374"/>
      <c r="AW11" s="54"/>
      <c r="AX11" s="375"/>
      <c r="AY11" s="376"/>
    </row>
    <row r="12" spans="1:51" s="18" customFormat="1" ht="15.75" x14ac:dyDescent="0.25">
      <c r="A12" s="53"/>
      <c r="B12" s="53"/>
      <c r="C12" s="53"/>
      <c r="D12" s="53"/>
      <c r="E12" s="54"/>
      <c r="F12" s="55"/>
      <c r="G12" s="55"/>
      <c r="H12" s="56"/>
      <c r="I12" s="56"/>
      <c r="J12" s="56"/>
      <c r="K12" s="56"/>
      <c r="L12" s="57"/>
      <c r="M12" s="55"/>
      <c r="N12" s="55"/>
      <c r="O12" s="55"/>
      <c r="P12" s="57"/>
      <c r="Q12" s="57"/>
      <c r="R12" s="57"/>
      <c r="S12" s="57"/>
      <c r="T12" s="368"/>
      <c r="U12" s="369"/>
      <c r="V12" s="369"/>
      <c r="W12" s="369"/>
      <c r="X12" s="369"/>
      <c r="Y12" s="370"/>
      <c r="Z12" s="370"/>
      <c r="AA12" s="370"/>
      <c r="AB12" s="370"/>
      <c r="AC12" s="369"/>
      <c r="AD12" s="369"/>
      <c r="AE12" s="369"/>
      <c r="AF12" s="369"/>
      <c r="AG12" s="371"/>
      <c r="AH12" s="371"/>
      <c r="AI12" s="371"/>
      <c r="AJ12" s="371"/>
      <c r="AK12" s="372"/>
      <c r="AL12" s="372"/>
      <c r="AM12" s="373"/>
      <c r="AN12" s="369"/>
      <c r="AO12" s="369"/>
      <c r="AP12" s="369"/>
      <c r="AQ12" s="369"/>
      <c r="AR12" s="369"/>
      <c r="AS12" s="369"/>
      <c r="AT12" s="369"/>
      <c r="AU12" s="369"/>
      <c r="AV12" s="374"/>
      <c r="AW12" s="54"/>
      <c r="AX12" s="375"/>
      <c r="AY12" s="376"/>
    </row>
    <row r="13" spans="1:51" s="18" customFormat="1" ht="15.75" x14ac:dyDescent="0.25">
      <c r="A13" s="53"/>
      <c r="B13" s="53"/>
      <c r="C13" s="53"/>
      <c r="D13" s="53"/>
      <c r="E13" s="54"/>
      <c r="F13" s="55"/>
      <c r="G13" s="55"/>
      <c r="H13" s="56"/>
      <c r="I13" s="56"/>
      <c r="J13" s="56"/>
      <c r="K13" s="56"/>
      <c r="L13" s="57"/>
      <c r="M13" s="55"/>
      <c r="N13" s="55"/>
      <c r="O13" s="55"/>
      <c r="P13" s="57"/>
      <c r="Q13" s="57"/>
      <c r="R13" s="57"/>
      <c r="S13" s="57"/>
      <c r="T13" s="368"/>
      <c r="U13" s="369"/>
      <c r="V13" s="369"/>
      <c r="W13" s="369"/>
      <c r="X13" s="369"/>
      <c r="Y13" s="370"/>
      <c r="Z13" s="370"/>
      <c r="AA13" s="370"/>
      <c r="AB13" s="370"/>
      <c r="AC13" s="369"/>
      <c r="AD13" s="369"/>
      <c r="AE13" s="369"/>
      <c r="AF13" s="369"/>
      <c r="AG13" s="371"/>
      <c r="AH13" s="371"/>
      <c r="AI13" s="371"/>
      <c r="AJ13" s="371"/>
      <c r="AK13" s="372"/>
      <c r="AL13" s="372"/>
      <c r="AM13" s="373"/>
      <c r="AN13" s="369"/>
      <c r="AO13" s="369"/>
      <c r="AP13" s="369"/>
      <c r="AQ13" s="369"/>
      <c r="AR13" s="369"/>
      <c r="AS13" s="369"/>
      <c r="AT13" s="369"/>
      <c r="AU13" s="369"/>
      <c r="AV13" s="374"/>
      <c r="AW13" s="54"/>
      <c r="AX13" s="375"/>
      <c r="AY13" s="376"/>
    </row>
    <row r="14" spans="1:51" s="18" customFormat="1" ht="15.75" x14ac:dyDescent="0.25">
      <c r="A14" s="53"/>
      <c r="B14" s="53"/>
      <c r="C14" s="53"/>
      <c r="D14" s="53"/>
      <c r="E14" s="54"/>
      <c r="F14" s="55"/>
      <c r="G14" s="55"/>
      <c r="H14" s="56"/>
      <c r="I14" s="56"/>
      <c r="J14" s="56"/>
      <c r="K14" s="56"/>
      <c r="L14" s="57"/>
      <c r="M14" s="55"/>
      <c r="N14" s="55"/>
      <c r="O14" s="55"/>
      <c r="P14" s="57"/>
      <c r="Q14" s="57"/>
      <c r="R14" s="57"/>
      <c r="S14" s="57"/>
      <c r="T14" s="368"/>
      <c r="U14" s="369"/>
      <c r="V14" s="369"/>
      <c r="W14" s="369"/>
      <c r="X14" s="369"/>
      <c r="Y14" s="370"/>
      <c r="Z14" s="370"/>
      <c r="AA14" s="370"/>
      <c r="AB14" s="370"/>
      <c r="AC14" s="369"/>
      <c r="AD14" s="369"/>
      <c r="AE14" s="369"/>
      <c r="AF14" s="369"/>
      <c r="AG14" s="371"/>
      <c r="AH14" s="371"/>
      <c r="AI14" s="371"/>
      <c r="AJ14" s="371"/>
      <c r="AK14" s="372"/>
      <c r="AL14" s="372"/>
      <c r="AM14" s="373"/>
      <c r="AN14" s="369"/>
      <c r="AO14" s="369"/>
      <c r="AP14" s="369"/>
      <c r="AQ14" s="369"/>
      <c r="AR14" s="369"/>
      <c r="AS14" s="369"/>
      <c r="AT14" s="369"/>
      <c r="AU14" s="369"/>
      <c r="AV14" s="374"/>
      <c r="AW14" s="54"/>
      <c r="AX14" s="375"/>
      <c r="AY14" s="376"/>
    </row>
    <row r="15" spans="1:51" s="18" customFormat="1" ht="15.75" x14ac:dyDescent="0.25">
      <c r="A15" s="53"/>
      <c r="B15" s="53"/>
      <c r="C15" s="53"/>
      <c r="D15" s="53"/>
      <c r="E15" s="54" t="s">
        <v>32</v>
      </c>
      <c r="F15" s="55">
        <v>64</v>
      </c>
      <c r="G15" s="55" t="s">
        <v>4192</v>
      </c>
      <c r="H15" s="56" t="str">
        <f t="shared" si="7"/>
        <v>Đường Kim Liên</v>
      </c>
      <c r="I15" s="56" t="s">
        <v>82</v>
      </c>
      <c r="J15" s="56" t="s">
        <v>6386</v>
      </c>
      <c r="K15" s="56" t="s">
        <v>3958</v>
      </c>
      <c r="L15" s="57">
        <v>1300</v>
      </c>
      <c r="M15" s="55">
        <v>600</v>
      </c>
      <c r="N15" s="55">
        <v>500</v>
      </c>
      <c r="O15" s="55">
        <v>450</v>
      </c>
      <c r="P15" s="57"/>
      <c r="Q15" s="57"/>
      <c r="R15" s="57"/>
      <c r="S15" s="57"/>
      <c r="T15" s="368" t="str">
        <f t="shared" si="4"/>
        <v>VC64NT</v>
      </c>
      <c r="U15" s="369"/>
      <c r="V15" s="369"/>
      <c r="W15" s="369"/>
      <c r="X15" s="369"/>
      <c r="Y15" s="370"/>
      <c r="Z15" s="370"/>
      <c r="AA15" s="370"/>
      <c r="AB15" s="370"/>
      <c r="AC15" s="369"/>
      <c r="AD15" s="369"/>
      <c r="AE15" s="369"/>
      <c r="AF15" s="369"/>
      <c r="AG15" s="371"/>
      <c r="AH15" s="371"/>
      <c r="AI15" s="371"/>
      <c r="AJ15" s="371"/>
      <c r="AK15" s="372">
        <v>5.151576220414201</v>
      </c>
      <c r="AL15" s="372"/>
      <c r="AM15" s="373" t="e">
        <f>ROUNDDOWN(AK15*#REF!/#REF!,1)</f>
        <v>#REF!</v>
      </c>
      <c r="AN15" s="369" t="e">
        <f t="shared" si="5"/>
        <v>#REF!</v>
      </c>
      <c r="AO15" s="369" t="e">
        <f t="shared" si="5"/>
        <v>#REF!</v>
      </c>
      <c r="AP15" s="369" t="e">
        <f t="shared" si="5"/>
        <v>#REF!</v>
      </c>
      <c r="AQ15" s="369" t="e">
        <f t="shared" si="5"/>
        <v>#REF!</v>
      </c>
      <c r="AR15" s="369" t="e">
        <f t="shared" si="6"/>
        <v>#REF!</v>
      </c>
      <c r="AS15" s="369" t="e">
        <f t="shared" si="6"/>
        <v>#REF!</v>
      </c>
      <c r="AT15" s="369" t="e">
        <f t="shared" si="6"/>
        <v>#REF!</v>
      </c>
      <c r="AU15" s="369" t="e">
        <f t="shared" si="6"/>
        <v>#REF!</v>
      </c>
      <c r="AV15" s="374"/>
      <c r="AW15" s="54"/>
      <c r="AX15" s="375"/>
      <c r="AY15" s="376"/>
    </row>
    <row r="16" spans="1:51" s="18" customFormat="1" ht="15.75" x14ac:dyDescent="0.25">
      <c r="A16" s="53"/>
      <c r="B16" s="53"/>
      <c r="C16" s="53"/>
      <c r="D16" s="53"/>
      <c r="E16" s="54"/>
      <c r="F16" s="55"/>
      <c r="G16" s="55"/>
      <c r="H16" s="56"/>
      <c r="I16" s="56"/>
      <c r="J16" s="56"/>
      <c r="K16" s="56"/>
      <c r="L16" s="57"/>
      <c r="M16" s="55"/>
      <c r="N16" s="55"/>
      <c r="O16" s="55"/>
      <c r="P16" s="57"/>
      <c r="Q16" s="57"/>
      <c r="R16" s="57"/>
      <c r="S16" s="57"/>
      <c r="T16" s="368"/>
      <c r="U16" s="369"/>
      <c r="V16" s="369"/>
      <c r="W16" s="369"/>
      <c r="X16" s="369"/>
      <c r="Y16" s="370"/>
      <c r="Z16" s="370"/>
      <c r="AA16" s="370"/>
      <c r="AB16" s="370"/>
      <c r="AC16" s="369"/>
      <c r="AD16" s="369"/>
      <c r="AE16" s="369"/>
      <c r="AF16" s="369"/>
      <c r="AG16" s="371"/>
      <c r="AH16" s="371"/>
      <c r="AI16" s="371"/>
      <c r="AJ16" s="371"/>
      <c r="AK16" s="372"/>
      <c r="AL16" s="372"/>
      <c r="AM16" s="373"/>
      <c r="AN16" s="369"/>
      <c r="AO16" s="369"/>
      <c r="AP16" s="369"/>
      <c r="AQ16" s="369"/>
      <c r="AR16" s="369"/>
      <c r="AS16" s="369"/>
      <c r="AT16" s="369"/>
      <c r="AU16" s="369"/>
      <c r="AV16" s="374"/>
      <c r="AW16" s="54"/>
      <c r="AX16" s="375"/>
      <c r="AY16" s="376"/>
    </row>
    <row r="17" spans="1:51" s="18" customFormat="1" ht="15.75" x14ac:dyDescent="0.25">
      <c r="A17" s="53"/>
      <c r="B17" s="53"/>
      <c r="C17" s="53"/>
      <c r="D17" s="53"/>
      <c r="E17" s="54"/>
      <c r="F17" s="55"/>
      <c r="G17" s="55"/>
      <c r="H17" s="56"/>
      <c r="I17" s="56"/>
      <c r="J17" s="56"/>
      <c r="K17" s="56"/>
      <c r="L17" s="57"/>
      <c r="M17" s="55"/>
      <c r="N17" s="55"/>
      <c r="O17" s="55"/>
      <c r="P17" s="57"/>
      <c r="Q17" s="57"/>
      <c r="R17" s="57"/>
      <c r="S17" s="57"/>
      <c r="T17" s="368"/>
      <c r="U17" s="369"/>
      <c r="V17" s="369"/>
      <c r="W17" s="369"/>
      <c r="X17" s="369"/>
      <c r="Y17" s="370"/>
      <c r="Z17" s="370"/>
      <c r="AA17" s="370"/>
      <c r="AB17" s="370"/>
      <c r="AC17" s="369"/>
      <c r="AD17" s="369"/>
      <c r="AE17" s="369"/>
      <c r="AF17" s="369"/>
      <c r="AG17" s="371"/>
      <c r="AH17" s="371"/>
      <c r="AI17" s="371"/>
      <c r="AJ17" s="371"/>
      <c r="AK17" s="372"/>
      <c r="AL17" s="372"/>
      <c r="AM17" s="373"/>
      <c r="AN17" s="369"/>
      <c r="AO17" s="369"/>
      <c r="AP17" s="369"/>
      <c r="AQ17" s="369"/>
      <c r="AR17" s="369"/>
      <c r="AS17" s="369"/>
      <c r="AT17" s="369"/>
      <c r="AU17" s="369"/>
      <c r="AV17" s="374"/>
      <c r="AW17" s="54"/>
      <c r="AX17" s="375"/>
      <c r="AY17" s="376"/>
    </row>
    <row r="18" spans="1:51" s="18" customFormat="1" ht="15.75" x14ac:dyDescent="0.25">
      <c r="A18" s="53"/>
      <c r="B18" s="53"/>
      <c r="C18" s="53"/>
      <c r="D18" s="53"/>
      <c r="E18" s="54"/>
      <c r="F18" s="55"/>
      <c r="G18" s="55"/>
      <c r="H18" s="56"/>
      <c r="I18" s="56"/>
      <c r="J18" s="56"/>
      <c r="K18" s="56"/>
      <c r="L18" s="57"/>
      <c r="M18" s="55"/>
      <c r="N18" s="55"/>
      <c r="O18" s="55"/>
      <c r="P18" s="57"/>
      <c r="Q18" s="57"/>
      <c r="R18" s="57"/>
      <c r="S18" s="57"/>
      <c r="T18" s="368"/>
      <c r="U18" s="369"/>
      <c r="V18" s="369"/>
      <c r="W18" s="369"/>
      <c r="X18" s="369"/>
      <c r="Y18" s="370"/>
      <c r="Z18" s="370"/>
      <c r="AA18" s="370"/>
      <c r="AB18" s="370"/>
      <c r="AC18" s="369"/>
      <c r="AD18" s="369"/>
      <c r="AE18" s="369"/>
      <c r="AF18" s="369"/>
      <c r="AG18" s="371"/>
      <c r="AH18" s="371"/>
      <c r="AI18" s="371"/>
      <c r="AJ18" s="371"/>
      <c r="AK18" s="372"/>
      <c r="AL18" s="372"/>
      <c r="AM18" s="373"/>
      <c r="AN18" s="369"/>
      <c r="AO18" s="369"/>
      <c r="AP18" s="369"/>
      <c r="AQ18" s="369"/>
      <c r="AR18" s="369"/>
      <c r="AS18" s="369"/>
      <c r="AT18" s="369"/>
      <c r="AU18" s="369"/>
      <c r="AV18" s="374"/>
      <c r="AW18" s="54"/>
      <c r="AX18" s="375"/>
      <c r="AY18" s="376"/>
    </row>
    <row r="19" spans="1:51" s="18" customFormat="1" ht="15.75" x14ac:dyDescent="0.25">
      <c r="A19" s="53"/>
      <c r="B19" s="53"/>
      <c r="C19" s="53"/>
      <c r="D19" s="53"/>
      <c r="E19" s="54"/>
      <c r="F19" s="55"/>
      <c r="G19" s="55"/>
      <c r="H19" s="56"/>
      <c r="I19" s="56"/>
      <c r="J19" s="56"/>
      <c r="K19" s="56"/>
      <c r="L19" s="57"/>
      <c r="M19" s="55"/>
      <c r="N19" s="55"/>
      <c r="O19" s="55"/>
      <c r="P19" s="57"/>
      <c r="Q19" s="57"/>
      <c r="R19" s="57"/>
      <c r="S19" s="57"/>
      <c r="T19" s="368"/>
      <c r="U19" s="369"/>
      <c r="V19" s="369"/>
      <c r="W19" s="369"/>
      <c r="X19" s="369"/>
      <c r="Y19" s="370"/>
      <c r="Z19" s="370"/>
      <c r="AA19" s="370"/>
      <c r="AB19" s="370"/>
      <c r="AC19" s="369"/>
      <c r="AD19" s="369"/>
      <c r="AE19" s="369"/>
      <c r="AF19" s="369"/>
      <c r="AG19" s="371"/>
      <c r="AH19" s="371"/>
      <c r="AI19" s="371"/>
      <c r="AJ19" s="371"/>
      <c r="AK19" s="372"/>
      <c r="AL19" s="372"/>
      <c r="AM19" s="373"/>
      <c r="AN19" s="369"/>
      <c r="AO19" s="369"/>
      <c r="AP19" s="369"/>
      <c r="AQ19" s="369"/>
      <c r="AR19" s="369"/>
      <c r="AS19" s="369"/>
      <c r="AT19" s="369"/>
      <c r="AU19" s="369"/>
      <c r="AV19" s="374"/>
      <c r="AW19" s="54"/>
      <c r="AX19" s="375"/>
      <c r="AY19" s="376"/>
    </row>
    <row r="20" spans="1:51" s="18" customFormat="1" ht="15.75" x14ac:dyDescent="0.25">
      <c r="A20" s="53"/>
      <c r="B20" s="53"/>
      <c r="C20" s="53"/>
      <c r="D20" s="53"/>
      <c r="E20" s="54"/>
      <c r="F20" s="55"/>
      <c r="G20" s="55"/>
      <c r="H20" s="56"/>
      <c r="I20" s="56"/>
      <c r="J20" s="56"/>
      <c r="K20" s="56"/>
      <c r="L20" s="57"/>
      <c r="M20" s="55"/>
      <c r="N20" s="55"/>
      <c r="O20" s="55"/>
      <c r="P20" s="57"/>
      <c r="Q20" s="57"/>
      <c r="R20" s="57"/>
      <c r="S20" s="57"/>
      <c r="T20" s="368"/>
      <c r="U20" s="369"/>
      <c r="V20" s="369"/>
      <c r="W20" s="369"/>
      <c r="X20" s="369"/>
      <c r="Y20" s="370"/>
      <c r="Z20" s="370"/>
      <c r="AA20" s="370"/>
      <c r="AB20" s="370"/>
      <c r="AC20" s="369"/>
      <c r="AD20" s="369"/>
      <c r="AE20" s="369"/>
      <c r="AF20" s="369"/>
      <c r="AG20" s="371"/>
      <c r="AH20" s="371"/>
      <c r="AI20" s="371"/>
      <c r="AJ20" s="371"/>
      <c r="AK20" s="372"/>
      <c r="AL20" s="372"/>
      <c r="AM20" s="373"/>
      <c r="AN20" s="369"/>
      <c r="AO20" s="369"/>
      <c r="AP20" s="369"/>
      <c r="AQ20" s="369"/>
      <c r="AR20" s="369"/>
      <c r="AS20" s="369"/>
      <c r="AT20" s="369"/>
      <c r="AU20" s="369"/>
      <c r="AV20" s="374"/>
      <c r="AW20" s="54"/>
      <c r="AX20" s="375"/>
      <c r="AY20" s="376"/>
    </row>
    <row r="21" spans="1:51" s="18" customFormat="1" ht="15.75" x14ac:dyDescent="0.25">
      <c r="A21" s="53"/>
      <c r="B21" s="53"/>
      <c r="C21" s="53"/>
      <c r="D21" s="53"/>
      <c r="E21" s="54"/>
      <c r="F21" s="55"/>
      <c r="G21" s="55"/>
      <c r="H21" s="56"/>
      <c r="I21" s="56"/>
      <c r="J21" s="56"/>
      <c r="K21" s="56"/>
      <c r="L21" s="57"/>
      <c r="M21" s="55"/>
      <c r="N21" s="55"/>
      <c r="O21" s="55"/>
      <c r="P21" s="57"/>
      <c r="Q21" s="57"/>
      <c r="R21" s="57"/>
      <c r="S21" s="57"/>
      <c r="T21" s="368"/>
      <c r="U21" s="369"/>
      <c r="V21" s="369"/>
      <c r="W21" s="369"/>
      <c r="X21" s="369"/>
      <c r="Y21" s="370"/>
      <c r="Z21" s="370"/>
      <c r="AA21" s="370"/>
      <c r="AB21" s="370"/>
      <c r="AC21" s="369"/>
      <c r="AD21" s="369"/>
      <c r="AE21" s="369"/>
      <c r="AF21" s="369"/>
      <c r="AG21" s="371"/>
      <c r="AH21" s="371"/>
      <c r="AI21" s="371"/>
      <c r="AJ21" s="371"/>
      <c r="AK21" s="372"/>
      <c r="AL21" s="372"/>
      <c r="AM21" s="373"/>
      <c r="AN21" s="369"/>
      <c r="AO21" s="369"/>
      <c r="AP21" s="369"/>
      <c r="AQ21" s="369"/>
      <c r="AR21" s="369"/>
      <c r="AS21" s="369"/>
      <c r="AT21" s="369"/>
      <c r="AU21" s="369"/>
      <c r="AV21" s="374"/>
      <c r="AW21" s="54"/>
      <c r="AX21" s="375"/>
      <c r="AY21" s="376"/>
    </row>
    <row r="22" spans="1:51" s="18" customFormat="1" ht="15.75" x14ac:dyDescent="0.25">
      <c r="A22" s="53" t="s">
        <v>4194</v>
      </c>
      <c r="B22" s="53"/>
      <c r="C22" s="53"/>
      <c r="D22" s="53"/>
      <c r="E22" s="54" t="s">
        <v>32</v>
      </c>
      <c r="F22" s="55">
        <v>65</v>
      </c>
      <c r="G22" s="55" t="s">
        <v>4195</v>
      </c>
      <c r="H22" s="56" t="str">
        <f t="shared" si="7"/>
        <v>Đường Bà Bèn</v>
      </c>
      <c r="I22" s="56" t="s">
        <v>82</v>
      </c>
      <c r="J22" s="56" t="s">
        <v>6387</v>
      </c>
      <c r="K22" s="56" t="s">
        <v>3958</v>
      </c>
      <c r="L22" s="57">
        <v>1200</v>
      </c>
      <c r="M22" s="55">
        <v>500</v>
      </c>
      <c r="N22" s="55">
        <v>450</v>
      </c>
      <c r="O22" s="55">
        <v>400</v>
      </c>
      <c r="P22" s="57"/>
      <c r="Q22" s="57"/>
      <c r="R22" s="57"/>
      <c r="S22" s="57"/>
      <c r="T22" s="368" t="str">
        <f t="shared" si="4"/>
        <v>VC65NT</v>
      </c>
      <c r="U22" s="369"/>
      <c r="V22" s="369"/>
      <c r="W22" s="369"/>
      <c r="X22" s="369"/>
      <c r="Y22" s="370"/>
      <c r="Z22" s="370"/>
      <c r="AA22" s="370"/>
      <c r="AB22" s="370"/>
      <c r="AC22" s="369"/>
      <c r="AD22" s="369"/>
      <c r="AE22" s="369"/>
      <c r="AF22" s="369"/>
      <c r="AG22" s="371"/>
      <c r="AH22" s="371"/>
      <c r="AI22" s="371"/>
      <c r="AJ22" s="371"/>
      <c r="AK22" s="372">
        <v>5.151576220414201</v>
      </c>
      <c r="AL22" s="372"/>
      <c r="AM22" s="373" t="e">
        <f>ROUNDDOWN(AK22*#REF!/#REF!,1)</f>
        <v>#REF!</v>
      </c>
      <c r="AN22" s="369" t="e">
        <f t="shared" si="5"/>
        <v>#REF!</v>
      </c>
      <c r="AO22" s="369" t="e">
        <f t="shared" si="5"/>
        <v>#REF!</v>
      </c>
      <c r="AP22" s="369" t="e">
        <f t="shared" si="5"/>
        <v>#REF!</v>
      </c>
      <c r="AQ22" s="369" t="e">
        <f t="shared" si="5"/>
        <v>#REF!</v>
      </c>
      <c r="AR22" s="369" t="e">
        <f t="shared" si="6"/>
        <v>#REF!</v>
      </c>
      <c r="AS22" s="369" t="e">
        <f t="shared" si="6"/>
        <v>#REF!</v>
      </c>
      <c r="AT22" s="369" t="e">
        <f t="shared" si="6"/>
        <v>#REF!</v>
      </c>
      <c r="AU22" s="369" t="e">
        <f t="shared" si="6"/>
        <v>#REF!</v>
      </c>
      <c r="AV22" s="374"/>
      <c r="AW22" s="54"/>
      <c r="AX22" s="375"/>
      <c r="AY22" s="376"/>
    </row>
    <row r="23" spans="1:51" s="18" customFormat="1" ht="15.75" x14ac:dyDescent="0.25">
      <c r="A23" s="53"/>
      <c r="B23" s="53"/>
      <c r="C23" s="53"/>
      <c r="D23" s="53"/>
      <c r="E23" s="54"/>
      <c r="F23" s="55"/>
      <c r="G23" s="55"/>
      <c r="H23" s="56"/>
      <c r="I23" s="56"/>
      <c r="J23" s="56"/>
      <c r="K23" s="56"/>
      <c r="L23" s="57"/>
      <c r="M23" s="55"/>
      <c r="N23" s="55"/>
      <c r="O23" s="55"/>
      <c r="P23" s="57"/>
      <c r="Q23" s="57"/>
      <c r="R23" s="57"/>
      <c r="S23" s="57"/>
      <c r="T23" s="368"/>
      <c r="U23" s="369"/>
      <c r="V23" s="369"/>
      <c r="W23" s="369"/>
      <c r="X23" s="369"/>
      <c r="Y23" s="370"/>
      <c r="Z23" s="370"/>
      <c r="AA23" s="370"/>
      <c r="AB23" s="370"/>
      <c r="AC23" s="369"/>
      <c r="AD23" s="369"/>
      <c r="AE23" s="369"/>
      <c r="AF23" s="369"/>
      <c r="AG23" s="371"/>
      <c r="AH23" s="371"/>
      <c r="AI23" s="371"/>
      <c r="AJ23" s="371"/>
      <c r="AK23" s="372"/>
      <c r="AL23" s="372"/>
      <c r="AM23" s="373"/>
      <c r="AN23" s="369"/>
      <c r="AO23" s="369"/>
      <c r="AP23" s="369"/>
      <c r="AQ23" s="369"/>
      <c r="AR23" s="369"/>
      <c r="AS23" s="369"/>
      <c r="AT23" s="369"/>
      <c r="AU23" s="369"/>
      <c r="AV23" s="374"/>
      <c r="AW23" s="54"/>
      <c r="AX23" s="375"/>
      <c r="AY23" s="376"/>
    </row>
    <row r="24" spans="1:51" s="18" customFormat="1" ht="15.75" x14ac:dyDescent="0.25">
      <c r="A24" s="53"/>
      <c r="B24" s="53"/>
      <c r="C24" s="53"/>
      <c r="D24" s="53"/>
      <c r="E24" s="54"/>
      <c r="F24" s="55"/>
      <c r="G24" s="55"/>
      <c r="H24" s="56"/>
      <c r="I24" s="56"/>
      <c r="J24" s="56"/>
      <c r="K24" s="56"/>
      <c r="L24" s="57"/>
      <c r="M24" s="55"/>
      <c r="N24" s="55"/>
      <c r="O24" s="55"/>
      <c r="P24" s="57"/>
      <c r="Q24" s="57"/>
      <c r="R24" s="57"/>
      <c r="S24" s="57"/>
      <c r="T24" s="368"/>
      <c r="U24" s="369"/>
      <c r="V24" s="369"/>
      <c r="W24" s="369"/>
      <c r="X24" s="369"/>
      <c r="Y24" s="370"/>
      <c r="Z24" s="370"/>
      <c r="AA24" s="370"/>
      <c r="AB24" s="370"/>
      <c r="AC24" s="369"/>
      <c r="AD24" s="369"/>
      <c r="AE24" s="369"/>
      <c r="AF24" s="369"/>
      <c r="AG24" s="371"/>
      <c r="AH24" s="371"/>
      <c r="AI24" s="371"/>
      <c r="AJ24" s="371"/>
      <c r="AK24" s="372"/>
      <c r="AL24" s="372"/>
      <c r="AM24" s="373"/>
      <c r="AN24" s="369"/>
      <c r="AO24" s="369"/>
      <c r="AP24" s="369"/>
      <c r="AQ24" s="369"/>
      <c r="AR24" s="369"/>
      <c r="AS24" s="369"/>
      <c r="AT24" s="369"/>
      <c r="AU24" s="369"/>
      <c r="AV24" s="374"/>
      <c r="AW24" s="54"/>
      <c r="AX24" s="375"/>
      <c r="AY24" s="376"/>
    </row>
    <row r="25" spans="1:51" s="18" customFormat="1" ht="15.75" x14ac:dyDescent="0.25">
      <c r="A25" s="53"/>
      <c r="B25" s="53"/>
      <c r="C25" s="53"/>
      <c r="D25" s="53"/>
      <c r="E25" s="54"/>
      <c r="F25" s="55"/>
      <c r="G25" s="55"/>
      <c r="H25" s="56"/>
      <c r="I25" s="56"/>
      <c r="J25" s="56"/>
      <c r="K25" s="56"/>
      <c r="L25" s="57"/>
      <c r="M25" s="55"/>
      <c r="N25" s="55"/>
      <c r="O25" s="55"/>
      <c r="P25" s="57"/>
      <c r="Q25" s="57"/>
      <c r="R25" s="57"/>
      <c r="S25" s="57"/>
      <c r="T25" s="368"/>
      <c r="U25" s="369"/>
      <c r="V25" s="369"/>
      <c r="W25" s="369"/>
      <c r="X25" s="369"/>
      <c r="Y25" s="370"/>
      <c r="Z25" s="370"/>
      <c r="AA25" s="370"/>
      <c r="AB25" s="370"/>
      <c r="AC25" s="369"/>
      <c r="AD25" s="369"/>
      <c r="AE25" s="369"/>
      <c r="AF25" s="369"/>
      <c r="AG25" s="371"/>
      <c r="AH25" s="371"/>
      <c r="AI25" s="371"/>
      <c r="AJ25" s="371"/>
      <c r="AK25" s="372"/>
      <c r="AL25" s="372"/>
      <c r="AM25" s="373"/>
      <c r="AN25" s="369"/>
      <c r="AO25" s="369"/>
      <c r="AP25" s="369"/>
      <c r="AQ25" s="369"/>
      <c r="AR25" s="369"/>
      <c r="AS25" s="369"/>
      <c r="AT25" s="369"/>
      <c r="AU25" s="369"/>
      <c r="AV25" s="374"/>
      <c r="AW25" s="54"/>
      <c r="AX25" s="375"/>
      <c r="AY25" s="376"/>
    </row>
    <row r="26" spans="1:51" s="18" customFormat="1" ht="15.75" x14ac:dyDescent="0.25">
      <c r="A26" s="53"/>
      <c r="B26" s="53"/>
      <c r="C26" s="53"/>
      <c r="D26" s="53"/>
      <c r="E26" s="54"/>
      <c r="F26" s="55"/>
      <c r="G26" s="55"/>
      <c r="H26" s="56"/>
      <c r="I26" s="56"/>
      <c r="J26" s="56"/>
      <c r="K26" s="56"/>
      <c r="L26" s="57"/>
      <c r="M26" s="55"/>
      <c r="N26" s="55"/>
      <c r="O26" s="55"/>
      <c r="P26" s="57"/>
      <c r="Q26" s="57"/>
      <c r="R26" s="57"/>
      <c r="S26" s="57"/>
      <c r="T26" s="368"/>
      <c r="U26" s="369"/>
      <c r="V26" s="369"/>
      <c r="W26" s="369"/>
      <c r="X26" s="369"/>
      <c r="Y26" s="370"/>
      <c r="Z26" s="370"/>
      <c r="AA26" s="370"/>
      <c r="AB26" s="370"/>
      <c r="AC26" s="369"/>
      <c r="AD26" s="369"/>
      <c r="AE26" s="369"/>
      <c r="AF26" s="369"/>
      <c r="AG26" s="371"/>
      <c r="AH26" s="371"/>
      <c r="AI26" s="371"/>
      <c r="AJ26" s="371"/>
      <c r="AK26" s="372"/>
      <c r="AL26" s="372"/>
      <c r="AM26" s="373"/>
      <c r="AN26" s="369"/>
      <c r="AO26" s="369"/>
      <c r="AP26" s="369"/>
      <c r="AQ26" s="369"/>
      <c r="AR26" s="369"/>
      <c r="AS26" s="369"/>
      <c r="AT26" s="369"/>
      <c r="AU26" s="369"/>
      <c r="AV26" s="374"/>
      <c r="AW26" s="54"/>
      <c r="AX26" s="375"/>
      <c r="AY26" s="376"/>
    </row>
    <row r="27" spans="1:51" s="18" customFormat="1" ht="15.75" x14ac:dyDescent="0.25">
      <c r="A27" s="53"/>
      <c r="B27" s="53"/>
      <c r="C27" s="53"/>
      <c r="D27" s="53"/>
      <c r="E27" s="54"/>
      <c r="F27" s="55"/>
      <c r="G27" s="55"/>
      <c r="H27" s="56"/>
      <c r="I27" s="56"/>
      <c r="J27" s="56"/>
      <c r="K27" s="56"/>
      <c r="L27" s="57"/>
      <c r="M27" s="55"/>
      <c r="N27" s="55"/>
      <c r="O27" s="55"/>
      <c r="P27" s="57"/>
      <c r="Q27" s="57"/>
      <c r="R27" s="57"/>
      <c r="S27" s="57"/>
      <c r="T27" s="368"/>
      <c r="U27" s="369"/>
      <c r="V27" s="369"/>
      <c r="W27" s="369"/>
      <c r="X27" s="369"/>
      <c r="Y27" s="370"/>
      <c r="Z27" s="370"/>
      <c r="AA27" s="370"/>
      <c r="AB27" s="370"/>
      <c r="AC27" s="369"/>
      <c r="AD27" s="369"/>
      <c r="AE27" s="369"/>
      <c r="AF27" s="369"/>
      <c r="AG27" s="371"/>
      <c r="AH27" s="371"/>
      <c r="AI27" s="371"/>
      <c r="AJ27" s="371"/>
      <c r="AK27" s="372"/>
      <c r="AL27" s="372"/>
      <c r="AM27" s="373"/>
      <c r="AN27" s="369"/>
      <c r="AO27" s="369"/>
      <c r="AP27" s="369"/>
      <c r="AQ27" s="369"/>
      <c r="AR27" s="369"/>
      <c r="AS27" s="369"/>
      <c r="AT27" s="369"/>
      <c r="AU27" s="369"/>
      <c r="AV27" s="374"/>
      <c r="AW27" s="54"/>
      <c r="AX27" s="375"/>
      <c r="AY27" s="376"/>
    </row>
    <row r="28" spans="1:51" s="18" customFormat="1" ht="15.75" x14ac:dyDescent="0.25">
      <c r="A28" s="53"/>
      <c r="B28" s="53"/>
      <c r="C28" s="53"/>
      <c r="D28" s="53"/>
      <c r="E28" s="54"/>
      <c r="F28" s="55"/>
      <c r="G28" s="55"/>
      <c r="H28" s="56"/>
      <c r="I28" s="56"/>
      <c r="J28" s="56"/>
      <c r="K28" s="56"/>
      <c r="L28" s="57"/>
      <c r="M28" s="55"/>
      <c r="N28" s="55"/>
      <c r="O28" s="55"/>
      <c r="P28" s="57"/>
      <c r="Q28" s="57"/>
      <c r="R28" s="57"/>
      <c r="S28" s="57"/>
      <c r="T28" s="368"/>
      <c r="U28" s="369"/>
      <c r="V28" s="369"/>
      <c r="W28" s="369"/>
      <c r="X28" s="369"/>
      <c r="Y28" s="370"/>
      <c r="Z28" s="370"/>
      <c r="AA28" s="370"/>
      <c r="AB28" s="370"/>
      <c r="AC28" s="369"/>
      <c r="AD28" s="369"/>
      <c r="AE28" s="369"/>
      <c r="AF28" s="369"/>
      <c r="AG28" s="371"/>
      <c r="AH28" s="371"/>
      <c r="AI28" s="371"/>
      <c r="AJ28" s="371"/>
      <c r="AK28" s="372"/>
      <c r="AL28" s="372"/>
      <c r="AM28" s="373"/>
      <c r="AN28" s="369"/>
      <c r="AO28" s="369"/>
      <c r="AP28" s="369"/>
      <c r="AQ28" s="369"/>
      <c r="AR28" s="369"/>
      <c r="AS28" s="369"/>
      <c r="AT28" s="369"/>
      <c r="AU28" s="369"/>
      <c r="AV28" s="374"/>
      <c r="AW28" s="54"/>
      <c r="AX28" s="375"/>
      <c r="AY28" s="376"/>
    </row>
    <row r="29" spans="1:51" s="18" customFormat="1" ht="31.5" x14ac:dyDescent="0.25">
      <c r="A29" s="53" t="str">
        <f t="shared" ref="A29:A99" si="8">G29&amp;"+1"</f>
        <v>VC25NT+1</v>
      </c>
      <c r="B29" s="53" t="str">
        <f t="shared" ref="B29:B99" si="9">G29&amp;"+2"</f>
        <v>VC25NT+2</v>
      </c>
      <c r="C29" s="53" t="str">
        <f t="shared" ref="C29:C99" si="10">G29&amp;"+3"</f>
        <v>VC25NT+3</v>
      </c>
      <c r="D29" s="53" t="str">
        <f t="shared" ref="D29:D99" si="11">G29&amp;"+4"</f>
        <v>VC25NT+4</v>
      </c>
      <c r="E29" s="54" t="s">
        <v>32</v>
      </c>
      <c r="F29" s="55">
        <v>25</v>
      </c>
      <c r="G29" s="55" t="s">
        <v>4061</v>
      </c>
      <c r="H29" s="56" t="str">
        <f t="shared" si="7"/>
        <v>Đường Bến Vịnh A</v>
      </c>
      <c r="I29" s="56" t="s">
        <v>4063</v>
      </c>
      <c r="J29" s="56" t="s">
        <v>6388</v>
      </c>
      <c r="K29" s="56" t="s">
        <v>3958</v>
      </c>
      <c r="L29" s="57">
        <v>1400</v>
      </c>
      <c r="M29" s="55">
        <v>700</v>
      </c>
      <c r="N29" s="55">
        <v>600</v>
      </c>
      <c r="O29" s="55">
        <v>500</v>
      </c>
      <c r="P29" s="57"/>
      <c r="Q29" s="57"/>
      <c r="R29" s="57"/>
      <c r="S29" s="57"/>
      <c r="T29" s="368" t="str">
        <f t="shared" si="4"/>
        <v>VC25NT</v>
      </c>
      <c r="U29" s="369"/>
      <c r="V29" s="369"/>
      <c r="W29" s="369"/>
      <c r="X29" s="369"/>
      <c r="Y29" s="370">
        <f>U29/L29</f>
        <v>0</v>
      </c>
      <c r="Z29" s="370">
        <f>V29/M29</f>
        <v>0</v>
      </c>
      <c r="AA29" s="370"/>
      <c r="AB29" s="370"/>
      <c r="AC29" s="369"/>
      <c r="AD29" s="369" t="e">
        <f>VLOOKUP($G29,'[1]ONT,ODTCUTHE'!$H$5:$O$199,6,0)</f>
        <v>#N/A</v>
      </c>
      <c r="AE29" s="369" t="e">
        <f>VLOOKUP($G29,'[1]ONT,ODTCUTHE'!$H$5:$O$199,7,0)</f>
        <v>#N/A</v>
      </c>
      <c r="AF29" s="369" t="e">
        <f>VLOOKUP($G29,'[1]ONT,ODTCUTHE'!$H$5:$O$199,8,0)</f>
        <v>#N/A</v>
      </c>
      <c r="AG29" s="371"/>
      <c r="AH29" s="371" t="e">
        <f>AD29/M29</f>
        <v>#N/A</v>
      </c>
      <c r="AI29" s="371" t="e">
        <f>AE29/N29</f>
        <v>#N/A</v>
      </c>
      <c r="AJ29" s="371" t="e">
        <f>AF29/O29</f>
        <v>#N/A</v>
      </c>
      <c r="AK29" s="372">
        <v>3.7005476190476196</v>
      </c>
      <c r="AL29" s="372"/>
      <c r="AM29" s="373" t="e">
        <f>ROUNDDOWN(AK29*#REF!/#REF!,1)</f>
        <v>#REF!</v>
      </c>
      <c r="AN29" s="369" t="e">
        <f t="shared" si="5"/>
        <v>#REF!</v>
      </c>
      <c r="AO29" s="369" t="e">
        <f t="shared" si="5"/>
        <v>#REF!</v>
      </c>
      <c r="AP29" s="369" t="e">
        <f t="shared" si="5"/>
        <v>#REF!</v>
      </c>
      <c r="AQ29" s="369" t="e">
        <f t="shared" si="5"/>
        <v>#REF!</v>
      </c>
      <c r="AR29" s="369" t="e">
        <f t="shared" si="6"/>
        <v>#REF!</v>
      </c>
      <c r="AS29" s="369" t="e">
        <f t="shared" si="6"/>
        <v>#REF!</v>
      </c>
      <c r="AT29" s="369" t="e">
        <f t="shared" si="6"/>
        <v>#REF!</v>
      </c>
      <c r="AU29" s="369" t="e">
        <f t="shared" si="6"/>
        <v>#REF!</v>
      </c>
      <c r="AV29" s="374" t="e">
        <f>VLOOKUP($G29,'[1]ONT,ODTCUTHE'!$C$5:$E$199,3,0)</f>
        <v>#N/A</v>
      </c>
      <c r="AW29" s="54" t="s">
        <v>32</v>
      </c>
      <c r="AX29" s="375"/>
      <c r="AY29" s="376">
        <v>600</v>
      </c>
    </row>
    <row r="30" spans="1:51" s="18" customFormat="1" ht="15.75" x14ac:dyDescent="0.25">
      <c r="A30" s="53"/>
      <c r="B30" s="53"/>
      <c r="C30" s="53"/>
      <c r="D30" s="53"/>
      <c r="E30" s="54"/>
      <c r="F30" s="55"/>
      <c r="G30" s="55"/>
      <c r="H30" s="56"/>
      <c r="I30" s="56"/>
      <c r="J30" s="56"/>
      <c r="K30" s="56"/>
      <c r="L30" s="57"/>
      <c r="M30" s="55"/>
      <c r="N30" s="55"/>
      <c r="O30" s="55"/>
      <c r="P30" s="57"/>
      <c r="Q30" s="57"/>
      <c r="R30" s="57"/>
      <c r="S30" s="57"/>
      <c r="T30" s="368"/>
      <c r="U30" s="369"/>
      <c r="V30" s="369"/>
      <c r="W30" s="369"/>
      <c r="X30" s="369"/>
      <c r="Y30" s="370"/>
      <c r="Z30" s="370"/>
      <c r="AA30" s="370"/>
      <c r="AB30" s="370"/>
      <c r="AC30" s="369"/>
      <c r="AD30" s="369"/>
      <c r="AE30" s="369"/>
      <c r="AF30" s="369"/>
      <c r="AG30" s="371"/>
      <c r="AH30" s="371"/>
      <c r="AI30" s="371"/>
      <c r="AJ30" s="371"/>
      <c r="AK30" s="372"/>
      <c r="AL30" s="372"/>
      <c r="AM30" s="373"/>
      <c r="AN30" s="369"/>
      <c r="AO30" s="369"/>
      <c r="AP30" s="369"/>
      <c r="AQ30" s="369"/>
      <c r="AR30" s="369"/>
      <c r="AS30" s="369"/>
      <c r="AT30" s="369"/>
      <c r="AU30" s="369"/>
      <c r="AV30" s="374"/>
      <c r="AW30" s="54"/>
      <c r="AX30" s="375"/>
      <c r="AY30" s="376"/>
    </row>
    <row r="31" spans="1:51" s="18" customFormat="1" ht="15.75" x14ac:dyDescent="0.25">
      <c r="A31" s="53"/>
      <c r="B31" s="53"/>
      <c r="C31" s="53"/>
      <c r="D31" s="53"/>
      <c r="E31" s="54"/>
      <c r="F31" s="55"/>
      <c r="G31" s="55"/>
      <c r="H31" s="56"/>
      <c r="I31" s="56"/>
      <c r="J31" s="56"/>
      <c r="K31" s="56"/>
      <c r="L31" s="57"/>
      <c r="M31" s="55"/>
      <c r="N31" s="55"/>
      <c r="O31" s="55"/>
      <c r="P31" s="57"/>
      <c r="Q31" s="57"/>
      <c r="R31" s="57"/>
      <c r="S31" s="57"/>
      <c r="T31" s="368"/>
      <c r="U31" s="369"/>
      <c r="V31" s="369"/>
      <c r="W31" s="369"/>
      <c r="X31" s="369"/>
      <c r="Y31" s="370"/>
      <c r="Z31" s="370"/>
      <c r="AA31" s="370"/>
      <c r="AB31" s="370"/>
      <c r="AC31" s="369"/>
      <c r="AD31" s="369"/>
      <c r="AE31" s="369"/>
      <c r="AF31" s="369"/>
      <c r="AG31" s="371"/>
      <c r="AH31" s="371"/>
      <c r="AI31" s="371"/>
      <c r="AJ31" s="371"/>
      <c r="AK31" s="372"/>
      <c r="AL31" s="372"/>
      <c r="AM31" s="373"/>
      <c r="AN31" s="369"/>
      <c r="AO31" s="369"/>
      <c r="AP31" s="369"/>
      <c r="AQ31" s="369"/>
      <c r="AR31" s="369"/>
      <c r="AS31" s="369"/>
      <c r="AT31" s="369"/>
      <c r="AU31" s="369"/>
      <c r="AV31" s="374"/>
      <c r="AW31" s="54"/>
      <c r="AX31" s="375"/>
      <c r="AY31" s="376"/>
    </row>
    <row r="32" spans="1:51" s="18" customFormat="1" ht="15.75" x14ac:dyDescent="0.25">
      <c r="A32" s="53"/>
      <c r="B32" s="53"/>
      <c r="C32" s="53"/>
      <c r="D32" s="53"/>
      <c r="E32" s="54"/>
      <c r="F32" s="55"/>
      <c r="G32" s="55"/>
      <c r="H32" s="56"/>
      <c r="I32" s="56"/>
      <c r="J32" s="56"/>
      <c r="K32" s="56"/>
      <c r="L32" s="57"/>
      <c r="M32" s="55"/>
      <c r="N32" s="55"/>
      <c r="O32" s="55"/>
      <c r="P32" s="57"/>
      <c r="Q32" s="57"/>
      <c r="R32" s="57"/>
      <c r="S32" s="57"/>
      <c r="T32" s="368"/>
      <c r="U32" s="369"/>
      <c r="V32" s="369"/>
      <c r="W32" s="369"/>
      <c r="X32" s="369"/>
      <c r="Y32" s="370"/>
      <c r="Z32" s="370"/>
      <c r="AA32" s="370"/>
      <c r="AB32" s="370"/>
      <c r="AC32" s="369"/>
      <c r="AD32" s="369"/>
      <c r="AE32" s="369"/>
      <c r="AF32" s="369"/>
      <c r="AG32" s="371"/>
      <c r="AH32" s="371"/>
      <c r="AI32" s="371"/>
      <c r="AJ32" s="371"/>
      <c r="AK32" s="372"/>
      <c r="AL32" s="372"/>
      <c r="AM32" s="373"/>
      <c r="AN32" s="369"/>
      <c r="AO32" s="369"/>
      <c r="AP32" s="369"/>
      <c r="AQ32" s="369"/>
      <c r="AR32" s="369"/>
      <c r="AS32" s="369"/>
      <c r="AT32" s="369"/>
      <c r="AU32" s="369"/>
      <c r="AV32" s="374"/>
      <c r="AW32" s="54"/>
      <c r="AX32" s="375"/>
      <c r="AY32" s="376"/>
    </row>
    <row r="33" spans="1:51" s="18" customFormat="1" ht="15.75" x14ac:dyDescent="0.25">
      <c r="A33" s="53"/>
      <c r="B33" s="53"/>
      <c r="C33" s="53"/>
      <c r="D33" s="53"/>
      <c r="E33" s="54"/>
      <c r="F33" s="55"/>
      <c r="G33" s="55"/>
      <c r="H33" s="56"/>
      <c r="I33" s="56"/>
      <c r="J33" s="56"/>
      <c r="K33" s="56"/>
      <c r="L33" s="57"/>
      <c r="M33" s="55"/>
      <c r="N33" s="55"/>
      <c r="O33" s="55"/>
      <c r="P33" s="57"/>
      <c r="Q33" s="57"/>
      <c r="R33" s="57"/>
      <c r="S33" s="57"/>
      <c r="T33" s="368"/>
      <c r="U33" s="369"/>
      <c r="V33" s="369"/>
      <c r="W33" s="369"/>
      <c r="X33" s="369"/>
      <c r="Y33" s="370"/>
      <c r="Z33" s="370"/>
      <c r="AA33" s="370"/>
      <c r="AB33" s="370"/>
      <c r="AC33" s="369"/>
      <c r="AD33" s="369"/>
      <c r="AE33" s="369"/>
      <c r="AF33" s="369"/>
      <c r="AG33" s="371"/>
      <c r="AH33" s="371"/>
      <c r="AI33" s="371"/>
      <c r="AJ33" s="371"/>
      <c r="AK33" s="372"/>
      <c r="AL33" s="372"/>
      <c r="AM33" s="373"/>
      <c r="AN33" s="369"/>
      <c r="AO33" s="369"/>
      <c r="AP33" s="369"/>
      <c r="AQ33" s="369"/>
      <c r="AR33" s="369"/>
      <c r="AS33" s="369"/>
      <c r="AT33" s="369"/>
      <c r="AU33" s="369"/>
      <c r="AV33" s="374"/>
      <c r="AW33" s="54"/>
      <c r="AX33" s="375"/>
      <c r="AY33" s="376"/>
    </row>
    <row r="34" spans="1:51" s="18" customFormat="1" ht="15.75" x14ac:dyDescent="0.25">
      <c r="A34" s="53"/>
      <c r="B34" s="53"/>
      <c r="C34" s="53"/>
      <c r="D34" s="53"/>
      <c r="E34" s="54"/>
      <c r="F34" s="55"/>
      <c r="G34" s="55"/>
      <c r="H34" s="56"/>
      <c r="I34" s="56"/>
      <c r="J34" s="56"/>
      <c r="K34" s="56"/>
      <c r="L34" s="57"/>
      <c r="M34" s="55"/>
      <c r="N34" s="55"/>
      <c r="O34" s="55"/>
      <c r="P34" s="57"/>
      <c r="Q34" s="57"/>
      <c r="R34" s="57"/>
      <c r="S34" s="57"/>
      <c r="T34" s="368"/>
      <c r="U34" s="369"/>
      <c r="V34" s="369"/>
      <c r="W34" s="369"/>
      <c r="X34" s="369"/>
      <c r="Y34" s="370"/>
      <c r="Z34" s="370"/>
      <c r="AA34" s="370"/>
      <c r="AB34" s="370"/>
      <c r="AC34" s="369"/>
      <c r="AD34" s="369"/>
      <c r="AE34" s="369"/>
      <c r="AF34" s="369"/>
      <c r="AG34" s="371"/>
      <c r="AH34" s="371"/>
      <c r="AI34" s="371"/>
      <c r="AJ34" s="371"/>
      <c r="AK34" s="372"/>
      <c r="AL34" s="372"/>
      <c r="AM34" s="373"/>
      <c r="AN34" s="369"/>
      <c r="AO34" s="369"/>
      <c r="AP34" s="369"/>
      <c r="AQ34" s="369"/>
      <c r="AR34" s="369"/>
      <c r="AS34" s="369"/>
      <c r="AT34" s="369"/>
      <c r="AU34" s="369"/>
      <c r="AV34" s="374"/>
      <c r="AW34" s="54"/>
      <c r="AX34" s="375"/>
      <c r="AY34" s="376"/>
    </row>
    <row r="35" spans="1:51" s="18" customFormat="1" ht="15.75" x14ac:dyDescent="0.25">
      <c r="A35" s="53"/>
      <c r="B35" s="53"/>
      <c r="C35" s="53"/>
      <c r="D35" s="53"/>
      <c r="E35" s="54"/>
      <c r="F35" s="55"/>
      <c r="G35" s="55"/>
      <c r="H35" s="56"/>
      <c r="I35" s="56"/>
      <c r="J35" s="56"/>
      <c r="K35" s="56"/>
      <c r="L35" s="57"/>
      <c r="M35" s="55"/>
      <c r="N35" s="55"/>
      <c r="O35" s="55"/>
      <c r="P35" s="57"/>
      <c r="Q35" s="57"/>
      <c r="R35" s="57"/>
      <c r="S35" s="57"/>
      <c r="T35" s="368"/>
      <c r="U35" s="369"/>
      <c r="V35" s="369"/>
      <c r="W35" s="369"/>
      <c r="X35" s="369"/>
      <c r="Y35" s="370"/>
      <c r="Z35" s="370"/>
      <c r="AA35" s="370"/>
      <c r="AB35" s="370"/>
      <c r="AC35" s="369"/>
      <c r="AD35" s="369"/>
      <c r="AE35" s="369"/>
      <c r="AF35" s="369"/>
      <c r="AG35" s="371"/>
      <c r="AH35" s="371"/>
      <c r="AI35" s="371"/>
      <c r="AJ35" s="371"/>
      <c r="AK35" s="372"/>
      <c r="AL35" s="372"/>
      <c r="AM35" s="373"/>
      <c r="AN35" s="369"/>
      <c r="AO35" s="369"/>
      <c r="AP35" s="369"/>
      <c r="AQ35" s="369"/>
      <c r="AR35" s="369"/>
      <c r="AS35" s="369"/>
      <c r="AT35" s="369"/>
      <c r="AU35" s="369"/>
      <c r="AV35" s="374"/>
      <c r="AW35" s="54"/>
      <c r="AX35" s="375"/>
      <c r="AY35" s="376"/>
    </row>
    <row r="36" spans="1:51" s="18" customFormat="1" ht="31.5" x14ac:dyDescent="0.25">
      <c r="A36" s="53" t="str">
        <f t="shared" si="8"/>
        <v>VC26NT+1</v>
      </c>
      <c r="B36" s="53" t="str">
        <f t="shared" si="9"/>
        <v>VC26NT+2</v>
      </c>
      <c r="C36" s="53" t="str">
        <f t="shared" si="10"/>
        <v>VC26NT+3</v>
      </c>
      <c r="D36" s="53" t="str">
        <f t="shared" si="11"/>
        <v>VC26NT+4</v>
      </c>
      <c r="E36" s="54" t="s">
        <v>32</v>
      </c>
      <c r="F36" s="55">
        <v>26</v>
      </c>
      <c r="G36" s="55" t="s">
        <v>4065</v>
      </c>
      <c r="H36" s="56" t="str">
        <f t="shared" si="7"/>
        <v>Đường Bến Vịnh B</v>
      </c>
      <c r="I36" s="56" t="s">
        <v>4067</v>
      </c>
      <c r="J36" s="56" t="s">
        <v>6389</v>
      </c>
      <c r="K36" s="56" t="s">
        <v>3958</v>
      </c>
      <c r="L36" s="57">
        <v>1400</v>
      </c>
      <c r="M36" s="55">
        <v>700</v>
      </c>
      <c r="N36" s="55">
        <v>600</v>
      </c>
      <c r="O36" s="55">
        <v>500</v>
      </c>
      <c r="P36" s="57"/>
      <c r="Q36" s="57"/>
      <c r="R36" s="57"/>
      <c r="S36" s="57"/>
      <c r="T36" s="368" t="str">
        <f t="shared" si="4"/>
        <v>VC26NT</v>
      </c>
      <c r="U36" s="369"/>
      <c r="V36" s="369"/>
      <c r="W36" s="369"/>
      <c r="X36" s="369"/>
      <c r="Y36" s="370"/>
      <c r="Z36" s="370">
        <f>V36/M36</f>
        <v>0</v>
      </c>
      <c r="AA36" s="370"/>
      <c r="AB36" s="370"/>
      <c r="AC36" s="369"/>
      <c r="AD36" s="369"/>
      <c r="AE36" s="369"/>
      <c r="AF36" s="369"/>
      <c r="AG36" s="371"/>
      <c r="AH36" s="371"/>
      <c r="AI36" s="371"/>
      <c r="AJ36" s="371"/>
      <c r="AK36" s="372">
        <v>3.7005476190476196</v>
      </c>
      <c r="AL36" s="372"/>
      <c r="AM36" s="373" t="e">
        <f>ROUNDDOWN(AK36*#REF!/#REF!,1)</f>
        <v>#REF!</v>
      </c>
      <c r="AN36" s="369" t="e">
        <f t="shared" si="5"/>
        <v>#REF!</v>
      </c>
      <c r="AO36" s="369" t="e">
        <f t="shared" si="5"/>
        <v>#REF!</v>
      </c>
      <c r="AP36" s="369" t="e">
        <f t="shared" si="5"/>
        <v>#REF!</v>
      </c>
      <c r="AQ36" s="369" t="e">
        <f t="shared" si="5"/>
        <v>#REF!</v>
      </c>
      <c r="AR36" s="369" t="e">
        <f t="shared" si="6"/>
        <v>#REF!</v>
      </c>
      <c r="AS36" s="369" t="e">
        <f t="shared" si="6"/>
        <v>#REF!</v>
      </c>
      <c r="AT36" s="369" t="e">
        <f t="shared" si="6"/>
        <v>#REF!</v>
      </c>
      <c r="AU36" s="369" t="e">
        <f t="shared" si="6"/>
        <v>#REF!</v>
      </c>
      <c r="AV36" s="374"/>
      <c r="AW36" s="54" t="s">
        <v>32</v>
      </c>
      <c r="AX36" s="375"/>
      <c r="AY36" s="376"/>
    </row>
    <row r="37" spans="1:51" s="18" customFormat="1" ht="15.75" x14ac:dyDescent="0.25">
      <c r="A37" s="53"/>
      <c r="B37" s="53"/>
      <c r="C37" s="53"/>
      <c r="D37" s="53"/>
      <c r="E37" s="54"/>
      <c r="F37" s="55"/>
      <c r="G37" s="55"/>
      <c r="H37" s="56"/>
      <c r="I37" s="56"/>
      <c r="J37" s="56"/>
      <c r="K37" s="56"/>
      <c r="L37" s="57"/>
      <c r="M37" s="55"/>
      <c r="N37" s="55"/>
      <c r="O37" s="55"/>
      <c r="P37" s="57"/>
      <c r="Q37" s="57"/>
      <c r="R37" s="57"/>
      <c r="S37" s="57"/>
      <c r="T37" s="368"/>
      <c r="U37" s="369"/>
      <c r="V37" s="369"/>
      <c r="W37" s="369"/>
      <c r="X37" s="369"/>
      <c r="Y37" s="370"/>
      <c r="Z37" s="370"/>
      <c r="AA37" s="370"/>
      <c r="AB37" s="370"/>
      <c r="AC37" s="369"/>
      <c r="AD37" s="369"/>
      <c r="AE37" s="369"/>
      <c r="AF37" s="369"/>
      <c r="AG37" s="371"/>
      <c r="AH37" s="371"/>
      <c r="AI37" s="371"/>
      <c r="AJ37" s="371"/>
      <c r="AK37" s="372"/>
      <c r="AL37" s="372"/>
      <c r="AM37" s="373"/>
      <c r="AN37" s="369"/>
      <c r="AO37" s="369"/>
      <c r="AP37" s="369"/>
      <c r="AQ37" s="369"/>
      <c r="AR37" s="369"/>
      <c r="AS37" s="369"/>
      <c r="AT37" s="369"/>
      <c r="AU37" s="369"/>
      <c r="AV37" s="374"/>
      <c r="AW37" s="54"/>
      <c r="AX37" s="375"/>
      <c r="AY37" s="376"/>
    </row>
    <row r="38" spans="1:51" s="18" customFormat="1" ht="15.75" x14ac:dyDescent="0.25">
      <c r="A38" s="53"/>
      <c r="B38" s="53"/>
      <c r="C38" s="53"/>
      <c r="D38" s="53"/>
      <c r="E38" s="54"/>
      <c r="F38" s="55"/>
      <c r="G38" s="55"/>
      <c r="H38" s="56"/>
      <c r="I38" s="56"/>
      <c r="J38" s="56"/>
      <c r="K38" s="56"/>
      <c r="L38" s="57"/>
      <c r="M38" s="55"/>
      <c r="N38" s="55"/>
      <c r="O38" s="55"/>
      <c r="P38" s="57"/>
      <c r="Q38" s="57"/>
      <c r="R38" s="57"/>
      <c r="S38" s="57"/>
      <c r="T38" s="368"/>
      <c r="U38" s="369"/>
      <c r="V38" s="369"/>
      <c r="W38" s="369"/>
      <c r="X38" s="369"/>
      <c r="Y38" s="370"/>
      <c r="Z38" s="370"/>
      <c r="AA38" s="370"/>
      <c r="AB38" s="370"/>
      <c r="AC38" s="369"/>
      <c r="AD38" s="369"/>
      <c r="AE38" s="369"/>
      <c r="AF38" s="369"/>
      <c r="AG38" s="371"/>
      <c r="AH38" s="371"/>
      <c r="AI38" s="371"/>
      <c r="AJ38" s="371"/>
      <c r="AK38" s="372"/>
      <c r="AL38" s="372"/>
      <c r="AM38" s="373"/>
      <c r="AN38" s="369"/>
      <c r="AO38" s="369"/>
      <c r="AP38" s="369"/>
      <c r="AQ38" s="369"/>
      <c r="AR38" s="369"/>
      <c r="AS38" s="369"/>
      <c r="AT38" s="369"/>
      <c r="AU38" s="369"/>
      <c r="AV38" s="374"/>
      <c r="AW38" s="54"/>
      <c r="AX38" s="375"/>
      <c r="AY38" s="376"/>
    </row>
    <row r="39" spans="1:51" s="18" customFormat="1" ht="15.75" x14ac:dyDescent="0.25">
      <c r="A39" s="53"/>
      <c r="B39" s="53"/>
      <c r="C39" s="53"/>
      <c r="D39" s="53"/>
      <c r="E39" s="54"/>
      <c r="F39" s="55"/>
      <c r="G39" s="55"/>
      <c r="H39" s="56"/>
      <c r="I39" s="56"/>
      <c r="J39" s="56"/>
      <c r="K39" s="56"/>
      <c r="L39" s="57"/>
      <c r="M39" s="55"/>
      <c r="N39" s="55"/>
      <c r="O39" s="55"/>
      <c r="P39" s="57"/>
      <c r="Q39" s="57"/>
      <c r="R39" s="57"/>
      <c r="S39" s="57"/>
      <c r="T39" s="368"/>
      <c r="U39" s="369"/>
      <c r="V39" s="369"/>
      <c r="W39" s="369"/>
      <c r="X39" s="369"/>
      <c r="Y39" s="370"/>
      <c r="Z39" s="370"/>
      <c r="AA39" s="370"/>
      <c r="AB39" s="370"/>
      <c r="AC39" s="369"/>
      <c r="AD39" s="369"/>
      <c r="AE39" s="369"/>
      <c r="AF39" s="369"/>
      <c r="AG39" s="371"/>
      <c r="AH39" s="371"/>
      <c r="AI39" s="371"/>
      <c r="AJ39" s="371"/>
      <c r="AK39" s="372"/>
      <c r="AL39" s="372"/>
      <c r="AM39" s="373"/>
      <c r="AN39" s="369"/>
      <c r="AO39" s="369"/>
      <c r="AP39" s="369"/>
      <c r="AQ39" s="369"/>
      <c r="AR39" s="369"/>
      <c r="AS39" s="369"/>
      <c r="AT39" s="369"/>
      <c r="AU39" s="369"/>
      <c r="AV39" s="374"/>
      <c r="AW39" s="54"/>
      <c r="AX39" s="375"/>
      <c r="AY39" s="376"/>
    </row>
    <row r="40" spans="1:51" s="18" customFormat="1" ht="15.75" x14ac:dyDescent="0.25">
      <c r="A40" s="53"/>
      <c r="B40" s="53"/>
      <c r="C40" s="53"/>
      <c r="D40" s="53"/>
      <c r="E40" s="54"/>
      <c r="F40" s="55"/>
      <c r="G40" s="55"/>
      <c r="H40" s="56"/>
      <c r="I40" s="56"/>
      <c r="J40" s="56"/>
      <c r="K40" s="56"/>
      <c r="L40" s="57"/>
      <c r="M40" s="55"/>
      <c r="N40" s="55"/>
      <c r="O40" s="55"/>
      <c r="P40" s="57"/>
      <c r="Q40" s="57"/>
      <c r="R40" s="57"/>
      <c r="S40" s="57"/>
      <c r="T40" s="368"/>
      <c r="U40" s="369"/>
      <c r="V40" s="369"/>
      <c r="W40" s="369"/>
      <c r="X40" s="369"/>
      <c r="Y40" s="370"/>
      <c r="Z40" s="370"/>
      <c r="AA40" s="370"/>
      <c r="AB40" s="370"/>
      <c r="AC40" s="369"/>
      <c r="AD40" s="369"/>
      <c r="AE40" s="369"/>
      <c r="AF40" s="369"/>
      <c r="AG40" s="371"/>
      <c r="AH40" s="371"/>
      <c r="AI40" s="371"/>
      <c r="AJ40" s="371"/>
      <c r="AK40" s="372"/>
      <c r="AL40" s="372"/>
      <c r="AM40" s="373"/>
      <c r="AN40" s="369"/>
      <c r="AO40" s="369"/>
      <c r="AP40" s="369"/>
      <c r="AQ40" s="369"/>
      <c r="AR40" s="369"/>
      <c r="AS40" s="369"/>
      <c r="AT40" s="369"/>
      <c r="AU40" s="369"/>
      <c r="AV40" s="374"/>
      <c r="AW40" s="54"/>
      <c r="AX40" s="375"/>
      <c r="AY40" s="376"/>
    </row>
    <row r="41" spans="1:51" s="18" customFormat="1" ht="15.75" x14ac:dyDescent="0.25">
      <c r="A41" s="53"/>
      <c r="B41" s="53"/>
      <c r="C41" s="53"/>
      <c r="D41" s="53"/>
      <c r="E41" s="54"/>
      <c r="F41" s="55"/>
      <c r="G41" s="55"/>
      <c r="H41" s="56"/>
      <c r="I41" s="56"/>
      <c r="J41" s="56"/>
      <c r="K41" s="56"/>
      <c r="L41" s="57"/>
      <c r="M41" s="55"/>
      <c r="N41" s="55"/>
      <c r="O41" s="55"/>
      <c r="P41" s="57"/>
      <c r="Q41" s="57"/>
      <c r="R41" s="57"/>
      <c r="S41" s="57"/>
      <c r="T41" s="368"/>
      <c r="U41" s="369"/>
      <c r="V41" s="369"/>
      <c r="W41" s="369"/>
      <c r="X41" s="369"/>
      <c r="Y41" s="370"/>
      <c r="Z41" s="370"/>
      <c r="AA41" s="370"/>
      <c r="AB41" s="370"/>
      <c r="AC41" s="369"/>
      <c r="AD41" s="369"/>
      <c r="AE41" s="369"/>
      <c r="AF41" s="369"/>
      <c r="AG41" s="371"/>
      <c r="AH41" s="371"/>
      <c r="AI41" s="371"/>
      <c r="AJ41" s="371"/>
      <c r="AK41" s="372"/>
      <c r="AL41" s="372"/>
      <c r="AM41" s="373"/>
      <c r="AN41" s="369"/>
      <c r="AO41" s="369"/>
      <c r="AP41" s="369"/>
      <c r="AQ41" s="369"/>
      <c r="AR41" s="369"/>
      <c r="AS41" s="369"/>
      <c r="AT41" s="369"/>
      <c r="AU41" s="369"/>
      <c r="AV41" s="374"/>
      <c r="AW41" s="54"/>
      <c r="AX41" s="375"/>
      <c r="AY41" s="376"/>
    </row>
    <row r="42" spans="1:51" s="18" customFormat="1" ht="15.75" x14ac:dyDescent="0.25">
      <c r="A42" s="53"/>
      <c r="B42" s="53"/>
      <c r="C42" s="53"/>
      <c r="D42" s="53"/>
      <c r="E42" s="54"/>
      <c r="F42" s="55"/>
      <c r="G42" s="55"/>
      <c r="H42" s="56"/>
      <c r="I42" s="56"/>
      <c r="J42" s="56"/>
      <c r="K42" s="56"/>
      <c r="L42" s="57"/>
      <c r="M42" s="55"/>
      <c r="N42" s="55"/>
      <c r="O42" s="55"/>
      <c r="P42" s="57"/>
      <c r="Q42" s="57"/>
      <c r="R42" s="57"/>
      <c r="S42" s="57"/>
      <c r="T42" s="368"/>
      <c r="U42" s="369"/>
      <c r="V42" s="369"/>
      <c r="W42" s="369"/>
      <c r="X42" s="369"/>
      <c r="Y42" s="370"/>
      <c r="Z42" s="370"/>
      <c r="AA42" s="370"/>
      <c r="AB42" s="370"/>
      <c r="AC42" s="369"/>
      <c r="AD42" s="369"/>
      <c r="AE42" s="369"/>
      <c r="AF42" s="369"/>
      <c r="AG42" s="371"/>
      <c r="AH42" s="371"/>
      <c r="AI42" s="371"/>
      <c r="AJ42" s="371"/>
      <c r="AK42" s="372"/>
      <c r="AL42" s="372"/>
      <c r="AM42" s="373"/>
      <c r="AN42" s="369"/>
      <c r="AO42" s="369"/>
      <c r="AP42" s="369"/>
      <c r="AQ42" s="369"/>
      <c r="AR42" s="369"/>
      <c r="AS42" s="369"/>
      <c r="AT42" s="369"/>
      <c r="AU42" s="369"/>
      <c r="AV42" s="374"/>
      <c r="AW42" s="54"/>
      <c r="AX42" s="375"/>
      <c r="AY42" s="376"/>
    </row>
    <row r="43" spans="1:51" s="18" customFormat="1" ht="15.75" x14ac:dyDescent="0.25">
      <c r="A43" s="53" t="str">
        <f t="shared" si="8"/>
        <v>VC57NT+1</v>
      </c>
      <c r="B43" s="53" t="str">
        <f t="shared" si="9"/>
        <v>VC57NT+2</v>
      </c>
      <c r="C43" s="53" t="str">
        <f t="shared" si="10"/>
        <v>VC57NT+3</v>
      </c>
      <c r="D43" s="53" t="str">
        <f t="shared" si="11"/>
        <v>VC57NT+4</v>
      </c>
      <c r="E43" s="54" t="s">
        <v>32</v>
      </c>
      <c r="F43" s="55">
        <v>57</v>
      </c>
      <c r="G43" s="55" t="s">
        <v>4173</v>
      </c>
      <c r="H43" s="56" t="str">
        <f t="shared" si="7"/>
        <v>Đường đồi 74</v>
      </c>
      <c r="I43" s="56" t="s">
        <v>82</v>
      </c>
      <c r="J43" s="56" t="s">
        <v>6390</v>
      </c>
      <c r="K43" s="56" t="s">
        <v>82</v>
      </c>
      <c r="L43" s="57">
        <v>1400</v>
      </c>
      <c r="M43" s="55">
        <v>700</v>
      </c>
      <c r="N43" s="55">
        <v>500</v>
      </c>
      <c r="O43" s="55">
        <v>450</v>
      </c>
      <c r="P43" s="57"/>
      <c r="Q43" s="57"/>
      <c r="R43" s="57"/>
      <c r="S43" s="57"/>
      <c r="T43" s="368" t="str">
        <f t="shared" si="4"/>
        <v>VC57NT</v>
      </c>
      <c r="U43" s="369"/>
      <c r="V43" s="369"/>
      <c r="W43" s="369"/>
      <c r="X43" s="369"/>
      <c r="Y43" s="370"/>
      <c r="Z43" s="370"/>
      <c r="AA43" s="370"/>
      <c r="AB43" s="370"/>
      <c r="AC43" s="369"/>
      <c r="AD43" s="369"/>
      <c r="AE43" s="369"/>
      <c r="AF43" s="369"/>
      <c r="AG43" s="371"/>
      <c r="AH43" s="371"/>
      <c r="AI43" s="371"/>
      <c r="AJ43" s="371"/>
      <c r="AK43" s="372">
        <v>3.7005476190476196</v>
      </c>
      <c r="AL43" s="372"/>
      <c r="AM43" s="373" t="e">
        <f>ROUNDDOWN(AK43*#REF!/#REF!,1)</f>
        <v>#REF!</v>
      </c>
      <c r="AN43" s="369" t="e">
        <f t="shared" si="5"/>
        <v>#REF!</v>
      </c>
      <c r="AO43" s="369" t="e">
        <f t="shared" si="5"/>
        <v>#REF!</v>
      </c>
      <c r="AP43" s="369" t="e">
        <f t="shared" si="5"/>
        <v>#REF!</v>
      </c>
      <c r="AQ43" s="369" t="e">
        <f t="shared" si="5"/>
        <v>#REF!</v>
      </c>
      <c r="AR43" s="369" t="e">
        <f t="shared" si="6"/>
        <v>#REF!</v>
      </c>
      <c r="AS43" s="369" t="e">
        <f t="shared" si="6"/>
        <v>#REF!</v>
      </c>
      <c r="AT43" s="369" t="e">
        <f t="shared" si="6"/>
        <v>#REF!</v>
      </c>
      <c r="AU43" s="369" t="e">
        <f t="shared" si="6"/>
        <v>#REF!</v>
      </c>
      <c r="AV43" s="374"/>
      <c r="AW43" s="54" t="s">
        <v>32</v>
      </c>
      <c r="AX43" s="375"/>
      <c r="AY43" s="376">
        <v>108</v>
      </c>
    </row>
    <row r="44" spans="1:51" s="18" customFormat="1" ht="15.75" x14ac:dyDescent="0.25">
      <c r="A44" s="53"/>
      <c r="B44" s="53"/>
      <c r="C44" s="53"/>
      <c r="D44" s="53"/>
      <c r="E44" s="54"/>
      <c r="F44" s="55"/>
      <c r="G44" s="55"/>
      <c r="H44" s="56"/>
      <c r="I44" s="56"/>
      <c r="J44" s="56"/>
      <c r="K44" s="56"/>
      <c r="L44" s="57"/>
      <c r="M44" s="55"/>
      <c r="N44" s="55"/>
      <c r="O44" s="55"/>
      <c r="P44" s="57"/>
      <c r="Q44" s="57"/>
      <c r="R44" s="57"/>
      <c r="S44" s="57"/>
      <c r="T44" s="368"/>
      <c r="U44" s="369"/>
      <c r="V44" s="369"/>
      <c r="W44" s="369"/>
      <c r="X44" s="369"/>
      <c r="Y44" s="370"/>
      <c r="Z44" s="370"/>
      <c r="AA44" s="370"/>
      <c r="AB44" s="370"/>
      <c r="AC44" s="369"/>
      <c r="AD44" s="369"/>
      <c r="AE44" s="369"/>
      <c r="AF44" s="369"/>
      <c r="AG44" s="371"/>
      <c r="AH44" s="371"/>
      <c r="AI44" s="371"/>
      <c r="AJ44" s="371"/>
      <c r="AK44" s="372"/>
      <c r="AL44" s="372"/>
      <c r="AM44" s="373"/>
      <c r="AN44" s="369"/>
      <c r="AO44" s="369"/>
      <c r="AP44" s="369"/>
      <c r="AQ44" s="369"/>
      <c r="AR44" s="369"/>
      <c r="AS44" s="369"/>
      <c r="AT44" s="369"/>
      <c r="AU44" s="369"/>
      <c r="AV44" s="374"/>
      <c r="AW44" s="54"/>
      <c r="AX44" s="375"/>
      <c r="AY44" s="376"/>
    </row>
    <row r="45" spans="1:51" s="18" customFormat="1" ht="15.75" x14ac:dyDescent="0.25">
      <c r="A45" s="53"/>
      <c r="B45" s="53"/>
      <c r="C45" s="53"/>
      <c r="D45" s="53"/>
      <c r="E45" s="54"/>
      <c r="F45" s="55"/>
      <c r="G45" s="55"/>
      <c r="H45" s="56"/>
      <c r="I45" s="56"/>
      <c r="J45" s="56"/>
      <c r="K45" s="56"/>
      <c r="L45" s="57"/>
      <c r="M45" s="55"/>
      <c r="N45" s="55"/>
      <c r="O45" s="55"/>
      <c r="P45" s="57"/>
      <c r="Q45" s="57"/>
      <c r="R45" s="57"/>
      <c r="S45" s="57"/>
      <c r="T45" s="368"/>
      <c r="U45" s="369"/>
      <c r="V45" s="369"/>
      <c r="W45" s="369"/>
      <c r="X45" s="369"/>
      <c r="Y45" s="370"/>
      <c r="Z45" s="370"/>
      <c r="AA45" s="370"/>
      <c r="AB45" s="370"/>
      <c r="AC45" s="369"/>
      <c r="AD45" s="369"/>
      <c r="AE45" s="369"/>
      <c r="AF45" s="369"/>
      <c r="AG45" s="371"/>
      <c r="AH45" s="371"/>
      <c r="AI45" s="371"/>
      <c r="AJ45" s="371"/>
      <c r="AK45" s="372"/>
      <c r="AL45" s="372"/>
      <c r="AM45" s="373"/>
      <c r="AN45" s="369"/>
      <c r="AO45" s="369"/>
      <c r="AP45" s="369"/>
      <c r="AQ45" s="369"/>
      <c r="AR45" s="369"/>
      <c r="AS45" s="369"/>
      <c r="AT45" s="369"/>
      <c r="AU45" s="369"/>
      <c r="AV45" s="374"/>
      <c r="AW45" s="54"/>
      <c r="AX45" s="375"/>
      <c r="AY45" s="376"/>
    </row>
    <row r="46" spans="1:51" s="18" customFormat="1" ht="15.75" x14ac:dyDescent="0.25">
      <c r="A46" s="53"/>
      <c r="B46" s="53"/>
      <c r="C46" s="53"/>
      <c r="D46" s="53"/>
      <c r="E46" s="54"/>
      <c r="F46" s="55"/>
      <c r="G46" s="55"/>
      <c r="H46" s="56"/>
      <c r="I46" s="56"/>
      <c r="J46" s="56"/>
      <c r="K46" s="56"/>
      <c r="L46" s="57"/>
      <c r="M46" s="55"/>
      <c r="N46" s="55"/>
      <c r="O46" s="55"/>
      <c r="P46" s="57"/>
      <c r="Q46" s="57"/>
      <c r="R46" s="57"/>
      <c r="S46" s="57"/>
      <c r="T46" s="368"/>
      <c r="U46" s="369"/>
      <c r="V46" s="369"/>
      <c r="W46" s="369"/>
      <c r="X46" s="369"/>
      <c r="Y46" s="370"/>
      <c r="Z46" s="370"/>
      <c r="AA46" s="370"/>
      <c r="AB46" s="370"/>
      <c r="AC46" s="369"/>
      <c r="AD46" s="369"/>
      <c r="AE46" s="369"/>
      <c r="AF46" s="369"/>
      <c r="AG46" s="371"/>
      <c r="AH46" s="371"/>
      <c r="AI46" s="371"/>
      <c r="AJ46" s="371"/>
      <c r="AK46" s="372"/>
      <c r="AL46" s="372"/>
      <c r="AM46" s="373"/>
      <c r="AN46" s="369"/>
      <c r="AO46" s="369"/>
      <c r="AP46" s="369"/>
      <c r="AQ46" s="369"/>
      <c r="AR46" s="369"/>
      <c r="AS46" s="369"/>
      <c r="AT46" s="369"/>
      <c r="AU46" s="369"/>
      <c r="AV46" s="374"/>
      <c r="AW46" s="54"/>
      <c r="AX46" s="375"/>
      <c r="AY46" s="376"/>
    </row>
    <row r="47" spans="1:51" s="18" customFormat="1" ht="15.75" x14ac:dyDescent="0.25">
      <c r="A47" s="53"/>
      <c r="B47" s="53"/>
      <c r="C47" s="53"/>
      <c r="D47" s="53"/>
      <c r="E47" s="54"/>
      <c r="F47" s="55"/>
      <c r="G47" s="55"/>
      <c r="H47" s="56"/>
      <c r="I47" s="56"/>
      <c r="J47" s="56"/>
      <c r="K47" s="56"/>
      <c r="L47" s="57"/>
      <c r="M47" s="55"/>
      <c r="N47" s="55"/>
      <c r="O47" s="55"/>
      <c r="P47" s="57"/>
      <c r="Q47" s="57"/>
      <c r="R47" s="57"/>
      <c r="S47" s="57"/>
      <c r="T47" s="368"/>
      <c r="U47" s="369"/>
      <c r="V47" s="369"/>
      <c r="W47" s="369"/>
      <c r="X47" s="369"/>
      <c r="Y47" s="370"/>
      <c r="Z47" s="370"/>
      <c r="AA47" s="370"/>
      <c r="AB47" s="370"/>
      <c r="AC47" s="369"/>
      <c r="AD47" s="369"/>
      <c r="AE47" s="369"/>
      <c r="AF47" s="369"/>
      <c r="AG47" s="371"/>
      <c r="AH47" s="371"/>
      <c r="AI47" s="371"/>
      <c r="AJ47" s="371"/>
      <c r="AK47" s="372"/>
      <c r="AL47" s="372"/>
      <c r="AM47" s="373"/>
      <c r="AN47" s="369"/>
      <c r="AO47" s="369"/>
      <c r="AP47" s="369"/>
      <c r="AQ47" s="369"/>
      <c r="AR47" s="369"/>
      <c r="AS47" s="369"/>
      <c r="AT47" s="369"/>
      <c r="AU47" s="369"/>
      <c r="AV47" s="374"/>
      <c r="AW47" s="54"/>
      <c r="AX47" s="375"/>
      <c r="AY47" s="376"/>
    </row>
    <row r="48" spans="1:51" s="18" customFormat="1" ht="15.75" x14ac:dyDescent="0.25">
      <c r="A48" s="53"/>
      <c r="B48" s="53"/>
      <c r="C48" s="53"/>
      <c r="D48" s="53"/>
      <c r="E48" s="54"/>
      <c r="F48" s="55"/>
      <c r="G48" s="55"/>
      <c r="H48" s="56"/>
      <c r="I48" s="56"/>
      <c r="J48" s="56"/>
      <c r="K48" s="56"/>
      <c r="L48" s="57"/>
      <c r="M48" s="55"/>
      <c r="N48" s="55"/>
      <c r="O48" s="55"/>
      <c r="P48" s="57"/>
      <c r="Q48" s="57"/>
      <c r="R48" s="57"/>
      <c r="S48" s="57"/>
      <c r="T48" s="368"/>
      <c r="U48" s="369"/>
      <c r="V48" s="369"/>
      <c r="W48" s="369"/>
      <c r="X48" s="369"/>
      <c r="Y48" s="370"/>
      <c r="Z48" s="370"/>
      <c r="AA48" s="370"/>
      <c r="AB48" s="370"/>
      <c r="AC48" s="369"/>
      <c r="AD48" s="369"/>
      <c r="AE48" s="369"/>
      <c r="AF48" s="369"/>
      <c r="AG48" s="371"/>
      <c r="AH48" s="371"/>
      <c r="AI48" s="371"/>
      <c r="AJ48" s="371"/>
      <c r="AK48" s="372"/>
      <c r="AL48" s="372"/>
      <c r="AM48" s="373"/>
      <c r="AN48" s="369"/>
      <c r="AO48" s="369"/>
      <c r="AP48" s="369"/>
      <c r="AQ48" s="369"/>
      <c r="AR48" s="369"/>
      <c r="AS48" s="369"/>
      <c r="AT48" s="369"/>
      <c r="AU48" s="369"/>
      <c r="AV48" s="374"/>
      <c r="AW48" s="54"/>
      <c r="AX48" s="375"/>
      <c r="AY48" s="376"/>
    </row>
    <row r="49" spans="1:51" s="18" customFormat="1" ht="15.75" x14ac:dyDescent="0.25">
      <c r="A49" s="53"/>
      <c r="B49" s="53"/>
      <c r="C49" s="53"/>
      <c r="D49" s="53"/>
      <c r="E49" s="54"/>
      <c r="F49" s="55"/>
      <c r="G49" s="55"/>
      <c r="H49" s="56"/>
      <c r="I49" s="56"/>
      <c r="J49" s="56"/>
      <c r="K49" s="56"/>
      <c r="L49" s="57"/>
      <c r="M49" s="55"/>
      <c r="N49" s="55"/>
      <c r="O49" s="55"/>
      <c r="P49" s="57"/>
      <c r="Q49" s="57"/>
      <c r="R49" s="57"/>
      <c r="S49" s="57"/>
      <c r="T49" s="368"/>
      <c r="U49" s="369"/>
      <c r="V49" s="369"/>
      <c r="W49" s="369"/>
      <c r="X49" s="369"/>
      <c r="Y49" s="370"/>
      <c r="Z49" s="370"/>
      <c r="AA49" s="370"/>
      <c r="AB49" s="370"/>
      <c r="AC49" s="369"/>
      <c r="AD49" s="369"/>
      <c r="AE49" s="369"/>
      <c r="AF49" s="369"/>
      <c r="AG49" s="371"/>
      <c r="AH49" s="371"/>
      <c r="AI49" s="371"/>
      <c r="AJ49" s="371"/>
      <c r="AK49" s="372"/>
      <c r="AL49" s="372"/>
      <c r="AM49" s="373"/>
      <c r="AN49" s="369"/>
      <c r="AO49" s="369"/>
      <c r="AP49" s="369"/>
      <c r="AQ49" s="369"/>
      <c r="AR49" s="369"/>
      <c r="AS49" s="369"/>
      <c r="AT49" s="369"/>
      <c r="AU49" s="369"/>
      <c r="AV49" s="374"/>
      <c r="AW49" s="54"/>
      <c r="AX49" s="375"/>
      <c r="AY49" s="376"/>
    </row>
    <row r="50" spans="1:51" s="18" customFormat="1" ht="15.75" x14ac:dyDescent="0.25">
      <c r="A50" s="53" t="str">
        <f t="shared" si="8"/>
        <v>VC24NT+1</v>
      </c>
      <c r="B50" s="53" t="str">
        <f t="shared" si="9"/>
        <v>VC24NT+2</v>
      </c>
      <c r="C50" s="53" t="str">
        <f t="shared" si="10"/>
        <v>VC24NT+3</v>
      </c>
      <c r="D50" s="53" t="str">
        <f t="shared" si="11"/>
        <v>VC24NT+4</v>
      </c>
      <c r="E50" s="54" t="s">
        <v>32</v>
      </c>
      <c r="F50" s="55">
        <v>24</v>
      </c>
      <c r="G50" s="55" t="s">
        <v>4057</v>
      </c>
      <c r="H50" s="56" t="str">
        <f t="shared" si="7"/>
        <v>Đường Bến Be</v>
      </c>
      <c r="I50" s="56" t="s">
        <v>6391</v>
      </c>
      <c r="J50" s="56" t="s">
        <v>6392</v>
      </c>
      <c r="K50" s="56" t="s">
        <v>6393</v>
      </c>
      <c r="L50" s="57">
        <v>1500</v>
      </c>
      <c r="M50" s="55">
        <v>750</v>
      </c>
      <c r="N50" s="55">
        <v>550</v>
      </c>
      <c r="O50" s="55">
        <v>450</v>
      </c>
      <c r="P50" s="57"/>
      <c r="Q50" s="57"/>
      <c r="R50" s="57"/>
      <c r="S50" s="57"/>
      <c r="T50" s="368" t="str">
        <f t="shared" si="4"/>
        <v>VC24NT</v>
      </c>
      <c r="U50" s="369"/>
      <c r="V50" s="369"/>
      <c r="W50" s="369"/>
      <c r="X50" s="369"/>
      <c r="Y50" s="370">
        <f>U50/L50</f>
        <v>0</v>
      </c>
      <c r="Z50" s="370"/>
      <c r="AA50" s="370"/>
      <c r="AB50" s="370"/>
      <c r="AC50" s="369"/>
      <c r="AD50" s="369"/>
      <c r="AE50" s="369"/>
      <c r="AF50" s="369"/>
      <c r="AG50" s="371"/>
      <c r="AH50" s="371"/>
      <c r="AI50" s="371"/>
      <c r="AJ50" s="371"/>
      <c r="AK50" s="372">
        <v>4.66</v>
      </c>
      <c r="AL50" s="372"/>
      <c r="AM50" s="373" t="e">
        <f>ROUNDDOWN(AK50*#REF!/#REF!,1)</f>
        <v>#REF!</v>
      </c>
      <c r="AN50" s="369" t="e">
        <f t="shared" si="5"/>
        <v>#REF!</v>
      </c>
      <c r="AO50" s="369" t="e">
        <f t="shared" si="5"/>
        <v>#REF!</v>
      </c>
      <c r="AP50" s="369" t="e">
        <f t="shared" si="5"/>
        <v>#REF!</v>
      </c>
      <c r="AQ50" s="369" t="e">
        <f t="shared" si="5"/>
        <v>#REF!</v>
      </c>
      <c r="AR50" s="369" t="e">
        <f t="shared" si="6"/>
        <v>#REF!</v>
      </c>
      <c r="AS50" s="369" t="e">
        <f t="shared" si="6"/>
        <v>#REF!</v>
      </c>
      <c r="AT50" s="369" t="e">
        <f t="shared" si="6"/>
        <v>#REF!</v>
      </c>
      <c r="AU50" s="369" t="e">
        <f t="shared" si="6"/>
        <v>#REF!</v>
      </c>
      <c r="AV50" s="374"/>
      <c r="AW50" s="54" t="s">
        <v>32</v>
      </c>
      <c r="AX50" s="375"/>
      <c r="AY50" s="376">
        <v>600</v>
      </c>
    </row>
    <row r="51" spans="1:51" s="18" customFormat="1" ht="15.75" x14ac:dyDescent="0.25">
      <c r="A51" s="53"/>
      <c r="B51" s="53"/>
      <c r="C51" s="53"/>
      <c r="D51" s="53"/>
      <c r="E51" s="54"/>
      <c r="F51" s="55"/>
      <c r="G51" s="55"/>
      <c r="H51" s="56"/>
      <c r="I51" s="56"/>
      <c r="J51" s="56"/>
      <c r="K51" s="56"/>
      <c r="L51" s="57"/>
      <c r="M51" s="55"/>
      <c r="N51" s="55"/>
      <c r="O51" s="55"/>
      <c r="P51" s="57"/>
      <c r="Q51" s="57"/>
      <c r="R51" s="57"/>
      <c r="S51" s="57"/>
      <c r="T51" s="368"/>
      <c r="U51" s="369"/>
      <c r="V51" s="369"/>
      <c r="W51" s="369"/>
      <c r="X51" s="369"/>
      <c r="Y51" s="370"/>
      <c r="Z51" s="370"/>
      <c r="AA51" s="370"/>
      <c r="AB51" s="370"/>
      <c r="AC51" s="369"/>
      <c r="AD51" s="369"/>
      <c r="AE51" s="369"/>
      <c r="AF51" s="369"/>
      <c r="AG51" s="371"/>
      <c r="AH51" s="371"/>
      <c r="AI51" s="371"/>
      <c r="AJ51" s="371"/>
      <c r="AK51" s="372"/>
      <c r="AL51" s="372"/>
      <c r="AM51" s="373"/>
      <c r="AN51" s="369"/>
      <c r="AO51" s="369"/>
      <c r="AP51" s="369"/>
      <c r="AQ51" s="369"/>
      <c r="AR51" s="369"/>
      <c r="AS51" s="369"/>
      <c r="AT51" s="369"/>
      <c r="AU51" s="369"/>
      <c r="AV51" s="374"/>
      <c r="AW51" s="54"/>
      <c r="AX51" s="375"/>
      <c r="AY51" s="376"/>
    </row>
    <row r="52" spans="1:51" s="18" customFormat="1" ht="15.75" x14ac:dyDescent="0.25">
      <c r="A52" s="53"/>
      <c r="B52" s="53"/>
      <c r="C52" s="53"/>
      <c r="D52" s="53"/>
      <c r="E52" s="54"/>
      <c r="F52" s="55"/>
      <c r="G52" s="55"/>
      <c r="H52" s="56"/>
      <c r="I52" s="56"/>
      <c r="J52" s="56"/>
      <c r="K52" s="56"/>
      <c r="L52" s="57"/>
      <c r="M52" s="55"/>
      <c r="N52" s="55"/>
      <c r="O52" s="55"/>
      <c r="P52" s="57"/>
      <c r="Q52" s="57"/>
      <c r="R52" s="57"/>
      <c r="S52" s="57"/>
      <c r="T52" s="368"/>
      <c r="U52" s="369"/>
      <c r="V52" s="369"/>
      <c r="W52" s="369"/>
      <c r="X52" s="369"/>
      <c r="Y52" s="370"/>
      <c r="Z52" s="370"/>
      <c r="AA52" s="370"/>
      <c r="AB52" s="370"/>
      <c r="AC52" s="369"/>
      <c r="AD52" s="369"/>
      <c r="AE52" s="369"/>
      <c r="AF52" s="369"/>
      <c r="AG52" s="371"/>
      <c r="AH52" s="371"/>
      <c r="AI52" s="371"/>
      <c r="AJ52" s="371"/>
      <c r="AK52" s="372"/>
      <c r="AL52" s="372"/>
      <c r="AM52" s="373"/>
      <c r="AN52" s="369"/>
      <c r="AO52" s="369"/>
      <c r="AP52" s="369"/>
      <c r="AQ52" s="369"/>
      <c r="AR52" s="369"/>
      <c r="AS52" s="369"/>
      <c r="AT52" s="369"/>
      <c r="AU52" s="369"/>
      <c r="AV52" s="374"/>
      <c r="AW52" s="54"/>
      <c r="AX52" s="375"/>
      <c r="AY52" s="376"/>
    </row>
    <row r="53" spans="1:51" s="18" customFormat="1" ht="15.75" x14ac:dyDescent="0.25">
      <c r="A53" s="53"/>
      <c r="B53" s="53"/>
      <c r="C53" s="53"/>
      <c r="D53" s="53"/>
      <c r="E53" s="54"/>
      <c r="F53" s="55"/>
      <c r="G53" s="55"/>
      <c r="H53" s="56"/>
      <c r="I53" s="56"/>
      <c r="J53" s="56"/>
      <c r="K53" s="56"/>
      <c r="L53" s="57"/>
      <c r="M53" s="55"/>
      <c r="N53" s="55"/>
      <c r="O53" s="55"/>
      <c r="P53" s="57"/>
      <c r="Q53" s="57"/>
      <c r="R53" s="57"/>
      <c r="S53" s="57"/>
      <c r="T53" s="368"/>
      <c r="U53" s="369"/>
      <c r="V53" s="369"/>
      <c r="W53" s="369"/>
      <c r="X53" s="369"/>
      <c r="Y53" s="370"/>
      <c r="Z53" s="370"/>
      <c r="AA53" s="370"/>
      <c r="AB53" s="370"/>
      <c r="AC53" s="369"/>
      <c r="AD53" s="369"/>
      <c r="AE53" s="369"/>
      <c r="AF53" s="369"/>
      <c r="AG53" s="371"/>
      <c r="AH53" s="371"/>
      <c r="AI53" s="371"/>
      <c r="AJ53" s="371"/>
      <c r="AK53" s="372"/>
      <c r="AL53" s="372"/>
      <c r="AM53" s="373"/>
      <c r="AN53" s="369"/>
      <c r="AO53" s="369"/>
      <c r="AP53" s="369"/>
      <c r="AQ53" s="369"/>
      <c r="AR53" s="369"/>
      <c r="AS53" s="369"/>
      <c r="AT53" s="369"/>
      <c r="AU53" s="369"/>
      <c r="AV53" s="374"/>
      <c r="AW53" s="54"/>
      <c r="AX53" s="375"/>
      <c r="AY53" s="376"/>
    </row>
    <row r="54" spans="1:51" s="18" customFormat="1" ht="15.75" x14ac:dyDescent="0.25">
      <c r="A54" s="53"/>
      <c r="B54" s="53"/>
      <c r="C54" s="53"/>
      <c r="D54" s="53"/>
      <c r="E54" s="54"/>
      <c r="F54" s="55"/>
      <c r="G54" s="55"/>
      <c r="H54" s="56"/>
      <c r="I54" s="56"/>
      <c r="J54" s="56"/>
      <c r="K54" s="56"/>
      <c r="L54" s="57"/>
      <c r="M54" s="55"/>
      <c r="N54" s="55"/>
      <c r="O54" s="55"/>
      <c r="P54" s="57"/>
      <c r="Q54" s="57"/>
      <c r="R54" s="57"/>
      <c r="S54" s="57"/>
      <c r="T54" s="368"/>
      <c r="U54" s="369"/>
      <c r="V54" s="369"/>
      <c r="W54" s="369"/>
      <c r="X54" s="369"/>
      <c r="Y54" s="370"/>
      <c r="Z54" s="370"/>
      <c r="AA54" s="370"/>
      <c r="AB54" s="370"/>
      <c r="AC54" s="369"/>
      <c r="AD54" s="369"/>
      <c r="AE54" s="369"/>
      <c r="AF54" s="369"/>
      <c r="AG54" s="371"/>
      <c r="AH54" s="371"/>
      <c r="AI54" s="371"/>
      <c r="AJ54" s="371"/>
      <c r="AK54" s="372"/>
      <c r="AL54" s="372"/>
      <c r="AM54" s="373"/>
      <c r="AN54" s="369"/>
      <c r="AO54" s="369"/>
      <c r="AP54" s="369"/>
      <c r="AQ54" s="369"/>
      <c r="AR54" s="369"/>
      <c r="AS54" s="369"/>
      <c r="AT54" s="369"/>
      <c r="AU54" s="369"/>
      <c r="AV54" s="374"/>
      <c r="AW54" s="54"/>
      <c r="AX54" s="375"/>
      <c r="AY54" s="376"/>
    </row>
    <row r="55" spans="1:51" s="18" customFormat="1" ht="15.75" x14ac:dyDescent="0.25">
      <c r="A55" s="53"/>
      <c r="B55" s="53"/>
      <c r="C55" s="53"/>
      <c r="D55" s="53"/>
      <c r="E55" s="54"/>
      <c r="F55" s="55"/>
      <c r="G55" s="55"/>
      <c r="H55" s="56"/>
      <c r="I55" s="56"/>
      <c r="J55" s="56"/>
      <c r="K55" s="56"/>
      <c r="L55" s="57"/>
      <c r="M55" s="55"/>
      <c r="N55" s="55"/>
      <c r="O55" s="55"/>
      <c r="P55" s="57"/>
      <c r="Q55" s="57"/>
      <c r="R55" s="57"/>
      <c r="S55" s="57"/>
      <c r="T55" s="368"/>
      <c r="U55" s="369"/>
      <c r="V55" s="369"/>
      <c r="W55" s="369"/>
      <c r="X55" s="369"/>
      <c r="Y55" s="370"/>
      <c r="Z55" s="370"/>
      <c r="AA55" s="370"/>
      <c r="AB55" s="370"/>
      <c r="AC55" s="369"/>
      <c r="AD55" s="369"/>
      <c r="AE55" s="369"/>
      <c r="AF55" s="369"/>
      <c r="AG55" s="371"/>
      <c r="AH55" s="371"/>
      <c r="AI55" s="371"/>
      <c r="AJ55" s="371"/>
      <c r="AK55" s="372"/>
      <c r="AL55" s="372"/>
      <c r="AM55" s="373"/>
      <c r="AN55" s="369"/>
      <c r="AO55" s="369"/>
      <c r="AP55" s="369"/>
      <c r="AQ55" s="369"/>
      <c r="AR55" s="369"/>
      <c r="AS55" s="369"/>
      <c r="AT55" s="369"/>
      <c r="AU55" s="369"/>
      <c r="AV55" s="374"/>
      <c r="AW55" s="54"/>
      <c r="AX55" s="375"/>
      <c r="AY55" s="376"/>
    </row>
    <row r="56" spans="1:51" s="18" customFormat="1" ht="15.75" x14ac:dyDescent="0.25">
      <c r="A56" s="53"/>
      <c r="B56" s="53"/>
      <c r="C56" s="53"/>
      <c r="D56" s="53"/>
      <c r="E56" s="54"/>
      <c r="F56" s="55"/>
      <c r="G56" s="55"/>
      <c r="H56" s="56"/>
      <c r="I56" s="56"/>
      <c r="J56" s="56"/>
      <c r="K56" s="56"/>
      <c r="L56" s="57"/>
      <c r="M56" s="55"/>
      <c r="N56" s="55"/>
      <c r="O56" s="55"/>
      <c r="P56" s="57"/>
      <c r="Q56" s="57"/>
      <c r="R56" s="57"/>
      <c r="S56" s="57"/>
      <c r="T56" s="368"/>
      <c r="U56" s="369"/>
      <c r="V56" s="369"/>
      <c r="W56" s="369"/>
      <c r="X56" s="369"/>
      <c r="Y56" s="370"/>
      <c r="Z56" s="370"/>
      <c r="AA56" s="370"/>
      <c r="AB56" s="370"/>
      <c r="AC56" s="369"/>
      <c r="AD56" s="369"/>
      <c r="AE56" s="369"/>
      <c r="AF56" s="369"/>
      <c r="AG56" s="371"/>
      <c r="AH56" s="371"/>
      <c r="AI56" s="371"/>
      <c r="AJ56" s="371"/>
      <c r="AK56" s="372"/>
      <c r="AL56" s="372"/>
      <c r="AM56" s="373"/>
      <c r="AN56" s="369"/>
      <c r="AO56" s="369"/>
      <c r="AP56" s="369"/>
      <c r="AQ56" s="369"/>
      <c r="AR56" s="369"/>
      <c r="AS56" s="369"/>
      <c r="AT56" s="369"/>
      <c r="AU56" s="369"/>
      <c r="AV56" s="374"/>
      <c r="AW56" s="54"/>
      <c r="AX56" s="375"/>
      <c r="AY56" s="376"/>
    </row>
    <row r="57" spans="1:51" s="18" customFormat="1" ht="31.5" x14ac:dyDescent="0.25">
      <c r="A57" s="53" t="str">
        <f t="shared" si="8"/>
        <v>VC41NT+1</v>
      </c>
      <c r="B57" s="53" t="str">
        <f t="shared" si="9"/>
        <v>VC41NT+2</v>
      </c>
      <c r="C57" s="53" t="str">
        <f t="shared" si="10"/>
        <v>VC41NT+3</v>
      </c>
      <c r="D57" s="53" t="str">
        <f t="shared" si="11"/>
        <v>VC41NT+4</v>
      </c>
      <c r="E57" s="54" t="s">
        <v>32</v>
      </c>
      <c r="F57" s="55">
        <v>41</v>
      </c>
      <c r="G57" s="55" t="s">
        <v>4122</v>
      </c>
      <c r="H57" s="56" t="str">
        <f t="shared" si="7"/>
        <v>Đường Nhà máy đường Trị An</v>
      </c>
      <c r="I57" s="56" t="s">
        <v>82</v>
      </c>
      <c r="J57" s="56" t="s">
        <v>6394</v>
      </c>
      <c r="K57" s="56" t="s">
        <v>4124</v>
      </c>
      <c r="L57" s="57">
        <v>1600</v>
      </c>
      <c r="M57" s="55">
        <v>800</v>
      </c>
      <c r="N57" s="55">
        <v>500</v>
      </c>
      <c r="O57" s="55">
        <v>450</v>
      </c>
      <c r="P57" s="57"/>
      <c r="Q57" s="57"/>
      <c r="R57" s="57"/>
      <c r="S57" s="57"/>
      <c r="T57" s="368" t="str">
        <f t="shared" si="4"/>
        <v>VC41NT</v>
      </c>
      <c r="U57" s="369"/>
      <c r="V57" s="369"/>
      <c r="W57" s="369"/>
      <c r="X57" s="369"/>
      <c r="Y57" s="370"/>
      <c r="Z57" s="370"/>
      <c r="AA57" s="370"/>
      <c r="AB57" s="370"/>
      <c r="AC57" s="369"/>
      <c r="AD57" s="369"/>
      <c r="AE57" s="369"/>
      <c r="AF57" s="369"/>
      <c r="AG57" s="371"/>
      <c r="AH57" s="371"/>
      <c r="AI57" s="371"/>
      <c r="AJ57" s="371"/>
      <c r="AK57" s="372">
        <v>3.5799166666666666</v>
      </c>
      <c r="AL57" s="372"/>
      <c r="AM57" s="373">
        <v>2</v>
      </c>
      <c r="AN57" s="369">
        <f t="shared" si="5"/>
        <v>3200</v>
      </c>
      <c r="AO57" s="369">
        <f t="shared" si="5"/>
        <v>1600</v>
      </c>
      <c r="AP57" s="369">
        <f t="shared" si="5"/>
        <v>1000</v>
      </c>
      <c r="AQ57" s="369">
        <f t="shared" si="5"/>
        <v>900</v>
      </c>
      <c r="AR57" s="369">
        <f t="shared" si="6"/>
        <v>3200</v>
      </c>
      <c r="AS57" s="369">
        <f t="shared" si="6"/>
        <v>1600</v>
      </c>
      <c r="AT57" s="369">
        <f t="shared" si="6"/>
        <v>1000</v>
      </c>
      <c r="AU57" s="369">
        <f t="shared" si="6"/>
        <v>900</v>
      </c>
      <c r="AV57" s="374"/>
      <c r="AW57" s="54" t="s">
        <v>32</v>
      </c>
      <c r="AX57" s="375"/>
      <c r="AY57" s="376">
        <v>540</v>
      </c>
    </row>
    <row r="58" spans="1:51" s="18" customFormat="1" ht="15.75" x14ac:dyDescent="0.25">
      <c r="A58" s="53"/>
      <c r="B58" s="53"/>
      <c r="C58" s="53"/>
      <c r="D58" s="53"/>
      <c r="E58" s="54"/>
      <c r="F58" s="55"/>
      <c r="G58" s="55"/>
      <c r="H58" s="56"/>
      <c r="I58" s="56"/>
      <c r="J58" s="56"/>
      <c r="K58" s="56"/>
      <c r="L58" s="57"/>
      <c r="M58" s="55"/>
      <c r="N58" s="55"/>
      <c r="O58" s="55"/>
      <c r="P58" s="57"/>
      <c r="Q58" s="57"/>
      <c r="R58" s="57"/>
      <c r="S58" s="57"/>
      <c r="T58" s="368"/>
      <c r="U58" s="369"/>
      <c r="V58" s="369"/>
      <c r="W58" s="369"/>
      <c r="X58" s="369"/>
      <c r="Y58" s="370"/>
      <c r="Z58" s="370"/>
      <c r="AA58" s="370"/>
      <c r="AB58" s="370"/>
      <c r="AC58" s="369"/>
      <c r="AD58" s="369"/>
      <c r="AE58" s="369"/>
      <c r="AF58" s="369"/>
      <c r="AG58" s="371"/>
      <c r="AH58" s="371"/>
      <c r="AI58" s="371"/>
      <c r="AJ58" s="371"/>
      <c r="AK58" s="372"/>
      <c r="AL58" s="372"/>
      <c r="AM58" s="373"/>
      <c r="AN58" s="369"/>
      <c r="AO58" s="369"/>
      <c r="AP58" s="369"/>
      <c r="AQ58" s="369"/>
      <c r="AR58" s="369"/>
      <c r="AS58" s="369"/>
      <c r="AT58" s="369"/>
      <c r="AU58" s="369"/>
      <c r="AV58" s="374"/>
      <c r="AW58" s="54"/>
      <c r="AX58" s="375"/>
      <c r="AY58" s="376"/>
    </row>
    <row r="59" spans="1:51" s="18" customFormat="1" ht="15.75" x14ac:dyDescent="0.25">
      <c r="A59" s="53"/>
      <c r="B59" s="53"/>
      <c r="C59" s="53"/>
      <c r="D59" s="53"/>
      <c r="E59" s="54"/>
      <c r="F59" s="55"/>
      <c r="G59" s="55"/>
      <c r="H59" s="56"/>
      <c r="I59" s="56"/>
      <c r="J59" s="56"/>
      <c r="K59" s="56"/>
      <c r="L59" s="57"/>
      <c r="M59" s="55"/>
      <c r="N59" s="55"/>
      <c r="O59" s="55"/>
      <c r="P59" s="57"/>
      <c r="Q59" s="57"/>
      <c r="R59" s="57"/>
      <c r="S59" s="57"/>
      <c r="T59" s="368"/>
      <c r="U59" s="369"/>
      <c r="V59" s="369"/>
      <c r="W59" s="369"/>
      <c r="X59" s="369"/>
      <c r="Y59" s="370"/>
      <c r="Z59" s="370"/>
      <c r="AA59" s="370"/>
      <c r="AB59" s="370"/>
      <c r="AC59" s="369"/>
      <c r="AD59" s="369"/>
      <c r="AE59" s="369"/>
      <c r="AF59" s="369"/>
      <c r="AG59" s="371"/>
      <c r="AH59" s="371"/>
      <c r="AI59" s="371"/>
      <c r="AJ59" s="371"/>
      <c r="AK59" s="372"/>
      <c r="AL59" s="372"/>
      <c r="AM59" s="373"/>
      <c r="AN59" s="369"/>
      <c r="AO59" s="369"/>
      <c r="AP59" s="369"/>
      <c r="AQ59" s="369"/>
      <c r="AR59" s="369"/>
      <c r="AS59" s="369"/>
      <c r="AT59" s="369"/>
      <c r="AU59" s="369"/>
      <c r="AV59" s="374"/>
      <c r="AW59" s="54"/>
      <c r="AX59" s="375"/>
      <c r="AY59" s="376"/>
    </row>
    <row r="60" spans="1:51" s="18" customFormat="1" ht="15.75" x14ac:dyDescent="0.25">
      <c r="A60" s="53"/>
      <c r="B60" s="53"/>
      <c r="C60" s="53"/>
      <c r="D60" s="53"/>
      <c r="E60" s="54"/>
      <c r="F60" s="55"/>
      <c r="G60" s="55"/>
      <c r="H60" s="56"/>
      <c r="I60" s="56"/>
      <c r="J60" s="56"/>
      <c r="K60" s="56"/>
      <c r="L60" s="57"/>
      <c r="M60" s="55"/>
      <c r="N60" s="55"/>
      <c r="O60" s="55"/>
      <c r="P60" s="57"/>
      <c r="Q60" s="57"/>
      <c r="R60" s="57"/>
      <c r="S60" s="57"/>
      <c r="T60" s="368"/>
      <c r="U60" s="369"/>
      <c r="V60" s="369"/>
      <c r="W60" s="369"/>
      <c r="X60" s="369"/>
      <c r="Y60" s="370"/>
      <c r="Z60" s="370"/>
      <c r="AA60" s="370"/>
      <c r="AB60" s="370"/>
      <c r="AC60" s="369"/>
      <c r="AD60" s="369"/>
      <c r="AE60" s="369"/>
      <c r="AF60" s="369"/>
      <c r="AG60" s="371"/>
      <c r="AH60" s="371"/>
      <c r="AI60" s="371"/>
      <c r="AJ60" s="371"/>
      <c r="AK60" s="372"/>
      <c r="AL60" s="372"/>
      <c r="AM60" s="373"/>
      <c r="AN60" s="369"/>
      <c r="AO60" s="369"/>
      <c r="AP60" s="369"/>
      <c r="AQ60" s="369"/>
      <c r="AR60" s="369"/>
      <c r="AS60" s="369"/>
      <c r="AT60" s="369"/>
      <c r="AU60" s="369"/>
      <c r="AV60" s="374"/>
      <c r="AW60" s="54"/>
      <c r="AX60" s="375"/>
      <c r="AY60" s="376"/>
    </row>
    <row r="61" spans="1:51" s="18" customFormat="1" ht="15.75" x14ac:dyDescent="0.25">
      <c r="A61" s="53"/>
      <c r="B61" s="53"/>
      <c r="C61" s="53"/>
      <c r="D61" s="53"/>
      <c r="E61" s="54"/>
      <c r="F61" s="55"/>
      <c r="G61" s="55"/>
      <c r="H61" s="56"/>
      <c r="I61" s="56"/>
      <c r="J61" s="56"/>
      <c r="K61" s="56"/>
      <c r="L61" s="57"/>
      <c r="M61" s="55"/>
      <c r="N61" s="55"/>
      <c r="O61" s="55"/>
      <c r="P61" s="57"/>
      <c r="Q61" s="57"/>
      <c r="R61" s="57"/>
      <c r="S61" s="57"/>
      <c r="T61" s="368"/>
      <c r="U61" s="369"/>
      <c r="V61" s="369"/>
      <c r="W61" s="369"/>
      <c r="X61" s="369"/>
      <c r="Y61" s="370"/>
      <c r="Z61" s="370"/>
      <c r="AA61" s="370"/>
      <c r="AB61" s="370"/>
      <c r="AC61" s="369"/>
      <c r="AD61" s="369"/>
      <c r="AE61" s="369"/>
      <c r="AF61" s="369"/>
      <c r="AG61" s="371"/>
      <c r="AH61" s="371"/>
      <c r="AI61" s="371"/>
      <c r="AJ61" s="371"/>
      <c r="AK61" s="372"/>
      <c r="AL61" s="372"/>
      <c r="AM61" s="373"/>
      <c r="AN61" s="369"/>
      <c r="AO61" s="369"/>
      <c r="AP61" s="369"/>
      <c r="AQ61" s="369"/>
      <c r="AR61" s="369"/>
      <c r="AS61" s="369"/>
      <c r="AT61" s="369"/>
      <c r="AU61" s="369"/>
      <c r="AV61" s="374"/>
      <c r="AW61" s="54"/>
      <c r="AX61" s="375"/>
      <c r="AY61" s="376"/>
    </row>
    <row r="62" spans="1:51" s="18" customFormat="1" ht="15.75" x14ac:dyDescent="0.25">
      <c r="A62" s="53"/>
      <c r="B62" s="53"/>
      <c r="C62" s="53"/>
      <c r="D62" s="53"/>
      <c r="E62" s="54"/>
      <c r="F62" s="55"/>
      <c r="G62" s="55"/>
      <c r="H62" s="56"/>
      <c r="I62" s="56"/>
      <c r="J62" s="56"/>
      <c r="K62" s="56"/>
      <c r="L62" s="57"/>
      <c r="M62" s="55"/>
      <c r="N62" s="55"/>
      <c r="O62" s="55"/>
      <c r="P62" s="57"/>
      <c r="Q62" s="57"/>
      <c r="R62" s="57"/>
      <c r="S62" s="57"/>
      <c r="T62" s="368"/>
      <c r="U62" s="369"/>
      <c r="V62" s="369"/>
      <c r="W62" s="369"/>
      <c r="X62" s="369"/>
      <c r="Y62" s="370"/>
      <c r="Z62" s="370"/>
      <c r="AA62" s="370"/>
      <c r="AB62" s="370"/>
      <c r="AC62" s="369"/>
      <c r="AD62" s="369"/>
      <c r="AE62" s="369"/>
      <c r="AF62" s="369"/>
      <c r="AG62" s="371"/>
      <c r="AH62" s="371"/>
      <c r="AI62" s="371"/>
      <c r="AJ62" s="371"/>
      <c r="AK62" s="372"/>
      <c r="AL62" s="372"/>
      <c r="AM62" s="373"/>
      <c r="AN62" s="369"/>
      <c r="AO62" s="369"/>
      <c r="AP62" s="369"/>
      <c r="AQ62" s="369"/>
      <c r="AR62" s="369"/>
      <c r="AS62" s="369"/>
      <c r="AT62" s="369"/>
      <c r="AU62" s="369"/>
      <c r="AV62" s="374"/>
      <c r="AW62" s="54"/>
      <c r="AX62" s="375"/>
      <c r="AY62" s="376"/>
    </row>
    <row r="63" spans="1:51" s="18" customFormat="1" ht="15.75" x14ac:dyDescent="0.25">
      <c r="A63" s="53"/>
      <c r="B63" s="53"/>
      <c r="C63" s="53"/>
      <c r="D63" s="53"/>
      <c r="E63" s="54"/>
      <c r="F63" s="55"/>
      <c r="G63" s="55"/>
      <c r="H63" s="56"/>
      <c r="I63" s="56"/>
      <c r="J63" s="56"/>
      <c r="K63" s="56"/>
      <c r="L63" s="57"/>
      <c r="M63" s="55"/>
      <c r="N63" s="55"/>
      <c r="O63" s="55"/>
      <c r="P63" s="57"/>
      <c r="Q63" s="57"/>
      <c r="R63" s="57"/>
      <c r="S63" s="57"/>
      <c r="T63" s="368"/>
      <c r="U63" s="369"/>
      <c r="V63" s="369"/>
      <c r="W63" s="369"/>
      <c r="X63" s="369"/>
      <c r="Y63" s="370"/>
      <c r="Z63" s="370"/>
      <c r="AA63" s="370"/>
      <c r="AB63" s="370"/>
      <c r="AC63" s="369"/>
      <c r="AD63" s="369"/>
      <c r="AE63" s="369"/>
      <c r="AF63" s="369"/>
      <c r="AG63" s="371"/>
      <c r="AH63" s="371"/>
      <c r="AI63" s="371"/>
      <c r="AJ63" s="371"/>
      <c r="AK63" s="372"/>
      <c r="AL63" s="372"/>
      <c r="AM63" s="373"/>
      <c r="AN63" s="369"/>
      <c r="AO63" s="369"/>
      <c r="AP63" s="369"/>
      <c r="AQ63" s="369"/>
      <c r="AR63" s="369"/>
      <c r="AS63" s="369"/>
      <c r="AT63" s="369"/>
      <c r="AU63" s="369"/>
      <c r="AV63" s="374"/>
      <c r="AW63" s="54"/>
      <c r="AX63" s="375"/>
      <c r="AY63" s="376"/>
    </row>
    <row r="64" spans="1:51" s="18" customFormat="1" ht="15.75" x14ac:dyDescent="0.25">
      <c r="A64" s="53" t="str">
        <f t="shared" si="8"/>
        <v>VC63NT+1</v>
      </c>
      <c r="B64" s="53" t="str">
        <f t="shared" si="9"/>
        <v>VC63NT+2</v>
      </c>
      <c r="C64" s="53" t="str">
        <f t="shared" si="10"/>
        <v>VC63NT+3</v>
      </c>
      <c r="D64" s="53" t="str">
        <f t="shared" si="11"/>
        <v>VC63NT+4</v>
      </c>
      <c r="E64" s="54" t="s">
        <v>32</v>
      </c>
      <c r="F64" s="55">
        <v>63</v>
      </c>
      <c r="G64" s="55" t="s">
        <v>4190</v>
      </c>
      <c r="H64" s="56" t="str">
        <f t="shared" si="7"/>
        <v>Đường Bến Phà</v>
      </c>
      <c r="I64" s="56" t="s">
        <v>82</v>
      </c>
      <c r="J64" s="56" t="s">
        <v>4059</v>
      </c>
      <c r="K64" s="56" t="s">
        <v>3958</v>
      </c>
      <c r="L64" s="57">
        <v>1400</v>
      </c>
      <c r="M64" s="55">
        <v>500</v>
      </c>
      <c r="N64" s="55">
        <v>450</v>
      </c>
      <c r="O64" s="55">
        <v>400</v>
      </c>
      <c r="P64" s="57"/>
      <c r="Q64" s="57"/>
      <c r="R64" s="57"/>
      <c r="S64" s="57"/>
      <c r="T64" s="368" t="str">
        <f t="shared" si="4"/>
        <v>VC63NT</v>
      </c>
      <c r="U64" s="369"/>
      <c r="V64" s="369"/>
      <c r="W64" s="369"/>
      <c r="X64" s="369"/>
      <c r="Y64" s="370"/>
      <c r="Z64" s="370"/>
      <c r="AA64" s="370"/>
      <c r="AB64" s="370"/>
      <c r="AC64" s="369"/>
      <c r="AD64" s="369"/>
      <c r="AE64" s="369"/>
      <c r="AF64" s="369"/>
      <c r="AG64" s="371"/>
      <c r="AH64" s="371"/>
      <c r="AI64" s="371"/>
      <c r="AJ64" s="371"/>
      <c r="AK64" s="372">
        <v>3.7005476190476196</v>
      </c>
      <c r="AL64" s="372"/>
      <c r="AM64" s="373" t="e">
        <f>ROUNDDOWN(AK64*#REF!/#REF!,1)</f>
        <v>#REF!</v>
      </c>
      <c r="AN64" s="369" t="e">
        <f t="shared" si="5"/>
        <v>#REF!</v>
      </c>
      <c r="AO64" s="369" t="e">
        <f t="shared" si="5"/>
        <v>#REF!</v>
      </c>
      <c r="AP64" s="369" t="e">
        <f t="shared" si="5"/>
        <v>#REF!</v>
      </c>
      <c r="AQ64" s="369" t="e">
        <f t="shared" si="5"/>
        <v>#REF!</v>
      </c>
      <c r="AR64" s="369" t="e">
        <f t="shared" si="6"/>
        <v>#REF!</v>
      </c>
      <c r="AS64" s="369" t="e">
        <f t="shared" si="6"/>
        <v>#REF!</v>
      </c>
      <c r="AT64" s="369" t="e">
        <f t="shared" si="6"/>
        <v>#REF!</v>
      </c>
      <c r="AU64" s="369" t="e">
        <f t="shared" si="6"/>
        <v>#REF!</v>
      </c>
      <c r="AV64" s="374"/>
      <c r="AW64" s="54" t="s">
        <v>32</v>
      </c>
      <c r="AX64" s="375"/>
      <c r="AY64" s="376"/>
    </row>
    <row r="65" spans="1:51" s="18" customFormat="1" ht="15.75" x14ac:dyDescent="0.25">
      <c r="A65" s="53"/>
      <c r="B65" s="53"/>
      <c r="C65" s="53"/>
      <c r="D65" s="53"/>
      <c r="E65" s="54"/>
      <c r="F65" s="55"/>
      <c r="G65" s="55"/>
      <c r="H65" s="56"/>
      <c r="I65" s="56"/>
      <c r="J65" s="56"/>
      <c r="K65" s="56"/>
      <c r="L65" s="57"/>
      <c r="M65" s="55"/>
      <c r="N65" s="55"/>
      <c r="O65" s="55"/>
      <c r="P65" s="57"/>
      <c r="Q65" s="57"/>
      <c r="R65" s="57"/>
      <c r="S65" s="57"/>
      <c r="T65" s="368"/>
      <c r="U65" s="369"/>
      <c r="V65" s="369"/>
      <c r="W65" s="369"/>
      <c r="X65" s="369"/>
      <c r="Y65" s="370"/>
      <c r="Z65" s="370"/>
      <c r="AA65" s="370"/>
      <c r="AB65" s="370"/>
      <c r="AC65" s="369"/>
      <c r="AD65" s="369"/>
      <c r="AE65" s="369"/>
      <c r="AF65" s="369"/>
      <c r="AG65" s="371"/>
      <c r="AH65" s="371"/>
      <c r="AI65" s="371"/>
      <c r="AJ65" s="371"/>
      <c r="AK65" s="372"/>
      <c r="AL65" s="372"/>
      <c r="AM65" s="373"/>
      <c r="AN65" s="369"/>
      <c r="AO65" s="369"/>
      <c r="AP65" s="369"/>
      <c r="AQ65" s="369"/>
      <c r="AR65" s="369"/>
      <c r="AS65" s="369"/>
      <c r="AT65" s="369"/>
      <c r="AU65" s="369"/>
      <c r="AV65" s="374"/>
      <c r="AW65" s="54"/>
      <c r="AX65" s="375"/>
      <c r="AY65" s="376"/>
    </row>
    <row r="66" spans="1:51" s="18" customFormat="1" ht="15.75" x14ac:dyDescent="0.25">
      <c r="A66" s="53"/>
      <c r="B66" s="53"/>
      <c r="C66" s="53"/>
      <c r="D66" s="53"/>
      <c r="E66" s="54"/>
      <c r="F66" s="55"/>
      <c r="G66" s="55"/>
      <c r="H66" s="56"/>
      <c r="I66" s="56"/>
      <c r="J66" s="56"/>
      <c r="K66" s="56"/>
      <c r="L66" s="57"/>
      <c r="M66" s="55"/>
      <c r="N66" s="55"/>
      <c r="O66" s="55"/>
      <c r="P66" s="57"/>
      <c r="Q66" s="57"/>
      <c r="R66" s="57"/>
      <c r="S66" s="57"/>
      <c r="T66" s="368"/>
      <c r="U66" s="369"/>
      <c r="V66" s="369"/>
      <c r="W66" s="369"/>
      <c r="X66" s="369"/>
      <c r="Y66" s="370"/>
      <c r="Z66" s="370"/>
      <c r="AA66" s="370"/>
      <c r="AB66" s="370"/>
      <c r="AC66" s="369"/>
      <c r="AD66" s="369"/>
      <c r="AE66" s="369"/>
      <c r="AF66" s="369"/>
      <c r="AG66" s="371"/>
      <c r="AH66" s="371"/>
      <c r="AI66" s="371"/>
      <c r="AJ66" s="371"/>
      <c r="AK66" s="372"/>
      <c r="AL66" s="372"/>
      <c r="AM66" s="373"/>
      <c r="AN66" s="369"/>
      <c r="AO66" s="369"/>
      <c r="AP66" s="369"/>
      <c r="AQ66" s="369"/>
      <c r="AR66" s="369"/>
      <c r="AS66" s="369"/>
      <c r="AT66" s="369"/>
      <c r="AU66" s="369"/>
      <c r="AV66" s="374"/>
      <c r="AW66" s="54"/>
      <c r="AX66" s="375"/>
      <c r="AY66" s="376"/>
    </row>
    <row r="67" spans="1:51" s="18" customFormat="1" ht="15.75" x14ac:dyDescent="0.25">
      <c r="A67" s="53"/>
      <c r="B67" s="53"/>
      <c r="C67" s="53"/>
      <c r="D67" s="53"/>
      <c r="E67" s="54"/>
      <c r="F67" s="55"/>
      <c r="G67" s="55"/>
      <c r="H67" s="56"/>
      <c r="I67" s="56"/>
      <c r="J67" s="56"/>
      <c r="K67" s="56"/>
      <c r="L67" s="57"/>
      <c r="M67" s="55"/>
      <c r="N67" s="55"/>
      <c r="O67" s="55"/>
      <c r="P67" s="57"/>
      <c r="Q67" s="57"/>
      <c r="R67" s="57"/>
      <c r="S67" s="57"/>
      <c r="T67" s="368"/>
      <c r="U67" s="369"/>
      <c r="V67" s="369"/>
      <c r="W67" s="369"/>
      <c r="X67" s="369"/>
      <c r="Y67" s="370"/>
      <c r="Z67" s="370"/>
      <c r="AA67" s="370"/>
      <c r="AB67" s="370"/>
      <c r="AC67" s="369"/>
      <c r="AD67" s="369"/>
      <c r="AE67" s="369"/>
      <c r="AF67" s="369"/>
      <c r="AG67" s="371"/>
      <c r="AH67" s="371"/>
      <c r="AI67" s="371"/>
      <c r="AJ67" s="371"/>
      <c r="AK67" s="372"/>
      <c r="AL67" s="372"/>
      <c r="AM67" s="373"/>
      <c r="AN67" s="369"/>
      <c r="AO67" s="369"/>
      <c r="AP67" s="369"/>
      <c r="AQ67" s="369"/>
      <c r="AR67" s="369"/>
      <c r="AS67" s="369"/>
      <c r="AT67" s="369"/>
      <c r="AU67" s="369"/>
      <c r="AV67" s="374"/>
      <c r="AW67" s="54"/>
      <c r="AX67" s="375"/>
      <c r="AY67" s="376"/>
    </row>
    <row r="68" spans="1:51" s="18" customFormat="1" ht="15.75" x14ac:dyDescent="0.25">
      <c r="A68" s="53"/>
      <c r="B68" s="53"/>
      <c r="C68" s="53"/>
      <c r="D68" s="53"/>
      <c r="E68" s="54"/>
      <c r="F68" s="55"/>
      <c r="G68" s="55"/>
      <c r="H68" s="56"/>
      <c r="I68" s="56"/>
      <c r="J68" s="56"/>
      <c r="K68" s="56"/>
      <c r="L68" s="57"/>
      <c r="M68" s="55"/>
      <c r="N68" s="55"/>
      <c r="O68" s="55"/>
      <c r="P68" s="57"/>
      <c r="Q68" s="57"/>
      <c r="R68" s="57"/>
      <c r="S68" s="57"/>
      <c r="T68" s="368"/>
      <c r="U68" s="369"/>
      <c r="V68" s="369"/>
      <c r="W68" s="369"/>
      <c r="X68" s="369"/>
      <c r="Y68" s="370"/>
      <c r="Z68" s="370"/>
      <c r="AA68" s="370"/>
      <c r="AB68" s="370"/>
      <c r="AC68" s="369"/>
      <c r="AD68" s="369"/>
      <c r="AE68" s="369"/>
      <c r="AF68" s="369"/>
      <c r="AG68" s="371"/>
      <c r="AH68" s="371"/>
      <c r="AI68" s="371"/>
      <c r="AJ68" s="371"/>
      <c r="AK68" s="372"/>
      <c r="AL68" s="372"/>
      <c r="AM68" s="373"/>
      <c r="AN68" s="369"/>
      <c r="AO68" s="369"/>
      <c r="AP68" s="369"/>
      <c r="AQ68" s="369"/>
      <c r="AR68" s="369"/>
      <c r="AS68" s="369"/>
      <c r="AT68" s="369"/>
      <c r="AU68" s="369"/>
      <c r="AV68" s="374"/>
      <c r="AW68" s="54"/>
      <c r="AX68" s="375"/>
      <c r="AY68" s="376"/>
    </row>
    <row r="69" spans="1:51" s="18" customFormat="1" ht="15.75" x14ac:dyDescent="0.25">
      <c r="A69" s="53"/>
      <c r="B69" s="53"/>
      <c r="C69" s="53"/>
      <c r="D69" s="53"/>
      <c r="E69" s="54"/>
      <c r="F69" s="55"/>
      <c r="G69" s="55"/>
      <c r="H69" s="56"/>
      <c r="I69" s="56"/>
      <c r="J69" s="56"/>
      <c r="K69" s="56"/>
      <c r="L69" s="57"/>
      <c r="M69" s="55"/>
      <c r="N69" s="55"/>
      <c r="O69" s="55"/>
      <c r="P69" s="57"/>
      <c r="Q69" s="57"/>
      <c r="R69" s="57"/>
      <c r="S69" s="57"/>
      <c r="T69" s="368"/>
      <c r="U69" s="369"/>
      <c r="V69" s="369"/>
      <c r="W69" s="369"/>
      <c r="X69" s="369"/>
      <c r="Y69" s="370"/>
      <c r="Z69" s="370"/>
      <c r="AA69" s="370"/>
      <c r="AB69" s="370"/>
      <c r="AC69" s="369"/>
      <c r="AD69" s="369"/>
      <c r="AE69" s="369"/>
      <c r="AF69" s="369"/>
      <c r="AG69" s="371"/>
      <c r="AH69" s="371"/>
      <c r="AI69" s="371"/>
      <c r="AJ69" s="371"/>
      <c r="AK69" s="372"/>
      <c r="AL69" s="372"/>
      <c r="AM69" s="373"/>
      <c r="AN69" s="369"/>
      <c r="AO69" s="369"/>
      <c r="AP69" s="369"/>
      <c r="AQ69" s="369"/>
      <c r="AR69" s="369"/>
      <c r="AS69" s="369"/>
      <c r="AT69" s="369"/>
      <c r="AU69" s="369"/>
      <c r="AV69" s="374"/>
      <c r="AW69" s="54"/>
      <c r="AX69" s="375"/>
      <c r="AY69" s="376"/>
    </row>
    <row r="70" spans="1:51" s="18" customFormat="1" ht="15.75" x14ac:dyDescent="0.25">
      <c r="A70" s="53"/>
      <c r="B70" s="53"/>
      <c r="C70" s="53"/>
      <c r="D70" s="53"/>
      <c r="E70" s="54"/>
      <c r="F70" s="55"/>
      <c r="G70" s="55"/>
      <c r="H70" s="56"/>
      <c r="I70" s="56"/>
      <c r="J70" s="56"/>
      <c r="K70" s="56"/>
      <c r="L70" s="57"/>
      <c r="M70" s="55"/>
      <c r="N70" s="55"/>
      <c r="O70" s="55"/>
      <c r="P70" s="57"/>
      <c r="Q70" s="57"/>
      <c r="R70" s="57"/>
      <c r="S70" s="57"/>
      <c r="T70" s="368"/>
      <c r="U70" s="369"/>
      <c r="V70" s="369"/>
      <c r="W70" s="369"/>
      <c r="X70" s="369"/>
      <c r="Y70" s="370"/>
      <c r="Z70" s="370"/>
      <c r="AA70" s="370"/>
      <c r="AB70" s="370"/>
      <c r="AC70" s="369"/>
      <c r="AD70" s="369"/>
      <c r="AE70" s="369"/>
      <c r="AF70" s="369"/>
      <c r="AG70" s="371"/>
      <c r="AH70" s="371"/>
      <c r="AI70" s="371"/>
      <c r="AJ70" s="371"/>
      <c r="AK70" s="372"/>
      <c r="AL70" s="372"/>
      <c r="AM70" s="373"/>
      <c r="AN70" s="369"/>
      <c r="AO70" s="369"/>
      <c r="AP70" s="369"/>
      <c r="AQ70" s="369"/>
      <c r="AR70" s="369"/>
      <c r="AS70" s="369"/>
      <c r="AT70" s="369"/>
      <c r="AU70" s="369"/>
      <c r="AV70" s="374"/>
      <c r="AW70" s="54"/>
      <c r="AX70" s="375"/>
      <c r="AY70" s="376"/>
    </row>
    <row r="71" spans="1:51" s="18" customFormat="1" ht="72.599999999999994" customHeight="1" x14ac:dyDescent="0.25">
      <c r="A71" s="53" t="str">
        <f t="shared" si="8"/>
        <v>VC27NT+1</v>
      </c>
      <c r="B71" s="53" t="str">
        <f t="shared" si="9"/>
        <v>VC27NT+2</v>
      </c>
      <c r="C71" s="53" t="str">
        <f t="shared" si="10"/>
        <v>VC27NT+3</v>
      </c>
      <c r="D71" s="53" t="str">
        <f t="shared" si="11"/>
        <v>VC27NT+4</v>
      </c>
      <c r="E71" s="54" t="s">
        <v>32</v>
      </c>
      <c r="F71" s="55">
        <v>27</v>
      </c>
      <c r="G71" s="55" t="s">
        <v>4069</v>
      </c>
      <c r="H71" s="56" t="str">
        <f t="shared" si="7"/>
        <v xml:space="preserve">Đường Hàng Ba </v>
      </c>
      <c r="I71" s="56" t="s">
        <v>6395</v>
      </c>
      <c r="J71" s="56" t="s">
        <v>6396</v>
      </c>
      <c r="K71" s="56" t="s">
        <v>6397</v>
      </c>
      <c r="L71" s="57">
        <v>1300</v>
      </c>
      <c r="M71" s="55">
        <v>600</v>
      </c>
      <c r="N71" s="55">
        <v>500</v>
      </c>
      <c r="O71" s="55">
        <v>450</v>
      </c>
      <c r="P71" s="57"/>
      <c r="Q71" s="57"/>
      <c r="R71" s="57"/>
      <c r="S71" s="57"/>
      <c r="T71" s="368" t="str">
        <f t="shared" si="4"/>
        <v>VC27NT</v>
      </c>
      <c r="U71" s="369"/>
      <c r="V71" s="369"/>
      <c r="W71" s="369"/>
      <c r="X71" s="369"/>
      <c r="Y71" s="370"/>
      <c r="Z71" s="370"/>
      <c r="AA71" s="370"/>
      <c r="AB71" s="370"/>
      <c r="AC71" s="369"/>
      <c r="AD71" s="369"/>
      <c r="AE71" s="369"/>
      <c r="AF71" s="369"/>
      <c r="AG71" s="371"/>
      <c r="AH71" s="371"/>
      <c r="AI71" s="371"/>
      <c r="AJ71" s="371"/>
      <c r="AK71" s="372">
        <v>5.151576220414201</v>
      </c>
      <c r="AL71" s="372"/>
      <c r="AM71" s="373" t="e">
        <f>ROUNDDOWN(AK71*#REF!/#REF!,1)</f>
        <v>#REF!</v>
      </c>
      <c r="AN71" s="369" t="e">
        <f t="shared" si="5"/>
        <v>#REF!</v>
      </c>
      <c r="AO71" s="369" t="e">
        <f t="shared" si="5"/>
        <v>#REF!</v>
      </c>
      <c r="AP71" s="369" t="e">
        <f t="shared" si="5"/>
        <v>#REF!</v>
      </c>
      <c r="AQ71" s="369" t="e">
        <f t="shared" si="5"/>
        <v>#REF!</v>
      </c>
      <c r="AR71" s="369" t="e">
        <f t="shared" si="6"/>
        <v>#REF!</v>
      </c>
      <c r="AS71" s="369" t="e">
        <f t="shared" si="6"/>
        <v>#REF!</v>
      </c>
      <c r="AT71" s="369" t="e">
        <f t="shared" si="6"/>
        <v>#REF!</v>
      </c>
      <c r="AU71" s="369" t="e">
        <f t="shared" si="6"/>
        <v>#REF!</v>
      </c>
      <c r="AV71" s="374"/>
      <c r="AW71" s="54" t="s">
        <v>32</v>
      </c>
      <c r="AX71" s="375"/>
      <c r="AY71" s="376">
        <v>540</v>
      </c>
    </row>
    <row r="72" spans="1:51" s="18" customFormat="1" ht="72.599999999999994" customHeight="1" x14ac:dyDescent="0.25">
      <c r="A72" s="53"/>
      <c r="B72" s="53"/>
      <c r="C72" s="53"/>
      <c r="D72" s="53"/>
      <c r="E72" s="54"/>
      <c r="F72" s="55"/>
      <c r="G72" s="55"/>
      <c r="H72" s="56"/>
      <c r="I72" s="56"/>
      <c r="J72" s="56"/>
      <c r="K72" s="56"/>
      <c r="L72" s="57"/>
      <c r="M72" s="55"/>
      <c r="N72" s="55"/>
      <c r="O72" s="55"/>
      <c r="P72" s="57"/>
      <c r="Q72" s="57"/>
      <c r="R72" s="57"/>
      <c r="S72" s="57"/>
      <c r="T72" s="368"/>
      <c r="U72" s="369"/>
      <c r="V72" s="369"/>
      <c r="W72" s="369"/>
      <c r="X72" s="369"/>
      <c r="Y72" s="370"/>
      <c r="Z72" s="370"/>
      <c r="AA72" s="370"/>
      <c r="AB72" s="370"/>
      <c r="AC72" s="369"/>
      <c r="AD72" s="369"/>
      <c r="AE72" s="369"/>
      <c r="AF72" s="369"/>
      <c r="AG72" s="371"/>
      <c r="AH72" s="371"/>
      <c r="AI72" s="371"/>
      <c r="AJ72" s="371"/>
      <c r="AK72" s="372"/>
      <c r="AL72" s="372"/>
      <c r="AM72" s="373"/>
      <c r="AN72" s="369"/>
      <c r="AO72" s="369"/>
      <c r="AP72" s="369"/>
      <c r="AQ72" s="369"/>
      <c r="AR72" s="369"/>
      <c r="AS72" s="369"/>
      <c r="AT72" s="369"/>
      <c r="AU72" s="369"/>
      <c r="AV72" s="374"/>
      <c r="AW72" s="54"/>
      <c r="AX72" s="375"/>
      <c r="AY72" s="376"/>
    </row>
    <row r="73" spans="1:51" s="18" customFormat="1" ht="72.599999999999994" customHeight="1" x14ac:dyDescent="0.25">
      <c r="A73" s="53"/>
      <c r="B73" s="53"/>
      <c r="C73" s="53"/>
      <c r="D73" s="53"/>
      <c r="E73" s="54"/>
      <c r="F73" s="55"/>
      <c r="G73" s="55"/>
      <c r="H73" s="56"/>
      <c r="I73" s="56"/>
      <c r="J73" s="56"/>
      <c r="K73" s="56"/>
      <c r="L73" s="57"/>
      <c r="M73" s="55"/>
      <c r="N73" s="55"/>
      <c r="O73" s="55"/>
      <c r="P73" s="57"/>
      <c r="Q73" s="57"/>
      <c r="R73" s="57"/>
      <c r="S73" s="57"/>
      <c r="T73" s="368"/>
      <c r="U73" s="369"/>
      <c r="V73" s="369"/>
      <c r="W73" s="369"/>
      <c r="X73" s="369"/>
      <c r="Y73" s="370"/>
      <c r="Z73" s="370"/>
      <c r="AA73" s="370"/>
      <c r="AB73" s="370"/>
      <c r="AC73" s="369"/>
      <c r="AD73" s="369"/>
      <c r="AE73" s="369"/>
      <c r="AF73" s="369"/>
      <c r="AG73" s="371"/>
      <c r="AH73" s="371"/>
      <c r="AI73" s="371"/>
      <c r="AJ73" s="371"/>
      <c r="AK73" s="372"/>
      <c r="AL73" s="372"/>
      <c r="AM73" s="373"/>
      <c r="AN73" s="369"/>
      <c r="AO73" s="369"/>
      <c r="AP73" s="369"/>
      <c r="AQ73" s="369"/>
      <c r="AR73" s="369"/>
      <c r="AS73" s="369"/>
      <c r="AT73" s="369"/>
      <c r="AU73" s="369"/>
      <c r="AV73" s="374"/>
      <c r="AW73" s="54"/>
      <c r="AX73" s="375"/>
      <c r="AY73" s="376"/>
    </row>
    <row r="74" spans="1:51" s="18" customFormat="1" ht="72.599999999999994" customHeight="1" x14ac:dyDescent="0.25">
      <c r="A74" s="53"/>
      <c r="B74" s="53"/>
      <c r="C74" s="53"/>
      <c r="D74" s="53"/>
      <c r="E74" s="54"/>
      <c r="F74" s="55"/>
      <c r="G74" s="55"/>
      <c r="H74" s="56"/>
      <c r="I74" s="56"/>
      <c r="J74" s="56"/>
      <c r="K74" s="56"/>
      <c r="L74" s="57"/>
      <c r="M74" s="55"/>
      <c r="N74" s="55"/>
      <c r="O74" s="55"/>
      <c r="P74" s="57"/>
      <c r="Q74" s="57"/>
      <c r="R74" s="57"/>
      <c r="S74" s="57"/>
      <c r="T74" s="368"/>
      <c r="U74" s="369"/>
      <c r="V74" s="369"/>
      <c r="W74" s="369"/>
      <c r="X74" s="369"/>
      <c r="Y74" s="370"/>
      <c r="Z74" s="370"/>
      <c r="AA74" s="370"/>
      <c r="AB74" s="370"/>
      <c r="AC74" s="369"/>
      <c r="AD74" s="369"/>
      <c r="AE74" s="369"/>
      <c r="AF74" s="369"/>
      <c r="AG74" s="371"/>
      <c r="AH74" s="371"/>
      <c r="AI74" s="371"/>
      <c r="AJ74" s="371"/>
      <c r="AK74" s="372"/>
      <c r="AL74" s="372"/>
      <c r="AM74" s="373"/>
      <c r="AN74" s="369"/>
      <c r="AO74" s="369"/>
      <c r="AP74" s="369"/>
      <c r="AQ74" s="369"/>
      <c r="AR74" s="369"/>
      <c r="AS74" s="369"/>
      <c r="AT74" s="369"/>
      <c r="AU74" s="369"/>
      <c r="AV74" s="374"/>
      <c r="AW74" s="54"/>
      <c r="AX74" s="375"/>
      <c r="AY74" s="376"/>
    </row>
    <row r="75" spans="1:51" s="18" customFormat="1" ht="72.599999999999994" customHeight="1" x14ac:dyDescent="0.25">
      <c r="A75" s="53"/>
      <c r="B75" s="53"/>
      <c r="C75" s="53"/>
      <c r="D75" s="53"/>
      <c r="E75" s="54"/>
      <c r="F75" s="55"/>
      <c r="G75" s="55"/>
      <c r="H75" s="56"/>
      <c r="I75" s="56"/>
      <c r="J75" s="56"/>
      <c r="K75" s="56"/>
      <c r="L75" s="57"/>
      <c r="M75" s="55"/>
      <c r="N75" s="55"/>
      <c r="O75" s="55"/>
      <c r="P75" s="57"/>
      <c r="Q75" s="57"/>
      <c r="R75" s="57"/>
      <c r="S75" s="57"/>
      <c r="T75" s="368"/>
      <c r="U75" s="369"/>
      <c r="V75" s="369"/>
      <c r="W75" s="369"/>
      <c r="X75" s="369"/>
      <c r="Y75" s="370"/>
      <c r="Z75" s="370"/>
      <c r="AA75" s="370"/>
      <c r="AB75" s="370"/>
      <c r="AC75" s="369"/>
      <c r="AD75" s="369"/>
      <c r="AE75" s="369"/>
      <c r="AF75" s="369"/>
      <c r="AG75" s="371"/>
      <c r="AH75" s="371"/>
      <c r="AI75" s="371"/>
      <c r="AJ75" s="371"/>
      <c r="AK75" s="372"/>
      <c r="AL75" s="372"/>
      <c r="AM75" s="373"/>
      <c r="AN75" s="369"/>
      <c r="AO75" s="369"/>
      <c r="AP75" s="369"/>
      <c r="AQ75" s="369"/>
      <c r="AR75" s="369"/>
      <c r="AS75" s="369"/>
      <c r="AT75" s="369"/>
      <c r="AU75" s="369"/>
      <c r="AV75" s="374"/>
      <c r="AW75" s="54"/>
      <c r="AX75" s="375"/>
      <c r="AY75" s="376"/>
    </row>
    <row r="76" spans="1:51" s="18" customFormat="1" ht="72.599999999999994" customHeight="1" x14ac:dyDescent="0.25">
      <c r="A76" s="53"/>
      <c r="B76" s="53"/>
      <c r="C76" s="53"/>
      <c r="D76" s="53"/>
      <c r="E76" s="54"/>
      <c r="F76" s="55"/>
      <c r="G76" s="55"/>
      <c r="H76" s="56"/>
      <c r="I76" s="56"/>
      <c r="J76" s="56"/>
      <c r="K76" s="56"/>
      <c r="L76" s="57"/>
      <c r="M76" s="55"/>
      <c r="N76" s="55"/>
      <c r="O76" s="55"/>
      <c r="P76" s="57"/>
      <c r="Q76" s="57"/>
      <c r="R76" s="57"/>
      <c r="S76" s="57"/>
      <c r="T76" s="368"/>
      <c r="U76" s="369"/>
      <c r="V76" s="369"/>
      <c r="W76" s="369"/>
      <c r="X76" s="369"/>
      <c r="Y76" s="370"/>
      <c r="Z76" s="370"/>
      <c r="AA76" s="370"/>
      <c r="AB76" s="370"/>
      <c r="AC76" s="369"/>
      <c r="AD76" s="369"/>
      <c r="AE76" s="369"/>
      <c r="AF76" s="369"/>
      <c r="AG76" s="371"/>
      <c r="AH76" s="371"/>
      <c r="AI76" s="371"/>
      <c r="AJ76" s="371"/>
      <c r="AK76" s="372"/>
      <c r="AL76" s="372"/>
      <c r="AM76" s="373"/>
      <c r="AN76" s="369"/>
      <c r="AO76" s="369"/>
      <c r="AP76" s="369"/>
      <c r="AQ76" s="369"/>
      <c r="AR76" s="369"/>
      <c r="AS76" s="369"/>
      <c r="AT76" s="369"/>
      <c r="AU76" s="369"/>
      <c r="AV76" s="374"/>
      <c r="AW76" s="54"/>
      <c r="AX76" s="375"/>
      <c r="AY76" s="376"/>
    </row>
    <row r="77" spans="1:51" s="18" customFormat="1" ht="72.599999999999994" customHeight="1" x14ac:dyDescent="0.25">
      <c r="A77" s="53"/>
      <c r="B77" s="53"/>
      <c r="C77" s="53"/>
      <c r="D77" s="53"/>
      <c r="E77" s="54"/>
      <c r="F77" s="55"/>
      <c r="G77" s="55"/>
      <c r="H77" s="56"/>
      <c r="I77" s="56"/>
      <c r="J77" s="56"/>
      <c r="K77" s="56"/>
      <c r="L77" s="57"/>
      <c r="M77" s="55"/>
      <c r="N77" s="55"/>
      <c r="O77" s="55"/>
      <c r="P77" s="57"/>
      <c r="Q77" s="57"/>
      <c r="R77" s="57"/>
      <c r="S77" s="57"/>
      <c r="T77" s="368"/>
      <c r="U77" s="369"/>
      <c r="V77" s="369"/>
      <c r="W77" s="369"/>
      <c r="X77" s="369"/>
      <c r="Y77" s="370"/>
      <c r="Z77" s="370"/>
      <c r="AA77" s="370"/>
      <c r="AB77" s="370"/>
      <c r="AC77" s="369"/>
      <c r="AD77" s="369"/>
      <c r="AE77" s="369"/>
      <c r="AF77" s="369"/>
      <c r="AG77" s="371"/>
      <c r="AH77" s="371"/>
      <c r="AI77" s="371"/>
      <c r="AJ77" s="371"/>
      <c r="AK77" s="372"/>
      <c r="AL77" s="372"/>
      <c r="AM77" s="373"/>
      <c r="AN77" s="369"/>
      <c r="AO77" s="369"/>
      <c r="AP77" s="369"/>
      <c r="AQ77" s="369"/>
      <c r="AR77" s="369"/>
      <c r="AS77" s="369"/>
      <c r="AT77" s="369"/>
      <c r="AU77" s="369"/>
      <c r="AV77" s="374"/>
      <c r="AW77" s="54"/>
      <c r="AX77" s="375"/>
      <c r="AY77" s="376"/>
    </row>
    <row r="78" spans="1:51" s="18" customFormat="1" ht="47.25" x14ac:dyDescent="0.25">
      <c r="A78" s="53" t="str">
        <f t="shared" si="8"/>
        <v>VC1NT1_D9+1</v>
      </c>
      <c r="B78" s="53" t="str">
        <f t="shared" si="9"/>
        <v>VC1NT1_D9+2</v>
      </c>
      <c r="C78" s="53" t="str">
        <f t="shared" si="10"/>
        <v>VC1NT1_D9+3</v>
      </c>
      <c r="D78" s="53" t="str">
        <f t="shared" si="11"/>
        <v>VC1NT1_D9+4</v>
      </c>
      <c r="E78" s="54" t="s">
        <v>32</v>
      </c>
      <c r="F78" s="55"/>
      <c r="G78" s="55" t="s">
        <v>3893</v>
      </c>
      <c r="H78" s="56" t="str">
        <f t="shared" si="7"/>
        <v xml:space="preserve">Đường tỉnh 768 </v>
      </c>
      <c r="I78" s="56" t="s">
        <v>3888</v>
      </c>
      <c r="J78" s="70" t="s">
        <v>34</v>
      </c>
      <c r="K78" s="56" t="s">
        <v>3889</v>
      </c>
      <c r="L78" s="57">
        <v>1700</v>
      </c>
      <c r="M78" s="55">
        <v>800</v>
      </c>
      <c r="N78" s="55">
        <v>700</v>
      </c>
      <c r="O78" s="55">
        <v>600</v>
      </c>
      <c r="P78" s="57"/>
      <c r="Q78" s="57"/>
      <c r="R78" s="57"/>
      <c r="S78" s="57"/>
      <c r="T78" s="368" t="str">
        <f t="shared" si="4"/>
        <v>VC1NT1_D9</v>
      </c>
      <c r="U78" s="369"/>
      <c r="V78" s="369"/>
      <c r="W78" s="369"/>
      <c r="X78" s="369"/>
      <c r="Y78" s="370"/>
      <c r="Z78" s="370"/>
      <c r="AA78" s="370"/>
      <c r="AB78" s="370"/>
      <c r="AC78" s="369"/>
      <c r="AD78" s="369"/>
      <c r="AE78" s="369"/>
      <c r="AF78" s="369"/>
      <c r="AG78" s="371"/>
      <c r="AH78" s="371"/>
      <c r="AI78" s="371"/>
      <c r="AJ78" s="371"/>
      <c r="AK78" s="372">
        <v>5.1163294117647062</v>
      </c>
      <c r="AL78" s="372"/>
      <c r="AM78" s="373" t="e">
        <f>ROUNDDOWN(AK78*#REF!/#REF!,1)</f>
        <v>#REF!</v>
      </c>
      <c r="AN78" s="369" t="e">
        <f t="shared" si="5"/>
        <v>#REF!</v>
      </c>
      <c r="AO78" s="369" t="e">
        <f t="shared" si="5"/>
        <v>#REF!</v>
      </c>
      <c r="AP78" s="369" t="e">
        <f t="shared" si="5"/>
        <v>#REF!</v>
      </c>
      <c r="AQ78" s="369" t="e">
        <f t="shared" si="5"/>
        <v>#REF!</v>
      </c>
      <c r="AR78" s="369" t="e">
        <f t="shared" si="6"/>
        <v>#REF!</v>
      </c>
      <c r="AS78" s="369" t="e">
        <f t="shared" si="6"/>
        <v>#REF!</v>
      </c>
      <c r="AT78" s="369" t="e">
        <f t="shared" si="6"/>
        <v>#REF!</v>
      </c>
      <c r="AU78" s="369" t="e">
        <f t="shared" si="6"/>
        <v>#REF!</v>
      </c>
      <c r="AV78" s="374"/>
      <c r="AW78" s="54" t="s">
        <v>32</v>
      </c>
      <c r="AX78" s="375"/>
      <c r="AY78" s="376">
        <v>100</v>
      </c>
    </row>
    <row r="79" spans="1:51" s="18" customFormat="1" ht="15.75" x14ac:dyDescent="0.25">
      <c r="A79" s="53"/>
      <c r="B79" s="53"/>
      <c r="C79" s="53"/>
      <c r="D79" s="53"/>
      <c r="E79" s="54"/>
      <c r="F79" s="55"/>
      <c r="G79" s="55"/>
      <c r="H79" s="56"/>
      <c r="I79" s="56"/>
      <c r="J79" s="70"/>
      <c r="K79" s="56"/>
      <c r="L79" s="57"/>
      <c r="M79" s="55"/>
      <c r="N79" s="55"/>
      <c r="O79" s="55"/>
      <c r="P79" s="57"/>
      <c r="Q79" s="57"/>
      <c r="R79" s="57"/>
      <c r="S79" s="57"/>
      <c r="T79" s="368"/>
      <c r="U79" s="369"/>
      <c r="V79" s="369"/>
      <c r="W79" s="369"/>
      <c r="X79" s="369"/>
      <c r="Y79" s="370"/>
      <c r="Z79" s="370"/>
      <c r="AA79" s="370"/>
      <c r="AB79" s="370"/>
      <c r="AC79" s="369"/>
      <c r="AD79" s="369"/>
      <c r="AE79" s="369"/>
      <c r="AF79" s="369"/>
      <c r="AG79" s="371"/>
      <c r="AH79" s="371"/>
      <c r="AI79" s="371"/>
      <c r="AJ79" s="371"/>
      <c r="AK79" s="372"/>
      <c r="AL79" s="372"/>
      <c r="AM79" s="373"/>
      <c r="AN79" s="369"/>
      <c r="AO79" s="369"/>
      <c r="AP79" s="369"/>
      <c r="AQ79" s="369"/>
      <c r="AR79" s="369"/>
      <c r="AS79" s="369"/>
      <c r="AT79" s="369"/>
      <c r="AU79" s="369"/>
      <c r="AV79" s="374"/>
      <c r="AW79" s="54"/>
      <c r="AX79" s="375"/>
      <c r="AY79" s="376"/>
    </row>
    <row r="80" spans="1:51" s="18" customFormat="1" ht="15.75" x14ac:dyDescent="0.25">
      <c r="A80" s="53"/>
      <c r="B80" s="53"/>
      <c r="C80" s="53"/>
      <c r="D80" s="53"/>
      <c r="E80" s="54"/>
      <c r="F80" s="55"/>
      <c r="G80" s="55"/>
      <c r="H80" s="56"/>
      <c r="I80" s="56"/>
      <c r="J80" s="70"/>
      <c r="K80" s="56"/>
      <c r="L80" s="57"/>
      <c r="M80" s="55"/>
      <c r="N80" s="55"/>
      <c r="O80" s="55"/>
      <c r="P80" s="57"/>
      <c r="Q80" s="57"/>
      <c r="R80" s="57"/>
      <c r="S80" s="57"/>
      <c r="T80" s="368"/>
      <c r="U80" s="369"/>
      <c r="V80" s="369"/>
      <c r="W80" s="369"/>
      <c r="X80" s="369"/>
      <c r="Y80" s="370"/>
      <c r="Z80" s="370"/>
      <c r="AA80" s="370"/>
      <c r="AB80" s="370"/>
      <c r="AC80" s="369"/>
      <c r="AD80" s="369"/>
      <c r="AE80" s="369"/>
      <c r="AF80" s="369"/>
      <c r="AG80" s="371"/>
      <c r="AH80" s="371"/>
      <c r="AI80" s="371"/>
      <c r="AJ80" s="371"/>
      <c r="AK80" s="372"/>
      <c r="AL80" s="372"/>
      <c r="AM80" s="373"/>
      <c r="AN80" s="369"/>
      <c r="AO80" s="369"/>
      <c r="AP80" s="369"/>
      <c r="AQ80" s="369"/>
      <c r="AR80" s="369"/>
      <c r="AS80" s="369"/>
      <c r="AT80" s="369"/>
      <c r="AU80" s="369"/>
      <c r="AV80" s="374"/>
      <c r="AW80" s="54"/>
      <c r="AX80" s="375"/>
      <c r="AY80" s="376"/>
    </row>
    <row r="81" spans="1:57" s="18" customFormat="1" ht="15.75" x14ac:dyDescent="0.25">
      <c r="A81" s="53"/>
      <c r="B81" s="53"/>
      <c r="C81" s="53"/>
      <c r="D81" s="53"/>
      <c r="E81" s="54"/>
      <c r="F81" s="55"/>
      <c r="G81" s="55"/>
      <c r="H81" s="56"/>
      <c r="I81" s="56"/>
      <c r="J81" s="70"/>
      <c r="K81" s="56"/>
      <c r="L81" s="57"/>
      <c r="M81" s="55"/>
      <c r="N81" s="55"/>
      <c r="O81" s="55"/>
      <c r="P81" s="57"/>
      <c r="Q81" s="57"/>
      <c r="R81" s="57"/>
      <c r="S81" s="57"/>
      <c r="T81" s="368"/>
      <c r="U81" s="369"/>
      <c r="V81" s="369"/>
      <c r="W81" s="369"/>
      <c r="X81" s="369"/>
      <c r="Y81" s="370"/>
      <c r="Z81" s="370"/>
      <c r="AA81" s="370"/>
      <c r="AB81" s="370"/>
      <c r="AC81" s="369"/>
      <c r="AD81" s="369"/>
      <c r="AE81" s="369"/>
      <c r="AF81" s="369"/>
      <c r="AG81" s="371"/>
      <c r="AH81" s="371"/>
      <c r="AI81" s="371"/>
      <c r="AJ81" s="371"/>
      <c r="AK81" s="372"/>
      <c r="AL81" s="372"/>
      <c r="AM81" s="373"/>
      <c r="AN81" s="369"/>
      <c r="AO81" s="369"/>
      <c r="AP81" s="369"/>
      <c r="AQ81" s="369"/>
      <c r="AR81" s="369"/>
      <c r="AS81" s="369"/>
      <c r="AT81" s="369"/>
      <c r="AU81" s="369"/>
      <c r="AV81" s="374"/>
      <c r="AW81" s="54"/>
      <c r="AX81" s="375"/>
      <c r="AY81" s="376"/>
    </row>
    <row r="82" spans="1:57" s="18" customFormat="1" ht="15.75" x14ac:dyDescent="0.25">
      <c r="A82" s="53"/>
      <c r="B82" s="53"/>
      <c r="C82" s="53"/>
      <c r="D82" s="53"/>
      <c r="E82" s="54"/>
      <c r="F82" s="55"/>
      <c r="G82" s="55"/>
      <c r="H82" s="56"/>
      <c r="I82" s="56"/>
      <c r="J82" s="70"/>
      <c r="K82" s="56"/>
      <c r="L82" s="57"/>
      <c r="M82" s="55"/>
      <c r="N82" s="55"/>
      <c r="O82" s="55"/>
      <c r="P82" s="57"/>
      <c r="Q82" s="57"/>
      <c r="R82" s="57"/>
      <c r="S82" s="57"/>
      <c r="T82" s="368"/>
      <c r="U82" s="369"/>
      <c r="V82" s="369"/>
      <c r="W82" s="369"/>
      <c r="X82" s="369"/>
      <c r="Y82" s="370"/>
      <c r="Z82" s="370"/>
      <c r="AA82" s="370"/>
      <c r="AB82" s="370"/>
      <c r="AC82" s="369"/>
      <c r="AD82" s="369"/>
      <c r="AE82" s="369"/>
      <c r="AF82" s="369"/>
      <c r="AG82" s="371"/>
      <c r="AH82" s="371"/>
      <c r="AI82" s="371"/>
      <c r="AJ82" s="371"/>
      <c r="AK82" s="372"/>
      <c r="AL82" s="372"/>
      <c r="AM82" s="373"/>
      <c r="AN82" s="369"/>
      <c r="AO82" s="369"/>
      <c r="AP82" s="369"/>
      <c r="AQ82" s="369"/>
      <c r="AR82" s="369"/>
      <c r="AS82" s="369"/>
      <c r="AT82" s="369"/>
      <c r="AU82" s="369"/>
      <c r="AV82" s="374"/>
      <c r="AW82" s="54"/>
      <c r="AX82" s="375"/>
      <c r="AY82" s="376"/>
    </row>
    <row r="83" spans="1:57" s="18" customFormat="1" ht="15.75" x14ac:dyDescent="0.25">
      <c r="A83" s="53"/>
      <c r="B83" s="53"/>
      <c r="C83" s="53"/>
      <c r="D83" s="53"/>
      <c r="E83" s="54"/>
      <c r="F83" s="55"/>
      <c r="G83" s="55"/>
      <c r="H83" s="56"/>
      <c r="I83" s="56"/>
      <c r="J83" s="70"/>
      <c r="K83" s="56"/>
      <c r="L83" s="57"/>
      <c r="M83" s="55"/>
      <c r="N83" s="55"/>
      <c r="O83" s="55"/>
      <c r="P83" s="57"/>
      <c r="Q83" s="57"/>
      <c r="R83" s="57"/>
      <c r="S83" s="57"/>
      <c r="T83" s="368"/>
      <c r="U83" s="369"/>
      <c r="V83" s="369"/>
      <c r="W83" s="369"/>
      <c r="X83" s="369"/>
      <c r="Y83" s="370"/>
      <c r="Z83" s="370"/>
      <c r="AA83" s="370"/>
      <c r="AB83" s="370"/>
      <c r="AC83" s="369"/>
      <c r="AD83" s="369"/>
      <c r="AE83" s="369"/>
      <c r="AF83" s="369"/>
      <c r="AG83" s="371"/>
      <c r="AH83" s="371"/>
      <c r="AI83" s="371"/>
      <c r="AJ83" s="371"/>
      <c r="AK83" s="372"/>
      <c r="AL83" s="372"/>
      <c r="AM83" s="373"/>
      <c r="AN83" s="369"/>
      <c r="AO83" s="369"/>
      <c r="AP83" s="369"/>
      <c r="AQ83" s="369"/>
      <c r="AR83" s="369"/>
      <c r="AS83" s="369"/>
      <c r="AT83" s="369"/>
      <c r="AU83" s="369"/>
      <c r="AV83" s="374"/>
      <c r="AW83" s="54"/>
      <c r="AX83" s="375"/>
      <c r="AY83" s="376"/>
    </row>
    <row r="84" spans="1:57" s="18" customFormat="1" ht="15.75" x14ac:dyDescent="0.25">
      <c r="A84" s="53"/>
      <c r="B84" s="53"/>
      <c r="C84" s="53"/>
      <c r="D84" s="53"/>
      <c r="E84" s="54"/>
      <c r="F84" s="55"/>
      <c r="G84" s="55"/>
      <c r="H84" s="56"/>
      <c r="I84" s="56"/>
      <c r="J84" s="70"/>
      <c r="K84" s="56"/>
      <c r="L84" s="57"/>
      <c r="M84" s="55"/>
      <c r="N84" s="55"/>
      <c r="O84" s="55"/>
      <c r="P84" s="57"/>
      <c r="Q84" s="57"/>
      <c r="R84" s="57"/>
      <c r="S84" s="57"/>
      <c r="T84" s="368"/>
      <c r="U84" s="369"/>
      <c r="V84" s="369"/>
      <c r="W84" s="369"/>
      <c r="X84" s="369"/>
      <c r="Y84" s="370"/>
      <c r="Z84" s="370"/>
      <c r="AA84" s="370"/>
      <c r="AB84" s="370"/>
      <c r="AC84" s="369"/>
      <c r="AD84" s="369"/>
      <c r="AE84" s="369"/>
      <c r="AF84" s="369"/>
      <c r="AG84" s="371"/>
      <c r="AH84" s="371"/>
      <c r="AI84" s="371"/>
      <c r="AJ84" s="371"/>
      <c r="AK84" s="372"/>
      <c r="AL84" s="372"/>
      <c r="AM84" s="373"/>
      <c r="AN84" s="369"/>
      <c r="AO84" s="369"/>
      <c r="AP84" s="369"/>
      <c r="AQ84" s="369"/>
      <c r="AR84" s="369"/>
      <c r="AS84" s="369"/>
      <c r="AT84" s="369"/>
      <c r="AU84" s="369"/>
      <c r="AV84" s="374"/>
      <c r="AW84" s="54"/>
      <c r="AX84" s="375"/>
      <c r="AY84" s="376"/>
    </row>
    <row r="85" spans="1:57" s="18" customFormat="1" ht="47.25" x14ac:dyDescent="0.25">
      <c r="A85" s="53" t="str">
        <f t="shared" si="8"/>
        <v>VC1NT1_D10+1</v>
      </c>
      <c r="B85" s="53" t="str">
        <f t="shared" si="9"/>
        <v>VC1NT1_D10+2</v>
      </c>
      <c r="C85" s="53" t="str">
        <f t="shared" si="10"/>
        <v>VC1NT1_D10+3</v>
      </c>
      <c r="D85" s="53" t="str">
        <f t="shared" si="11"/>
        <v>VC1NT1_D10+4</v>
      </c>
      <c r="E85" s="54" t="s">
        <v>32</v>
      </c>
      <c r="F85" s="55"/>
      <c r="G85" s="55" t="s">
        <v>3896</v>
      </c>
      <c r="H85" s="56" t="str">
        <f t="shared" si="7"/>
        <v xml:space="preserve">Đường tỉnh 768 </v>
      </c>
      <c r="I85" s="56" t="s">
        <v>3889</v>
      </c>
      <c r="J85" s="70" t="s">
        <v>34</v>
      </c>
      <c r="K85" s="56" t="s">
        <v>6398</v>
      </c>
      <c r="L85" s="57">
        <v>1650</v>
      </c>
      <c r="M85" s="55">
        <v>800</v>
      </c>
      <c r="N85" s="55">
        <v>650</v>
      </c>
      <c r="O85" s="55">
        <v>500</v>
      </c>
      <c r="P85" s="57"/>
      <c r="Q85" s="57"/>
      <c r="R85" s="57"/>
      <c r="S85" s="57"/>
      <c r="T85" s="368" t="str">
        <f t="shared" si="4"/>
        <v>VC1NT1_D10</v>
      </c>
      <c r="U85" s="369"/>
      <c r="V85" s="369"/>
      <c r="W85" s="369"/>
      <c r="X85" s="369"/>
      <c r="Y85" s="370">
        <f>U85/L85</f>
        <v>0</v>
      </c>
      <c r="Z85" s="370"/>
      <c r="AA85" s="370"/>
      <c r="AB85" s="370"/>
      <c r="AC85" s="369"/>
      <c r="AD85" s="369"/>
      <c r="AE85" s="369"/>
      <c r="AF85" s="369"/>
      <c r="AG85" s="371"/>
      <c r="AH85" s="371"/>
      <c r="AI85" s="371"/>
      <c r="AJ85" s="371"/>
      <c r="AK85" s="372">
        <v>4.9487272727272726</v>
      </c>
      <c r="AL85" s="372"/>
      <c r="AM85" s="373" t="e">
        <f>ROUNDDOWN(AK85*#REF!/#REF!,1)</f>
        <v>#REF!</v>
      </c>
      <c r="AN85" s="369" t="e">
        <f t="shared" si="5"/>
        <v>#REF!</v>
      </c>
      <c r="AO85" s="369" t="e">
        <f t="shared" si="5"/>
        <v>#REF!</v>
      </c>
      <c r="AP85" s="369" t="e">
        <f t="shared" si="5"/>
        <v>#REF!</v>
      </c>
      <c r="AQ85" s="369" t="e">
        <f t="shared" si="5"/>
        <v>#REF!</v>
      </c>
      <c r="AR85" s="369" t="e">
        <f t="shared" si="6"/>
        <v>#REF!</v>
      </c>
      <c r="AS85" s="369" t="e">
        <f t="shared" si="6"/>
        <v>#REF!</v>
      </c>
      <c r="AT85" s="369" t="e">
        <f t="shared" si="6"/>
        <v>#REF!</v>
      </c>
      <c r="AU85" s="369" t="e">
        <f t="shared" si="6"/>
        <v>#REF!</v>
      </c>
      <c r="AV85" s="374"/>
      <c r="AW85" s="54" t="s">
        <v>32</v>
      </c>
      <c r="AX85" s="375"/>
      <c r="AY85" s="376">
        <v>90</v>
      </c>
    </row>
    <row r="86" spans="1:57" s="18" customFormat="1" ht="15.75" x14ac:dyDescent="0.25">
      <c r="A86" s="53"/>
      <c r="B86" s="53"/>
      <c r="C86" s="53"/>
      <c r="D86" s="53"/>
      <c r="E86" s="54"/>
      <c r="F86" s="55"/>
      <c r="G86" s="55"/>
      <c r="H86" s="56"/>
      <c r="I86" s="56"/>
      <c r="J86" s="70"/>
      <c r="K86" s="56"/>
      <c r="L86" s="57"/>
      <c r="M86" s="55"/>
      <c r="N86" s="55"/>
      <c r="O86" s="55"/>
      <c r="P86" s="57"/>
      <c r="Q86" s="57"/>
      <c r="R86" s="57"/>
      <c r="S86" s="57"/>
      <c r="T86" s="368"/>
      <c r="U86" s="369"/>
      <c r="V86" s="369"/>
      <c r="W86" s="369"/>
      <c r="X86" s="369"/>
      <c r="Y86" s="370"/>
      <c r="Z86" s="370"/>
      <c r="AA86" s="370"/>
      <c r="AB86" s="370"/>
      <c r="AC86" s="369"/>
      <c r="AD86" s="369"/>
      <c r="AE86" s="369"/>
      <c r="AF86" s="369"/>
      <c r="AG86" s="371"/>
      <c r="AH86" s="371"/>
      <c r="AI86" s="371"/>
      <c r="AJ86" s="371"/>
      <c r="AK86" s="372"/>
      <c r="AL86" s="372"/>
      <c r="AM86" s="373"/>
      <c r="AN86" s="369"/>
      <c r="AO86" s="369"/>
      <c r="AP86" s="369"/>
      <c r="AQ86" s="369"/>
      <c r="AR86" s="369"/>
      <c r="AS86" s="369"/>
      <c r="AT86" s="369"/>
      <c r="AU86" s="369"/>
      <c r="AV86" s="374"/>
      <c r="AW86" s="54"/>
      <c r="AX86" s="375"/>
      <c r="AY86" s="376"/>
    </row>
    <row r="87" spans="1:57" s="18" customFormat="1" ht="15.75" x14ac:dyDescent="0.25">
      <c r="A87" s="53"/>
      <c r="B87" s="53"/>
      <c r="C87" s="53"/>
      <c r="D87" s="53"/>
      <c r="E87" s="54"/>
      <c r="F87" s="55"/>
      <c r="G87" s="55"/>
      <c r="H87" s="56"/>
      <c r="I87" s="56"/>
      <c r="J87" s="70"/>
      <c r="K87" s="56"/>
      <c r="L87" s="57"/>
      <c r="M87" s="55"/>
      <c r="N87" s="55"/>
      <c r="O87" s="55"/>
      <c r="P87" s="57"/>
      <c r="Q87" s="57"/>
      <c r="R87" s="57"/>
      <c r="S87" s="57"/>
      <c r="T87" s="368"/>
      <c r="U87" s="369"/>
      <c r="V87" s="369"/>
      <c r="W87" s="369"/>
      <c r="X87" s="369"/>
      <c r="Y87" s="370"/>
      <c r="Z87" s="370"/>
      <c r="AA87" s="370"/>
      <c r="AB87" s="370"/>
      <c r="AC87" s="369"/>
      <c r="AD87" s="369"/>
      <c r="AE87" s="369"/>
      <c r="AF87" s="369"/>
      <c r="AG87" s="371"/>
      <c r="AH87" s="371"/>
      <c r="AI87" s="371"/>
      <c r="AJ87" s="371"/>
      <c r="AK87" s="372"/>
      <c r="AL87" s="372"/>
      <c r="AM87" s="373"/>
      <c r="AN87" s="369"/>
      <c r="AO87" s="369"/>
      <c r="AP87" s="369"/>
      <c r="AQ87" s="369"/>
      <c r="AR87" s="369"/>
      <c r="AS87" s="369"/>
      <c r="AT87" s="369"/>
      <c r="AU87" s="369"/>
      <c r="AV87" s="374"/>
      <c r="AW87" s="54"/>
      <c r="AX87" s="375"/>
      <c r="AY87" s="376"/>
    </row>
    <row r="88" spans="1:57" s="18" customFormat="1" ht="15.75" x14ac:dyDescent="0.25">
      <c r="A88" s="53"/>
      <c r="B88" s="53"/>
      <c r="C88" s="53"/>
      <c r="D88" s="53"/>
      <c r="E88" s="54"/>
      <c r="F88" s="55"/>
      <c r="G88" s="55"/>
      <c r="H88" s="56"/>
      <c r="I88" s="56"/>
      <c r="J88" s="70"/>
      <c r="K88" s="56"/>
      <c r="L88" s="57"/>
      <c r="M88" s="55"/>
      <c r="N88" s="55"/>
      <c r="O88" s="55"/>
      <c r="P88" s="57"/>
      <c r="Q88" s="57"/>
      <c r="R88" s="57"/>
      <c r="S88" s="57"/>
      <c r="T88" s="368"/>
      <c r="U88" s="369"/>
      <c r="V88" s="369"/>
      <c r="W88" s="369"/>
      <c r="X88" s="369"/>
      <c r="Y88" s="370"/>
      <c r="Z88" s="370"/>
      <c r="AA88" s="370"/>
      <c r="AB88" s="370"/>
      <c r="AC88" s="369"/>
      <c r="AD88" s="369"/>
      <c r="AE88" s="369"/>
      <c r="AF88" s="369"/>
      <c r="AG88" s="371"/>
      <c r="AH88" s="371"/>
      <c r="AI88" s="371"/>
      <c r="AJ88" s="371"/>
      <c r="AK88" s="372"/>
      <c r="AL88" s="372"/>
      <c r="AM88" s="373"/>
      <c r="AN88" s="369"/>
      <c r="AO88" s="369"/>
      <c r="AP88" s="369"/>
      <c r="AQ88" s="369"/>
      <c r="AR88" s="369"/>
      <c r="AS88" s="369"/>
      <c r="AT88" s="369"/>
      <c r="AU88" s="369"/>
      <c r="AV88" s="374"/>
      <c r="AW88" s="54"/>
      <c r="AX88" s="375"/>
      <c r="AY88" s="376"/>
    </row>
    <row r="89" spans="1:57" s="18" customFormat="1" ht="15.75" x14ac:dyDescent="0.25">
      <c r="A89" s="53"/>
      <c r="B89" s="53"/>
      <c r="C89" s="53"/>
      <c r="D89" s="53"/>
      <c r="E89" s="54"/>
      <c r="F89" s="55"/>
      <c r="G89" s="55"/>
      <c r="H89" s="56"/>
      <c r="I89" s="56"/>
      <c r="J89" s="70"/>
      <c r="K89" s="56"/>
      <c r="L89" s="57"/>
      <c r="M89" s="55"/>
      <c r="N89" s="55"/>
      <c r="O89" s="55"/>
      <c r="P89" s="57"/>
      <c r="Q89" s="57"/>
      <c r="R89" s="57"/>
      <c r="S89" s="57"/>
      <c r="T89" s="368"/>
      <c r="U89" s="369"/>
      <c r="V89" s="369"/>
      <c r="W89" s="369"/>
      <c r="X89" s="369"/>
      <c r="Y89" s="370"/>
      <c r="Z89" s="370"/>
      <c r="AA89" s="370"/>
      <c r="AB89" s="370"/>
      <c r="AC89" s="369"/>
      <c r="AD89" s="369"/>
      <c r="AE89" s="369"/>
      <c r="AF89" s="369"/>
      <c r="AG89" s="371"/>
      <c r="AH89" s="371"/>
      <c r="AI89" s="371"/>
      <c r="AJ89" s="371"/>
      <c r="AK89" s="372"/>
      <c r="AL89" s="372"/>
      <c r="AM89" s="373"/>
      <c r="AN89" s="369"/>
      <c r="AO89" s="369"/>
      <c r="AP89" s="369"/>
      <c r="AQ89" s="369"/>
      <c r="AR89" s="369"/>
      <c r="AS89" s="369"/>
      <c r="AT89" s="369"/>
      <c r="AU89" s="369"/>
      <c r="AV89" s="374"/>
      <c r="AW89" s="54"/>
      <c r="AX89" s="375"/>
      <c r="AY89" s="376"/>
    </row>
    <row r="90" spans="1:57" s="18" customFormat="1" ht="15.75" x14ac:dyDescent="0.25">
      <c r="A90" s="53"/>
      <c r="B90" s="53"/>
      <c r="C90" s="53"/>
      <c r="D90" s="53"/>
      <c r="E90" s="54"/>
      <c r="F90" s="55"/>
      <c r="G90" s="55"/>
      <c r="H90" s="56"/>
      <c r="I90" s="56"/>
      <c r="J90" s="70"/>
      <c r="K90" s="56"/>
      <c r="L90" s="57"/>
      <c r="M90" s="55"/>
      <c r="N90" s="55"/>
      <c r="O90" s="55"/>
      <c r="P90" s="57"/>
      <c r="Q90" s="57"/>
      <c r="R90" s="57"/>
      <c r="S90" s="57"/>
      <c r="T90" s="368"/>
      <c r="U90" s="369"/>
      <c r="V90" s="369"/>
      <c r="W90" s="369"/>
      <c r="X90" s="369"/>
      <c r="Y90" s="370"/>
      <c r="Z90" s="370"/>
      <c r="AA90" s="370"/>
      <c r="AB90" s="370"/>
      <c r="AC90" s="369"/>
      <c r="AD90" s="369"/>
      <c r="AE90" s="369"/>
      <c r="AF90" s="369"/>
      <c r="AG90" s="371"/>
      <c r="AH90" s="371"/>
      <c r="AI90" s="371"/>
      <c r="AJ90" s="371"/>
      <c r="AK90" s="372"/>
      <c r="AL90" s="372"/>
      <c r="AM90" s="373"/>
      <c r="AN90" s="369"/>
      <c r="AO90" s="369"/>
      <c r="AP90" s="369"/>
      <c r="AQ90" s="369"/>
      <c r="AR90" s="369"/>
      <c r="AS90" s="369"/>
      <c r="AT90" s="369"/>
      <c r="AU90" s="369"/>
      <c r="AV90" s="374"/>
      <c r="AW90" s="54"/>
      <c r="AX90" s="375"/>
      <c r="AY90" s="376"/>
    </row>
    <row r="91" spans="1:57" s="18" customFormat="1" ht="15.75" x14ac:dyDescent="0.25">
      <c r="A91" s="53"/>
      <c r="B91" s="53"/>
      <c r="C91" s="53"/>
      <c r="D91" s="53"/>
      <c r="E91" s="54"/>
      <c r="F91" s="55"/>
      <c r="G91" s="55"/>
      <c r="H91" s="56"/>
      <c r="I91" s="56"/>
      <c r="J91" s="70"/>
      <c r="K91" s="56"/>
      <c r="L91" s="57"/>
      <c r="M91" s="55"/>
      <c r="N91" s="55"/>
      <c r="O91" s="55"/>
      <c r="P91" s="57"/>
      <c r="Q91" s="57"/>
      <c r="R91" s="57"/>
      <c r="S91" s="57"/>
      <c r="T91" s="368"/>
      <c r="U91" s="369"/>
      <c r="V91" s="369"/>
      <c r="W91" s="369"/>
      <c r="X91" s="369"/>
      <c r="Y91" s="370"/>
      <c r="Z91" s="370"/>
      <c r="AA91" s="370"/>
      <c r="AB91" s="370"/>
      <c r="AC91" s="369"/>
      <c r="AD91" s="369"/>
      <c r="AE91" s="369"/>
      <c r="AF91" s="369"/>
      <c r="AG91" s="371"/>
      <c r="AH91" s="371"/>
      <c r="AI91" s="371"/>
      <c r="AJ91" s="371"/>
      <c r="AK91" s="372"/>
      <c r="AL91" s="372"/>
      <c r="AM91" s="373"/>
      <c r="AN91" s="369"/>
      <c r="AO91" s="369"/>
      <c r="AP91" s="369"/>
      <c r="AQ91" s="369"/>
      <c r="AR91" s="369"/>
      <c r="AS91" s="369"/>
      <c r="AT91" s="369"/>
      <c r="AU91" s="369"/>
      <c r="AV91" s="374"/>
      <c r="AW91" s="54"/>
      <c r="AX91" s="375"/>
      <c r="AY91" s="376"/>
    </row>
    <row r="92" spans="1:57" s="18" customFormat="1" ht="31.5" x14ac:dyDescent="0.25">
      <c r="A92" s="53" t="str">
        <f t="shared" ref="A92" si="12">$G92&amp;"+1"</f>
        <v>VC1DT_D2+1</v>
      </c>
      <c r="B92" s="53" t="str">
        <f t="shared" ref="B92" si="13">$G92&amp;"+2"</f>
        <v>VC1DT_D2+2</v>
      </c>
      <c r="C92" s="53" t="str">
        <f t="shared" ref="C92" si="14">$G92&amp;"+3"</f>
        <v>VC1DT_D2+3</v>
      </c>
      <c r="D92" s="53" t="str">
        <f t="shared" ref="D92" si="15">$G92&amp;"+4"</f>
        <v>VC1DT_D2+4</v>
      </c>
      <c r="E92" s="54" t="s">
        <v>32</v>
      </c>
      <c r="F92" s="55"/>
      <c r="G92" s="55" t="s">
        <v>6209</v>
      </c>
      <c r="H92" s="56" t="str">
        <f t="shared" si="7"/>
        <v>Đường tỉnh 768</v>
      </c>
      <c r="I92" s="56" t="s">
        <v>6398</v>
      </c>
      <c r="J92" s="56" t="s">
        <v>50</v>
      </c>
      <c r="K92" s="56" t="s">
        <v>6399</v>
      </c>
      <c r="L92" s="57">
        <v>2200</v>
      </c>
      <c r="M92" s="55">
        <v>1000</v>
      </c>
      <c r="N92" s="55">
        <v>800</v>
      </c>
      <c r="O92" s="55">
        <v>600</v>
      </c>
      <c r="P92" s="57">
        <f>VLOOKUP(G92&amp;"Vị trí 1",'[1]14_ODT'!$D$11:$L$3938,9,0)</f>
        <v>2200</v>
      </c>
      <c r="Q92" s="57">
        <f>VLOOKUP(G92&amp;"Vị trí 2",'[1]14_ODT'!$D$11:$L$3938,9,0)</f>
        <v>1000</v>
      </c>
      <c r="R92" s="57">
        <f>VLOOKUP(G92&amp;"Vị trí 3",'[1]14_ODT'!$D$11:$L$3938,9,0)</f>
        <v>800</v>
      </c>
      <c r="S92" s="57">
        <f>VLOOKUP(G92&amp;"Vị trí 4",'[1]14_ODT'!$D$11:$L$3938,9,0)</f>
        <v>600</v>
      </c>
      <c r="T92" s="368"/>
      <c r="U92" s="369"/>
      <c r="V92" s="369"/>
      <c r="W92" s="369"/>
      <c r="X92" s="369"/>
      <c r="Y92" s="370"/>
      <c r="Z92" s="370"/>
      <c r="AA92" s="370"/>
      <c r="AB92" s="370"/>
      <c r="AC92" s="369"/>
      <c r="AD92" s="369"/>
      <c r="AE92" s="369"/>
      <c r="AF92" s="369"/>
      <c r="AG92" s="371"/>
      <c r="AH92" s="371"/>
      <c r="AI92" s="371"/>
      <c r="AJ92" s="371">
        <v>4.0545454545454547</v>
      </c>
      <c r="AK92" s="372"/>
      <c r="AL92" s="372" t="e">
        <f>ROUNDDOWN(AJ92*#REF!/#REF!,1)</f>
        <v>#REF!</v>
      </c>
      <c r="AM92" s="373" t="e">
        <f t="shared" ref="AM92:AP92" si="16">L92*$AL92</f>
        <v>#REF!</v>
      </c>
      <c r="AN92" s="369" t="e">
        <f t="shared" si="16"/>
        <v>#REF!</v>
      </c>
      <c r="AO92" s="369" t="e">
        <f t="shared" si="16"/>
        <v>#REF!</v>
      </c>
      <c r="AP92" s="369" t="e">
        <f t="shared" si="16"/>
        <v>#REF!</v>
      </c>
      <c r="AQ92" s="369" t="e">
        <f t="shared" ref="AQ92:AU155" si="17">IF(AM92&lt;1000,ROUND(AM92,-1),ROUND(AM92,-2))</f>
        <v>#REF!</v>
      </c>
      <c r="AR92" s="369" t="e">
        <f t="shared" si="17"/>
        <v>#REF!</v>
      </c>
      <c r="AS92" s="369" t="e">
        <f t="shared" si="17"/>
        <v>#REF!</v>
      </c>
      <c r="AT92" s="369" t="e">
        <f t="shared" si="17"/>
        <v>#REF!</v>
      </c>
      <c r="AU92" s="369" t="e">
        <f>AM92*0.15</f>
        <v>#REF!</v>
      </c>
      <c r="AV92" s="374" t="s">
        <v>32</v>
      </c>
      <c r="AW92" s="54"/>
      <c r="AX92" s="375"/>
      <c r="AY92" s="376"/>
      <c r="BE92" s="18" t="e">
        <f>AT92-AU92</f>
        <v>#REF!</v>
      </c>
    </row>
    <row r="93" spans="1:57" s="18" customFormat="1" ht="15.75" x14ac:dyDescent="0.25">
      <c r="A93" s="53"/>
      <c r="B93" s="53"/>
      <c r="C93" s="53"/>
      <c r="D93" s="53"/>
      <c r="E93" s="54"/>
      <c r="F93" s="55"/>
      <c r="G93" s="55"/>
      <c r="H93" s="56"/>
      <c r="I93" s="56"/>
      <c r="J93" s="56"/>
      <c r="K93" s="56"/>
      <c r="L93" s="57"/>
      <c r="M93" s="55"/>
      <c r="N93" s="55"/>
      <c r="O93" s="55"/>
      <c r="P93" s="57"/>
      <c r="Q93" s="57"/>
      <c r="R93" s="57"/>
      <c r="S93" s="57"/>
      <c r="T93" s="368"/>
      <c r="U93" s="369"/>
      <c r="V93" s="369"/>
      <c r="W93" s="369"/>
      <c r="X93" s="369"/>
      <c r="Y93" s="370"/>
      <c r="Z93" s="370"/>
      <c r="AA93" s="370"/>
      <c r="AB93" s="370"/>
      <c r="AC93" s="369"/>
      <c r="AD93" s="369"/>
      <c r="AE93" s="369"/>
      <c r="AF93" s="369"/>
      <c r="AG93" s="371"/>
      <c r="AH93" s="371"/>
      <c r="AI93" s="371"/>
      <c r="AJ93" s="371"/>
      <c r="AK93" s="372"/>
      <c r="AL93" s="372"/>
      <c r="AM93" s="373"/>
      <c r="AN93" s="369"/>
      <c r="AO93" s="369"/>
      <c r="AP93" s="369"/>
      <c r="AQ93" s="369"/>
      <c r="AR93" s="369"/>
      <c r="AS93" s="369"/>
      <c r="AT93" s="369"/>
      <c r="AU93" s="369"/>
      <c r="AV93" s="374"/>
      <c r="AW93" s="54"/>
      <c r="AX93" s="375"/>
      <c r="AY93" s="376"/>
    </row>
    <row r="94" spans="1:57" s="18" customFormat="1" ht="15.75" x14ac:dyDescent="0.25">
      <c r="A94" s="53"/>
      <c r="B94" s="53"/>
      <c r="C94" s="53"/>
      <c r="D94" s="53"/>
      <c r="E94" s="54"/>
      <c r="F94" s="55"/>
      <c r="G94" s="55"/>
      <c r="H94" s="56"/>
      <c r="I94" s="56"/>
      <c r="J94" s="56"/>
      <c r="K94" s="56"/>
      <c r="L94" s="57"/>
      <c r="M94" s="55"/>
      <c r="N94" s="55"/>
      <c r="O94" s="55"/>
      <c r="P94" s="57"/>
      <c r="Q94" s="57"/>
      <c r="R94" s="57"/>
      <c r="S94" s="57"/>
      <c r="T94" s="368"/>
      <c r="U94" s="369"/>
      <c r="V94" s="369"/>
      <c r="W94" s="369"/>
      <c r="X94" s="369"/>
      <c r="Y94" s="370"/>
      <c r="Z94" s="370"/>
      <c r="AA94" s="370"/>
      <c r="AB94" s="370"/>
      <c r="AC94" s="369"/>
      <c r="AD94" s="369"/>
      <c r="AE94" s="369"/>
      <c r="AF94" s="369"/>
      <c r="AG94" s="371"/>
      <c r="AH94" s="371"/>
      <c r="AI94" s="371"/>
      <c r="AJ94" s="371"/>
      <c r="AK94" s="372"/>
      <c r="AL94" s="372"/>
      <c r="AM94" s="373"/>
      <c r="AN94" s="369"/>
      <c r="AO94" s="369"/>
      <c r="AP94" s="369"/>
      <c r="AQ94" s="369"/>
      <c r="AR94" s="369"/>
      <c r="AS94" s="369"/>
      <c r="AT94" s="369"/>
      <c r="AU94" s="369"/>
      <c r="AV94" s="374"/>
      <c r="AW94" s="54"/>
      <c r="AX94" s="375"/>
      <c r="AY94" s="376"/>
    </row>
    <row r="95" spans="1:57" s="18" customFormat="1" ht="15.75" x14ac:dyDescent="0.25">
      <c r="A95" s="53"/>
      <c r="B95" s="53"/>
      <c r="C95" s="53"/>
      <c r="D95" s="53"/>
      <c r="E95" s="54"/>
      <c r="F95" s="55"/>
      <c r="G95" s="55"/>
      <c r="H95" s="56"/>
      <c r="I95" s="56"/>
      <c r="J95" s="56"/>
      <c r="K95" s="56"/>
      <c r="L95" s="57"/>
      <c r="M95" s="55"/>
      <c r="N95" s="55"/>
      <c r="O95" s="55"/>
      <c r="P95" s="57"/>
      <c r="Q95" s="57"/>
      <c r="R95" s="57"/>
      <c r="S95" s="57"/>
      <c r="T95" s="368"/>
      <c r="U95" s="369"/>
      <c r="V95" s="369"/>
      <c r="W95" s="369"/>
      <c r="X95" s="369"/>
      <c r="Y95" s="370"/>
      <c r="Z95" s="370"/>
      <c r="AA95" s="370"/>
      <c r="AB95" s="370"/>
      <c r="AC95" s="369"/>
      <c r="AD95" s="369"/>
      <c r="AE95" s="369"/>
      <c r="AF95" s="369"/>
      <c r="AG95" s="371"/>
      <c r="AH95" s="371"/>
      <c r="AI95" s="371"/>
      <c r="AJ95" s="371"/>
      <c r="AK95" s="372"/>
      <c r="AL95" s="372"/>
      <c r="AM95" s="373"/>
      <c r="AN95" s="369"/>
      <c r="AO95" s="369"/>
      <c r="AP95" s="369"/>
      <c r="AQ95" s="369"/>
      <c r="AR95" s="369"/>
      <c r="AS95" s="369"/>
      <c r="AT95" s="369"/>
      <c r="AU95" s="369"/>
      <c r="AV95" s="374"/>
      <c r="AW95" s="54"/>
      <c r="AX95" s="375"/>
      <c r="AY95" s="376"/>
    </row>
    <row r="96" spans="1:57" s="18" customFormat="1" ht="15.75" x14ac:dyDescent="0.25">
      <c r="A96" s="53"/>
      <c r="B96" s="53"/>
      <c r="C96" s="53"/>
      <c r="D96" s="53"/>
      <c r="E96" s="54"/>
      <c r="F96" s="55"/>
      <c r="G96" s="55"/>
      <c r="H96" s="56"/>
      <c r="I96" s="56"/>
      <c r="J96" s="56"/>
      <c r="K96" s="56"/>
      <c r="L96" s="57"/>
      <c r="M96" s="55"/>
      <c r="N96" s="55"/>
      <c r="O96" s="55"/>
      <c r="P96" s="57"/>
      <c r="Q96" s="57"/>
      <c r="R96" s="57"/>
      <c r="S96" s="57"/>
      <c r="T96" s="368"/>
      <c r="U96" s="369"/>
      <c r="V96" s="369"/>
      <c r="W96" s="369"/>
      <c r="X96" s="369"/>
      <c r="Y96" s="370"/>
      <c r="Z96" s="370"/>
      <c r="AA96" s="370"/>
      <c r="AB96" s="370"/>
      <c r="AC96" s="369"/>
      <c r="AD96" s="369"/>
      <c r="AE96" s="369"/>
      <c r="AF96" s="369"/>
      <c r="AG96" s="371"/>
      <c r="AH96" s="371"/>
      <c r="AI96" s="371"/>
      <c r="AJ96" s="371"/>
      <c r="AK96" s="372"/>
      <c r="AL96" s="372"/>
      <c r="AM96" s="373"/>
      <c r="AN96" s="369"/>
      <c r="AO96" s="369"/>
      <c r="AP96" s="369"/>
      <c r="AQ96" s="369"/>
      <c r="AR96" s="369"/>
      <c r="AS96" s="369"/>
      <c r="AT96" s="369"/>
      <c r="AU96" s="369"/>
      <c r="AV96" s="374"/>
      <c r="AW96" s="54"/>
      <c r="AX96" s="375"/>
      <c r="AY96" s="376"/>
    </row>
    <row r="97" spans="1:51" s="18" customFormat="1" ht="15.75" x14ac:dyDescent="0.25">
      <c r="A97" s="53"/>
      <c r="B97" s="53"/>
      <c r="C97" s="53"/>
      <c r="D97" s="53"/>
      <c r="E97" s="54"/>
      <c r="F97" s="55"/>
      <c r="G97" s="55"/>
      <c r="H97" s="56"/>
      <c r="I97" s="56"/>
      <c r="J97" s="56"/>
      <c r="K97" s="56"/>
      <c r="L97" s="57"/>
      <c r="M97" s="55"/>
      <c r="N97" s="55"/>
      <c r="O97" s="55"/>
      <c r="P97" s="57"/>
      <c r="Q97" s="57"/>
      <c r="R97" s="57"/>
      <c r="S97" s="57"/>
      <c r="T97" s="368"/>
      <c r="U97" s="369"/>
      <c r="V97" s="369"/>
      <c r="W97" s="369"/>
      <c r="X97" s="369"/>
      <c r="Y97" s="370"/>
      <c r="Z97" s="370"/>
      <c r="AA97" s="370"/>
      <c r="AB97" s="370"/>
      <c r="AC97" s="369"/>
      <c r="AD97" s="369"/>
      <c r="AE97" s="369"/>
      <c r="AF97" s="369"/>
      <c r="AG97" s="371"/>
      <c r="AH97" s="371"/>
      <c r="AI97" s="371"/>
      <c r="AJ97" s="371"/>
      <c r="AK97" s="372"/>
      <c r="AL97" s="372"/>
      <c r="AM97" s="373"/>
      <c r="AN97" s="369"/>
      <c r="AO97" s="369"/>
      <c r="AP97" s="369"/>
      <c r="AQ97" s="369"/>
      <c r="AR97" s="369"/>
      <c r="AS97" s="369"/>
      <c r="AT97" s="369"/>
      <c r="AU97" s="369"/>
      <c r="AV97" s="374"/>
      <c r="AW97" s="54"/>
      <c r="AX97" s="375"/>
      <c r="AY97" s="376"/>
    </row>
    <row r="98" spans="1:51" s="18" customFormat="1" ht="15.75" x14ac:dyDescent="0.25">
      <c r="A98" s="53"/>
      <c r="B98" s="53"/>
      <c r="C98" s="53"/>
      <c r="D98" s="53"/>
      <c r="E98" s="54"/>
      <c r="F98" s="55"/>
      <c r="G98" s="55"/>
      <c r="H98" s="56"/>
      <c r="I98" s="56"/>
      <c r="J98" s="56"/>
      <c r="K98" s="56"/>
      <c r="L98" s="57"/>
      <c r="M98" s="55"/>
      <c r="N98" s="55"/>
      <c r="O98" s="55"/>
      <c r="P98" s="57"/>
      <c r="Q98" s="57"/>
      <c r="R98" s="57"/>
      <c r="S98" s="57"/>
      <c r="T98" s="368"/>
      <c r="U98" s="369"/>
      <c r="V98" s="369"/>
      <c r="W98" s="369"/>
      <c r="X98" s="369"/>
      <c r="Y98" s="370"/>
      <c r="Z98" s="370"/>
      <c r="AA98" s="370"/>
      <c r="AB98" s="370"/>
      <c r="AC98" s="369"/>
      <c r="AD98" s="369"/>
      <c r="AE98" s="369"/>
      <c r="AF98" s="369"/>
      <c r="AG98" s="371"/>
      <c r="AH98" s="371"/>
      <c r="AI98" s="371"/>
      <c r="AJ98" s="371"/>
      <c r="AK98" s="372"/>
      <c r="AL98" s="372"/>
      <c r="AM98" s="373"/>
      <c r="AN98" s="369"/>
      <c r="AO98" s="369"/>
      <c r="AP98" s="369"/>
      <c r="AQ98" s="369"/>
      <c r="AR98" s="369"/>
      <c r="AS98" s="369"/>
      <c r="AT98" s="369"/>
      <c r="AU98" s="369"/>
      <c r="AV98" s="374"/>
      <c r="AW98" s="54"/>
      <c r="AX98" s="375"/>
      <c r="AY98" s="376"/>
    </row>
    <row r="99" spans="1:51" s="18" customFormat="1" ht="47.25" x14ac:dyDescent="0.25">
      <c r="A99" s="53" t="str">
        <f t="shared" si="8"/>
        <v>VC37NT2_D2+1</v>
      </c>
      <c r="B99" s="53" t="str">
        <f t="shared" si="9"/>
        <v>VC37NT2_D2+2</v>
      </c>
      <c r="C99" s="53" t="str">
        <f t="shared" si="10"/>
        <v>VC37NT2_D2+3</v>
      </c>
      <c r="D99" s="53" t="str">
        <f t="shared" si="11"/>
        <v>VC37NT2_D2+4</v>
      </c>
      <c r="E99" s="54" t="s">
        <v>32</v>
      </c>
      <c r="F99" s="55"/>
      <c r="G99" s="55" t="s">
        <v>4108</v>
      </c>
      <c r="H99" s="56" t="str">
        <f t="shared" si="7"/>
        <v>Đường tỉnh 768</v>
      </c>
      <c r="I99" s="56" t="s">
        <v>67</v>
      </c>
      <c r="J99" s="377" t="s">
        <v>50</v>
      </c>
      <c r="K99" s="56" t="s">
        <v>4103</v>
      </c>
      <c r="L99" s="57">
        <v>1500</v>
      </c>
      <c r="M99" s="55">
        <v>700</v>
      </c>
      <c r="N99" s="55">
        <v>550</v>
      </c>
      <c r="O99" s="55">
        <v>400</v>
      </c>
      <c r="P99" s="57"/>
      <c r="Q99" s="57"/>
      <c r="R99" s="57"/>
      <c r="S99" s="57"/>
      <c r="T99" s="368" t="str">
        <f>G99</f>
        <v>VC37NT2_D2</v>
      </c>
      <c r="U99" s="369"/>
      <c r="V99" s="369"/>
      <c r="W99" s="369"/>
      <c r="X99" s="369"/>
      <c r="Y99" s="370"/>
      <c r="Z99" s="370"/>
      <c r="AA99" s="370"/>
      <c r="AB99" s="370"/>
      <c r="AC99" s="369"/>
      <c r="AD99" s="369"/>
      <c r="AE99" s="369"/>
      <c r="AF99" s="369"/>
      <c r="AG99" s="371"/>
      <c r="AH99" s="371"/>
      <c r="AI99" s="371"/>
      <c r="AJ99" s="371"/>
      <c r="AK99" s="372">
        <v>4.66</v>
      </c>
      <c r="AL99" s="372"/>
      <c r="AM99" s="373" t="e">
        <f>ROUNDDOWN(AK99*#REF!/#REF!,1)</f>
        <v>#REF!</v>
      </c>
      <c r="AN99" s="369" t="e">
        <f t="shared" ref="AN99:AQ155" si="18">L99*$AM99</f>
        <v>#REF!</v>
      </c>
      <c r="AO99" s="369" t="e">
        <f t="shared" si="18"/>
        <v>#REF!</v>
      </c>
      <c r="AP99" s="369" t="e">
        <f t="shared" si="18"/>
        <v>#REF!</v>
      </c>
      <c r="AQ99" s="369" t="e">
        <f t="shared" si="18"/>
        <v>#REF!</v>
      </c>
      <c r="AR99" s="369" t="e">
        <f t="shared" si="17"/>
        <v>#REF!</v>
      </c>
      <c r="AS99" s="369" t="e">
        <f t="shared" si="17"/>
        <v>#REF!</v>
      </c>
      <c r="AT99" s="369" t="e">
        <f t="shared" si="17"/>
        <v>#REF!</v>
      </c>
      <c r="AU99" s="369" t="e">
        <f t="shared" si="17"/>
        <v>#REF!</v>
      </c>
      <c r="AV99" s="374"/>
      <c r="AW99" s="54" t="s">
        <v>32</v>
      </c>
      <c r="AX99" s="375"/>
      <c r="AY99" s="376">
        <v>420</v>
      </c>
    </row>
    <row r="100" spans="1:51" s="18" customFormat="1" ht="15.75" x14ac:dyDescent="0.25">
      <c r="A100" s="53"/>
      <c r="B100" s="53"/>
      <c r="C100" s="53"/>
      <c r="D100" s="53"/>
      <c r="E100" s="54"/>
      <c r="F100" s="55"/>
      <c r="G100" s="55"/>
      <c r="H100" s="56"/>
      <c r="I100" s="56"/>
      <c r="J100" s="377"/>
      <c r="K100" s="56"/>
      <c r="L100" s="57"/>
      <c r="M100" s="55"/>
      <c r="N100" s="55"/>
      <c r="O100" s="55"/>
      <c r="P100" s="57"/>
      <c r="Q100" s="57"/>
      <c r="R100" s="57"/>
      <c r="S100" s="57"/>
      <c r="T100" s="368"/>
      <c r="U100" s="369"/>
      <c r="V100" s="369"/>
      <c r="W100" s="369"/>
      <c r="X100" s="369"/>
      <c r="Y100" s="370"/>
      <c r="Z100" s="370"/>
      <c r="AA100" s="370"/>
      <c r="AB100" s="370"/>
      <c r="AC100" s="369"/>
      <c r="AD100" s="369"/>
      <c r="AE100" s="369"/>
      <c r="AF100" s="369"/>
      <c r="AG100" s="371"/>
      <c r="AH100" s="371"/>
      <c r="AI100" s="371"/>
      <c r="AJ100" s="371"/>
      <c r="AK100" s="372"/>
      <c r="AL100" s="372"/>
      <c r="AM100" s="373"/>
      <c r="AN100" s="369"/>
      <c r="AO100" s="369"/>
      <c r="AP100" s="369"/>
      <c r="AQ100" s="369"/>
      <c r="AR100" s="369"/>
      <c r="AS100" s="369"/>
      <c r="AT100" s="369"/>
      <c r="AU100" s="369"/>
      <c r="AV100" s="374"/>
      <c r="AW100" s="54"/>
      <c r="AX100" s="375"/>
      <c r="AY100" s="376"/>
    </row>
    <row r="101" spans="1:51" s="18" customFormat="1" ht="15.75" x14ac:dyDescent="0.25">
      <c r="A101" s="53"/>
      <c r="B101" s="53"/>
      <c r="C101" s="53"/>
      <c r="D101" s="53"/>
      <c r="E101" s="54"/>
      <c r="F101" s="55"/>
      <c r="G101" s="55"/>
      <c r="H101" s="56"/>
      <c r="I101" s="56"/>
      <c r="J101" s="377"/>
      <c r="K101" s="56"/>
      <c r="L101" s="57"/>
      <c r="M101" s="55"/>
      <c r="N101" s="55"/>
      <c r="O101" s="55"/>
      <c r="P101" s="57"/>
      <c r="Q101" s="57"/>
      <c r="R101" s="57"/>
      <c r="S101" s="57"/>
      <c r="T101" s="368"/>
      <c r="U101" s="369"/>
      <c r="V101" s="369"/>
      <c r="W101" s="369"/>
      <c r="X101" s="369"/>
      <c r="Y101" s="370"/>
      <c r="Z101" s="370"/>
      <c r="AA101" s="370"/>
      <c r="AB101" s="370"/>
      <c r="AC101" s="369"/>
      <c r="AD101" s="369"/>
      <c r="AE101" s="369"/>
      <c r="AF101" s="369"/>
      <c r="AG101" s="371"/>
      <c r="AH101" s="371"/>
      <c r="AI101" s="371"/>
      <c r="AJ101" s="371"/>
      <c r="AK101" s="372"/>
      <c r="AL101" s="372"/>
      <c r="AM101" s="373"/>
      <c r="AN101" s="369"/>
      <c r="AO101" s="369"/>
      <c r="AP101" s="369"/>
      <c r="AQ101" s="369"/>
      <c r="AR101" s="369"/>
      <c r="AS101" s="369"/>
      <c r="AT101" s="369"/>
      <c r="AU101" s="369"/>
      <c r="AV101" s="374"/>
      <c r="AW101" s="54"/>
      <c r="AX101" s="375"/>
      <c r="AY101" s="376"/>
    </row>
    <row r="102" spans="1:51" s="18" customFormat="1" ht="15.75" x14ac:dyDescent="0.25">
      <c r="A102" s="53"/>
      <c r="B102" s="53"/>
      <c r="C102" s="53"/>
      <c r="D102" s="53"/>
      <c r="E102" s="54"/>
      <c r="F102" s="55"/>
      <c r="G102" s="55"/>
      <c r="H102" s="56"/>
      <c r="I102" s="56"/>
      <c r="J102" s="377"/>
      <c r="K102" s="56"/>
      <c r="L102" s="57"/>
      <c r="M102" s="55"/>
      <c r="N102" s="55"/>
      <c r="O102" s="55"/>
      <c r="P102" s="57"/>
      <c r="Q102" s="57"/>
      <c r="R102" s="57"/>
      <c r="S102" s="57"/>
      <c r="T102" s="368"/>
      <c r="U102" s="369"/>
      <c r="V102" s="369"/>
      <c r="W102" s="369"/>
      <c r="X102" s="369"/>
      <c r="Y102" s="370"/>
      <c r="Z102" s="370"/>
      <c r="AA102" s="370"/>
      <c r="AB102" s="370"/>
      <c r="AC102" s="369"/>
      <c r="AD102" s="369"/>
      <c r="AE102" s="369"/>
      <c r="AF102" s="369"/>
      <c r="AG102" s="371"/>
      <c r="AH102" s="371"/>
      <c r="AI102" s="371"/>
      <c r="AJ102" s="371"/>
      <c r="AK102" s="372"/>
      <c r="AL102" s="372"/>
      <c r="AM102" s="373"/>
      <c r="AN102" s="369"/>
      <c r="AO102" s="369"/>
      <c r="AP102" s="369"/>
      <c r="AQ102" s="369"/>
      <c r="AR102" s="369"/>
      <c r="AS102" s="369"/>
      <c r="AT102" s="369"/>
      <c r="AU102" s="369"/>
      <c r="AV102" s="374"/>
      <c r="AW102" s="54"/>
      <c r="AX102" s="375"/>
      <c r="AY102" s="376"/>
    </row>
    <row r="103" spans="1:51" s="18" customFormat="1" ht="15.75" x14ac:dyDescent="0.25">
      <c r="A103" s="53"/>
      <c r="B103" s="53"/>
      <c r="C103" s="53"/>
      <c r="D103" s="53"/>
      <c r="E103" s="54"/>
      <c r="F103" s="55"/>
      <c r="G103" s="55"/>
      <c r="H103" s="56"/>
      <c r="I103" s="56"/>
      <c r="J103" s="377"/>
      <c r="K103" s="56"/>
      <c r="L103" s="57"/>
      <c r="M103" s="55"/>
      <c r="N103" s="55"/>
      <c r="O103" s="55"/>
      <c r="P103" s="57"/>
      <c r="Q103" s="57"/>
      <c r="R103" s="57"/>
      <c r="S103" s="57"/>
      <c r="T103" s="368"/>
      <c r="U103" s="369"/>
      <c r="V103" s="369"/>
      <c r="W103" s="369"/>
      <c r="X103" s="369"/>
      <c r="Y103" s="370"/>
      <c r="Z103" s="370"/>
      <c r="AA103" s="370"/>
      <c r="AB103" s="370"/>
      <c r="AC103" s="369"/>
      <c r="AD103" s="369"/>
      <c r="AE103" s="369"/>
      <c r="AF103" s="369"/>
      <c r="AG103" s="371"/>
      <c r="AH103" s="371"/>
      <c r="AI103" s="371"/>
      <c r="AJ103" s="371"/>
      <c r="AK103" s="372"/>
      <c r="AL103" s="372"/>
      <c r="AM103" s="373"/>
      <c r="AN103" s="369"/>
      <c r="AO103" s="369"/>
      <c r="AP103" s="369"/>
      <c r="AQ103" s="369"/>
      <c r="AR103" s="369"/>
      <c r="AS103" s="369"/>
      <c r="AT103" s="369"/>
      <c r="AU103" s="369"/>
      <c r="AV103" s="374"/>
      <c r="AW103" s="54"/>
      <c r="AX103" s="375"/>
      <c r="AY103" s="376"/>
    </row>
    <row r="104" spans="1:51" s="18" customFormat="1" ht="15.75" x14ac:dyDescent="0.25">
      <c r="A104" s="53"/>
      <c r="B104" s="53"/>
      <c r="C104" s="53"/>
      <c r="D104" s="53"/>
      <c r="E104" s="54"/>
      <c r="F104" s="55"/>
      <c r="G104" s="55"/>
      <c r="H104" s="56"/>
      <c r="I104" s="56"/>
      <c r="J104" s="377"/>
      <c r="K104" s="56"/>
      <c r="L104" s="57"/>
      <c r="M104" s="55"/>
      <c r="N104" s="55"/>
      <c r="O104" s="55"/>
      <c r="P104" s="57"/>
      <c r="Q104" s="57"/>
      <c r="R104" s="57"/>
      <c r="S104" s="57"/>
      <c r="T104" s="368"/>
      <c r="U104" s="369"/>
      <c r="V104" s="369"/>
      <c r="W104" s="369"/>
      <c r="X104" s="369"/>
      <c r="Y104" s="370"/>
      <c r="Z104" s="370"/>
      <c r="AA104" s="370"/>
      <c r="AB104" s="370"/>
      <c r="AC104" s="369"/>
      <c r="AD104" s="369"/>
      <c r="AE104" s="369"/>
      <c r="AF104" s="369"/>
      <c r="AG104" s="371"/>
      <c r="AH104" s="371"/>
      <c r="AI104" s="371"/>
      <c r="AJ104" s="371"/>
      <c r="AK104" s="372"/>
      <c r="AL104" s="372"/>
      <c r="AM104" s="373"/>
      <c r="AN104" s="369"/>
      <c r="AO104" s="369"/>
      <c r="AP104" s="369"/>
      <c r="AQ104" s="369"/>
      <c r="AR104" s="369"/>
      <c r="AS104" s="369"/>
      <c r="AT104" s="369"/>
      <c r="AU104" s="369"/>
      <c r="AV104" s="374"/>
      <c r="AW104" s="54"/>
      <c r="AX104" s="375"/>
      <c r="AY104" s="376"/>
    </row>
    <row r="105" spans="1:51" s="18" customFormat="1" ht="15.75" x14ac:dyDescent="0.25">
      <c r="A105" s="53"/>
      <c r="B105" s="53"/>
      <c r="C105" s="53"/>
      <c r="D105" s="53"/>
      <c r="E105" s="54"/>
      <c r="F105" s="55"/>
      <c r="G105" s="55"/>
      <c r="H105" s="56"/>
      <c r="I105" s="56"/>
      <c r="J105" s="377"/>
      <c r="K105" s="56"/>
      <c r="L105" s="57"/>
      <c r="M105" s="55"/>
      <c r="N105" s="55"/>
      <c r="O105" s="55"/>
      <c r="P105" s="57"/>
      <c r="Q105" s="57"/>
      <c r="R105" s="57"/>
      <c r="S105" s="57"/>
      <c r="T105" s="368"/>
      <c r="U105" s="369"/>
      <c r="V105" s="369"/>
      <c r="W105" s="369"/>
      <c r="X105" s="369"/>
      <c r="Y105" s="370"/>
      <c r="Z105" s="370"/>
      <c r="AA105" s="370"/>
      <c r="AB105" s="370"/>
      <c r="AC105" s="369"/>
      <c r="AD105" s="369"/>
      <c r="AE105" s="369"/>
      <c r="AF105" s="369"/>
      <c r="AG105" s="371"/>
      <c r="AH105" s="371"/>
      <c r="AI105" s="371"/>
      <c r="AJ105" s="371"/>
      <c r="AK105" s="372"/>
      <c r="AL105" s="372"/>
      <c r="AM105" s="373"/>
      <c r="AN105" s="369"/>
      <c r="AO105" s="369"/>
      <c r="AP105" s="369"/>
      <c r="AQ105" s="369"/>
      <c r="AR105" s="369"/>
      <c r="AS105" s="369"/>
      <c r="AT105" s="369"/>
      <c r="AU105" s="369"/>
      <c r="AV105" s="374"/>
      <c r="AW105" s="54"/>
      <c r="AX105" s="375"/>
      <c r="AY105" s="376"/>
    </row>
    <row r="106" spans="1:51" s="18" customFormat="1" ht="31.5" x14ac:dyDescent="0.25">
      <c r="A106" s="53"/>
      <c r="B106" s="53"/>
      <c r="C106" s="53"/>
      <c r="D106" s="53"/>
      <c r="E106" s="54" t="s">
        <v>32</v>
      </c>
      <c r="F106" s="55">
        <v>71</v>
      </c>
      <c r="G106" s="55" t="s">
        <v>4214</v>
      </c>
      <c r="H106" s="56" t="str">
        <f t="shared" si="7"/>
        <v xml:space="preserve">Đường Trảng Cày </v>
      </c>
      <c r="I106" s="56" t="s">
        <v>4216</v>
      </c>
      <c r="J106" s="56" t="s">
        <v>6400</v>
      </c>
      <c r="K106" s="56" t="s">
        <v>4177</v>
      </c>
      <c r="L106" s="57">
        <v>1500</v>
      </c>
      <c r="M106" s="55">
        <v>700</v>
      </c>
      <c r="N106" s="55">
        <v>600</v>
      </c>
      <c r="O106" s="55">
        <v>500</v>
      </c>
      <c r="P106" s="57"/>
      <c r="Q106" s="57"/>
      <c r="R106" s="57"/>
      <c r="S106" s="57"/>
      <c r="T106" s="368" t="str">
        <f t="shared" ref="T106" si="19">G106</f>
        <v>VC71NT</v>
      </c>
      <c r="U106" s="369"/>
      <c r="V106" s="369"/>
      <c r="W106" s="369"/>
      <c r="X106" s="369"/>
      <c r="Y106" s="370"/>
      <c r="Z106" s="370"/>
      <c r="AA106" s="370"/>
      <c r="AB106" s="370"/>
      <c r="AC106" s="369"/>
      <c r="AD106" s="369"/>
      <c r="AE106" s="369"/>
      <c r="AF106" s="369"/>
      <c r="AG106" s="371"/>
      <c r="AH106" s="371"/>
      <c r="AI106" s="371"/>
      <c r="AJ106" s="371"/>
      <c r="AK106" s="372">
        <v>4.66</v>
      </c>
      <c r="AL106" s="372"/>
      <c r="AM106" s="373" t="e">
        <f>ROUNDDOWN(AK106*#REF!/#REF!,1)</f>
        <v>#REF!</v>
      </c>
      <c r="AN106" s="369" t="e">
        <f t="shared" si="18"/>
        <v>#REF!</v>
      </c>
      <c r="AO106" s="369" t="e">
        <f t="shared" si="18"/>
        <v>#REF!</v>
      </c>
      <c r="AP106" s="369" t="e">
        <f t="shared" si="18"/>
        <v>#REF!</v>
      </c>
      <c r="AQ106" s="369" t="e">
        <f t="shared" si="18"/>
        <v>#REF!</v>
      </c>
      <c r="AR106" s="369" t="e">
        <f t="shared" si="17"/>
        <v>#REF!</v>
      </c>
      <c r="AS106" s="369" t="e">
        <f t="shared" si="17"/>
        <v>#REF!</v>
      </c>
      <c r="AT106" s="369" t="e">
        <f t="shared" si="17"/>
        <v>#REF!</v>
      </c>
      <c r="AU106" s="369" t="e">
        <f t="shared" si="17"/>
        <v>#REF!</v>
      </c>
      <c r="AV106" s="374"/>
      <c r="AW106" s="54"/>
      <c r="AX106" s="375"/>
      <c r="AY106" s="376"/>
    </row>
    <row r="107" spans="1:51" s="18" customFormat="1" ht="15.75" x14ac:dyDescent="0.25">
      <c r="A107" s="53"/>
      <c r="B107" s="53"/>
      <c r="C107" s="53"/>
      <c r="D107" s="53"/>
      <c r="E107" s="54"/>
      <c r="F107" s="55"/>
      <c r="G107" s="55"/>
      <c r="H107" s="56"/>
      <c r="I107" s="56"/>
      <c r="J107" s="56"/>
      <c r="K107" s="56"/>
      <c r="L107" s="57"/>
      <c r="M107" s="55"/>
      <c r="N107" s="55"/>
      <c r="O107" s="55"/>
      <c r="P107" s="57"/>
      <c r="Q107" s="57"/>
      <c r="R107" s="57"/>
      <c r="S107" s="57"/>
      <c r="T107" s="368"/>
      <c r="U107" s="369"/>
      <c r="V107" s="369"/>
      <c r="W107" s="369"/>
      <c r="X107" s="369"/>
      <c r="Y107" s="370"/>
      <c r="Z107" s="370"/>
      <c r="AA107" s="370"/>
      <c r="AB107" s="370"/>
      <c r="AC107" s="369"/>
      <c r="AD107" s="369"/>
      <c r="AE107" s="369"/>
      <c r="AF107" s="369"/>
      <c r="AG107" s="371"/>
      <c r="AH107" s="371"/>
      <c r="AI107" s="371"/>
      <c r="AJ107" s="371"/>
      <c r="AK107" s="372"/>
      <c r="AL107" s="372"/>
      <c r="AM107" s="373"/>
      <c r="AN107" s="369"/>
      <c r="AO107" s="369"/>
      <c r="AP107" s="369"/>
      <c r="AQ107" s="369"/>
      <c r="AR107" s="369"/>
      <c r="AS107" s="369"/>
      <c r="AT107" s="369"/>
      <c r="AU107" s="369"/>
      <c r="AV107" s="374"/>
      <c r="AW107" s="54"/>
      <c r="AX107" s="375"/>
      <c r="AY107" s="376"/>
    </row>
    <row r="108" spans="1:51" s="18" customFormat="1" ht="15.75" x14ac:dyDescent="0.25">
      <c r="A108" s="53"/>
      <c r="B108" s="53"/>
      <c r="C108" s="53"/>
      <c r="D108" s="53"/>
      <c r="E108" s="54"/>
      <c r="F108" s="55"/>
      <c r="G108" s="55"/>
      <c r="H108" s="56"/>
      <c r="I108" s="56"/>
      <c r="J108" s="56"/>
      <c r="K108" s="56"/>
      <c r="L108" s="57"/>
      <c r="M108" s="55"/>
      <c r="N108" s="55"/>
      <c r="O108" s="55"/>
      <c r="P108" s="57"/>
      <c r="Q108" s="57"/>
      <c r="R108" s="57"/>
      <c r="S108" s="57"/>
      <c r="T108" s="368"/>
      <c r="U108" s="369"/>
      <c r="V108" s="369"/>
      <c r="W108" s="369"/>
      <c r="X108" s="369"/>
      <c r="Y108" s="370"/>
      <c r="Z108" s="370"/>
      <c r="AA108" s="370"/>
      <c r="AB108" s="370"/>
      <c r="AC108" s="369"/>
      <c r="AD108" s="369"/>
      <c r="AE108" s="369"/>
      <c r="AF108" s="369"/>
      <c r="AG108" s="371"/>
      <c r="AH108" s="371"/>
      <c r="AI108" s="371"/>
      <c r="AJ108" s="371"/>
      <c r="AK108" s="372"/>
      <c r="AL108" s="372"/>
      <c r="AM108" s="373"/>
      <c r="AN108" s="369"/>
      <c r="AO108" s="369"/>
      <c r="AP108" s="369"/>
      <c r="AQ108" s="369"/>
      <c r="AR108" s="369"/>
      <c r="AS108" s="369"/>
      <c r="AT108" s="369"/>
      <c r="AU108" s="369"/>
      <c r="AV108" s="374"/>
      <c r="AW108" s="54"/>
      <c r="AX108" s="375"/>
      <c r="AY108" s="376"/>
    </row>
    <row r="109" spans="1:51" s="18" customFormat="1" ht="15.75" x14ac:dyDescent="0.25">
      <c r="A109" s="53"/>
      <c r="B109" s="53"/>
      <c r="C109" s="53"/>
      <c r="D109" s="53"/>
      <c r="E109" s="54"/>
      <c r="F109" s="55"/>
      <c r="G109" s="55"/>
      <c r="H109" s="56"/>
      <c r="I109" s="56"/>
      <c r="J109" s="56"/>
      <c r="K109" s="56"/>
      <c r="L109" s="57"/>
      <c r="M109" s="55"/>
      <c r="N109" s="55"/>
      <c r="O109" s="55"/>
      <c r="P109" s="57"/>
      <c r="Q109" s="57"/>
      <c r="R109" s="57"/>
      <c r="S109" s="57"/>
      <c r="T109" s="368"/>
      <c r="U109" s="369"/>
      <c r="V109" s="369"/>
      <c r="W109" s="369"/>
      <c r="X109" s="369"/>
      <c r="Y109" s="370"/>
      <c r="Z109" s="370"/>
      <c r="AA109" s="370"/>
      <c r="AB109" s="370"/>
      <c r="AC109" s="369"/>
      <c r="AD109" s="369"/>
      <c r="AE109" s="369"/>
      <c r="AF109" s="369"/>
      <c r="AG109" s="371"/>
      <c r="AH109" s="371"/>
      <c r="AI109" s="371"/>
      <c r="AJ109" s="371"/>
      <c r="AK109" s="372"/>
      <c r="AL109" s="372"/>
      <c r="AM109" s="373"/>
      <c r="AN109" s="369"/>
      <c r="AO109" s="369"/>
      <c r="AP109" s="369"/>
      <c r="AQ109" s="369"/>
      <c r="AR109" s="369"/>
      <c r="AS109" s="369"/>
      <c r="AT109" s="369"/>
      <c r="AU109" s="369"/>
      <c r="AV109" s="374"/>
      <c r="AW109" s="54"/>
      <c r="AX109" s="375"/>
      <c r="AY109" s="376"/>
    </row>
    <row r="110" spans="1:51" s="18" customFormat="1" ht="15.75" x14ac:dyDescent="0.25">
      <c r="A110" s="53"/>
      <c r="B110" s="53"/>
      <c r="C110" s="53"/>
      <c r="D110" s="53"/>
      <c r="E110" s="54"/>
      <c r="F110" s="55"/>
      <c r="G110" s="55"/>
      <c r="H110" s="56"/>
      <c r="I110" s="56"/>
      <c r="J110" s="56"/>
      <c r="K110" s="56"/>
      <c r="L110" s="57"/>
      <c r="M110" s="55"/>
      <c r="N110" s="55"/>
      <c r="O110" s="55"/>
      <c r="P110" s="57"/>
      <c r="Q110" s="57"/>
      <c r="R110" s="57"/>
      <c r="S110" s="57"/>
      <c r="T110" s="368"/>
      <c r="U110" s="369"/>
      <c r="V110" s="369"/>
      <c r="W110" s="369"/>
      <c r="X110" s="369"/>
      <c r="Y110" s="370"/>
      <c r="Z110" s="370"/>
      <c r="AA110" s="370"/>
      <c r="AB110" s="370"/>
      <c r="AC110" s="369"/>
      <c r="AD110" s="369"/>
      <c r="AE110" s="369"/>
      <c r="AF110" s="369"/>
      <c r="AG110" s="371"/>
      <c r="AH110" s="371"/>
      <c r="AI110" s="371"/>
      <c r="AJ110" s="371"/>
      <c r="AK110" s="372"/>
      <c r="AL110" s="372"/>
      <c r="AM110" s="373"/>
      <c r="AN110" s="369"/>
      <c r="AO110" s="369"/>
      <c r="AP110" s="369"/>
      <c r="AQ110" s="369"/>
      <c r="AR110" s="369"/>
      <c r="AS110" s="369"/>
      <c r="AT110" s="369"/>
      <c r="AU110" s="369"/>
      <c r="AV110" s="374"/>
      <c r="AW110" s="54"/>
      <c r="AX110" s="375"/>
      <c r="AY110" s="376"/>
    </row>
    <row r="111" spans="1:51" s="18" customFormat="1" ht="15.75" x14ac:dyDescent="0.25">
      <c r="A111" s="53"/>
      <c r="B111" s="53"/>
      <c r="C111" s="53"/>
      <c r="D111" s="53"/>
      <c r="E111" s="54"/>
      <c r="F111" s="55"/>
      <c r="G111" s="55"/>
      <c r="H111" s="56"/>
      <c r="I111" s="56"/>
      <c r="J111" s="56"/>
      <c r="K111" s="56"/>
      <c r="L111" s="57"/>
      <c r="M111" s="55"/>
      <c r="N111" s="55"/>
      <c r="O111" s="55"/>
      <c r="P111" s="57"/>
      <c r="Q111" s="57"/>
      <c r="R111" s="57"/>
      <c r="S111" s="57"/>
      <c r="T111" s="368"/>
      <c r="U111" s="369"/>
      <c r="V111" s="369"/>
      <c r="W111" s="369"/>
      <c r="X111" s="369"/>
      <c r="Y111" s="370"/>
      <c r="Z111" s="370"/>
      <c r="AA111" s="370"/>
      <c r="AB111" s="370"/>
      <c r="AC111" s="369"/>
      <c r="AD111" s="369"/>
      <c r="AE111" s="369"/>
      <c r="AF111" s="369"/>
      <c r="AG111" s="371"/>
      <c r="AH111" s="371"/>
      <c r="AI111" s="371"/>
      <c r="AJ111" s="371"/>
      <c r="AK111" s="372"/>
      <c r="AL111" s="372"/>
      <c r="AM111" s="373"/>
      <c r="AN111" s="369"/>
      <c r="AO111" s="369"/>
      <c r="AP111" s="369"/>
      <c r="AQ111" s="369"/>
      <c r="AR111" s="369"/>
      <c r="AS111" s="369"/>
      <c r="AT111" s="369"/>
      <c r="AU111" s="369"/>
      <c r="AV111" s="374"/>
      <c r="AW111" s="54"/>
      <c r="AX111" s="375"/>
      <c r="AY111" s="376"/>
    </row>
    <row r="112" spans="1:51" s="18" customFormat="1" ht="15.75" x14ac:dyDescent="0.25">
      <c r="A112" s="53"/>
      <c r="B112" s="53"/>
      <c r="C112" s="53"/>
      <c r="D112" s="53"/>
      <c r="E112" s="54"/>
      <c r="F112" s="55"/>
      <c r="G112" s="55"/>
      <c r="H112" s="56"/>
      <c r="I112" s="56"/>
      <c r="J112" s="56"/>
      <c r="K112" s="56"/>
      <c r="L112" s="57"/>
      <c r="M112" s="55"/>
      <c r="N112" s="55"/>
      <c r="O112" s="55"/>
      <c r="P112" s="57"/>
      <c r="Q112" s="57"/>
      <c r="R112" s="57"/>
      <c r="S112" s="57"/>
      <c r="T112" s="368"/>
      <c r="U112" s="369"/>
      <c r="V112" s="369"/>
      <c r="W112" s="369"/>
      <c r="X112" s="369"/>
      <c r="Y112" s="370"/>
      <c r="Z112" s="370"/>
      <c r="AA112" s="370"/>
      <c r="AB112" s="370"/>
      <c r="AC112" s="369"/>
      <c r="AD112" s="369"/>
      <c r="AE112" s="369"/>
      <c r="AF112" s="369"/>
      <c r="AG112" s="371"/>
      <c r="AH112" s="371"/>
      <c r="AI112" s="371"/>
      <c r="AJ112" s="371"/>
      <c r="AK112" s="372"/>
      <c r="AL112" s="372"/>
      <c r="AM112" s="373"/>
      <c r="AN112" s="369"/>
      <c r="AO112" s="369"/>
      <c r="AP112" s="369"/>
      <c r="AQ112" s="369"/>
      <c r="AR112" s="369"/>
      <c r="AS112" s="369"/>
      <c r="AT112" s="369"/>
      <c r="AU112" s="369"/>
      <c r="AV112" s="374"/>
      <c r="AW112" s="54"/>
      <c r="AX112" s="375"/>
      <c r="AY112" s="376"/>
    </row>
    <row r="113" spans="1:51" s="18" customFormat="1" ht="31.5" x14ac:dyDescent="0.25">
      <c r="A113" s="53" t="str">
        <f t="shared" ref="A113" si="20">G113&amp;"+1"</f>
        <v>VC5NT2+1</v>
      </c>
      <c r="B113" s="53" t="str">
        <f t="shared" ref="B113" si="21">G113&amp;"+2"</f>
        <v>VC5NT2+2</v>
      </c>
      <c r="C113" s="53" t="str">
        <f t="shared" ref="C113" si="22">G113&amp;"+3"</f>
        <v>VC5NT2+3</v>
      </c>
      <c r="D113" s="53" t="str">
        <f t="shared" ref="D113" si="23">G113&amp;"+4"</f>
        <v>VC5NT2+4</v>
      </c>
      <c r="E113" s="54" t="s">
        <v>32</v>
      </c>
      <c r="F113" s="55">
        <v>5</v>
      </c>
      <c r="G113" s="55" t="s">
        <v>3954</v>
      </c>
      <c r="H113" s="56" t="str">
        <f t="shared" si="7"/>
        <v xml:space="preserve">Đường Hiếu Liêm </v>
      </c>
      <c r="I113" s="56" t="s">
        <v>3947</v>
      </c>
      <c r="J113" s="56" t="s">
        <v>6401</v>
      </c>
      <c r="K113" s="56" t="s">
        <v>3948</v>
      </c>
      <c r="L113" s="57">
        <v>1000</v>
      </c>
      <c r="M113" s="55">
        <v>500</v>
      </c>
      <c r="N113" s="55">
        <v>300</v>
      </c>
      <c r="O113" s="55">
        <v>200</v>
      </c>
      <c r="P113" s="57"/>
      <c r="Q113" s="57"/>
      <c r="R113" s="57"/>
      <c r="S113" s="57"/>
      <c r="T113" s="368" t="str">
        <f>G113</f>
        <v>VC5NT2</v>
      </c>
      <c r="U113" s="369"/>
      <c r="V113" s="369"/>
      <c r="W113" s="369"/>
      <c r="X113" s="369"/>
      <c r="Y113" s="370"/>
      <c r="Z113" s="370"/>
      <c r="AA113" s="370"/>
      <c r="AB113" s="370"/>
      <c r="AC113" s="369"/>
      <c r="AD113" s="369"/>
      <c r="AE113" s="369"/>
      <c r="AF113" s="369"/>
      <c r="AG113" s="371"/>
      <c r="AH113" s="371"/>
      <c r="AI113" s="371"/>
      <c r="AJ113" s="371"/>
      <c r="AK113" s="372">
        <v>5.151576220414201</v>
      </c>
      <c r="AL113" s="372"/>
      <c r="AM113" s="373" t="e">
        <f>ROUNDDOWN(AK113*#REF!/#REF!,1)</f>
        <v>#REF!</v>
      </c>
      <c r="AN113" s="369" t="e">
        <f t="shared" si="18"/>
        <v>#REF!</v>
      </c>
      <c r="AO113" s="369" t="e">
        <f t="shared" si="18"/>
        <v>#REF!</v>
      </c>
      <c r="AP113" s="369" t="e">
        <f t="shared" si="18"/>
        <v>#REF!</v>
      </c>
      <c r="AQ113" s="369" t="e">
        <f t="shared" si="18"/>
        <v>#REF!</v>
      </c>
      <c r="AR113" s="369" t="e">
        <f t="shared" si="17"/>
        <v>#REF!</v>
      </c>
      <c r="AS113" s="369" t="e">
        <f t="shared" si="17"/>
        <v>#REF!</v>
      </c>
      <c r="AT113" s="369" t="e">
        <f t="shared" si="17"/>
        <v>#REF!</v>
      </c>
      <c r="AU113" s="369" t="e">
        <f t="shared" si="17"/>
        <v>#REF!</v>
      </c>
      <c r="AV113" s="374"/>
      <c r="AW113" s="54" t="s">
        <v>32</v>
      </c>
      <c r="AX113" s="375"/>
      <c r="AY113" s="376"/>
    </row>
    <row r="114" spans="1:51" s="18" customFormat="1" ht="15.75" x14ac:dyDescent="0.25">
      <c r="A114" s="53"/>
      <c r="B114" s="53"/>
      <c r="C114" s="53"/>
      <c r="D114" s="53"/>
      <c r="E114" s="54"/>
      <c r="F114" s="55"/>
      <c r="G114" s="55"/>
      <c r="H114" s="56"/>
      <c r="I114" s="56"/>
      <c r="J114" s="56"/>
      <c r="K114" s="56"/>
      <c r="L114" s="57"/>
      <c r="M114" s="55"/>
      <c r="N114" s="55"/>
      <c r="O114" s="55"/>
      <c r="P114" s="57"/>
      <c r="Q114" s="57"/>
      <c r="R114" s="57"/>
      <c r="S114" s="57"/>
      <c r="T114" s="368"/>
      <c r="U114" s="369"/>
      <c r="V114" s="369"/>
      <c r="W114" s="369"/>
      <c r="X114" s="369"/>
      <c r="Y114" s="370"/>
      <c r="Z114" s="370"/>
      <c r="AA114" s="370"/>
      <c r="AB114" s="370"/>
      <c r="AC114" s="369"/>
      <c r="AD114" s="369"/>
      <c r="AE114" s="369"/>
      <c r="AF114" s="369"/>
      <c r="AG114" s="371"/>
      <c r="AH114" s="371"/>
      <c r="AI114" s="371"/>
      <c r="AJ114" s="371"/>
      <c r="AK114" s="372"/>
      <c r="AL114" s="372"/>
      <c r="AM114" s="373"/>
      <c r="AN114" s="369"/>
      <c r="AO114" s="369"/>
      <c r="AP114" s="369"/>
      <c r="AQ114" s="369"/>
      <c r="AR114" s="369"/>
      <c r="AS114" s="369"/>
      <c r="AT114" s="369"/>
      <c r="AU114" s="369"/>
      <c r="AV114" s="374"/>
      <c r="AW114" s="54"/>
      <c r="AX114" s="375"/>
      <c r="AY114" s="376"/>
    </row>
    <row r="115" spans="1:51" s="18" customFormat="1" ht="15.75" x14ac:dyDescent="0.25">
      <c r="A115" s="53"/>
      <c r="B115" s="53"/>
      <c r="C115" s="53"/>
      <c r="D115" s="53"/>
      <c r="E115" s="54"/>
      <c r="F115" s="55"/>
      <c r="G115" s="55"/>
      <c r="H115" s="56"/>
      <c r="I115" s="56"/>
      <c r="J115" s="56"/>
      <c r="K115" s="56"/>
      <c r="L115" s="57"/>
      <c r="M115" s="55"/>
      <c r="N115" s="55"/>
      <c r="O115" s="55"/>
      <c r="P115" s="57"/>
      <c r="Q115" s="57"/>
      <c r="R115" s="57"/>
      <c r="S115" s="57"/>
      <c r="T115" s="368"/>
      <c r="U115" s="369"/>
      <c r="V115" s="369"/>
      <c r="W115" s="369"/>
      <c r="X115" s="369"/>
      <c r="Y115" s="370"/>
      <c r="Z115" s="370"/>
      <c r="AA115" s="370"/>
      <c r="AB115" s="370"/>
      <c r="AC115" s="369"/>
      <c r="AD115" s="369"/>
      <c r="AE115" s="369"/>
      <c r="AF115" s="369"/>
      <c r="AG115" s="371"/>
      <c r="AH115" s="371"/>
      <c r="AI115" s="371"/>
      <c r="AJ115" s="371"/>
      <c r="AK115" s="372"/>
      <c r="AL115" s="372"/>
      <c r="AM115" s="373"/>
      <c r="AN115" s="369"/>
      <c r="AO115" s="369"/>
      <c r="AP115" s="369"/>
      <c r="AQ115" s="369"/>
      <c r="AR115" s="369"/>
      <c r="AS115" s="369"/>
      <c r="AT115" s="369"/>
      <c r="AU115" s="369"/>
      <c r="AV115" s="374"/>
      <c r="AW115" s="54"/>
      <c r="AX115" s="375"/>
      <c r="AY115" s="376"/>
    </row>
    <row r="116" spans="1:51" s="18" customFormat="1" ht="15.75" x14ac:dyDescent="0.25">
      <c r="A116" s="53"/>
      <c r="B116" s="53"/>
      <c r="C116" s="53"/>
      <c r="D116" s="53"/>
      <c r="E116" s="54"/>
      <c r="F116" s="55"/>
      <c r="G116" s="55"/>
      <c r="H116" s="56"/>
      <c r="I116" s="56"/>
      <c r="J116" s="56"/>
      <c r="K116" s="56"/>
      <c r="L116" s="57"/>
      <c r="M116" s="55"/>
      <c r="N116" s="55"/>
      <c r="O116" s="55"/>
      <c r="P116" s="57"/>
      <c r="Q116" s="57"/>
      <c r="R116" s="57"/>
      <c r="S116" s="57"/>
      <c r="T116" s="368"/>
      <c r="U116" s="369"/>
      <c r="V116" s="369"/>
      <c r="W116" s="369"/>
      <c r="X116" s="369"/>
      <c r="Y116" s="370"/>
      <c r="Z116" s="370"/>
      <c r="AA116" s="370"/>
      <c r="AB116" s="370"/>
      <c r="AC116" s="369"/>
      <c r="AD116" s="369"/>
      <c r="AE116" s="369"/>
      <c r="AF116" s="369"/>
      <c r="AG116" s="371"/>
      <c r="AH116" s="371"/>
      <c r="AI116" s="371"/>
      <c r="AJ116" s="371"/>
      <c r="AK116" s="372"/>
      <c r="AL116" s="372"/>
      <c r="AM116" s="373"/>
      <c r="AN116" s="369"/>
      <c r="AO116" s="369"/>
      <c r="AP116" s="369"/>
      <c r="AQ116" s="369"/>
      <c r="AR116" s="369"/>
      <c r="AS116" s="369"/>
      <c r="AT116" s="369"/>
      <c r="AU116" s="369"/>
      <c r="AV116" s="374"/>
      <c r="AW116" s="54"/>
      <c r="AX116" s="375"/>
      <c r="AY116" s="376"/>
    </row>
    <row r="117" spans="1:51" s="18" customFormat="1" ht="15.75" x14ac:dyDescent="0.25">
      <c r="A117" s="53"/>
      <c r="B117" s="53"/>
      <c r="C117" s="53"/>
      <c r="D117" s="53"/>
      <c r="E117" s="54"/>
      <c r="F117" s="55"/>
      <c r="G117" s="55"/>
      <c r="H117" s="56"/>
      <c r="I117" s="56"/>
      <c r="J117" s="56"/>
      <c r="K117" s="56"/>
      <c r="L117" s="57"/>
      <c r="M117" s="55"/>
      <c r="N117" s="55"/>
      <c r="O117" s="55"/>
      <c r="P117" s="57"/>
      <c r="Q117" s="57"/>
      <c r="R117" s="57"/>
      <c r="S117" s="57"/>
      <c r="T117" s="368"/>
      <c r="U117" s="369"/>
      <c r="V117" s="369"/>
      <c r="W117" s="369"/>
      <c r="X117" s="369"/>
      <c r="Y117" s="370"/>
      <c r="Z117" s="370"/>
      <c r="AA117" s="370"/>
      <c r="AB117" s="370"/>
      <c r="AC117" s="369"/>
      <c r="AD117" s="369"/>
      <c r="AE117" s="369"/>
      <c r="AF117" s="369"/>
      <c r="AG117" s="371"/>
      <c r="AH117" s="371"/>
      <c r="AI117" s="371"/>
      <c r="AJ117" s="371"/>
      <c r="AK117" s="372"/>
      <c r="AL117" s="372"/>
      <c r="AM117" s="373"/>
      <c r="AN117" s="369"/>
      <c r="AO117" s="369"/>
      <c r="AP117" s="369"/>
      <c r="AQ117" s="369"/>
      <c r="AR117" s="369"/>
      <c r="AS117" s="369"/>
      <c r="AT117" s="369"/>
      <c r="AU117" s="369"/>
      <c r="AV117" s="374"/>
      <c r="AW117" s="54"/>
      <c r="AX117" s="375"/>
      <c r="AY117" s="376"/>
    </row>
    <row r="118" spans="1:51" s="18" customFormat="1" ht="15.75" x14ac:dyDescent="0.25">
      <c r="A118" s="53"/>
      <c r="B118" s="53"/>
      <c r="C118" s="53"/>
      <c r="D118" s="53"/>
      <c r="E118" s="54"/>
      <c r="F118" s="55"/>
      <c r="G118" s="55"/>
      <c r="H118" s="56"/>
      <c r="I118" s="56"/>
      <c r="J118" s="56"/>
      <c r="K118" s="56"/>
      <c r="L118" s="57"/>
      <c r="M118" s="55"/>
      <c r="N118" s="55"/>
      <c r="O118" s="55"/>
      <c r="P118" s="57"/>
      <c r="Q118" s="57"/>
      <c r="R118" s="57"/>
      <c r="S118" s="57"/>
      <c r="T118" s="368"/>
      <c r="U118" s="369"/>
      <c r="V118" s="369"/>
      <c r="W118" s="369"/>
      <c r="X118" s="369"/>
      <c r="Y118" s="370"/>
      <c r="Z118" s="370"/>
      <c r="AA118" s="370"/>
      <c r="AB118" s="370"/>
      <c r="AC118" s="369"/>
      <c r="AD118" s="369"/>
      <c r="AE118" s="369"/>
      <c r="AF118" s="369"/>
      <c r="AG118" s="371"/>
      <c r="AH118" s="371"/>
      <c r="AI118" s="371"/>
      <c r="AJ118" s="371"/>
      <c r="AK118" s="372"/>
      <c r="AL118" s="372"/>
      <c r="AM118" s="373"/>
      <c r="AN118" s="369"/>
      <c r="AO118" s="369"/>
      <c r="AP118" s="369"/>
      <c r="AQ118" s="369"/>
      <c r="AR118" s="369"/>
      <c r="AS118" s="369"/>
      <c r="AT118" s="369"/>
      <c r="AU118" s="369"/>
      <c r="AV118" s="374"/>
      <c r="AW118" s="54"/>
      <c r="AX118" s="375"/>
      <c r="AY118" s="376"/>
    </row>
    <row r="119" spans="1:51" s="18" customFormat="1" ht="15.75" x14ac:dyDescent="0.25">
      <c r="A119" s="53"/>
      <c r="B119" s="53"/>
      <c r="C119" s="53"/>
      <c r="D119" s="53"/>
      <c r="E119" s="54"/>
      <c r="F119" s="55"/>
      <c r="G119" s="55"/>
      <c r="H119" s="56"/>
      <c r="I119" s="56"/>
      <c r="J119" s="56"/>
      <c r="K119" s="56"/>
      <c r="L119" s="57"/>
      <c r="M119" s="55"/>
      <c r="N119" s="55"/>
      <c r="O119" s="55"/>
      <c r="P119" s="57"/>
      <c r="Q119" s="57"/>
      <c r="R119" s="57"/>
      <c r="S119" s="57"/>
      <c r="T119" s="368"/>
      <c r="U119" s="369"/>
      <c r="V119" s="369"/>
      <c r="W119" s="369"/>
      <c r="X119" s="369"/>
      <c r="Y119" s="370"/>
      <c r="Z119" s="370"/>
      <c r="AA119" s="370"/>
      <c r="AB119" s="370"/>
      <c r="AC119" s="369"/>
      <c r="AD119" s="369"/>
      <c r="AE119" s="369"/>
      <c r="AF119" s="369"/>
      <c r="AG119" s="371"/>
      <c r="AH119" s="371"/>
      <c r="AI119" s="371"/>
      <c r="AJ119" s="371"/>
      <c r="AK119" s="372"/>
      <c r="AL119" s="372"/>
      <c r="AM119" s="373"/>
      <c r="AN119" s="369"/>
      <c r="AO119" s="369"/>
      <c r="AP119" s="369"/>
      <c r="AQ119" s="369"/>
      <c r="AR119" s="369"/>
      <c r="AS119" s="369"/>
      <c r="AT119" s="369"/>
      <c r="AU119" s="369"/>
      <c r="AV119" s="374"/>
      <c r="AW119" s="54"/>
      <c r="AX119" s="375"/>
      <c r="AY119" s="376"/>
    </row>
    <row r="120" spans="1:51" s="18" customFormat="1" ht="31.5" x14ac:dyDescent="0.25">
      <c r="A120" s="53"/>
      <c r="B120" s="53"/>
      <c r="C120" s="53"/>
      <c r="D120" s="53"/>
      <c r="E120" s="54" t="s">
        <v>32</v>
      </c>
      <c r="F120" s="55">
        <v>67</v>
      </c>
      <c r="G120" s="55" t="s">
        <v>4200</v>
      </c>
      <c r="H120" s="56" t="str">
        <f t="shared" si="7"/>
        <v>Đường Xóm Mới ấp 3</v>
      </c>
      <c r="I120" s="56" t="s">
        <v>6401</v>
      </c>
      <c r="J120" s="56" t="s">
        <v>6402</v>
      </c>
      <c r="K120" s="56" t="s">
        <v>6403</v>
      </c>
      <c r="L120" s="57">
        <v>650</v>
      </c>
      <c r="M120" s="55">
        <v>400</v>
      </c>
      <c r="N120" s="55">
        <v>240</v>
      </c>
      <c r="O120" s="55">
        <v>200</v>
      </c>
      <c r="P120" s="57"/>
      <c r="Q120" s="57"/>
      <c r="R120" s="57"/>
      <c r="S120" s="57"/>
      <c r="T120" s="368" t="str">
        <f t="shared" ref="T120:T127" si="24">G120</f>
        <v>VC67NT</v>
      </c>
      <c r="U120" s="369"/>
      <c r="V120" s="369"/>
      <c r="W120" s="369"/>
      <c r="X120" s="369"/>
      <c r="Y120" s="370"/>
      <c r="Z120" s="370"/>
      <c r="AA120" s="370"/>
      <c r="AB120" s="370"/>
      <c r="AC120" s="369"/>
      <c r="AD120" s="369"/>
      <c r="AE120" s="369"/>
      <c r="AF120" s="369"/>
      <c r="AG120" s="371"/>
      <c r="AH120" s="371"/>
      <c r="AI120" s="371"/>
      <c r="AJ120" s="371"/>
      <c r="AK120" s="372">
        <v>3.7584092307692307</v>
      </c>
      <c r="AL120" s="372"/>
      <c r="AM120" s="373" t="e">
        <f>ROUNDDOWN(AK120*#REF!/#REF!,1)</f>
        <v>#REF!</v>
      </c>
      <c r="AN120" s="369" t="e">
        <f t="shared" si="18"/>
        <v>#REF!</v>
      </c>
      <c r="AO120" s="369" t="e">
        <f t="shared" si="18"/>
        <v>#REF!</v>
      </c>
      <c r="AP120" s="369" t="e">
        <f t="shared" si="18"/>
        <v>#REF!</v>
      </c>
      <c r="AQ120" s="369" t="e">
        <f t="shared" si="18"/>
        <v>#REF!</v>
      </c>
      <c r="AR120" s="369" t="e">
        <f t="shared" si="17"/>
        <v>#REF!</v>
      </c>
      <c r="AS120" s="369" t="e">
        <f t="shared" si="17"/>
        <v>#REF!</v>
      </c>
      <c r="AT120" s="369" t="e">
        <f t="shared" si="17"/>
        <v>#REF!</v>
      </c>
      <c r="AU120" s="369" t="e">
        <f t="shared" si="17"/>
        <v>#REF!</v>
      </c>
      <c r="AV120" s="374"/>
      <c r="AW120" s="54"/>
      <c r="AX120" s="375"/>
      <c r="AY120" s="376"/>
    </row>
    <row r="121" spans="1:51" s="18" customFormat="1" ht="15.75" x14ac:dyDescent="0.25">
      <c r="A121" s="53"/>
      <c r="B121" s="53"/>
      <c r="C121" s="53"/>
      <c r="D121" s="53"/>
      <c r="E121" s="54"/>
      <c r="F121" s="55"/>
      <c r="G121" s="55"/>
      <c r="H121" s="56"/>
      <c r="I121" s="56"/>
      <c r="J121" s="56"/>
      <c r="K121" s="56"/>
      <c r="L121" s="57"/>
      <c r="M121" s="55"/>
      <c r="N121" s="55"/>
      <c r="O121" s="55"/>
      <c r="P121" s="57"/>
      <c r="Q121" s="57"/>
      <c r="R121" s="57"/>
      <c r="S121" s="57"/>
      <c r="T121" s="368"/>
      <c r="U121" s="369"/>
      <c r="V121" s="369"/>
      <c r="W121" s="369"/>
      <c r="X121" s="369"/>
      <c r="Y121" s="370"/>
      <c r="Z121" s="370"/>
      <c r="AA121" s="370"/>
      <c r="AB121" s="370"/>
      <c r="AC121" s="369"/>
      <c r="AD121" s="369"/>
      <c r="AE121" s="369"/>
      <c r="AF121" s="369"/>
      <c r="AG121" s="371"/>
      <c r="AH121" s="371"/>
      <c r="AI121" s="371"/>
      <c r="AJ121" s="371"/>
      <c r="AK121" s="372"/>
      <c r="AL121" s="372"/>
      <c r="AM121" s="373"/>
      <c r="AN121" s="369"/>
      <c r="AO121" s="369"/>
      <c r="AP121" s="369"/>
      <c r="AQ121" s="369"/>
      <c r="AR121" s="369"/>
      <c r="AS121" s="369"/>
      <c r="AT121" s="369"/>
      <c r="AU121" s="369"/>
      <c r="AV121" s="374"/>
      <c r="AW121" s="54"/>
      <c r="AX121" s="375"/>
      <c r="AY121" s="376"/>
    </row>
    <row r="122" spans="1:51" s="18" customFormat="1" ht="15.75" x14ac:dyDescent="0.25">
      <c r="A122" s="53"/>
      <c r="B122" s="53"/>
      <c r="C122" s="53"/>
      <c r="D122" s="53"/>
      <c r="E122" s="54"/>
      <c r="F122" s="55"/>
      <c r="G122" s="55"/>
      <c r="H122" s="56"/>
      <c r="I122" s="56"/>
      <c r="J122" s="56"/>
      <c r="K122" s="56"/>
      <c r="L122" s="57"/>
      <c r="M122" s="55"/>
      <c r="N122" s="55"/>
      <c r="O122" s="55"/>
      <c r="P122" s="57"/>
      <c r="Q122" s="57"/>
      <c r="R122" s="57"/>
      <c r="S122" s="57"/>
      <c r="T122" s="368"/>
      <c r="U122" s="369"/>
      <c r="V122" s="369"/>
      <c r="W122" s="369"/>
      <c r="X122" s="369"/>
      <c r="Y122" s="370"/>
      <c r="Z122" s="370"/>
      <c r="AA122" s="370"/>
      <c r="AB122" s="370"/>
      <c r="AC122" s="369"/>
      <c r="AD122" s="369"/>
      <c r="AE122" s="369"/>
      <c r="AF122" s="369"/>
      <c r="AG122" s="371"/>
      <c r="AH122" s="371"/>
      <c r="AI122" s="371"/>
      <c r="AJ122" s="371"/>
      <c r="AK122" s="372"/>
      <c r="AL122" s="372"/>
      <c r="AM122" s="373"/>
      <c r="AN122" s="369"/>
      <c r="AO122" s="369"/>
      <c r="AP122" s="369"/>
      <c r="AQ122" s="369"/>
      <c r="AR122" s="369"/>
      <c r="AS122" s="369"/>
      <c r="AT122" s="369"/>
      <c r="AU122" s="369"/>
      <c r="AV122" s="374"/>
      <c r="AW122" s="54"/>
      <c r="AX122" s="375"/>
      <c r="AY122" s="376"/>
    </row>
    <row r="123" spans="1:51" s="18" customFormat="1" ht="15.75" x14ac:dyDescent="0.25">
      <c r="A123" s="53"/>
      <c r="B123" s="53"/>
      <c r="C123" s="53"/>
      <c r="D123" s="53"/>
      <c r="E123" s="54"/>
      <c r="F123" s="55"/>
      <c r="G123" s="55"/>
      <c r="H123" s="56"/>
      <c r="I123" s="56"/>
      <c r="J123" s="56"/>
      <c r="K123" s="56"/>
      <c r="L123" s="57"/>
      <c r="M123" s="55"/>
      <c r="N123" s="55"/>
      <c r="O123" s="55"/>
      <c r="P123" s="57"/>
      <c r="Q123" s="57"/>
      <c r="R123" s="57"/>
      <c r="S123" s="57"/>
      <c r="T123" s="368"/>
      <c r="U123" s="369"/>
      <c r="V123" s="369"/>
      <c r="W123" s="369"/>
      <c r="X123" s="369"/>
      <c r="Y123" s="370"/>
      <c r="Z123" s="370"/>
      <c r="AA123" s="370"/>
      <c r="AB123" s="370"/>
      <c r="AC123" s="369"/>
      <c r="AD123" s="369"/>
      <c r="AE123" s="369"/>
      <c r="AF123" s="369"/>
      <c r="AG123" s="371"/>
      <c r="AH123" s="371"/>
      <c r="AI123" s="371"/>
      <c r="AJ123" s="371"/>
      <c r="AK123" s="372"/>
      <c r="AL123" s="372"/>
      <c r="AM123" s="373"/>
      <c r="AN123" s="369"/>
      <c r="AO123" s="369"/>
      <c r="AP123" s="369"/>
      <c r="AQ123" s="369"/>
      <c r="AR123" s="369"/>
      <c r="AS123" s="369"/>
      <c r="AT123" s="369"/>
      <c r="AU123" s="369"/>
      <c r="AV123" s="374"/>
      <c r="AW123" s="54"/>
      <c r="AX123" s="375"/>
      <c r="AY123" s="376"/>
    </row>
    <row r="124" spans="1:51" s="18" customFormat="1" ht="15.75" x14ac:dyDescent="0.25">
      <c r="A124" s="53"/>
      <c r="B124" s="53"/>
      <c r="C124" s="53"/>
      <c r="D124" s="53"/>
      <c r="E124" s="54"/>
      <c r="F124" s="55"/>
      <c r="G124" s="55"/>
      <c r="H124" s="56"/>
      <c r="I124" s="56"/>
      <c r="J124" s="56"/>
      <c r="K124" s="56"/>
      <c r="L124" s="57"/>
      <c r="M124" s="55"/>
      <c r="N124" s="55"/>
      <c r="O124" s="55"/>
      <c r="P124" s="57"/>
      <c r="Q124" s="57"/>
      <c r="R124" s="57"/>
      <c r="S124" s="57"/>
      <c r="T124" s="368"/>
      <c r="U124" s="369"/>
      <c r="V124" s="369"/>
      <c r="W124" s="369"/>
      <c r="X124" s="369"/>
      <c r="Y124" s="370"/>
      <c r="Z124" s="370"/>
      <c r="AA124" s="370"/>
      <c r="AB124" s="370"/>
      <c r="AC124" s="369"/>
      <c r="AD124" s="369"/>
      <c r="AE124" s="369"/>
      <c r="AF124" s="369"/>
      <c r="AG124" s="371"/>
      <c r="AH124" s="371"/>
      <c r="AI124" s="371"/>
      <c r="AJ124" s="371"/>
      <c r="AK124" s="372"/>
      <c r="AL124" s="372"/>
      <c r="AM124" s="373"/>
      <c r="AN124" s="369"/>
      <c r="AO124" s="369"/>
      <c r="AP124" s="369"/>
      <c r="AQ124" s="369"/>
      <c r="AR124" s="369"/>
      <c r="AS124" s="369"/>
      <c r="AT124" s="369"/>
      <c r="AU124" s="369"/>
      <c r="AV124" s="374"/>
      <c r="AW124" s="54"/>
      <c r="AX124" s="375"/>
      <c r="AY124" s="376"/>
    </row>
    <row r="125" spans="1:51" s="18" customFormat="1" ht="15.75" x14ac:dyDescent="0.25">
      <c r="A125" s="53"/>
      <c r="B125" s="53"/>
      <c r="C125" s="53"/>
      <c r="D125" s="53"/>
      <c r="E125" s="54"/>
      <c r="F125" s="55"/>
      <c r="G125" s="55"/>
      <c r="H125" s="56"/>
      <c r="I125" s="56"/>
      <c r="J125" s="56"/>
      <c r="K125" s="56"/>
      <c r="L125" s="57"/>
      <c r="M125" s="55"/>
      <c r="N125" s="55"/>
      <c r="O125" s="55"/>
      <c r="P125" s="57"/>
      <c r="Q125" s="57"/>
      <c r="R125" s="57"/>
      <c r="S125" s="57"/>
      <c r="T125" s="368"/>
      <c r="U125" s="369"/>
      <c r="V125" s="369"/>
      <c r="W125" s="369"/>
      <c r="X125" s="369"/>
      <c r="Y125" s="370"/>
      <c r="Z125" s="370"/>
      <c r="AA125" s="370"/>
      <c r="AB125" s="370"/>
      <c r="AC125" s="369"/>
      <c r="AD125" s="369"/>
      <c r="AE125" s="369"/>
      <c r="AF125" s="369"/>
      <c r="AG125" s="371"/>
      <c r="AH125" s="371"/>
      <c r="AI125" s="371"/>
      <c r="AJ125" s="371"/>
      <c r="AK125" s="372"/>
      <c r="AL125" s="372"/>
      <c r="AM125" s="373"/>
      <c r="AN125" s="369"/>
      <c r="AO125" s="369"/>
      <c r="AP125" s="369"/>
      <c r="AQ125" s="369"/>
      <c r="AR125" s="369"/>
      <c r="AS125" s="369"/>
      <c r="AT125" s="369"/>
      <c r="AU125" s="369"/>
      <c r="AV125" s="374"/>
      <c r="AW125" s="54"/>
      <c r="AX125" s="375"/>
      <c r="AY125" s="376"/>
    </row>
    <row r="126" spans="1:51" s="18" customFormat="1" ht="15.75" x14ac:dyDescent="0.25">
      <c r="A126" s="53"/>
      <c r="B126" s="53"/>
      <c r="C126" s="53"/>
      <c r="D126" s="53"/>
      <c r="E126" s="54"/>
      <c r="F126" s="55"/>
      <c r="G126" s="55"/>
      <c r="H126" s="56"/>
      <c r="I126" s="56"/>
      <c r="J126" s="56"/>
      <c r="K126" s="56"/>
      <c r="L126" s="57"/>
      <c r="M126" s="55"/>
      <c r="N126" s="55"/>
      <c r="O126" s="55"/>
      <c r="P126" s="57"/>
      <c r="Q126" s="57"/>
      <c r="R126" s="57"/>
      <c r="S126" s="57"/>
      <c r="T126" s="368"/>
      <c r="U126" s="369"/>
      <c r="V126" s="369"/>
      <c r="W126" s="369"/>
      <c r="X126" s="369"/>
      <c r="Y126" s="370"/>
      <c r="Z126" s="370"/>
      <c r="AA126" s="370"/>
      <c r="AB126" s="370"/>
      <c r="AC126" s="369"/>
      <c r="AD126" s="369"/>
      <c r="AE126" s="369"/>
      <c r="AF126" s="369"/>
      <c r="AG126" s="371"/>
      <c r="AH126" s="371"/>
      <c r="AI126" s="371"/>
      <c r="AJ126" s="371"/>
      <c r="AK126" s="372"/>
      <c r="AL126" s="372"/>
      <c r="AM126" s="373"/>
      <c r="AN126" s="369"/>
      <c r="AO126" s="369"/>
      <c r="AP126" s="369"/>
      <c r="AQ126" s="369"/>
      <c r="AR126" s="369"/>
      <c r="AS126" s="369"/>
      <c r="AT126" s="369"/>
      <c r="AU126" s="369"/>
      <c r="AV126" s="374"/>
      <c r="AW126" s="54"/>
      <c r="AX126" s="375"/>
      <c r="AY126" s="376"/>
    </row>
    <row r="127" spans="1:51" s="18" customFormat="1" ht="47.25" x14ac:dyDescent="0.25">
      <c r="A127" s="53" t="str">
        <f t="shared" ref="A127:A155" si="25">G127&amp;"+1"</f>
        <v>VC39NT+1</v>
      </c>
      <c r="B127" s="53" t="str">
        <f t="shared" ref="B127:B155" si="26">G127&amp;"+2"</f>
        <v>VC39NT+2</v>
      </c>
      <c r="C127" s="53" t="str">
        <f t="shared" ref="C127:C155" si="27">G127&amp;"+3"</f>
        <v>VC39NT+3</v>
      </c>
      <c r="D127" s="53" t="str">
        <f t="shared" ref="D127:D155" si="28">G127&amp;"+4"</f>
        <v>VC39NT+4</v>
      </c>
      <c r="E127" s="54" t="s">
        <v>32</v>
      </c>
      <c r="F127" s="55">
        <v>39</v>
      </c>
      <c r="G127" s="55" t="s">
        <v>4116</v>
      </c>
      <c r="H127" s="56" t="str">
        <f t="shared" si="7"/>
        <v>Đường Nhà máy thủy điện Trị An</v>
      </c>
      <c r="I127" s="56" t="s">
        <v>4118</v>
      </c>
      <c r="J127" s="56" t="s">
        <v>3947</v>
      </c>
      <c r="K127" s="56" t="s">
        <v>3958</v>
      </c>
      <c r="L127" s="57">
        <v>1000</v>
      </c>
      <c r="M127" s="55">
        <v>400</v>
      </c>
      <c r="N127" s="55">
        <v>250</v>
      </c>
      <c r="O127" s="55">
        <v>200</v>
      </c>
      <c r="P127" s="57"/>
      <c r="Q127" s="57"/>
      <c r="R127" s="57"/>
      <c r="S127" s="57"/>
      <c r="T127" s="368" t="str">
        <f t="shared" si="24"/>
        <v>VC39NT</v>
      </c>
      <c r="U127" s="369"/>
      <c r="V127" s="369"/>
      <c r="W127" s="369"/>
      <c r="X127" s="369"/>
      <c r="Y127" s="370"/>
      <c r="Z127" s="370"/>
      <c r="AA127" s="370"/>
      <c r="AB127" s="370"/>
      <c r="AC127" s="369"/>
      <c r="AD127" s="369"/>
      <c r="AE127" s="369"/>
      <c r="AF127" s="369"/>
      <c r="AG127" s="371"/>
      <c r="AH127" s="371"/>
      <c r="AI127" s="371"/>
      <c r="AJ127" s="371"/>
      <c r="AK127" s="372">
        <v>5.151576220414201</v>
      </c>
      <c r="AL127" s="372"/>
      <c r="AM127" s="373" t="e">
        <f>ROUNDDOWN(AK127*#REF!/#REF!,1)</f>
        <v>#REF!</v>
      </c>
      <c r="AN127" s="369" t="e">
        <f t="shared" si="18"/>
        <v>#REF!</v>
      </c>
      <c r="AO127" s="369" t="e">
        <f t="shared" si="18"/>
        <v>#REF!</v>
      </c>
      <c r="AP127" s="369" t="e">
        <f t="shared" si="18"/>
        <v>#REF!</v>
      </c>
      <c r="AQ127" s="369" t="e">
        <f t="shared" si="18"/>
        <v>#REF!</v>
      </c>
      <c r="AR127" s="369" t="e">
        <f t="shared" si="17"/>
        <v>#REF!</v>
      </c>
      <c r="AS127" s="369" t="e">
        <f t="shared" si="17"/>
        <v>#REF!</v>
      </c>
      <c r="AT127" s="369" t="e">
        <f t="shared" si="17"/>
        <v>#REF!</v>
      </c>
      <c r="AU127" s="369" t="e">
        <f t="shared" si="17"/>
        <v>#REF!</v>
      </c>
      <c r="AV127" s="374"/>
      <c r="AW127" s="54" t="s">
        <v>32</v>
      </c>
      <c r="AX127" s="375"/>
      <c r="AY127" s="376"/>
    </row>
    <row r="128" spans="1:51" s="18" customFormat="1" ht="15.75" x14ac:dyDescent="0.25">
      <c r="A128" s="53"/>
      <c r="B128" s="53"/>
      <c r="C128" s="53"/>
      <c r="D128" s="53"/>
      <c r="E128" s="54"/>
      <c r="F128" s="55"/>
      <c r="G128" s="55"/>
      <c r="H128" s="56"/>
      <c r="I128" s="56"/>
      <c r="J128" s="56"/>
      <c r="K128" s="56"/>
      <c r="L128" s="57"/>
      <c r="M128" s="55"/>
      <c r="N128" s="55"/>
      <c r="O128" s="55"/>
      <c r="P128" s="57"/>
      <c r="Q128" s="57"/>
      <c r="R128" s="57"/>
      <c r="S128" s="57"/>
      <c r="T128" s="368"/>
      <c r="U128" s="369"/>
      <c r="V128" s="369"/>
      <c r="W128" s="369"/>
      <c r="X128" s="369"/>
      <c r="Y128" s="370"/>
      <c r="Z128" s="370"/>
      <c r="AA128" s="370"/>
      <c r="AB128" s="370"/>
      <c r="AC128" s="369"/>
      <c r="AD128" s="369"/>
      <c r="AE128" s="369"/>
      <c r="AF128" s="369"/>
      <c r="AG128" s="371"/>
      <c r="AH128" s="371"/>
      <c r="AI128" s="371"/>
      <c r="AJ128" s="371"/>
      <c r="AK128" s="372"/>
      <c r="AL128" s="372"/>
      <c r="AM128" s="373"/>
      <c r="AN128" s="369"/>
      <c r="AO128" s="369"/>
      <c r="AP128" s="369"/>
      <c r="AQ128" s="369"/>
      <c r="AR128" s="369"/>
      <c r="AS128" s="369"/>
      <c r="AT128" s="369"/>
      <c r="AU128" s="369"/>
      <c r="AV128" s="374"/>
      <c r="AW128" s="54"/>
      <c r="AX128" s="375"/>
      <c r="AY128" s="376"/>
    </row>
    <row r="129" spans="1:51" s="18" customFormat="1" ht="15.75" x14ac:dyDescent="0.25">
      <c r="A129" s="53"/>
      <c r="B129" s="53"/>
      <c r="C129" s="53"/>
      <c r="D129" s="53"/>
      <c r="E129" s="54"/>
      <c r="F129" s="55"/>
      <c r="G129" s="55"/>
      <c r="H129" s="56"/>
      <c r="I129" s="56"/>
      <c r="J129" s="56"/>
      <c r="K129" s="56"/>
      <c r="L129" s="57"/>
      <c r="M129" s="55"/>
      <c r="N129" s="55"/>
      <c r="O129" s="55"/>
      <c r="P129" s="57"/>
      <c r="Q129" s="57"/>
      <c r="R129" s="57"/>
      <c r="S129" s="57"/>
      <c r="T129" s="368"/>
      <c r="U129" s="369"/>
      <c r="V129" s="369"/>
      <c r="W129" s="369"/>
      <c r="X129" s="369"/>
      <c r="Y129" s="370"/>
      <c r="Z129" s="370"/>
      <c r="AA129" s="370"/>
      <c r="AB129" s="370"/>
      <c r="AC129" s="369"/>
      <c r="AD129" s="369"/>
      <c r="AE129" s="369"/>
      <c r="AF129" s="369"/>
      <c r="AG129" s="371"/>
      <c r="AH129" s="371"/>
      <c r="AI129" s="371"/>
      <c r="AJ129" s="371"/>
      <c r="AK129" s="372"/>
      <c r="AL129" s="372"/>
      <c r="AM129" s="373"/>
      <c r="AN129" s="369"/>
      <c r="AO129" s="369"/>
      <c r="AP129" s="369"/>
      <c r="AQ129" s="369"/>
      <c r="AR129" s="369"/>
      <c r="AS129" s="369"/>
      <c r="AT129" s="369"/>
      <c r="AU129" s="369"/>
      <c r="AV129" s="374"/>
      <c r="AW129" s="54"/>
      <c r="AX129" s="375"/>
      <c r="AY129" s="376"/>
    </row>
    <row r="130" spans="1:51" s="18" customFormat="1" ht="15.75" x14ac:dyDescent="0.25">
      <c r="A130" s="53"/>
      <c r="B130" s="53"/>
      <c r="C130" s="53"/>
      <c r="D130" s="53"/>
      <c r="E130" s="54"/>
      <c r="F130" s="55"/>
      <c r="G130" s="55"/>
      <c r="H130" s="56"/>
      <c r="I130" s="56"/>
      <c r="J130" s="56"/>
      <c r="K130" s="56"/>
      <c r="L130" s="57"/>
      <c r="M130" s="55"/>
      <c r="N130" s="55"/>
      <c r="O130" s="55"/>
      <c r="P130" s="57"/>
      <c r="Q130" s="57"/>
      <c r="R130" s="57"/>
      <c r="S130" s="57"/>
      <c r="T130" s="368"/>
      <c r="U130" s="369"/>
      <c r="V130" s="369"/>
      <c r="W130" s="369"/>
      <c r="X130" s="369"/>
      <c r="Y130" s="370"/>
      <c r="Z130" s="370"/>
      <c r="AA130" s="370"/>
      <c r="AB130" s="370"/>
      <c r="AC130" s="369"/>
      <c r="AD130" s="369"/>
      <c r="AE130" s="369"/>
      <c r="AF130" s="369"/>
      <c r="AG130" s="371"/>
      <c r="AH130" s="371"/>
      <c r="AI130" s="371"/>
      <c r="AJ130" s="371"/>
      <c r="AK130" s="372"/>
      <c r="AL130" s="372"/>
      <c r="AM130" s="373"/>
      <c r="AN130" s="369"/>
      <c r="AO130" s="369"/>
      <c r="AP130" s="369"/>
      <c r="AQ130" s="369"/>
      <c r="AR130" s="369"/>
      <c r="AS130" s="369"/>
      <c r="AT130" s="369"/>
      <c r="AU130" s="369"/>
      <c r="AV130" s="374"/>
      <c r="AW130" s="54"/>
      <c r="AX130" s="375"/>
      <c r="AY130" s="376"/>
    </row>
    <row r="131" spans="1:51" s="18" customFormat="1" ht="15.75" x14ac:dyDescent="0.25">
      <c r="A131" s="53"/>
      <c r="B131" s="53"/>
      <c r="C131" s="53"/>
      <c r="D131" s="53"/>
      <c r="E131" s="54"/>
      <c r="F131" s="55"/>
      <c r="G131" s="55"/>
      <c r="H131" s="56"/>
      <c r="I131" s="56"/>
      <c r="J131" s="56"/>
      <c r="K131" s="56"/>
      <c r="L131" s="57"/>
      <c r="M131" s="55"/>
      <c r="N131" s="55"/>
      <c r="O131" s="55"/>
      <c r="P131" s="57"/>
      <c r="Q131" s="57"/>
      <c r="R131" s="57"/>
      <c r="S131" s="57"/>
      <c r="T131" s="368"/>
      <c r="U131" s="369"/>
      <c r="V131" s="369"/>
      <c r="W131" s="369"/>
      <c r="X131" s="369"/>
      <c r="Y131" s="370"/>
      <c r="Z131" s="370"/>
      <c r="AA131" s="370"/>
      <c r="AB131" s="370"/>
      <c r="AC131" s="369"/>
      <c r="AD131" s="369"/>
      <c r="AE131" s="369"/>
      <c r="AF131" s="369"/>
      <c r="AG131" s="371"/>
      <c r="AH131" s="371"/>
      <c r="AI131" s="371"/>
      <c r="AJ131" s="371"/>
      <c r="AK131" s="372"/>
      <c r="AL131" s="372"/>
      <c r="AM131" s="373"/>
      <c r="AN131" s="369"/>
      <c r="AO131" s="369"/>
      <c r="AP131" s="369"/>
      <c r="AQ131" s="369"/>
      <c r="AR131" s="369"/>
      <c r="AS131" s="369"/>
      <c r="AT131" s="369"/>
      <c r="AU131" s="369"/>
      <c r="AV131" s="374"/>
      <c r="AW131" s="54"/>
      <c r="AX131" s="375"/>
      <c r="AY131" s="376"/>
    </row>
    <row r="132" spans="1:51" s="18" customFormat="1" ht="15.75" x14ac:dyDescent="0.25">
      <c r="A132" s="53"/>
      <c r="B132" s="53"/>
      <c r="C132" s="53"/>
      <c r="D132" s="53"/>
      <c r="E132" s="54"/>
      <c r="F132" s="55"/>
      <c r="G132" s="55"/>
      <c r="H132" s="56"/>
      <c r="I132" s="56"/>
      <c r="J132" s="56"/>
      <c r="K132" s="56"/>
      <c r="L132" s="57"/>
      <c r="M132" s="55"/>
      <c r="N132" s="55"/>
      <c r="O132" s="55"/>
      <c r="P132" s="57"/>
      <c r="Q132" s="57"/>
      <c r="R132" s="57"/>
      <c r="S132" s="57"/>
      <c r="T132" s="368"/>
      <c r="U132" s="369"/>
      <c r="V132" s="369"/>
      <c r="W132" s="369"/>
      <c r="X132" s="369"/>
      <c r="Y132" s="370"/>
      <c r="Z132" s="370"/>
      <c r="AA132" s="370"/>
      <c r="AB132" s="370"/>
      <c r="AC132" s="369"/>
      <c r="AD132" s="369"/>
      <c r="AE132" s="369"/>
      <c r="AF132" s="369"/>
      <c r="AG132" s="371"/>
      <c r="AH132" s="371"/>
      <c r="AI132" s="371"/>
      <c r="AJ132" s="371"/>
      <c r="AK132" s="372"/>
      <c r="AL132" s="372"/>
      <c r="AM132" s="373"/>
      <c r="AN132" s="369"/>
      <c r="AO132" s="369"/>
      <c r="AP132" s="369"/>
      <c r="AQ132" s="369"/>
      <c r="AR132" s="369"/>
      <c r="AS132" s="369"/>
      <c r="AT132" s="369"/>
      <c r="AU132" s="369"/>
      <c r="AV132" s="374"/>
      <c r="AW132" s="54"/>
      <c r="AX132" s="375"/>
      <c r="AY132" s="376"/>
    </row>
    <row r="133" spans="1:51" s="18" customFormat="1" ht="15.75" x14ac:dyDescent="0.25">
      <c r="A133" s="53"/>
      <c r="B133" s="53"/>
      <c r="C133" s="53"/>
      <c r="D133" s="53"/>
      <c r="E133" s="54"/>
      <c r="F133" s="55"/>
      <c r="G133" s="55"/>
      <c r="H133" s="56"/>
      <c r="I133" s="56"/>
      <c r="J133" s="56"/>
      <c r="K133" s="56"/>
      <c r="L133" s="57"/>
      <c r="M133" s="55"/>
      <c r="N133" s="55"/>
      <c r="O133" s="55"/>
      <c r="P133" s="57"/>
      <c r="Q133" s="57"/>
      <c r="R133" s="57"/>
      <c r="S133" s="57"/>
      <c r="T133" s="368"/>
      <c r="U133" s="369"/>
      <c r="V133" s="369"/>
      <c r="W133" s="369"/>
      <c r="X133" s="369"/>
      <c r="Y133" s="370"/>
      <c r="Z133" s="370"/>
      <c r="AA133" s="370"/>
      <c r="AB133" s="370"/>
      <c r="AC133" s="369"/>
      <c r="AD133" s="369"/>
      <c r="AE133" s="369"/>
      <c r="AF133" s="369"/>
      <c r="AG133" s="371"/>
      <c r="AH133" s="371"/>
      <c r="AI133" s="371"/>
      <c r="AJ133" s="371"/>
      <c r="AK133" s="372"/>
      <c r="AL133" s="372"/>
      <c r="AM133" s="373"/>
      <c r="AN133" s="369"/>
      <c r="AO133" s="369"/>
      <c r="AP133" s="369"/>
      <c r="AQ133" s="369"/>
      <c r="AR133" s="369"/>
      <c r="AS133" s="369"/>
      <c r="AT133" s="369"/>
      <c r="AU133" s="369"/>
      <c r="AV133" s="374"/>
      <c r="AW133" s="54"/>
      <c r="AX133" s="375"/>
      <c r="AY133" s="376"/>
    </row>
    <row r="134" spans="1:51" s="18" customFormat="1" ht="47.25" x14ac:dyDescent="0.25">
      <c r="A134" s="53" t="str">
        <f t="shared" si="25"/>
        <v>VC2NT1_D4+1</v>
      </c>
      <c r="B134" s="53" t="str">
        <f t="shared" si="26"/>
        <v>VC2NT1_D4+2</v>
      </c>
      <c r="C134" s="53" t="str">
        <f t="shared" si="27"/>
        <v>VC2NT1_D4+3</v>
      </c>
      <c r="D134" s="53" t="str">
        <f t="shared" si="28"/>
        <v>VC2NT1_D4+4</v>
      </c>
      <c r="E134" s="54" t="s">
        <v>32</v>
      </c>
      <c r="F134" s="55"/>
      <c r="G134" s="55" t="s">
        <v>3912</v>
      </c>
      <c r="H134" s="56" t="str">
        <f t="shared" si="7"/>
        <v>Đường tỉnh 767</v>
      </c>
      <c r="I134" s="56" t="s">
        <v>6404</v>
      </c>
      <c r="J134" s="56" t="s">
        <v>51</v>
      </c>
      <c r="K134" s="56" t="s">
        <v>3905</v>
      </c>
      <c r="L134" s="57">
        <v>1000</v>
      </c>
      <c r="M134" s="55">
        <v>500</v>
      </c>
      <c r="N134" s="55">
        <v>300</v>
      </c>
      <c r="O134" s="55">
        <v>200</v>
      </c>
      <c r="P134" s="57"/>
      <c r="Q134" s="57"/>
      <c r="R134" s="57"/>
      <c r="S134" s="57"/>
      <c r="T134" s="368" t="str">
        <f>G134</f>
        <v>VC2NT1_D4</v>
      </c>
      <c r="U134" s="369"/>
      <c r="V134" s="369"/>
      <c r="W134" s="369"/>
      <c r="X134" s="369"/>
      <c r="Y134" s="370"/>
      <c r="Z134" s="370"/>
      <c r="AA134" s="370"/>
      <c r="AB134" s="370"/>
      <c r="AC134" s="369"/>
      <c r="AD134" s="369"/>
      <c r="AE134" s="369"/>
      <c r="AF134" s="369"/>
      <c r="AG134" s="371"/>
      <c r="AH134" s="371"/>
      <c r="AI134" s="371"/>
      <c r="AJ134" s="371"/>
      <c r="AK134" s="372">
        <v>5.151576220414201</v>
      </c>
      <c r="AL134" s="372"/>
      <c r="AM134" s="373" t="e">
        <f>ROUNDDOWN(AK134*#REF!/#REF!,1)</f>
        <v>#REF!</v>
      </c>
      <c r="AN134" s="369" t="e">
        <f t="shared" si="18"/>
        <v>#REF!</v>
      </c>
      <c r="AO134" s="369" t="e">
        <f t="shared" si="18"/>
        <v>#REF!</v>
      </c>
      <c r="AP134" s="369" t="e">
        <f t="shared" si="18"/>
        <v>#REF!</v>
      </c>
      <c r="AQ134" s="369" t="e">
        <f t="shared" si="18"/>
        <v>#REF!</v>
      </c>
      <c r="AR134" s="369" t="e">
        <f t="shared" si="17"/>
        <v>#REF!</v>
      </c>
      <c r="AS134" s="369" t="e">
        <f t="shared" si="17"/>
        <v>#REF!</v>
      </c>
      <c r="AT134" s="369" t="e">
        <f t="shared" si="17"/>
        <v>#REF!</v>
      </c>
      <c r="AU134" s="369" t="e">
        <f t="shared" si="17"/>
        <v>#REF!</v>
      </c>
      <c r="AV134" s="374"/>
      <c r="AW134" s="54" t="s">
        <v>32</v>
      </c>
      <c r="AX134" s="375"/>
      <c r="AY134" s="376"/>
    </row>
    <row r="135" spans="1:51" s="18" customFormat="1" ht="15.75" x14ac:dyDescent="0.25">
      <c r="A135" s="53"/>
      <c r="B135" s="53"/>
      <c r="C135" s="53"/>
      <c r="D135" s="53"/>
      <c r="E135" s="54"/>
      <c r="F135" s="55"/>
      <c r="G135" s="55"/>
      <c r="H135" s="56"/>
      <c r="I135" s="56"/>
      <c r="J135" s="56"/>
      <c r="K135" s="56"/>
      <c r="L135" s="57"/>
      <c r="M135" s="55"/>
      <c r="N135" s="55"/>
      <c r="O135" s="55"/>
      <c r="P135" s="57"/>
      <c r="Q135" s="57"/>
      <c r="R135" s="57"/>
      <c r="S135" s="57"/>
      <c r="T135" s="368"/>
      <c r="U135" s="369"/>
      <c r="V135" s="369"/>
      <c r="W135" s="369"/>
      <c r="X135" s="369"/>
      <c r="Y135" s="370"/>
      <c r="Z135" s="370"/>
      <c r="AA135" s="370"/>
      <c r="AB135" s="370"/>
      <c r="AC135" s="369"/>
      <c r="AD135" s="369"/>
      <c r="AE135" s="369"/>
      <c r="AF135" s="369"/>
      <c r="AG135" s="371"/>
      <c r="AH135" s="371"/>
      <c r="AI135" s="371"/>
      <c r="AJ135" s="371"/>
      <c r="AK135" s="372"/>
      <c r="AL135" s="372"/>
      <c r="AM135" s="373"/>
      <c r="AN135" s="369"/>
      <c r="AO135" s="369"/>
      <c r="AP135" s="369"/>
      <c r="AQ135" s="369"/>
      <c r="AR135" s="369"/>
      <c r="AS135" s="369"/>
      <c r="AT135" s="369"/>
      <c r="AU135" s="369"/>
      <c r="AV135" s="374"/>
      <c r="AW135" s="54"/>
      <c r="AX135" s="375"/>
      <c r="AY135" s="376"/>
    </row>
    <row r="136" spans="1:51" s="18" customFormat="1" ht="15.75" x14ac:dyDescent="0.25">
      <c r="A136" s="53"/>
      <c r="B136" s="53"/>
      <c r="C136" s="53"/>
      <c r="D136" s="53"/>
      <c r="E136" s="54"/>
      <c r="F136" s="55"/>
      <c r="G136" s="55"/>
      <c r="H136" s="56"/>
      <c r="I136" s="56"/>
      <c r="J136" s="56"/>
      <c r="K136" s="56"/>
      <c r="L136" s="57"/>
      <c r="M136" s="55"/>
      <c r="N136" s="55"/>
      <c r="O136" s="55"/>
      <c r="P136" s="57"/>
      <c r="Q136" s="57"/>
      <c r="R136" s="57"/>
      <c r="S136" s="57"/>
      <c r="T136" s="368"/>
      <c r="U136" s="369"/>
      <c r="V136" s="369"/>
      <c r="W136" s="369"/>
      <c r="X136" s="369"/>
      <c r="Y136" s="370"/>
      <c r="Z136" s="370"/>
      <c r="AA136" s="370"/>
      <c r="AB136" s="370"/>
      <c r="AC136" s="369"/>
      <c r="AD136" s="369"/>
      <c r="AE136" s="369"/>
      <c r="AF136" s="369"/>
      <c r="AG136" s="371"/>
      <c r="AH136" s="371"/>
      <c r="AI136" s="371"/>
      <c r="AJ136" s="371"/>
      <c r="AK136" s="372"/>
      <c r="AL136" s="372"/>
      <c r="AM136" s="373"/>
      <c r="AN136" s="369"/>
      <c r="AO136" s="369"/>
      <c r="AP136" s="369"/>
      <c r="AQ136" s="369"/>
      <c r="AR136" s="369"/>
      <c r="AS136" s="369"/>
      <c r="AT136" s="369"/>
      <c r="AU136" s="369"/>
      <c r="AV136" s="374"/>
      <c r="AW136" s="54"/>
      <c r="AX136" s="375"/>
      <c r="AY136" s="376"/>
    </row>
    <row r="137" spans="1:51" s="18" customFormat="1" ht="15.75" x14ac:dyDescent="0.25">
      <c r="A137" s="53"/>
      <c r="B137" s="53"/>
      <c r="C137" s="53"/>
      <c r="D137" s="53"/>
      <c r="E137" s="54"/>
      <c r="F137" s="55"/>
      <c r="G137" s="55"/>
      <c r="H137" s="56"/>
      <c r="I137" s="56"/>
      <c r="J137" s="56"/>
      <c r="K137" s="56"/>
      <c r="L137" s="57"/>
      <c r="M137" s="55"/>
      <c r="N137" s="55"/>
      <c r="O137" s="55"/>
      <c r="P137" s="57"/>
      <c r="Q137" s="57"/>
      <c r="R137" s="57"/>
      <c r="S137" s="57"/>
      <c r="T137" s="368"/>
      <c r="U137" s="369"/>
      <c r="V137" s="369"/>
      <c r="W137" s="369"/>
      <c r="X137" s="369"/>
      <c r="Y137" s="370"/>
      <c r="Z137" s="370"/>
      <c r="AA137" s="370"/>
      <c r="AB137" s="370"/>
      <c r="AC137" s="369"/>
      <c r="AD137" s="369"/>
      <c r="AE137" s="369"/>
      <c r="AF137" s="369"/>
      <c r="AG137" s="371"/>
      <c r="AH137" s="371"/>
      <c r="AI137" s="371"/>
      <c r="AJ137" s="371"/>
      <c r="AK137" s="372"/>
      <c r="AL137" s="372"/>
      <c r="AM137" s="373"/>
      <c r="AN137" s="369"/>
      <c r="AO137" s="369"/>
      <c r="AP137" s="369"/>
      <c r="AQ137" s="369"/>
      <c r="AR137" s="369"/>
      <c r="AS137" s="369"/>
      <c r="AT137" s="369"/>
      <c r="AU137" s="369"/>
      <c r="AV137" s="374"/>
      <c r="AW137" s="54"/>
      <c r="AX137" s="375"/>
      <c r="AY137" s="376"/>
    </row>
    <row r="138" spans="1:51" s="18" customFormat="1" ht="15.75" x14ac:dyDescent="0.25">
      <c r="A138" s="53"/>
      <c r="B138" s="53"/>
      <c r="C138" s="53"/>
      <c r="D138" s="53"/>
      <c r="E138" s="54"/>
      <c r="F138" s="55"/>
      <c r="G138" s="55"/>
      <c r="H138" s="56"/>
      <c r="I138" s="56"/>
      <c r="J138" s="56"/>
      <c r="K138" s="56"/>
      <c r="L138" s="57"/>
      <c r="M138" s="55"/>
      <c r="N138" s="55"/>
      <c r="O138" s="55"/>
      <c r="P138" s="57"/>
      <c r="Q138" s="57"/>
      <c r="R138" s="57"/>
      <c r="S138" s="57"/>
      <c r="T138" s="368"/>
      <c r="U138" s="369"/>
      <c r="V138" s="369"/>
      <c r="W138" s="369"/>
      <c r="X138" s="369"/>
      <c r="Y138" s="370"/>
      <c r="Z138" s="370"/>
      <c r="AA138" s="370"/>
      <c r="AB138" s="370"/>
      <c r="AC138" s="369"/>
      <c r="AD138" s="369"/>
      <c r="AE138" s="369"/>
      <c r="AF138" s="369"/>
      <c r="AG138" s="371"/>
      <c r="AH138" s="371"/>
      <c r="AI138" s="371"/>
      <c r="AJ138" s="371"/>
      <c r="AK138" s="372"/>
      <c r="AL138" s="372"/>
      <c r="AM138" s="373"/>
      <c r="AN138" s="369"/>
      <c r="AO138" s="369"/>
      <c r="AP138" s="369"/>
      <c r="AQ138" s="369"/>
      <c r="AR138" s="369"/>
      <c r="AS138" s="369"/>
      <c r="AT138" s="369"/>
      <c r="AU138" s="369"/>
      <c r="AV138" s="374"/>
      <c r="AW138" s="54"/>
      <c r="AX138" s="375"/>
      <c r="AY138" s="376"/>
    </row>
    <row r="139" spans="1:51" s="18" customFormat="1" ht="15.75" x14ac:dyDescent="0.25">
      <c r="A139" s="53"/>
      <c r="B139" s="53"/>
      <c r="C139" s="53"/>
      <c r="D139" s="53"/>
      <c r="E139" s="54"/>
      <c r="F139" s="55"/>
      <c r="G139" s="55"/>
      <c r="H139" s="56"/>
      <c r="I139" s="56"/>
      <c r="J139" s="56"/>
      <c r="K139" s="56"/>
      <c r="L139" s="57"/>
      <c r="M139" s="55"/>
      <c r="N139" s="55"/>
      <c r="O139" s="55"/>
      <c r="P139" s="57"/>
      <c r="Q139" s="57"/>
      <c r="R139" s="57"/>
      <c r="S139" s="57"/>
      <c r="T139" s="368"/>
      <c r="U139" s="369"/>
      <c r="V139" s="369"/>
      <c r="W139" s="369"/>
      <c r="X139" s="369"/>
      <c r="Y139" s="370"/>
      <c r="Z139" s="370"/>
      <c r="AA139" s="370"/>
      <c r="AB139" s="370"/>
      <c r="AC139" s="369"/>
      <c r="AD139" s="369"/>
      <c r="AE139" s="369"/>
      <c r="AF139" s="369"/>
      <c r="AG139" s="371"/>
      <c r="AH139" s="371"/>
      <c r="AI139" s="371"/>
      <c r="AJ139" s="371"/>
      <c r="AK139" s="372"/>
      <c r="AL139" s="372"/>
      <c r="AM139" s="373"/>
      <c r="AN139" s="369"/>
      <c r="AO139" s="369"/>
      <c r="AP139" s="369"/>
      <c r="AQ139" s="369"/>
      <c r="AR139" s="369"/>
      <c r="AS139" s="369"/>
      <c r="AT139" s="369"/>
      <c r="AU139" s="369"/>
      <c r="AV139" s="374"/>
      <c r="AW139" s="54"/>
      <c r="AX139" s="375"/>
      <c r="AY139" s="376"/>
    </row>
    <row r="140" spans="1:51" s="18" customFormat="1" ht="15.75" x14ac:dyDescent="0.25">
      <c r="A140" s="53"/>
      <c r="B140" s="53"/>
      <c r="C140" s="53"/>
      <c r="D140" s="53"/>
      <c r="E140" s="54"/>
      <c r="F140" s="55"/>
      <c r="G140" s="55"/>
      <c r="H140" s="56"/>
      <c r="I140" s="56"/>
      <c r="J140" s="56"/>
      <c r="K140" s="56"/>
      <c r="L140" s="57"/>
      <c r="M140" s="55"/>
      <c r="N140" s="55"/>
      <c r="O140" s="55"/>
      <c r="P140" s="57"/>
      <c r="Q140" s="57"/>
      <c r="R140" s="57"/>
      <c r="S140" s="57"/>
      <c r="T140" s="368"/>
      <c r="U140" s="369"/>
      <c r="V140" s="369"/>
      <c r="W140" s="369"/>
      <c r="X140" s="369"/>
      <c r="Y140" s="370"/>
      <c r="Z140" s="370"/>
      <c r="AA140" s="370"/>
      <c r="AB140" s="370"/>
      <c r="AC140" s="369"/>
      <c r="AD140" s="369"/>
      <c r="AE140" s="369"/>
      <c r="AF140" s="369"/>
      <c r="AG140" s="371"/>
      <c r="AH140" s="371"/>
      <c r="AI140" s="371"/>
      <c r="AJ140" s="371"/>
      <c r="AK140" s="372"/>
      <c r="AL140" s="372"/>
      <c r="AM140" s="373"/>
      <c r="AN140" s="369"/>
      <c r="AO140" s="369"/>
      <c r="AP140" s="369"/>
      <c r="AQ140" s="369"/>
      <c r="AR140" s="369"/>
      <c r="AS140" s="369"/>
      <c r="AT140" s="369"/>
      <c r="AU140" s="369"/>
      <c r="AV140" s="374"/>
      <c r="AW140" s="54"/>
      <c r="AX140" s="375"/>
      <c r="AY140" s="376"/>
    </row>
    <row r="141" spans="1:51" s="18" customFormat="1" ht="47.25" x14ac:dyDescent="0.25">
      <c r="A141" s="53" t="str">
        <f t="shared" si="25"/>
        <v>VC2NT1_D5+1</v>
      </c>
      <c r="B141" s="53" t="str">
        <f t="shared" si="26"/>
        <v>VC2NT1_D5+2</v>
      </c>
      <c r="C141" s="53" t="str">
        <f t="shared" si="27"/>
        <v>VC2NT1_D5+3</v>
      </c>
      <c r="D141" s="53" t="str">
        <f t="shared" si="28"/>
        <v>VC2NT1_D5+4</v>
      </c>
      <c r="E141" s="54" t="s">
        <v>32</v>
      </c>
      <c r="F141" s="55"/>
      <c r="G141" s="55" t="s">
        <v>3915</v>
      </c>
      <c r="H141" s="56" t="str">
        <f t="shared" si="7"/>
        <v>Đường tỉnh 767</v>
      </c>
      <c r="I141" s="56" t="s">
        <v>3905</v>
      </c>
      <c r="J141" s="56" t="s">
        <v>51</v>
      </c>
      <c r="K141" s="56" t="s">
        <v>3892</v>
      </c>
      <c r="L141" s="57">
        <v>1200</v>
      </c>
      <c r="M141" s="55">
        <v>400</v>
      </c>
      <c r="N141" s="55">
        <v>300</v>
      </c>
      <c r="O141" s="55">
        <v>200</v>
      </c>
      <c r="P141" s="57"/>
      <c r="Q141" s="57"/>
      <c r="R141" s="57"/>
      <c r="S141" s="57"/>
      <c r="T141" s="368" t="str">
        <f>G141</f>
        <v>VC2NT1_D5</v>
      </c>
      <c r="U141" s="369"/>
      <c r="V141" s="369"/>
      <c r="W141" s="369"/>
      <c r="X141" s="369"/>
      <c r="Y141" s="370"/>
      <c r="Z141" s="370"/>
      <c r="AA141" s="370"/>
      <c r="AB141" s="370"/>
      <c r="AC141" s="369"/>
      <c r="AD141" s="369"/>
      <c r="AE141" s="369"/>
      <c r="AF141" s="369"/>
      <c r="AG141" s="371"/>
      <c r="AH141" s="371"/>
      <c r="AI141" s="371"/>
      <c r="AJ141" s="371"/>
      <c r="AK141" s="372">
        <v>9.251899916953036</v>
      </c>
      <c r="AL141" s="372"/>
      <c r="AM141" s="373" t="e">
        <f>ROUNDDOWN(AK141*#REF!/#REF!,1)</f>
        <v>#REF!</v>
      </c>
      <c r="AN141" s="369" t="e">
        <f t="shared" si="18"/>
        <v>#REF!</v>
      </c>
      <c r="AO141" s="369" t="e">
        <f t="shared" si="18"/>
        <v>#REF!</v>
      </c>
      <c r="AP141" s="369" t="e">
        <f t="shared" si="18"/>
        <v>#REF!</v>
      </c>
      <c r="AQ141" s="369" t="e">
        <f t="shared" si="18"/>
        <v>#REF!</v>
      </c>
      <c r="AR141" s="369" t="e">
        <f t="shared" si="17"/>
        <v>#REF!</v>
      </c>
      <c r="AS141" s="369" t="e">
        <f t="shared" si="17"/>
        <v>#REF!</v>
      </c>
      <c r="AT141" s="369" t="e">
        <f t="shared" si="17"/>
        <v>#REF!</v>
      </c>
      <c r="AU141" s="369" t="e">
        <f t="shared" si="17"/>
        <v>#REF!</v>
      </c>
      <c r="AV141" s="374"/>
      <c r="AW141" s="54" t="s">
        <v>32</v>
      </c>
      <c r="AX141" s="375"/>
      <c r="AY141" s="376">
        <v>450</v>
      </c>
    </row>
    <row r="142" spans="1:51" s="18" customFormat="1" ht="15.75" x14ac:dyDescent="0.25">
      <c r="A142" s="53"/>
      <c r="B142" s="53"/>
      <c r="C142" s="53"/>
      <c r="D142" s="53"/>
      <c r="E142" s="54"/>
      <c r="F142" s="55"/>
      <c r="G142" s="55"/>
      <c r="H142" s="56"/>
      <c r="I142" s="56"/>
      <c r="J142" s="56"/>
      <c r="K142" s="56"/>
      <c r="L142" s="57"/>
      <c r="M142" s="55"/>
      <c r="N142" s="55"/>
      <c r="O142" s="55"/>
      <c r="P142" s="57"/>
      <c r="Q142" s="57"/>
      <c r="R142" s="57"/>
      <c r="S142" s="57"/>
      <c r="T142" s="368"/>
      <c r="U142" s="369"/>
      <c r="V142" s="369"/>
      <c r="W142" s="369"/>
      <c r="X142" s="369"/>
      <c r="Y142" s="370"/>
      <c r="Z142" s="370"/>
      <c r="AA142" s="370"/>
      <c r="AB142" s="370"/>
      <c r="AC142" s="369"/>
      <c r="AD142" s="369"/>
      <c r="AE142" s="369"/>
      <c r="AF142" s="369"/>
      <c r="AG142" s="371"/>
      <c r="AH142" s="371"/>
      <c r="AI142" s="371"/>
      <c r="AJ142" s="371"/>
      <c r="AK142" s="372"/>
      <c r="AL142" s="372"/>
      <c r="AM142" s="373"/>
      <c r="AN142" s="369"/>
      <c r="AO142" s="369"/>
      <c r="AP142" s="369"/>
      <c r="AQ142" s="369"/>
      <c r="AR142" s="369"/>
      <c r="AS142" s="369"/>
      <c r="AT142" s="369"/>
      <c r="AU142" s="369"/>
      <c r="AV142" s="374"/>
      <c r="AW142" s="54"/>
      <c r="AX142" s="375"/>
      <c r="AY142" s="376"/>
    </row>
    <row r="143" spans="1:51" s="18" customFormat="1" ht="15.75" x14ac:dyDescent="0.25">
      <c r="A143" s="53"/>
      <c r="B143" s="53"/>
      <c r="C143" s="53"/>
      <c r="D143" s="53"/>
      <c r="E143" s="54"/>
      <c r="F143" s="55"/>
      <c r="G143" s="55"/>
      <c r="H143" s="56"/>
      <c r="I143" s="56"/>
      <c r="J143" s="56"/>
      <c r="K143" s="56"/>
      <c r="L143" s="57"/>
      <c r="M143" s="55"/>
      <c r="N143" s="55"/>
      <c r="O143" s="55"/>
      <c r="P143" s="57"/>
      <c r="Q143" s="57"/>
      <c r="R143" s="57"/>
      <c r="S143" s="57"/>
      <c r="T143" s="368"/>
      <c r="U143" s="369"/>
      <c r="V143" s="369"/>
      <c r="W143" s="369"/>
      <c r="X143" s="369"/>
      <c r="Y143" s="370"/>
      <c r="Z143" s="370"/>
      <c r="AA143" s="370"/>
      <c r="AB143" s="370"/>
      <c r="AC143" s="369"/>
      <c r="AD143" s="369"/>
      <c r="AE143" s="369"/>
      <c r="AF143" s="369"/>
      <c r="AG143" s="371"/>
      <c r="AH143" s="371"/>
      <c r="AI143" s="371"/>
      <c r="AJ143" s="371"/>
      <c r="AK143" s="372"/>
      <c r="AL143" s="372"/>
      <c r="AM143" s="373"/>
      <c r="AN143" s="369"/>
      <c r="AO143" s="369"/>
      <c r="AP143" s="369"/>
      <c r="AQ143" s="369"/>
      <c r="AR143" s="369"/>
      <c r="AS143" s="369"/>
      <c r="AT143" s="369"/>
      <c r="AU143" s="369"/>
      <c r="AV143" s="374"/>
      <c r="AW143" s="54"/>
      <c r="AX143" s="375"/>
      <c r="AY143" s="376"/>
    </row>
    <row r="144" spans="1:51" s="18" customFormat="1" ht="15.75" x14ac:dyDescent="0.25">
      <c r="A144" s="53"/>
      <c r="B144" s="53"/>
      <c r="C144" s="53"/>
      <c r="D144" s="53"/>
      <c r="E144" s="54"/>
      <c r="F144" s="55"/>
      <c r="G144" s="55"/>
      <c r="H144" s="56"/>
      <c r="I144" s="56"/>
      <c r="J144" s="56"/>
      <c r="K144" s="56"/>
      <c r="L144" s="57"/>
      <c r="M144" s="55"/>
      <c r="N144" s="55"/>
      <c r="O144" s="55"/>
      <c r="P144" s="57"/>
      <c r="Q144" s="57"/>
      <c r="R144" s="57"/>
      <c r="S144" s="57"/>
      <c r="T144" s="368"/>
      <c r="U144" s="369"/>
      <c r="V144" s="369"/>
      <c r="W144" s="369"/>
      <c r="X144" s="369"/>
      <c r="Y144" s="370"/>
      <c r="Z144" s="370"/>
      <c r="AA144" s="370"/>
      <c r="AB144" s="370"/>
      <c r="AC144" s="369"/>
      <c r="AD144" s="369"/>
      <c r="AE144" s="369"/>
      <c r="AF144" s="369"/>
      <c r="AG144" s="371"/>
      <c r="AH144" s="371"/>
      <c r="AI144" s="371"/>
      <c r="AJ144" s="371"/>
      <c r="AK144" s="372"/>
      <c r="AL144" s="372"/>
      <c r="AM144" s="373"/>
      <c r="AN144" s="369"/>
      <c r="AO144" s="369"/>
      <c r="AP144" s="369"/>
      <c r="AQ144" s="369"/>
      <c r="AR144" s="369"/>
      <c r="AS144" s="369"/>
      <c r="AT144" s="369"/>
      <c r="AU144" s="369"/>
      <c r="AV144" s="374"/>
      <c r="AW144" s="54"/>
      <c r="AX144" s="375"/>
      <c r="AY144" s="376"/>
    </row>
    <row r="145" spans="1:51" s="18" customFormat="1" ht="15.75" x14ac:dyDescent="0.25">
      <c r="A145" s="53"/>
      <c r="B145" s="53"/>
      <c r="C145" s="53"/>
      <c r="D145" s="53"/>
      <c r="E145" s="54"/>
      <c r="F145" s="55"/>
      <c r="G145" s="55"/>
      <c r="H145" s="56"/>
      <c r="I145" s="56"/>
      <c r="J145" s="56"/>
      <c r="K145" s="56"/>
      <c r="L145" s="57"/>
      <c r="M145" s="55"/>
      <c r="N145" s="55"/>
      <c r="O145" s="55"/>
      <c r="P145" s="57"/>
      <c r="Q145" s="57"/>
      <c r="R145" s="57"/>
      <c r="S145" s="57"/>
      <c r="T145" s="368"/>
      <c r="U145" s="369"/>
      <c r="V145" s="369"/>
      <c r="W145" s="369"/>
      <c r="X145" s="369"/>
      <c r="Y145" s="370"/>
      <c r="Z145" s="370"/>
      <c r="AA145" s="370"/>
      <c r="AB145" s="370"/>
      <c r="AC145" s="369"/>
      <c r="AD145" s="369"/>
      <c r="AE145" s="369"/>
      <c r="AF145" s="369"/>
      <c r="AG145" s="371"/>
      <c r="AH145" s="371"/>
      <c r="AI145" s="371"/>
      <c r="AJ145" s="371"/>
      <c r="AK145" s="372"/>
      <c r="AL145" s="372"/>
      <c r="AM145" s="373"/>
      <c r="AN145" s="369"/>
      <c r="AO145" s="369"/>
      <c r="AP145" s="369"/>
      <c r="AQ145" s="369"/>
      <c r="AR145" s="369"/>
      <c r="AS145" s="369"/>
      <c r="AT145" s="369"/>
      <c r="AU145" s="369"/>
      <c r="AV145" s="374"/>
      <c r="AW145" s="54"/>
      <c r="AX145" s="375"/>
      <c r="AY145" s="376"/>
    </row>
    <row r="146" spans="1:51" s="18" customFormat="1" ht="15.75" x14ac:dyDescent="0.25">
      <c r="A146" s="53"/>
      <c r="B146" s="53"/>
      <c r="C146" s="53"/>
      <c r="D146" s="53"/>
      <c r="E146" s="54"/>
      <c r="F146" s="55"/>
      <c r="G146" s="55"/>
      <c r="H146" s="56"/>
      <c r="I146" s="56"/>
      <c r="J146" s="56"/>
      <c r="K146" s="56"/>
      <c r="L146" s="57"/>
      <c r="M146" s="55"/>
      <c r="N146" s="55"/>
      <c r="O146" s="55"/>
      <c r="P146" s="57"/>
      <c r="Q146" s="57"/>
      <c r="R146" s="57"/>
      <c r="S146" s="57"/>
      <c r="T146" s="368"/>
      <c r="U146" s="369"/>
      <c r="V146" s="369"/>
      <c r="W146" s="369"/>
      <c r="X146" s="369"/>
      <c r="Y146" s="370"/>
      <c r="Z146" s="370"/>
      <c r="AA146" s="370"/>
      <c r="AB146" s="370"/>
      <c r="AC146" s="369"/>
      <c r="AD146" s="369"/>
      <c r="AE146" s="369"/>
      <c r="AF146" s="369"/>
      <c r="AG146" s="371"/>
      <c r="AH146" s="371"/>
      <c r="AI146" s="371"/>
      <c r="AJ146" s="371"/>
      <c r="AK146" s="372"/>
      <c r="AL146" s="372"/>
      <c r="AM146" s="373"/>
      <c r="AN146" s="369"/>
      <c r="AO146" s="369"/>
      <c r="AP146" s="369"/>
      <c r="AQ146" s="369"/>
      <c r="AR146" s="369"/>
      <c r="AS146" s="369"/>
      <c r="AT146" s="369"/>
      <c r="AU146" s="369"/>
      <c r="AV146" s="374"/>
      <c r="AW146" s="54"/>
      <c r="AX146" s="375"/>
      <c r="AY146" s="376"/>
    </row>
    <row r="147" spans="1:51" s="18" customFormat="1" ht="15.75" x14ac:dyDescent="0.25">
      <c r="A147" s="53"/>
      <c r="B147" s="53"/>
      <c r="C147" s="53"/>
      <c r="D147" s="53"/>
      <c r="E147" s="54"/>
      <c r="F147" s="55"/>
      <c r="G147" s="55"/>
      <c r="H147" s="56"/>
      <c r="I147" s="56"/>
      <c r="J147" s="56"/>
      <c r="K147" s="56"/>
      <c r="L147" s="57"/>
      <c r="M147" s="55"/>
      <c r="N147" s="55"/>
      <c r="O147" s="55"/>
      <c r="P147" s="57"/>
      <c r="Q147" s="57"/>
      <c r="R147" s="57"/>
      <c r="S147" s="57"/>
      <c r="T147" s="368"/>
      <c r="U147" s="369"/>
      <c r="V147" s="369"/>
      <c r="W147" s="369"/>
      <c r="X147" s="369"/>
      <c r="Y147" s="370"/>
      <c r="Z147" s="370"/>
      <c r="AA147" s="370"/>
      <c r="AB147" s="370"/>
      <c r="AC147" s="369"/>
      <c r="AD147" s="369"/>
      <c r="AE147" s="369"/>
      <c r="AF147" s="369"/>
      <c r="AG147" s="371"/>
      <c r="AH147" s="371"/>
      <c r="AI147" s="371"/>
      <c r="AJ147" s="371"/>
      <c r="AK147" s="372"/>
      <c r="AL147" s="372"/>
      <c r="AM147" s="373"/>
      <c r="AN147" s="369"/>
      <c r="AO147" s="369"/>
      <c r="AP147" s="369"/>
      <c r="AQ147" s="369"/>
      <c r="AR147" s="369"/>
      <c r="AS147" s="369"/>
      <c r="AT147" s="369"/>
      <c r="AU147" s="369"/>
      <c r="AV147" s="374"/>
      <c r="AW147" s="54"/>
      <c r="AX147" s="375"/>
      <c r="AY147" s="376"/>
    </row>
    <row r="148" spans="1:51" s="18" customFormat="1" ht="47.25" x14ac:dyDescent="0.25">
      <c r="A148" s="53" t="str">
        <f t="shared" si="25"/>
        <v>VC3NT1_D1+1</v>
      </c>
      <c r="B148" s="53" t="str">
        <f t="shared" si="26"/>
        <v>VC3NT1_D1+2</v>
      </c>
      <c r="C148" s="53" t="str">
        <f t="shared" si="27"/>
        <v>VC3NT1_D1+3</v>
      </c>
      <c r="D148" s="53" t="str">
        <f t="shared" si="28"/>
        <v>VC3NT1_D1+4</v>
      </c>
      <c r="E148" s="54" t="s">
        <v>32</v>
      </c>
      <c r="F148" s="55"/>
      <c r="G148" s="55" t="s">
        <v>3923</v>
      </c>
      <c r="H148" s="56" t="str">
        <f t="shared" si="7"/>
        <v>Đường tỉnh 761</v>
      </c>
      <c r="I148" s="56" t="s">
        <v>3910</v>
      </c>
      <c r="J148" s="56" t="s">
        <v>3920</v>
      </c>
      <c r="K148" s="56" t="s">
        <v>3914</v>
      </c>
      <c r="L148" s="57">
        <v>800</v>
      </c>
      <c r="M148" s="55">
        <v>400</v>
      </c>
      <c r="N148" s="55">
        <v>300</v>
      </c>
      <c r="O148" s="55">
        <v>200</v>
      </c>
      <c r="P148" s="57"/>
      <c r="Q148" s="57"/>
      <c r="R148" s="57"/>
      <c r="S148" s="57"/>
      <c r="T148" s="368" t="str">
        <f t="shared" ref="T148:T155" si="29">G148</f>
        <v>VC3NT1_D1</v>
      </c>
      <c r="U148" s="369"/>
      <c r="V148" s="369"/>
      <c r="W148" s="369"/>
      <c r="X148" s="369"/>
      <c r="Y148" s="370"/>
      <c r="Z148" s="370"/>
      <c r="AA148" s="370"/>
      <c r="AB148" s="370"/>
      <c r="AC148" s="369"/>
      <c r="AD148" s="369"/>
      <c r="AE148" s="369"/>
      <c r="AF148" s="369"/>
      <c r="AG148" s="371"/>
      <c r="AH148" s="371"/>
      <c r="AI148" s="371"/>
      <c r="AJ148" s="371"/>
      <c r="AK148" s="372">
        <v>10.09771986970684</v>
      </c>
      <c r="AL148" s="372"/>
      <c r="AM148" s="373" t="e">
        <f>ROUNDDOWN(AK148*#REF!/#REF!,1)</f>
        <v>#REF!</v>
      </c>
      <c r="AN148" s="369" t="e">
        <f t="shared" si="18"/>
        <v>#REF!</v>
      </c>
      <c r="AO148" s="369" t="e">
        <f t="shared" si="18"/>
        <v>#REF!</v>
      </c>
      <c r="AP148" s="369" t="e">
        <f t="shared" si="18"/>
        <v>#REF!</v>
      </c>
      <c r="AQ148" s="369" t="e">
        <f t="shared" si="18"/>
        <v>#REF!</v>
      </c>
      <c r="AR148" s="369" t="e">
        <f t="shared" si="17"/>
        <v>#REF!</v>
      </c>
      <c r="AS148" s="369" t="e">
        <f t="shared" si="17"/>
        <v>#REF!</v>
      </c>
      <c r="AT148" s="369" t="e">
        <f t="shared" si="17"/>
        <v>#REF!</v>
      </c>
      <c r="AU148" s="369" t="e">
        <f t="shared" si="17"/>
        <v>#REF!</v>
      </c>
      <c r="AV148" s="374"/>
      <c r="AW148" s="54" t="s">
        <v>32</v>
      </c>
      <c r="AX148" s="375"/>
      <c r="AY148" s="376">
        <v>450</v>
      </c>
    </row>
    <row r="149" spans="1:51" s="18" customFormat="1" ht="15.75" x14ac:dyDescent="0.25">
      <c r="A149" s="53"/>
      <c r="B149" s="53"/>
      <c r="C149" s="53"/>
      <c r="D149" s="53"/>
      <c r="E149" s="54"/>
      <c r="F149" s="55"/>
      <c r="G149" s="55"/>
      <c r="H149" s="56"/>
      <c r="I149" s="56"/>
      <c r="J149" s="56"/>
      <c r="K149" s="56"/>
      <c r="L149" s="57"/>
      <c r="M149" s="55"/>
      <c r="N149" s="55"/>
      <c r="O149" s="55"/>
      <c r="P149" s="57"/>
      <c r="Q149" s="57"/>
      <c r="R149" s="57"/>
      <c r="S149" s="57"/>
      <c r="T149" s="368"/>
      <c r="U149" s="369"/>
      <c r="V149" s="369"/>
      <c r="W149" s="369"/>
      <c r="X149" s="369"/>
      <c r="Y149" s="370"/>
      <c r="Z149" s="370"/>
      <c r="AA149" s="370"/>
      <c r="AB149" s="370"/>
      <c r="AC149" s="369"/>
      <c r="AD149" s="369"/>
      <c r="AE149" s="369"/>
      <c r="AF149" s="369"/>
      <c r="AG149" s="371"/>
      <c r="AH149" s="371"/>
      <c r="AI149" s="371"/>
      <c r="AJ149" s="371"/>
      <c r="AK149" s="372"/>
      <c r="AL149" s="372"/>
      <c r="AM149" s="373"/>
      <c r="AN149" s="369"/>
      <c r="AO149" s="369"/>
      <c r="AP149" s="369"/>
      <c r="AQ149" s="369"/>
      <c r="AR149" s="369"/>
      <c r="AS149" s="369"/>
      <c r="AT149" s="369"/>
      <c r="AU149" s="369"/>
      <c r="AV149" s="374"/>
      <c r="AW149" s="54"/>
      <c r="AX149" s="375"/>
      <c r="AY149" s="376"/>
    </row>
    <row r="150" spans="1:51" s="18" customFormat="1" ht="15.75" x14ac:dyDescent="0.25">
      <c r="A150" s="53"/>
      <c r="B150" s="53"/>
      <c r="C150" s="53"/>
      <c r="D150" s="53"/>
      <c r="E150" s="54"/>
      <c r="F150" s="55"/>
      <c r="G150" s="55"/>
      <c r="H150" s="56"/>
      <c r="I150" s="56"/>
      <c r="J150" s="56"/>
      <c r="K150" s="56"/>
      <c r="L150" s="57"/>
      <c r="M150" s="55"/>
      <c r="N150" s="55"/>
      <c r="O150" s="55"/>
      <c r="P150" s="57"/>
      <c r="Q150" s="57"/>
      <c r="R150" s="57"/>
      <c r="S150" s="57"/>
      <c r="T150" s="368"/>
      <c r="U150" s="369"/>
      <c r="V150" s="369"/>
      <c r="W150" s="369"/>
      <c r="X150" s="369"/>
      <c r="Y150" s="370"/>
      <c r="Z150" s="370"/>
      <c r="AA150" s="370"/>
      <c r="AB150" s="370"/>
      <c r="AC150" s="369"/>
      <c r="AD150" s="369"/>
      <c r="AE150" s="369"/>
      <c r="AF150" s="369"/>
      <c r="AG150" s="371"/>
      <c r="AH150" s="371"/>
      <c r="AI150" s="371"/>
      <c r="AJ150" s="371"/>
      <c r="AK150" s="372"/>
      <c r="AL150" s="372"/>
      <c r="AM150" s="373"/>
      <c r="AN150" s="369"/>
      <c r="AO150" s="369"/>
      <c r="AP150" s="369"/>
      <c r="AQ150" s="369"/>
      <c r="AR150" s="369"/>
      <c r="AS150" s="369"/>
      <c r="AT150" s="369"/>
      <c r="AU150" s="369"/>
      <c r="AV150" s="374"/>
      <c r="AW150" s="54"/>
      <c r="AX150" s="375"/>
      <c r="AY150" s="376"/>
    </row>
    <row r="151" spans="1:51" s="18" customFormat="1" ht="15.75" x14ac:dyDescent="0.25">
      <c r="A151" s="53"/>
      <c r="B151" s="53"/>
      <c r="C151" s="53"/>
      <c r="D151" s="53"/>
      <c r="E151" s="54"/>
      <c r="F151" s="55"/>
      <c r="G151" s="55"/>
      <c r="H151" s="56"/>
      <c r="I151" s="56"/>
      <c r="J151" s="56"/>
      <c r="K151" s="56"/>
      <c r="L151" s="57"/>
      <c r="M151" s="55"/>
      <c r="N151" s="55"/>
      <c r="O151" s="55"/>
      <c r="P151" s="57"/>
      <c r="Q151" s="57"/>
      <c r="R151" s="57"/>
      <c r="S151" s="57"/>
      <c r="T151" s="368"/>
      <c r="U151" s="369"/>
      <c r="V151" s="369"/>
      <c r="W151" s="369"/>
      <c r="X151" s="369"/>
      <c r="Y151" s="370"/>
      <c r="Z151" s="370"/>
      <c r="AA151" s="370"/>
      <c r="AB151" s="370"/>
      <c r="AC151" s="369"/>
      <c r="AD151" s="369"/>
      <c r="AE151" s="369"/>
      <c r="AF151" s="369"/>
      <c r="AG151" s="371"/>
      <c r="AH151" s="371"/>
      <c r="AI151" s="371"/>
      <c r="AJ151" s="371"/>
      <c r="AK151" s="372"/>
      <c r="AL151" s="372"/>
      <c r="AM151" s="373"/>
      <c r="AN151" s="369"/>
      <c r="AO151" s="369"/>
      <c r="AP151" s="369"/>
      <c r="AQ151" s="369"/>
      <c r="AR151" s="369"/>
      <c r="AS151" s="369"/>
      <c r="AT151" s="369"/>
      <c r="AU151" s="369"/>
      <c r="AV151" s="374"/>
      <c r="AW151" s="54"/>
      <c r="AX151" s="375"/>
      <c r="AY151" s="376"/>
    </row>
    <row r="152" spans="1:51" s="18" customFormat="1" ht="15.75" x14ac:dyDescent="0.25">
      <c r="A152" s="53"/>
      <c r="B152" s="53"/>
      <c r="C152" s="53"/>
      <c r="D152" s="53"/>
      <c r="E152" s="54"/>
      <c r="F152" s="55"/>
      <c r="G152" s="55"/>
      <c r="H152" s="56"/>
      <c r="I152" s="56"/>
      <c r="J152" s="56"/>
      <c r="K152" s="56"/>
      <c r="L152" s="57"/>
      <c r="M152" s="55"/>
      <c r="N152" s="55"/>
      <c r="O152" s="55"/>
      <c r="P152" s="57"/>
      <c r="Q152" s="57"/>
      <c r="R152" s="57"/>
      <c r="S152" s="57"/>
      <c r="T152" s="368"/>
      <c r="U152" s="369"/>
      <c r="V152" s="369"/>
      <c r="W152" s="369"/>
      <c r="X152" s="369"/>
      <c r="Y152" s="370"/>
      <c r="Z152" s="370"/>
      <c r="AA152" s="370"/>
      <c r="AB152" s="370"/>
      <c r="AC152" s="369"/>
      <c r="AD152" s="369"/>
      <c r="AE152" s="369"/>
      <c r="AF152" s="369"/>
      <c r="AG152" s="371"/>
      <c r="AH152" s="371"/>
      <c r="AI152" s="371"/>
      <c r="AJ152" s="371"/>
      <c r="AK152" s="372"/>
      <c r="AL152" s="372"/>
      <c r="AM152" s="373"/>
      <c r="AN152" s="369"/>
      <c r="AO152" s="369"/>
      <c r="AP152" s="369"/>
      <c r="AQ152" s="369"/>
      <c r="AR152" s="369"/>
      <c r="AS152" s="369"/>
      <c r="AT152" s="369"/>
      <c r="AU152" s="369"/>
      <c r="AV152" s="374"/>
      <c r="AW152" s="54"/>
      <c r="AX152" s="375"/>
      <c r="AY152" s="376"/>
    </row>
    <row r="153" spans="1:51" s="18" customFormat="1" ht="15.75" x14ac:dyDescent="0.25">
      <c r="A153" s="53"/>
      <c r="B153" s="53"/>
      <c r="C153" s="53"/>
      <c r="D153" s="53"/>
      <c r="E153" s="54"/>
      <c r="F153" s="55"/>
      <c r="G153" s="55"/>
      <c r="H153" s="56"/>
      <c r="I153" s="56"/>
      <c r="J153" s="56"/>
      <c r="K153" s="56"/>
      <c r="L153" s="57"/>
      <c r="M153" s="55"/>
      <c r="N153" s="55"/>
      <c r="O153" s="55"/>
      <c r="P153" s="57"/>
      <c r="Q153" s="57"/>
      <c r="R153" s="57"/>
      <c r="S153" s="57"/>
      <c r="T153" s="368"/>
      <c r="U153" s="369"/>
      <c r="V153" s="369"/>
      <c r="W153" s="369"/>
      <c r="X153" s="369"/>
      <c r="Y153" s="370"/>
      <c r="Z153" s="370"/>
      <c r="AA153" s="370"/>
      <c r="AB153" s="370"/>
      <c r="AC153" s="369"/>
      <c r="AD153" s="369"/>
      <c r="AE153" s="369"/>
      <c r="AF153" s="369"/>
      <c r="AG153" s="371"/>
      <c r="AH153" s="371"/>
      <c r="AI153" s="371"/>
      <c r="AJ153" s="371"/>
      <c r="AK153" s="372"/>
      <c r="AL153" s="372"/>
      <c r="AM153" s="373"/>
      <c r="AN153" s="369"/>
      <c r="AO153" s="369"/>
      <c r="AP153" s="369"/>
      <c r="AQ153" s="369"/>
      <c r="AR153" s="369"/>
      <c r="AS153" s="369"/>
      <c r="AT153" s="369"/>
      <c r="AU153" s="369"/>
      <c r="AV153" s="374"/>
      <c r="AW153" s="54"/>
      <c r="AX153" s="375"/>
      <c r="AY153" s="376"/>
    </row>
    <row r="154" spans="1:51" s="18" customFormat="1" ht="15.75" x14ac:dyDescent="0.25">
      <c r="A154" s="53"/>
      <c r="B154" s="53"/>
      <c r="C154" s="53"/>
      <c r="D154" s="53"/>
      <c r="E154" s="54"/>
      <c r="F154" s="55"/>
      <c r="G154" s="55"/>
      <c r="H154" s="56"/>
      <c r="I154" s="56"/>
      <c r="J154" s="56"/>
      <c r="K154" s="56"/>
      <c r="L154" s="57"/>
      <c r="M154" s="55"/>
      <c r="N154" s="55"/>
      <c r="O154" s="55"/>
      <c r="P154" s="57"/>
      <c r="Q154" s="57"/>
      <c r="R154" s="57"/>
      <c r="S154" s="57"/>
      <c r="T154" s="368"/>
      <c r="U154" s="369"/>
      <c r="V154" s="369"/>
      <c r="W154" s="369"/>
      <c r="X154" s="369"/>
      <c r="Y154" s="370"/>
      <c r="Z154" s="370"/>
      <c r="AA154" s="370"/>
      <c r="AB154" s="370"/>
      <c r="AC154" s="369"/>
      <c r="AD154" s="369"/>
      <c r="AE154" s="369"/>
      <c r="AF154" s="369"/>
      <c r="AG154" s="371"/>
      <c r="AH154" s="371"/>
      <c r="AI154" s="371"/>
      <c r="AJ154" s="371"/>
      <c r="AK154" s="372"/>
      <c r="AL154" s="372"/>
      <c r="AM154" s="373"/>
      <c r="AN154" s="369"/>
      <c r="AO154" s="369"/>
      <c r="AP154" s="369"/>
      <c r="AQ154" s="369"/>
      <c r="AR154" s="369"/>
      <c r="AS154" s="369"/>
      <c r="AT154" s="369"/>
      <c r="AU154" s="369"/>
      <c r="AV154" s="374"/>
      <c r="AW154" s="54"/>
      <c r="AX154" s="375"/>
      <c r="AY154" s="376"/>
    </row>
    <row r="155" spans="1:51" s="18" customFormat="1" ht="47.25" x14ac:dyDescent="0.25">
      <c r="A155" s="53" t="str">
        <f t="shared" si="25"/>
        <v>VC3NT1_D2+1</v>
      </c>
      <c r="B155" s="53" t="str">
        <f t="shared" si="26"/>
        <v>VC3NT1_D2+2</v>
      </c>
      <c r="C155" s="53" t="str">
        <f t="shared" si="27"/>
        <v>VC3NT1_D2+3</v>
      </c>
      <c r="D155" s="53" t="str">
        <f t="shared" si="28"/>
        <v>VC3NT1_D2+4</v>
      </c>
      <c r="E155" s="54" t="s">
        <v>32</v>
      </c>
      <c r="F155" s="55"/>
      <c r="G155" s="55" t="s">
        <v>3927</v>
      </c>
      <c r="H155" s="56" t="str">
        <f t="shared" si="7"/>
        <v>Đường tỉnh 761</v>
      </c>
      <c r="I155" s="56" t="s">
        <v>3914</v>
      </c>
      <c r="J155" s="56" t="s">
        <v>3920</v>
      </c>
      <c r="K155" s="56" t="s">
        <v>6405</v>
      </c>
      <c r="L155" s="57">
        <v>800</v>
      </c>
      <c r="M155" s="55">
        <v>350</v>
      </c>
      <c r="N155" s="55">
        <v>300</v>
      </c>
      <c r="O155" s="55">
        <v>200</v>
      </c>
      <c r="P155" s="57"/>
      <c r="Q155" s="57"/>
      <c r="R155" s="57"/>
      <c r="S155" s="57"/>
      <c r="T155" s="368" t="str">
        <f t="shared" si="29"/>
        <v>VC3NT1_D2</v>
      </c>
      <c r="U155" s="369"/>
      <c r="V155" s="369"/>
      <c r="W155" s="369"/>
      <c r="X155" s="369"/>
      <c r="Y155" s="370"/>
      <c r="Z155" s="370">
        <f>V155/M155</f>
        <v>0</v>
      </c>
      <c r="AA155" s="370"/>
      <c r="AB155" s="370"/>
      <c r="AC155" s="369"/>
      <c r="AD155" s="369"/>
      <c r="AE155" s="369"/>
      <c r="AF155" s="369"/>
      <c r="AG155" s="371"/>
      <c r="AH155" s="371"/>
      <c r="AI155" s="371"/>
      <c r="AJ155" s="371"/>
      <c r="AK155" s="372">
        <v>5.6615836980306344</v>
      </c>
      <c r="AL155" s="372"/>
      <c r="AM155" s="373" t="e">
        <f>ROUNDDOWN(AK155*#REF!/#REF!,1)</f>
        <v>#REF!</v>
      </c>
      <c r="AN155" s="369" t="e">
        <f t="shared" si="18"/>
        <v>#REF!</v>
      </c>
      <c r="AO155" s="369" t="e">
        <f t="shared" si="18"/>
        <v>#REF!</v>
      </c>
      <c r="AP155" s="369" t="e">
        <f t="shared" si="18"/>
        <v>#REF!</v>
      </c>
      <c r="AQ155" s="369" t="e">
        <f t="shared" si="18"/>
        <v>#REF!</v>
      </c>
      <c r="AR155" s="369" t="e">
        <f t="shared" si="17"/>
        <v>#REF!</v>
      </c>
      <c r="AS155" s="369" t="e">
        <f t="shared" si="17"/>
        <v>#REF!</v>
      </c>
      <c r="AT155" s="369" t="e">
        <f t="shared" si="17"/>
        <v>#REF!</v>
      </c>
      <c r="AU155" s="369" t="e">
        <f t="shared" si="17"/>
        <v>#REF!</v>
      </c>
      <c r="AV155" s="374"/>
      <c r="AW155" s="54" t="s">
        <v>32</v>
      </c>
      <c r="AX155" s="375"/>
      <c r="AY155" s="376">
        <v>540</v>
      </c>
    </row>
    <row r="156" spans="1:51" s="18" customFormat="1" ht="15.75" x14ac:dyDescent="0.25">
      <c r="A156" s="53"/>
      <c r="B156" s="53"/>
      <c r="C156" s="53"/>
      <c r="D156" s="53"/>
      <c r="E156" s="54"/>
      <c r="F156" s="55"/>
      <c r="G156" s="55"/>
      <c r="H156" s="56"/>
      <c r="I156" s="56"/>
      <c r="J156" s="56"/>
      <c r="K156" s="56"/>
      <c r="L156" s="57"/>
      <c r="M156" s="55"/>
      <c r="N156" s="55"/>
      <c r="O156" s="55"/>
      <c r="P156" s="57"/>
      <c r="Q156" s="57"/>
      <c r="R156" s="57"/>
      <c r="S156" s="57"/>
      <c r="T156" s="368"/>
      <c r="U156" s="369"/>
      <c r="V156" s="369"/>
      <c r="W156" s="369"/>
      <c r="X156" s="369"/>
      <c r="Y156" s="370"/>
      <c r="Z156" s="370"/>
      <c r="AA156" s="370"/>
      <c r="AB156" s="370"/>
      <c r="AC156" s="369"/>
      <c r="AD156" s="369"/>
      <c r="AE156" s="369"/>
      <c r="AF156" s="369"/>
      <c r="AG156" s="371"/>
      <c r="AH156" s="371"/>
      <c r="AI156" s="371"/>
      <c r="AJ156" s="371"/>
      <c r="AK156" s="372"/>
      <c r="AL156" s="372"/>
      <c r="AM156" s="373"/>
      <c r="AN156" s="369"/>
      <c r="AO156" s="369"/>
      <c r="AP156" s="369"/>
      <c r="AQ156" s="369"/>
      <c r="AR156" s="369"/>
      <c r="AS156" s="369"/>
      <c r="AT156" s="369"/>
      <c r="AU156" s="369"/>
      <c r="AV156" s="374"/>
      <c r="AW156" s="54"/>
      <c r="AX156" s="375"/>
      <c r="AY156" s="376"/>
    </row>
    <row r="157" spans="1:51" s="18" customFormat="1" ht="15.75" x14ac:dyDescent="0.25">
      <c r="A157" s="53"/>
      <c r="B157" s="53"/>
      <c r="C157" s="53"/>
      <c r="D157" s="53"/>
      <c r="E157" s="54"/>
      <c r="F157" s="55"/>
      <c r="G157" s="55"/>
      <c r="H157" s="56"/>
      <c r="I157" s="56"/>
      <c r="J157" s="56"/>
      <c r="K157" s="56"/>
      <c r="L157" s="57"/>
      <c r="M157" s="55"/>
      <c r="N157" s="55"/>
      <c r="O157" s="55"/>
      <c r="P157" s="57"/>
      <c r="Q157" s="57"/>
      <c r="R157" s="57"/>
      <c r="S157" s="57"/>
      <c r="T157" s="368"/>
      <c r="U157" s="369"/>
      <c r="V157" s="369"/>
      <c r="W157" s="369"/>
      <c r="X157" s="369"/>
      <c r="Y157" s="370"/>
      <c r="Z157" s="370"/>
      <c r="AA157" s="370"/>
      <c r="AB157" s="370"/>
      <c r="AC157" s="369"/>
      <c r="AD157" s="369"/>
      <c r="AE157" s="369"/>
      <c r="AF157" s="369"/>
      <c r="AG157" s="371"/>
      <c r="AH157" s="371"/>
      <c r="AI157" s="371"/>
      <c r="AJ157" s="371"/>
      <c r="AK157" s="372"/>
      <c r="AL157" s="372"/>
      <c r="AM157" s="373"/>
      <c r="AN157" s="369"/>
      <c r="AO157" s="369"/>
      <c r="AP157" s="369"/>
      <c r="AQ157" s="369"/>
      <c r="AR157" s="369"/>
      <c r="AS157" s="369"/>
      <c r="AT157" s="369"/>
      <c r="AU157" s="369"/>
      <c r="AV157" s="374"/>
      <c r="AW157" s="54"/>
      <c r="AX157" s="375"/>
      <c r="AY157" s="376"/>
    </row>
    <row r="158" spans="1:51" s="18" customFormat="1" ht="15.75" x14ac:dyDescent="0.25">
      <c r="A158" s="53"/>
      <c r="B158" s="53"/>
      <c r="C158" s="53"/>
      <c r="D158" s="53"/>
      <c r="E158" s="54"/>
      <c r="F158" s="55"/>
      <c r="G158" s="55"/>
      <c r="H158" s="56"/>
      <c r="I158" s="56"/>
      <c r="J158" s="56"/>
      <c r="K158" s="56"/>
      <c r="L158" s="57"/>
      <c r="M158" s="55"/>
      <c r="N158" s="55"/>
      <c r="O158" s="55"/>
      <c r="P158" s="57"/>
      <c r="Q158" s="57"/>
      <c r="R158" s="57"/>
      <c r="S158" s="57"/>
      <c r="T158" s="368"/>
      <c r="U158" s="369"/>
      <c r="V158" s="369"/>
      <c r="W158" s="369"/>
      <c r="X158" s="369"/>
      <c r="Y158" s="370"/>
      <c r="Z158" s="370"/>
      <c r="AA158" s="370"/>
      <c r="AB158" s="370"/>
      <c r="AC158" s="369"/>
      <c r="AD158" s="369"/>
      <c r="AE158" s="369"/>
      <c r="AF158" s="369"/>
      <c r="AG158" s="371"/>
      <c r="AH158" s="371"/>
      <c r="AI158" s="371"/>
      <c r="AJ158" s="371"/>
      <c r="AK158" s="372"/>
      <c r="AL158" s="372"/>
      <c r="AM158" s="373"/>
      <c r="AN158" s="369"/>
      <c r="AO158" s="369"/>
      <c r="AP158" s="369"/>
      <c r="AQ158" s="369"/>
      <c r="AR158" s="369"/>
      <c r="AS158" s="369"/>
      <c r="AT158" s="369"/>
      <c r="AU158" s="369"/>
      <c r="AV158" s="374"/>
      <c r="AW158" s="54"/>
      <c r="AX158" s="375"/>
      <c r="AY158" s="376"/>
    </row>
    <row r="159" spans="1:51" s="18" customFormat="1" ht="15.75" x14ac:dyDescent="0.25">
      <c r="A159" s="53"/>
      <c r="B159" s="53"/>
      <c r="C159" s="53"/>
      <c r="D159" s="53"/>
      <c r="E159" s="54"/>
      <c r="F159" s="55"/>
      <c r="G159" s="55"/>
      <c r="H159" s="56"/>
      <c r="I159" s="56"/>
      <c r="J159" s="56"/>
      <c r="K159" s="56"/>
      <c r="L159" s="57"/>
      <c r="M159" s="55"/>
      <c r="N159" s="55"/>
      <c r="O159" s="55"/>
      <c r="P159" s="57"/>
      <c r="Q159" s="57"/>
      <c r="R159" s="57"/>
      <c r="S159" s="57"/>
      <c r="T159" s="368"/>
      <c r="U159" s="369"/>
      <c r="V159" s="369"/>
      <c r="W159" s="369"/>
      <c r="X159" s="369"/>
      <c r="Y159" s="370"/>
      <c r="Z159" s="370"/>
      <c r="AA159" s="370"/>
      <c r="AB159" s="370"/>
      <c r="AC159" s="369"/>
      <c r="AD159" s="369"/>
      <c r="AE159" s="369"/>
      <c r="AF159" s="369"/>
      <c r="AG159" s="371"/>
      <c r="AH159" s="371"/>
      <c r="AI159" s="371"/>
      <c r="AJ159" s="371"/>
      <c r="AK159" s="372"/>
      <c r="AL159" s="372"/>
      <c r="AM159" s="373"/>
      <c r="AN159" s="369"/>
      <c r="AO159" s="369"/>
      <c r="AP159" s="369"/>
      <c r="AQ159" s="369"/>
      <c r="AR159" s="369"/>
      <c r="AS159" s="369"/>
      <c r="AT159" s="369"/>
      <c r="AU159" s="369"/>
      <c r="AV159" s="374"/>
      <c r="AW159" s="54"/>
      <c r="AX159" s="375"/>
      <c r="AY159" s="376"/>
    </row>
    <row r="160" spans="1:51" s="18" customFormat="1" ht="15.75" x14ac:dyDescent="0.25">
      <c r="A160" s="53"/>
      <c r="B160" s="53"/>
      <c r="C160" s="53"/>
      <c r="D160" s="53"/>
      <c r="E160" s="54"/>
      <c r="F160" s="55"/>
      <c r="G160" s="55"/>
      <c r="H160" s="56"/>
      <c r="I160" s="56"/>
      <c r="J160" s="56"/>
      <c r="K160" s="56"/>
      <c r="L160" s="57"/>
      <c r="M160" s="55"/>
      <c r="N160" s="55"/>
      <c r="O160" s="55"/>
      <c r="P160" s="57"/>
      <c r="Q160" s="57"/>
      <c r="R160" s="57"/>
      <c r="S160" s="57"/>
      <c r="T160" s="368"/>
      <c r="U160" s="369"/>
      <c r="V160" s="369"/>
      <c r="W160" s="369"/>
      <c r="X160" s="369"/>
      <c r="Y160" s="370"/>
      <c r="Z160" s="370"/>
      <c r="AA160" s="370"/>
      <c r="AB160" s="370"/>
      <c r="AC160" s="369"/>
      <c r="AD160" s="369"/>
      <c r="AE160" s="369"/>
      <c r="AF160" s="369"/>
      <c r="AG160" s="371"/>
      <c r="AH160" s="371"/>
      <c r="AI160" s="371"/>
      <c r="AJ160" s="371"/>
      <c r="AK160" s="372"/>
      <c r="AL160" s="372"/>
      <c r="AM160" s="373"/>
      <c r="AN160" s="369"/>
      <c r="AO160" s="369"/>
      <c r="AP160" s="369"/>
      <c r="AQ160" s="369"/>
      <c r="AR160" s="369"/>
      <c r="AS160" s="369"/>
      <c r="AT160" s="369"/>
      <c r="AU160" s="369"/>
      <c r="AV160" s="374"/>
      <c r="AW160" s="54"/>
      <c r="AX160" s="375"/>
      <c r="AY160" s="376"/>
    </row>
    <row r="161" spans="1:57" s="18" customFormat="1" ht="15.75" x14ac:dyDescent="0.25">
      <c r="A161" s="53"/>
      <c r="B161" s="53"/>
      <c r="C161" s="53"/>
      <c r="D161" s="53"/>
      <c r="E161" s="54"/>
      <c r="F161" s="55"/>
      <c r="G161" s="55"/>
      <c r="H161" s="56"/>
      <c r="I161" s="56"/>
      <c r="J161" s="56"/>
      <c r="K161" s="56"/>
      <c r="L161" s="57"/>
      <c r="M161" s="55"/>
      <c r="N161" s="55"/>
      <c r="O161" s="55"/>
      <c r="P161" s="57"/>
      <c r="Q161" s="57"/>
      <c r="R161" s="57"/>
      <c r="S161" s="57"/>
      <c r="T161" s="368"/>
      <c r="U161" s="369"/>
      <c r="V161" s="369"/>
      <c r="W161" s="369"/>
      <c r="X161" s="369"/>
      <c r="Y161" s="370"/>
      <c r="Z161" s="370"/>
      <c r="AA161" s="370"/>
      <c r="AB161" s="370"/>
      <c r="AC161" s="369"/>
      <c r="AD161" s="369"/>
      <c r="AE161" s="369"/>
      <c r="AF161" s="369"/>
      <c r="AG161" s="371"/>
      <c r="AH161" s="371"/>
      <c r="AI161" s="371"/>
      <c r="AJ161" s="371"/>
      <c r="AK161" s="372"/>
      <c r="AL161" s="372"/>
      <c r="AM161" s="373"/>
      <c r="AN161" s="369"/>
      <c r="AO161" s="369"/>
      <c r="AP161" s="369"/>
      <c r="AQ161" s="369"/>
      <c r="AR161" s="369"/>
      <c r="AS161" s="369"/>
      <c r="AT161" s="369"/>
      <c r="AU161" s="369"/>
      <c r="AV161" s="374"/>
      <c r="AW161" s="54"/>
      <c r="AX161" s="375"/>
      <c r="AY161" s="376"/>
    </row>
    <row r="162" spans="1:57" s="18" customFormat="1" ht="31.5" x14ac:dyDescent="0.25">
      <c r="A162" s="53" t="str">
        <f t="shared" ref="A162:A414" si="30">$G162&amp;"+1"</f>
        <v>VC1DT_D1+1</v>
      </c>
      <c r="B162" s="53" t="str">
        <f t="shared" ref="B162:B414" si="31">$G162&amp;"+2"</f>
        <v>VC1DT_D1+2</v>
      </c>
      <c r="C162" s="53" t="str">
        <f t="shared" ref="C162:C414" si="32">$G162&amp;"+3"</f>
        <v>VC1DT_D1+3</v>
      </c>
      <c r="D162" s="53" t="str">
        <f t="shared" ref="D162:D414" si="33">$G162&amp;"+4"</f>
        <v>VC1DT_D1+4</v>
      </c>
      <c r="E162" s="54" t="s">
        <v>32</v>
      </c>
      <c r="F162" s="55"/>
      <c r="G162" s="55" t="s">
        <v>6206</v>
      </c>
      <c r="H162" s="56" t="str">
        <f t="shared" si="7"/>
        <v>Đường tỉnh 768</v>
      </c>
      <c r="I162" s="56" t="s">
        <v>6204</v>
      </c>
      <c r="J162" s="56" t="s">
        <v>50</v>
      </c>
      <c r="K162" s="56" t="s">
        <v>6208</v>
      </c>
      <c r="L162" s="57">
        <v>1600</v>
      </c>
      <c r="M162" s="55">
        <v>800</v>
      </c>
      <c r="N162" s="55">
        <v>600</v>
      </c>
      <c r="O162" s="55">
        <v>400</v>
      </c>
      <c r="P162" s="57">
        <f>VLOOKUP(G162&amp;"Vị trí 1",'[1]14_ODT'!$D$11:$L$3938,9,0)</f>
        <v>1600</v>
      </c>
      <c r="Q162" s="57">
        <f>VLOOKUP(G162&amp;"Vị trí 2",'[1]14_ODT'!$D$11:$L$3938,9,0)</f>
        <v>800</v>
      </c>
      <c r="R162" s="57">
        <f>VLOOKUP(G162&amp;"Vị trí 3",'[1]14_ODT'!$D$11:$L$3938,9,0)</f>
        <v>600</v>
      </c>
      <c r="S162" s="57">
        <f>VLOOKUP(G162&amp;"Vị trí 4",'[1]14_ODT'!$D$11:$L$3938,9,0)</f>
        <v>400</v>
      </c>
      <c r="T162" s="368" t="e">
        <f>VLOOKUP(A162,[1]bieutonghopphieudieutra!$E$4:$Z$1730,32,0)</f>
        <v>#N/A</v>
      </c>
      <c r="U162" s="369"/>
      <c r="V162" s="369"/>
      <c r="W162" s="369"/>
      <c r="X162" s="369" t="e">
        <f>T162/L162</f>
        <v>#N/A</v>
      </c>
      <c r="Y162" s="370"/>
      <c r="Z162" s="370"/>
      <c r="AA162" s="370"/>
      <c r="AB162" s="370"/>
      <c r="AC162" s="369"/>
      <c r="AD162" s="369"/>
      <c r="AE162" s="369"/>
      <c r="AF162" s="369"/>
      <c r="AG162" s="371"/>
      <c r="AH162" s="371"/>
      <c r="AI162" s="371"/>
      <c r="AJ162" s="371">
        <v>5.37</v>
      </c>
      <c r="AK162" s="372"/>
      <c r="AL162" s="372" t="e">
        <f>ROUNDDOWN(AJ162*#REF!/#REF!,1)</f>
        <v>#REF!</v>
      </c>
      <c r="AM162" s="373" t="e">
        <f t="shared" ref="AM162:AP267" si="34">L162*$AL162</f>
        <v>#REF!</v>
      </c>
      <c r="AN162" s="369" t="e">
        <f t="shared" si="34"/>
        <v>#REF!</v>
      </c>
      <c r="AO162" s="369" t="e">
        <f t="shared" si="34"/>
        <v>#REF!</v>
      </c>
      <c r="AP162" s="369" t="e">
        <f t="shared" si="34"/>
        <v>#REF!</v>
      </c>
      <c r="AQ162" s="369" t="e">
        <f t="shared" ref="AQ162:AT267" si="35">IF(AM162&lt;1000,ROUND(AM162,-1),ROUND(AM162,-2))</f>
        <v>#REF!</v>
      </c>
      <c r="AR162" s="369" t="e">
        <f t="shared" si="35"/>
        <v>#REF!</v>
      </c>
      <c r="AS162" s="369" t="e">
        <f t="shared" si="35"/>
        <v>#REF!</v>
      </c>
      <c r="AT162" s="369" t="e">
        <f t="shared" si="35"/>
        <v>#REF!</v>
      </c>
      <c r="AU162" s="369" t="e">
        <f>AM162*0.15</f>
        <v>#REF!</v>
      </c>
      <c r="AV162" s="374" t="s">
        <v>32</v>
      </c>
      <c r="AW162" s="54">
        <v>3500</v>
      </c>
      <c r="AX162" s="375">
        <v>1050</v>
      </c>
      <c r="AY162" s="376">
        <v>840</v>
      </c>
      <c r="AZ162" s="18">
        <v>630</v>
      </c>
      <c r="BA162" s="18">
        <v>3000</v>
      </c>
      <c r="BB162" s="18">
        <v>900</v>
      </c>
      <c r="BC162" s="18">
        <v>720</v>
      </c>
      <c r="BD162" s="18">
        <v>540</v>
      </c>
      <c r="BE162" s="18" t="e">
        <f>AT162-AU162</f>
        <v>#REF!</v>
      </c>
    </row>
    <row r="163" spans="1:57" s="18" customFormat="1" ht="15.75" x14ac:dyDescent="0.25">
      <c r="A163" s="53"/>
      <c r="B163" s="53"/>
      <c r="C163" s="53"/>
      <c r="D163" s="53"/>
      <c r="E163" s="54"/>
      <c r="F163" s="55"/>
      <c r="G163" s="55"/>
      <c r="H163" s="56"/>
      <c r="I163" s="56"/>
      <c r="J163" s="56"/>
      <c r="K163" s="56"/>
      <c r="L163" s="57"/>
      <c r="M163" s="55"/>
      <c r="N163" s="55"/>
      <c r="O163" s="55"/>
      <c r="P163" s="57"/>
      <c r="Q163" s="57"/>
      <c r="R163" s="57"/>
      <c r="S163" s="57"/>
      <c r="T163" s="368"/>
      <c r="U163" s="369"/>
      <c r="V163" s="369"/>
      <c r="W163" s="369"/>
      <c r="X163" s="369"/>
      <c r="Y163" s="370"/>
      <c r="Z163" s="370"/>
      <c r="AA163" s="370"/>
      <c r="AB163" s="370"/>
      <c r="AC163" s="369"/>
      <c r="AD163" s="369"/>
      <c r="AE163" s="369"/>
      <c r="AF163" s="369"/>
      <c r="AG163" s="371"/>
      <c r="AH163" s="371"/>
      <c r="AI163" s="371"/>
      <c r="AJ163" s="371"/>
      <c r="AK163" s="372"/>
      <c r="AL163" s="372"/>
      <c r="AM163" s="373"/>
      <c r="AN163" s="369"/>
      <c r="AO163" s="369"/>
      <c r="AP163" s="369"/>
      <c r="AQ163" s="369"/>
      <c r="AR163" s="369"/>
      <c r="AS163" s="369"/>
      <c r="AT163" s="369"/>
      <c r="AU163" s="369"/>
      <c r="AV163" s="374"/>
      <c r="AW163" s="54"/>
      <c r="AX163" s="375"/>
      <c r="AY163" s="376"/>
    </row>
    <row r="164" spans="1:57" s="18" customFormat="1" ht="15.75" x14ac:dyDescent="0.25">
      <c r="A164" s="53"/>
      <c r="B164" s="53"/>
      <c r="C164" s="53"/>
      <c r="D164" s="53"/>
      <c r="E164" s="54"/>
      <c r="F164" s="55"/>
      <c r="G164" s="55"/>
      <c r="H164" s="56"/>
      <c r="I164" s="56"/>
      <c r="J164" s="56"/>
      <c r="K164" s="56"/>
      <c r="L164" s="57"/>
      <c r="M164" s="55"/>
      <c r="N164" s="55"/>
      <c r="O164" s="55"/>
      <c r="P164" s="57"/>
      <c r="Q164" s="57"/>
      <c r="R164" s="57"/>
      <c r="S164" s="57"/>
      <c r="T164" s="368"/>
      <c r="U164" s="369"/>
      <c r="V164" s="369"/>
      <c r="W164" s="369"/>
      <c r="X164" s="369"/>
      <c r="Y164" s="370"/>
      <c r="Z164" s="370"/>
      <c r="AA164" s="370"/>
      <c r="AB164" s="370"/>
      <c r="AC164" s="369"/>
      <c r="AD164" s="369"/>
      <c r="AE164" s="369"/>
      <c r="AF164" s="369"/>
      <c r="AG164" s="371"/>
      <c r="AH164" s="371"/>
      <c r="AI164" s="371"/>
      <c r="AJ164" s="371"/>
      <c r="AK164" s="372"/>
      <c r="AL164" s="372"/>
      <c r="AM164" s="373"/>
      <c r="AN164" s="369"/>
      <c r="AO164" s="369"/>
      <c r="AP164" s="369"/>
      <c r="AQ164" s="369"/>
      <c r="AR164" s="369"/>
      <c r="AS164" s="369"/>
      <c r="AT164" s="369"/>
      <c r="AU164" s="369"/>
      <c r="AV164" s="374"/>
      <c r="AW164" s="54"/>
      <c r="AX164" s="375"/>
      <c r="AY164" s="376"/>
    </row>
    <row r="165" spans="1:57" s="18" customFormat="1" ht="15.75" x14ac:dyDescent="0.25">
      <c r="A165" s="53"/>
      <c r="B165" s="53"/>
      <c r="C165" s="53"/>
      <c r="D165" s="53"/>
      <c r="E165" s="54"/>
      <c r="F165" s="55"/>
      <c r="G165" s="55"/>
      <c r="H165" s="56"/>
      <c r="I165" s="56"/>
      <c r="J165" s="56"/>
      <c r="K165" s="56"/>
      <c r="L165" s="57"/>
      <c r="M165" s="55"/>
      <c r="N165" s="55"/>
      <c r="O165" s="55"/>
      <c r="P165" s="57"/>
      <c r="Q165" s="57"/>
      <c r="R165" s="57"/>
      <c r="S165" s="57"/>
      <c r="T165" s="368"/>
      <c r="U165" s="369"/>
      <c r="V165" s="369"/>
      <c r="W165" s="369"/>
      <c r="X165" s="369"/>
      <c r="Y165" s="370"/>
      <c r="Z165" s="370"/>
      <c r="AA165" s="370"/>
      <c r="AB165" s="370"/>
      <c r="AC165" s="369"/>
      <c r="AD165" s="369"/>
      <c r="AE165" s="369"/>
      <c r="AF165" s="369"/>
      <c r="AG165" s="371"/>
      <c r="AH165" s="371"/>
      <c r="AI165" s="371"/>
      <c r="AJ165" s="371"/>
      <c r="AK165" s="372"/>
      <c r="AL165" s="372"/>
      <c r="AM165" s="373"/>
      <c r="AN165" s="369"/>
      <c r="AO165" s="369"/>
      <c r="AP165" s="369"/>
      <c r="AQ165" s="369"/>
      <c r="AR165" s="369"/>
      <c r="AS165" s="369"/>
      <c r="AT165" s="369"/>
      <c r="AU165" s="369"/>
      <c r="AV165" s="374"/>
      <c r="AW165" s="54"/>
      <c r="AX165" s="375"/>
      <c r="AY165" s="376"/>
    </row>
    <row r="166" spans="1:57" s="18" customFormat="1" ht="15.75" x14ac:dyDescent="0.25">
      <c r="A166" s="53"/>
      <c r="B166" s="53"/>
      <c r="C166" s="53"/>
      <c r="D166" s="53"/>
      <c r="E166" s="54"/>
      <c r="F166" s="55"/>
      <c r="G166" s="55"/>
      <c r="H166" s="56"/>
      <c r="I166" s="56"/>
      <c r="J166" s="56"/>
      <c r="K166" s="56"/>
      <c r="L166" s="57"/>
      <c r="M166" s="55"/>
      <c r="N166" s="55"/>
      <c r="O166" s="55"/>
      <c r="P166" s="57"/>
      <c r="Q166" s="57"/>
      <c r="R166" s="57"/>
      <c r="S166" s="57"/>
      <c r="T166" s="368"/>
      <c r="U166" s="369"/>
      <c r="V166" s="369"/>
      <c r="W166" s="369"/>
      <c r="X166" s="369"/>
      <c r="Y166" s="370"/>
      <c r="Z166" s="370"/>
      <c r="AA166" s="370"/>
      <c r="AB166" s="370"/>
      <c r="AC166" s="369"/>
      <c r="AD166" s="369"/>
      <c r="AE166" s="369"/>
      <c r="AF166" s="369"/>
      <c r="AG166" s="371"/>
      <c r="AH166" s="371"/>
      <c r="AI166" s="371"/>
      <c r="AJ166" s="371"/>
      <c r="AK166" s="372"/>
      <c r="AL166" s="372"/>
      <c r="AM166" s="373"/>
      <c r="AN166" s="369"/>
      <c r="AO166" s="369"/>
      <c r="AP166" s="369"/>
      <c r="AQ166" s="369"/>
      <c r="AR166" s="369"/>
      <c r="AS166" s="369"/>
      <c r="AT166" s="369"/>
      <c r="AU166" s="369"/>
      <c r="AV166" s="374"/>
      <c r="AW166" s="54"/>
      <c r="AX166" s="375"/>
      <c r="AY166" s="376"/>
    </row>
    <row r="167" spans="1:57" s="18" customFormat="1" ht="15.75" x14ac:dyDescent="0.25">
      <c r="A167" s="53"/>
      <c r="B167" s="53"/>
      <c r="C167" s="53"/>
      <c r="D167" s="53"/>
      <c r="E167" s="54"/>
      <c r="F167" s="55"/>
      <c r="G167" s="55"/>
      <c r="H167" s="56"/>
      <c r="I167" s="56"/>
      <c r="J167" s="56"/>
      <c r="K167" s="56"/>
      <c r="L167" s="57"/>
      <c r="M167" s="55"/>
      <c r="N167" s="55"/>
      <c r="O167" s="55"/>
      <c r="P167" s="57"/>
      <c r="Q167" s="57"/>
      <c r="R167" s="57"/>
      <c r="S167" s="57"/>
      <c r="T167" s="368"/>
      <c r="U167" s="369"/>
      <c r="V167" s="369"/>
      <c r="W167" s="369"/>
      <c r="X167" s="369"/>
      <c r="Y167" s="370"/>
      <c r="Z167" s="370"/>
      <c r="AA167" s="370"/>
      <c r="AB167" s="370"/>
      <c r="AC167" s="369"/>
      <c r="AD167" s="369"/>
      <c r="AE167" s="369"/>
      <c r="AF167" s="369"/>
      <c r="AG167" s="371"/>
      <c r="AH167" s="371"/>
      <c r="AI167" s="371"/>
      <c r="AJ167" s="371"/>
      <c r="AK167" s="372"/>
      <c r="AL167" s="372"/>
      <c r="AM167" s="373"/>
      <c r="AN167" s="369"/>
      <c r="AO167" s="369"/>
      <c r="AP167" s="369"/>
      <c r="AQ167" s="369"/>
      <c r="AR167" s="369"/>
      <c r="AS167" s="369"/>
      <c r="AT167" s="369"/>
      <c r="AU167" s="369"/>
      <c r="AV167" s="374"/>
      <c r="AW167" s="54"/>
      <c r="AX167" s="375"/>
      <c r="AY167" s="376"/>
    </row>
    <row r="168" spans="1:57" s="18" customFormat="1" ht="15.75" x14ac:dyDescent="0.25">
      <c r="A168" s="53"/>
      <c r="B168" s="53"/>
      <c r="C168" s="53"/>
      <c r="D168" s="53"/>
      <c r="E168" s="54"/>
      <c r="F168" s="55"/>
      <c r="G168" s="55"/>
      <c r="H168" s="56"/>
      <c r="I168" s="56"/>
      <c r="J168" s="56"/>
      <c r="K168" s="56"/>
      <c r="L168" s="57"/>
      <c r="M168" s="55"/>
      <c r="N168" s="55"/>
      <c r="O168" s="55"/>
      <c r="P168" s="57"/>
      <c r="Q168" s="57"/>
      <c r="R168" s="57"/>
      <c r="S168" s="57"/>
      <c r="T168" s="368"/>
      <c r="U168" s="369"/>
      <c r="V168" s="369"/>
      <c r="W168" s="369"/>
      <c r="X168" s="369"/>
      <c r="Y168" s="370"/>
      <c r="Z168" s="370"/>
      <c r="AA168" s="370"/>
      <c r="AB168" s="370"/>
      <c r="AC168" s="369"/>
      <c r="AD168" s="369"/>
      <c r="AE168" s="369"/>
      <c r="AF168" s="369"/>
      <c r="AG168" s="371"/>
      <c r="AH168" s="371"/>
      <c r="AI168" s="371"/>
      <c r="AJ168" s="371"/>
      <c r="AK168" s="372"/>
      <c r="AL168" s="372"/>
      <c r="AM168" s="373"/>
      <c r="AN168" s="369"/>
      <c r="AO168" s="369"/>
      <c r="AP168" s="369"/>
      <c r="AQ168" s="369"/>
      <c r="AR168" s="369"/>
      <c r="AS168" s="369"/>
      <c r="AT168" s="369"/>
      <c r="AU168" s="369"/>
      <c r="AV168" s="374"/>
      <c r="AW168" s="54"/>
      <c r="AX168" s="375"/>
      <c r="AY168" s="376"/>
    </row>
    <row r="169" spans="1:57" s="18" customFormat="1" ht="31.5" x14ac:dyDescent="0.25">
      <c r="A169" s="53" t="str">
        <f t="shared" si="30"/>
        <v>VC1DT_D2+1</v>
      </c>
      <c r="B169" s="53" t="str">
        <f t="shared" si="31"/>
        <v>VC1DT_D2+2</v>
      </c>
      <c r="C169" s="53" t="str">
        <f t="shared" si="32"/>
        <v>VC1DT_D2+3</v>
      </c>
      <c r="D169" s="53" t="str">
        <f t="shared" si="33"/>
        <v>VC1DT_D2+4</v>
      </c>
      <c r="E169" s="54" t="s">
        <v>32</v>
      </c>
      <c r="F169" s="55"/>
      <c r="G169" s="55" t="s">
        <v>6209</v>
      </c>
      <c r="H169" s="56" t="str">
        <f t="shared" si="7"/>
        <v>Đường tỉnh 768</v>
      </c>
      <c r="I169" s="56" t="s">
        <v>6208</v>
      </c>
      <c r="J169" s="56" t="s">
        <v>50</v>
      </c>
      <c r="K169" s="56" t="s">
        <v>6205</v>
      </c>
      <c r="L169" s="57">
        <v>2200</v>
      </c>
      <c r="M169" s="55">
        <v>1000</v>
      </c>
      <c r="N169" s="55">
        <v>800</v>
      </c>
      <c r="O169" s="55">
        <v>600</v>
      </c>
      <c r="P169" s="57">
        <f>VLOOKUP(G169&amp;"Vị trí 1",'[1]14_ODT'!$D$11:$L$3938,9,0)</f>
        <v>2200</v>
      </c>
      <c r="Q169" s="57">
        <f>VLOOKUP(G169&amp;"Vị trí 2",'[1]14_ODT'!$D$11:$L$3938,9,0)</f>
        <v>1000</v>
      </c>
      <c r="R169" s="57">
        <f>VLOOKUP(G169&amp;"Vị trí 3",'[1]14_ODT'!$D$11:$L$3938,9,0)</f>
        <v>800</v>
      </c>
      <c r="S169" s="57">
        <f>VLOOKUP(G169&amp;"Vị trí 4",'[1]14_ODT'!$D$11:$L$3938,9,0)</f>
        <v>600</v>
      </c>
      <c r="T169" s="368"/>
      <c r="U169" s="369"/>
      <c r="V169" s="369"/>
      <c r="W169" s="369"/>
      <c r="X169" s="369"/>
      <c r="Y169" s="370"/>
      <c r="Z169" s="370"/>
      <c r="AA169" s="370"/>
      <c r="AB169" s="370"/>
      <c r="AC169" s="369"/>
      <c r="AD169" s="369"/>
      <c r="AE169" s="369"/>
      <c r="AF169" s="369"/>
      <c r="AG169" s="371"/>
      <c r="AH169" s="371"/>
      <c r="AI169" s="371"/>
      <c r="AJ169" s="371">
        <v>4.0545454545454547</v>
      </c>
      <c r="AK169" s="372"/>
      <c r="AL169" s="372" t="e">
        <f>ROUNDDOWN(AJ169*#REF!/#REF!,1)</f>
        <v>#REF!</v>
      </c>
      <c r="AM169" s="373" t="e">
        <f t="shared" si="34"/>
        <v>#REF!</v>
      </c>
      <c r="AN169" s="369" t="e">
        <f t="shared" si="34"/>
        <v>#REF!</v>
      </c>
      <c r="AO169" s="369" t="e">
        <f t="shared" si="34"/>
        <v>#REF!</v>
      </c>
      <c r="AP169" s="369" t="e">
        <f t="shared" si="34"/>
        <v>#REF!</v>
      </c>
      <c r="AQ169" s="369" t="e">
        <f t="shared" si="35"/>
        <v>#REF!</v>
      </c>
      <c r="AR169" s="369" t="e">
        <f t="shared" si="35"/>
        <v>#REF!</v>
      </c>
      <c r="AS169" s="369" t="e">
        <f t="shared" si="35"/>
        <v>#REF!</v>
      </c>
      <c r="AT169" s="369" t="e">
        <f t="shared" si="35"/>
        <v>#REF!</v>
      </c>
      <c r="AU169" s="369" t="e">
        <f>AM169*0.15</f>
        <v>#REF!</v>
      </c>
      <c r="AV169" s="374" t="s">
        <v>32</v>
      </c>
      <c r="AW169" s="54"/>
      <c r="AX169" s="375"/>
      <c r="AY169" s="376"/>
      <c r="BE169" s="18" t="e">
        <f>AT169-AU169</f>
        <v>#REF!</v>
      </c>
    </row>
    <row r="170" spans="1:57" s="18" customFormat="1" ht="15.75" x14ac:dyDescent="0.25">
      <c r="A170" s="53"/>
      <c r="B170" s="53"/>
      <c r="C170" s="53"/>
      <c r="D170" s="53"/>
      <c r="E170" s="54"/>
      <c r="F170" s="55"/>
      <c r="G170" s="55"/>
      <c r="H170" s="56"/>
      <c r="I170" s="56"/>
      <c r="J170" s="56"/>
      <c r="K170" s="56"/>
      <c r="L170" s="57"/>
      <c r="M170" s="55"/>
      <c r="N170" s="55"/>
      <c r="O170" s="55"/>
      <c r="P170" s="57"/>
      <c r="Q170" s="57"/>
      <c r="R170" s="57"/>
      <c r="S170" s="57"/>
      <c r="T170" s="368"/>
      <c r="U170" s="369"/>
      <c r="V170" s="369"/>
      <c r="W170" s="369"/>
      <c r="X170" s="369"/>
      <c r="Y170" s="370"/>
      <c r="Z170" s="370"/>
      <c r="AA170" s="370"/>
      <c r="AB170" s="370"/>
      <c r="AC170" s="369"/>
      <c r="AD170" s="369"/>
      <c r="AE170" s="369"/>
      <c r="AF170" s="369"/>
      <c r="AG170" s="371"/>
      <c r="AH170" s="371"/>
      <c r="AI170" s="371"/>
      <c r="AJ170" s="371"/>
      <c r="AK170" s="372"/>
      <c r="AL170" s="372"/>
      <c r="AM170" s="373"/>
      <c r="AN170" s="369"/>
      <c r="AO170" s="369"/>
      <c r="AP170" s="369"/>
      <c r="AQ170" s="369"/>
      <c r="AR170" s="369"/>
      <c r="AS170" s="369"/>
      <c r="AT170" s="369"/>
      <c r="AU170" s="369"/>
      <c r="AV170" s="374"/>
      <c r="AW170" s="54"/>
      <c r="AX170" s="375"/>
      <c r="AY170" s="376"/>
    </row>
    <row r="171" spans="1:57" s="18" customFormat="1" ht="15.75" x14ac:dyDescent="0.25">
      <c r="A171" s="53"/>
      <c r="B171" s="53"/>
      <c r="C171" s="53"/>
      <c r="D171" s="53"/>
      <c r="E171" s="54"/>
      <c r="F171" s="55"/>
      <c r="G171" s="55"/>
      <c r="H171" s="56"/>
      <c r="I171" s="56"/>
      <c r="J171" s="56"/>
      <c r="K171" s="56"/>
      <c r="L171" s="57"/>
      <c r="M171" s="55"/>
      <c r="N171" s="55"/>
      <c r="O171" s="55"/>
      <c r="P171" s="57"/>
      <c r="Q171" s="57"/>
      <c r="R171" s="57"/>
      <c r="S171" s="57"/>
      <c r="T171" s="368"/>
      <c r="U171" s="369"/>
      <c r="V171" s="369"/>
      <c r="W171" s="369"/>
      <c r="X171" s="369"/>
      <c r="Y171" s="370"/>
      <c r="Z171" s="370"/>
      <c r="AA171" s="370"/>
      <c r="AB171" s="370"/>
      <c r="AC171" s="369"/>
      <c r="AD171" s="369"/>
      <c r="AE171" s="369"/>
      <c r="AF171" s="369"/>
      <c r="AG171" s="371"/>
      <c r="AH171" s="371"/>
      <c r="AI171" s="371"/>
      <c r="AJ171" s="371"/>
      <c r="AK171" s="372"/>
      <c r="AL171" s="372"/>
      <c r="AM171" s="373"/>
      <c r="AN171" s="369"/>
      <c r="AO171" s="369"/>
      <c r="AP171" s="369"/>
      <c r="AQ171" s="369"/>
      <c r="AR171" s="369"/>
      <c r="AS171" s="369"/>
      <c r="AT171" s="369"/>
      <c r="AU171" s="369"/>
      <c r="AV171" s="374"/>
      <c r="AW171" s="54"/>
      <c r="AX171" s="375"/>
      <c r="AY171" s="376"/>
    </row>
    <row r="172" spans="1:57" s="18" customFormat="1" ht="15.75" x14ac:dyDescent="0.25">
      <c r="A172" s="53"/>
      <c r="B172" s="53"/>
      <c r="C172" s="53"/>
      <c r="D172" s="53"/>
      <c r="E172" s="54"/>
      <c r="F172" s="55"/>
      <c r="G172" s="55"/>
      <c r="H172" s="56"/>
      <c r="I172" s="56"/>
      <c r="J172" s="56"/>
      <c r="K172" s="56"/>
      <c r="L172" s="57"/>
      <c r="M172" s="55"/>
      <c r="N172" s="55"/>
      <c r="O172" s="55"/>
      <c r="P172" s="57"/>
      <c r="Q172" s="57"/>
      <c r="R172" s="57"/>
      <c r="S172" s="57"/>
      <c r="T172" s="368"/>
      <c r="U172" s="369"/>
      <c r="V172" s="369"/>
      <c r="W172" s="369"/>
      <c r="X172" s="369"/>
      <c r="Y172" s="370"/>
      <c r="Z172" s="370"/>
      <c r="AA172" s="370"/>
      <c r="AB172" s="370"/>
      <c r="AC172" s="369"/>
      <c r="AD172" s="369"/>
      <c r="AE172" s="369"/>
      <c r="AF172" s="369"/>
      <c r="AG172" s="371"/>
      <c r="AH172" s="371"/>
      <c r="AI172" s="371"/>
      <c r="AJ172" s="371"/>
      <c r="AK172" s="372"/>
      <c r="AL172" s="372"/>
      <c r="AM172" s="373"/>
      <c r="AN172" s="369"/>
      <c r="AO172" s="369"/>
      <c r="AP172" s="369"/>
      <c r="AQ172" s="369"/>
      <c r="AR172" s="369"/>
      <c r="AS172" s="369"/>
      <c r="AT172" s="369"/>
      <c r="AU172" s="369"/>
      <c r="AV172" s="374"/>
      <c r="AW172" s="54"/>
      <c r="AX172" s="375"/>
      <c r="AY172" s="376"/>
    </row>
    <row r="173" spans="1:57" s="18" customFormat="1" ht="15.75" x14ac:dyDescent="0.25">
      <c r="A173" s="53"/>
      <c r="B173" s="53"/>
      <c r="C173" s="53"/>
      <c r="D173" s="53"/>
      <c r="E173" s="54"/>
      <c r="F173" s="55"/>
      <c r="G173" s="55"/>
      <c r="H173" s="56"/>
      <c r="I173" s="56"/>
      <c r="J173" s="56"/>
      <c r="K173" s="56"/>
      <c r="L173" s="57"/>
      <c r="M173" s="55"/>
      <c r="N173" s="55"/>
      <c r="O173" s="55"/>
      <c r="P173" s="57"/>
      <c r="Q173" s="57"/>
      <c r="R173" s="57"/>
      <c r="S173" s="57"/>
      <c r="T173" s="368"/>
      <c r="U173" s="369"/>
      <c r="V173" s="369"/>
      <c r="W173" s="369"/>
      <c r="X173" s="369"/>
      <c r="Y173" s="370"/>
      <c r="Z173" s="370"/>
      <c r="AA173" s="370"/>
      <c r="AB173" s="370"/>
      <c r="AC173" s="369"/>
      <c r="AD173" s="369"/>
      <c r="AE173" s="369"/>
      <c r="AF173" s="369"/>
      <c r="AG173" s="371"/>
      <c r="AH173" s="371"/>
      <c r="AI173" s="371"/>
      <c r="AJ173" s="371"/>
      <c r="AK173" s="372"/>
      <c r="AL173" s="372"/>
      <c r="AM173" s="373"/>
      <c r="AN173" s="369"/>
      <c r="AO173" s="369"/>
      <c r="AP173" s="369"/>
      <c r="AQ173" s="369"/>
      <c r="AR173" s="369"/>
      <c r="AS173" s="369"/>
      <c r="AT173" s="369"/>
      <c r="AU173" s="369"/>
      <c r="AV173" s="374"/>
      <c r="AW173" s="54"/>
      <c r="AX173" s="375"/>
      <c r="AY173" s="376"/>
    </row>
    <row r="174" spans="1:57" s="18" customFormat="1" ht="15.75" x14ac:dyDescent="0.25">
      <c r="A174" s="53"/>
      <c r="B174" s="53"/>
      <c r="C174" s="53"/>
      <c r="D174" s="53"/>
      <c r="E174" s="54"/>
      <c r="F174" s="55"/>
      <c r="G174" s="55"/>
      <c r="H174" s="56"/>
      <c r="I174" s="56"/>
      <c r="J174" s="56"/>
      <c r="K174" s="56"/>
      <c r="L174" s="57"/>
      <c r="M174" s="55"/>
      <c r="N174" s="55"/>
      <c r="O174" s="55"/>
      <c r="P174" s="57"/>
      <c r="Q174" s="57"/>
      <c r="R174" s="57"/>
      <c r="S174" s="57"/>
      <c r="T174" s="368"/>
      <c r="U174" s="369"/>
      <c r="V174" s="369"/>
      <c r="W174" s="369"/>
      <c r="X174" s="369"/>
      <c r="Y174" s="370"/>
      <c r="Z174" s="370"/>
      <c r="AA174" s="370"/>
      <c r="AB174" s="370"/>
      <c r="AC174" s="369"/>
      <c r="AD174" s="369"/>
      <c r="AE174" s="369"/>
      <c r="AF174" s="369"/>
      <c r="AG174" s="371"/>
      <c r="AH174" s="371"/>
      <c r="AI174" s="371"/>
      <c r="AJ174" s="371"/>
      <c r="AK174" s="372"/>
      <c r="AL174" s="372"/>
      <c r="AM174" s="373"/>
      <c r="AN174" s="369"/>
      <c r="AO174" s="369"/>
      <c r="AP174" s="369"/>
      <c r="AQ174" s="369"/>
      <c r="AR174" s="369"/>
      <c r="AS174" s="369"/>
      <c r="AT174" s="369"/>
      <c r="AU174" s="369"/>
      <c r="AV174" s="374"/>
      <c r="AW174" s="54"/>
      <c r="AX174" s="375"/>
      <c r="AY174" s="376"/>
    </row>
    <row r="175" spans="1:57" s="18" customFormat="1" ht="15.75" x14ac:dyDescent="0.25">
      <c r="A175" s="53"/>
      <c r="B175" s="53"/>
      <c r="C175" s="53"/>
      <c r="D175" s="53"/>
      <c r="E175" s="54"/>
      <c r="F175" s="55"/>
      <c r="G175" s="55"/>
      <c r="H175" s="56"/>
      <c r="I175" s="56"/>
      <c r="J175" s="56"/>
      <c r="K175" s="56"/>
      <c r="L175" s="57"/>
      <c r="M175" s="55"/>
      <c r="N175" s="55"/>
      <c r="O175" s="55"/>
      <c r="P175" s="57"/>
      <c r="Q175" s="57"/>
      <c r="R175" s="57"/>
      <c r="S175" s="57"/>
      <c r="T175" s="368"/>
      <c r="U175" s="369"/>
      <c r="V175" s="369"/>
      <c r="W175" s="369"/>
      <c r="X175" s="369"/>
      <c r="Y175" s="370"/>
      <c r="Z175" s="370"/>
      <c r="AA175" s="370"/>
      <c r="AB175" s="370"/>
      <c r="AC175" s="369"/>
      <c r="AD175" s="369"/>
      <c r="AE175" s="369"/>
      <c r="AF175" s="369"/>
      <c r="AG175" s="371"/>
      <c r="AH175" s="371"/>
      <c r="AI175" s="371"/>
      <c r="AJ175" s="371"/>
      <c r="AK175" s="372"/>
      <c r="AL175" s="372"/>
      <c r="AM175" s="373"/>
      <c r="AN175" s="369"/>
      <c r="AO175" s="369"/>
      <c r="AP175" s="369"/>
      <c r="AQ175" s="369"/>
      <c r="AR175" s="369"/>
      <c r="AS175" s="369"/>
      <c r="AT175" s="369"/>
      <c r="AU175" s="369"/>
      <c r="AV175" s="374"/>
      <c r="AW175" s="54"/>
      <c r="AX175" s="375"/>
      <c r="AY175" s="376"/>
    </row>
    <row r="176" spans="1:57" s="18" customFormat="1" ht="31.5" x14ac:dyDescent="0.25">
      <c r="A176" s="53" t="str">
        <f t="shared" si="30"/>
        <v>VC2DT_D1+1</v>
      </c>
      <c r="B176" s="53" t="str">
        <f t="shared" si="31"/>
        <v>VC2DT_D1+2</v>
      </c>
      <c r="C176" s="53" t="str">
        <f t="shared" si="32"/>
        <v>VC2DT_D1+3</v>
      </c>
      <c r="D176" s="53" t="str">
        <f t="shared" si="33"/>
        <v>VC2DT_D1+4</v>
      </c>
      <c r="E176" s="54" t="s">
        <v>32</v>
      </c>
      <c r="F176" s="55"/>
      <c r="G176" s="55" t="s">
        <v>6214</v>
      </c>
      <c r="H176" s="56" t="str">
        <f t="shared" si="7"/>
        <v>Đường Lạc Long Quân</v>
      </c>
      <c r="I176" s="56" t="s">
        <v>6216</v>
      </c>
      <c r="J176" s="56" t="s">
        <v>6328</v>
      </c>
      <c r="K176" s="56" t="s">
        <v>6217</v>
      </c>
      <c r="L176" s="57">
        <v>2800</v>
      </c>
      <c r="M176" s="55">
        <v>1400</v>
      </c>
      <c r="N176" s="55">
        <v>900</v>
      </c>
      <c r="O176" s="55">
        <v>800</v>
      </c>
      <c r="P176" s="57">
        <f>VLOOKUP(G176&amp;"Vị trí 1",'[1]14_ODT'!$D$11:$L$3938,9,0)</f>
        <v>2800</v>
      </c>
      <c r="Q176" s="57">
        <f>VLOOKUP(G176&amp;"Vị trí 2",'[1]14_ODT'!$D$11:$L$3938,9,0)</f>
        <v>1400</v>
      </c>
      <c r="R176" s="57">
        <f>VLOOKUP(G176&amp;"Vị trí 3",'[1]14_ODT'!$D$11:$L$3938,9,0)</f>
        <v>900</v>
      </c>
      <c r="S176" s="57">
        <f>VLOOKUP(G176&amp;"Vị trí 4",'[1]14_ODT'!$D$11:$L$3938,9,0)</f>
        <v>800</v>
      </c>
      <c r="T176" s="368"/>
      <c r="U176" s="369" t="e">
        <f>VLOOKUP(B176,[1]bieutonghopphieudieutra!$E$4:$Z$1730,32,0)</f>
        <v>#N/A</v>
      </c>
      <c r="V176" s="369"/>
      <c r="W176" s="369"/>
      <c r="X176" s="369"/>
      <c r="Y176" s="370" t="e">
        <f>U176/M176</f>
        <v>#N/A</v>
      </c>
      <c r="Z176" s="370"/>
      <c r="AA176" s="370"/>
      <c r="AB176" s="370"/>
      <c r="AC176" s="369"/>
      <c r="AD176" s="369"/>
      <c r="AE176" s="369"/>
      <c r="AF176" s="369"/>
      <c r="AG176" s="371"/>
      <c r="AH176" s="371"/>
      <c r="AI176" s="371"/>
      <c r="AJ176" s="371">
        <v>5.37</v>
      </c>
      <c r="AK176" s="372"/>
      <c r="AL176" s="372" t="e">
        <f>ROUNDDOWN(AJ176*#REF!/#REF!,1)</f>
        <v>#REF!</v>
      </c>
      <c r="AM176" s="373" t="e">
        <f t="shared" si="34"/>
        <v>#REF!</v>
      </c>
      <c r="AN176" s="369" t="e">
        <f t="shared" si="34"/>
        <v>#REF!</v>
      </c>
      <c r="AO176" s="369" t="e">
        <f t="shared" si="34"/>
        <v>#REF!</v>
      </c>
      <c r="AP176" s="369" t="e">
        <f t="shared" si="34"/>
        <v>#REF!</v>
      </c>
      <c r="AQ176" s="369" t="e">
        <f t="shared" si="35"/>
        <v>#REF!</v>
      </c>
      <c r="AR176" s="369" t="e">
        <f t="shared" si="35"/>
        <v>#REF!</v>
      </c>
      <c r="AS176" s="369" t="e">
        <f t="shared" si="35"/>
        <v>#REF!</v>
      </c>
      <c r="AT176" s="369" t="e">
        <f t="shared" si="35"/>
        <v>#REF!</v>
      </c>
      <c r="AU176" s="369" t="e">
        <f>AM176*0.15</f>
        <v>#REF!</v>
      </c>
      <c r="AV176" s="374" t="s">
        <v>32</v>
      </c>
      <c r="AW176" s="54">
        <v>5250</v>
      </c>
      <c r="AX176" s="375">
        <v>1750</v>
      </c>
      <c r="AY176" s="376">
        <v>1260</v>
      </c>
      <c r="AZ176" s="18">
        <v>840</v>
      </c>
      <c r="BA176" s="18">
        <v>4500</v>
      </c>
      <c r="BB176" s="18">
        <v>1500</v>
      </c>
      <c r="BC176" s="18">
        <v>1080</v>
      </c>
      <c r="BD176" s="18">
        <v>720</v>
      </c>
      <c r="BE176" s="18" t="e">
        <f>AT176-AU176</f>
        <v>#REF!</v>
      </c>
    </row>
    <row r="177" spans="1:57" s="18" customFormat="1" ht="15.75" x14ac:dyDescent="0.25">
      <c r="A177" s="53"/>
      <c r="B177" s="53"/>
      <c r="C177" s="53"/>
      <c r="D177" s="53"/>
      <c r="E177" s="54"/>
      <c r="F177" s="55"/>
      <c r="G177" s="55"/>
      <c r="H177" s="56"/>
      <c r="I177" s="56"/>
      <c r="J177" s="56"/>
      <c r="K177" s="56"/>
      <c r="L177" s="57"/>
      <c r="M177" s="55"/>
      <c r="N177" s="55"/>
      <c r="O177" s="55"/>
      <c r="P177" s="57"/>
      <c r="Q177" s="57"/>
      <c r="R177" s="57"/>
      <c r="S177" s="57"/>
      <c r="T177" s="368"/>
      <c r="U177" s="369"/>
      <c r="V177" s="369"/>
      <c r="W177" s="369"/>
      <c r="X177" s="369"/>
      <c r="Y177" s="370"/>
      <c r="Z177" s="370"/>
      <c r="AA177" s="370"/>
      <c r="AB177" s="370"/>
      <c r="AC177" s="369"/>
      <c r="AD177" s="369"/>
      <c r="AE177" s="369"/>
      <c r="AF177" s="369"/>
      <c r="AG177" s="371"/>
      <c r="AH177" s="371"/>
      <c r="AI177" s="371"/>
      <c r="AJ177" s="371"/>
      <c r="AK177" s="372"/>
      <c r="AL177" s="372"/>
      <c r="AM177" s="373"/>
      <c r="AN177" s="369"/>
      <c r="AO177" s="369"/>
      <c r="AP177" s="369"/>
      <c r="AQ177" s="369"/>
      <c r="AR177" s="369"/>
      <c r="AS177" s="369"/>
      <c r="AT177" s="369"/>
      <c r="AU177" s="369"/>
      <c r="AV177" s="374"/>
      <c r="AW177" s="54"/>
      <c r="AX177" s="375"/>
      <c r="AY177" s="376"/>
    </row>
    <row r="178" spans="1:57" s="18" customFormat="1" ht="15.75" x14ac:dyDescent="0.25">
      <c r="A178" s="53"/>
      <c r="B178" s="53"/>
      <c r="C178" s="53"/>
      <c r="D178" s="53"/>
      <c r="E178" s="54"/>
      <c r="F178" s="55"/>
      <c r="G178" s="55"/>
      <c r="H178" s="56"/>
      <c r="I178" s="56"/>
      <c r="J178" s="56"/>
      <c r="K178" s="56"/>
      <c r="L178" s="57"/>
      <c r="M178" s="55"/>
      <c r="N178" s="55"/>
      <c r="O178" s="55"/>
      <c r="P178" s="57"/>
      <c r="Q178" s="57"/>
      <c r="R178" s="57"/>
      <c r="S178" s="57"/>
      <c r="T178" s="368"/>
      <c r="U178" s="369"/>
      <c r="V178" s="369"/>
      <c r="W178" s="369"/>
      <c r="X178" s="369"/>
      <c r="Y178" s="370"/>
      <c r="Z178" s="370"/>
      <c r="AA178" s="370"/>
      <c r="AB178" s="370"/>
      <c r="AC178" s="369"/>
      <c r="AD178" s="369"/>
      <c r="AE178" s="369"/>
      <c r="AF178" s="369"/>
      <c r="AG178" s="371"/>
      <c r="AH178" s="371"/>
      <c r="AI178" s="371"/>
      <c r="AJ178" s="371"/>
      <c r="AK178" s="372"/>
      <c r="AL178" s="372"/>
      <c r="AM178" s="373"/>
      <c r="AN178" s="369"/>
      <c r="AO178" s="369"/>
      <c r="AP178" s="369"/>
      <c r="AQ178" s="369"/>
      <c r="AR178" s="369"/>
      <c r="AS178" s="369"/>
      <c r="AT178" s="369"/>
      <c r="AU178" s="369"/>
      <c r="AV178" s="374"/>
      <c r="AW178" s="54"/>
      <c r="AX178" s="375"/>
      <c r="AY178" s="376"/>
    </row>
    <row r="179" spans="1:57" s="18" customFormat="1" ht="15.75" x14ac:dyDescent="0.25">
      <c r="A179" s="53"/>
      <c r="B179" s="53"/>
      <c r="C179" s="53"/>
      <c r="D179" s="53"/>
      <c r="E179" s="54"/>
      <c r="F179" s="55"/>
      <c r="G179" s="55"/>
      <c r="H179" s="56"/>
      <c r="I179" s="56"/>
      <c r="J179" s="56"/>
      <c r="K179" s="56"/>
      <c r="L179" s="57"/>
      <c r="M179" s="55"/>
      <c r="N179" s="55"/>
      <c r="O179" s="55"/>
      <c r="P179" s="57"/>
      <c r="Q179" s="57"/>
      <c r="R179" s="57"/>
      <c r="S179" s="57"/>
      <c r="T179" s="368"/>
      <c r="U179" s="369"/>
      <c r="V179" s="369"/>
      <c r="W179" s="369"/>
      <c r="X179" s="369"/>
      <c r="Y179" s="370"/>
      <c r="Z179" s="370"/>
      <c r="AA179" s="370"/>
      <c r="AB179" s="370"/>
      <c r="AC179" s="369"/>
      <c r="AD179" s="369"/>
      <c r="AE179" s="369"/>
      <c r="AF179" s="369"/>
      <c r="AG179" s="371"/>
      <c r="AH179" s="371"/>
      <c r="AI179" s="371"/>
      <c r="AJ179" s="371"/>
      <c r="AK179" s="372"/>
      <c r="AL179" s="372"/>
      <c r="AM179" s="373"/>
      <c r="AN179" s="369"/>
      <c r="AO179" s="369"/>
      <c r="AP179" s="369"/>
      <c r="AQ179" s="369"/>
      <c r="AR179" s="369"/>
      <c r="AS179" s="369"/>
      <c r="AT179" s="369"/>
      <c r="AU179" s="369"/>
      <c r="AV179" s="374"/>
      <c r="AW179" s="54"/>
      <c r="AX179" s="375"/>
      <c r="AY179" s="376"/>
    </row>
    <row r="180" spans="1:57" s="18" customFormat="1" ht="15.75" x14ac:dyDescent="0.25">
      <c r="A180" s="53"/>
      <c r="B180" s="53"/>
      <c r="C180" s="53"/>
      <c r="D180" s="53"/>
      <c r="E180" s="54"/>
      <c r="F180" s="55"/>
      <c r="G180" s="55"/>
      <c r="H180" s="56"/>
      <c r="I180" s="56"/>
      <c r="J180" s="56"/>
      <c r="K180" s="56"/>
      <c r="L180" s="57"/>
      <c r="M180" s="55"/>
      <c r="N180" s="55"/>
      <c r="O180" s="55"/>
      <c r="P180" s="57"/>
      <c r="Q180" s="57"/>
      <c r="R180" s="57"/>
      <c r="S180" s="57"/>
      <c r="T180" s="368"/>
      <c r="U180" s="369"/>
      <c r="V180" s="369"/>
      <c r="W180" s="369"/>
      <c r="X180" s="369"/>
      <c r="Y180" s="370"/>
      <c r="Z180" s="370"/>
      <c r="AA180" s="370"/>
      <c r="AB180" s="370"/>
      <c r="AC180" s="369"/>
      <c r="AD180" s="369"/>
      <c r="AE180" s="369"/>
      <c r="AF180" s="369"/>
      <c r="AG180" s="371"/>
      <c r="AH180" s="371"/>
      <c r="AI180" s="371"/>
      <c r="AJ180" s="371"/>
      <c r="AK180" s="372"/>
      <c r="AL180" s="372"/>
      <c r="AM180" s="373"/>
      <c r="AN180" s="369"/>
      <c r="AO180" s="369"/>
      <c r="AP180" s="369"/>
      <c r="AQ180" s="369"/>
      <c r="AR180" s="369"/>
      <c r="AS180" s="369"/>
      <c r="AT180" s="369"/>
      <c r="AU180" s="369"/>
      <c r="AV180" s="374"/>
      <c r="AW180" s="54"/>
      <c r="AX180" s="375"/>
      <c r="AY180" s="376"/>
    </row>
    <row r="181" spans="1:57" s="18" customFormat="1" ht="15.75" x14ac:dyDescent="0.25">
      <c r="A181" s="53"/>
      <c r="B181" s="53"/>
      <c r="C181" s="53"/>
      <c r="D181" s="53"/>
      <c r="E181" s="54"/>
      <c r="F181" s="55"/>
      <c r="G181" s="55"/>
      <c r="H181" s="56"/>
      <c r="I181" s="56"/>
      <c r="J181" s="56"/>
      <c r="K181" s="56"/>
      <c r="L181" s="57"/>
      <c r="M181" s="55"/>
      <c r="N181" s="55"/>
      <c r="O181" s="55"/>
      <c r="P181" s="57"/>
      <c r="Q181" s="57"/>
      <c r="R181" s="57"/>
      <c r="S181" s="57"/>
      <c r="T181" s="368"/>
      <c r="U181" s="369"/>
      <c r="V181" s="369"/>
      <c r="W181" s="369"/>
      <c r="X181" s="369"/>
      <c r="Y181" s="370"/>
      <c r="Z181" s="370"/>
      <c r="AA181" s="370"/>
      <c r="AB181" s="370"/>
      <c r="AC181" s="369"/>
      <c r="AD181" s="369"/>
      <c r="AE181" s="369"/>
      <c r="AF181" s="369"/>
      <c r="AG181" s="371"/>
      <c r="AH181" s="371"/>
      <c r="AI181" s="371"/>
      <c r="AJ181" s="371"/>
      <c r="AK181" s="372"/>
      <c r="AL181" s="372"/>
      <c r="AM181" s="373"/>
      <c r="AN181" s="369"/>
      <c r="AO181" s="369"/>
      <c r="AP181" s="369"/>
      <c r="AQ181" s="369"/>
      <c r="AR181" s="369"/>
      <c r="AS181" s="369"/>
      <c r="AT181" s="369"/>
      <c r="AU181" s="369"/>
      <c r="AV181" s="374"/>
      <c r="AW181" s="54"/>
      <c r="AX181" s="375"/>
      <c r="AY181" s="376"/>
    </row>
    <row r="182" spans="1:57" s="18" customFormat="1" ht="15.75" x14ac:dyDescent="0.25">
      <c r="A182" s="53"/>
      <c r="B182" s="53"/>
      <c r="C182" s="53"/>
      <c r="D182" s="53"/>
      <c r="E182" s="54"/>
      <c r="F182" s="55"/>
      <c r="G182" s="55"/>
      <c r="H182" s="56"/>
      <c r="I182" s="56"/>
      <c r="J182" s="56"/>
      <c r="K182" s="56"/>
      <c r="L182" s="57"/>
      <c r="M182" s="55"/>
      <c r="N182" s="55"/>
      <c r="O182" s="55"/>
      <c r="P182" s="57"/>
      <c r="Q182" s="57"/>
      <c r="R182" s="57"/>
      <c r="S182" s="57"/>
      <c r="T182" s="368"/>
      <c r="U182" s="369"/>
      <c r="V182" s="369"/>
      <c r="W182" s="369"/>
      <c r="X182" s="369"/>
      <c r="Y182" s="370"/>
      <c r="Z182" s="370"/>
      <c r="AA182" s="370"/>
      <c r="AB182" s="370"/>
      <c r="AC182" s="369"/>
      <c r="AD182" s="369"/>
      <c r="AE182" s="369"/>
      <c r="AF182" s="369"/>
      <c r="AG182" s="371"/>
      <c r="AH182" s="371"/>
      <c r="AI182" s="371"/>
      <c r="AJ182" s="371"/>
      <c r="AK182" s="372"/>
      <c r="AL182" s="372"/>
      <c r="AM182" s="373"/>
      <c r="AN182" s="369"/>
      <c r="AO182" s="369"/>
      <c r="AP182" s="369"/>
      <c r="AQ182" s="369"/>
      <c r="AR182" s="369"/>
      <c r="AS182" s="369"/>
      <c r="AT182" s="369"/>
      <c r="AU182" s="369"/>
      <c r="AV182" s="374"/>
      <c r="AW182" s="54"/>
      <c r="AX182" s="375"/>
      <c r="AY182" s="376"/>
    </row>
    <row r="183" spans="1:57" s="18" customFormat="1" ht="31.5" x14ac:dyDescent="0.25">
      <c r="A183" s="53" t="str">
        <f t="shared" si="30"/>
        <v>VC2DT_D2+1</v>
      </c>
      <c r="B183" s="53" t="str">
        <f t="shared" si="31"/>
        <v>VC2DT_D2+2</v>
      </c>
      <c r="C183" s="53" t="str">
        <f t="shared" si="32"/>
        <v>VC2DT_D2+3</v>
      </c>
      <c r="D183" s="53" t="str">
        <f t="shared" si="33"/>
        <v>VC2DT_D2+4</v>
      </c>
      <c r="E183" s="54" t="s">
        <v>32</v>
      </c>
      <c r="F183" s="55"/>
      <c r="G183" s="55" t="s">
        <v>6218</v>
      </c>
      <c r="H183" s="56" t="str">
        <f t="shared" si="7"/>
        <v>Đường Lạc Long Quân</v>
      </c>
      <c r="I183" s="56" t="s">
        <v>6217</v>
      </c>
      <c r="J183" s="56" t="s">
        <v>6328</v>
      </c>
      <c r="K183" s="56" t="s">
        <v>6220</v>
      </c>
      <c r="L183" s="57">
        <v>3500</v>
      </c>
      <c r="M183" s="55">
        <v>1500</v>
      </c>
      <c r="N183" s="55">
        <v>900</v>
      </c>
      <c r="O183" s="55">
        <v>800</v>
      </c>
      <c r="P183" s="57">
        <f>VLOOKUP(G183&amp;"Vị trí 1",'[1]14_ODT'!$D$11:$L$3938,9,0)</f>
        <v>3500</v>
      </c>
      <c r="Q183" s="57">
        <f>VLOOKUP(G183&amp;"Vị trí 2",'[1]14_ODT'!$D$11:$L$3938,9,0)</f>
        <v>1500</v>
      </c>
      <c r="R183" s="57">
        <f>VLOOKUP(G183&amp;"Vị trí 3",'[1]14_ODT'!$D$11:$L$3938,9,0)</f>
        <v>900</v>
      </c>
      <c r="S183" s="57">
        <f>VLOOKUP(G183&amp;"Vị trí 4",'[1]14_ODT'!$D$11:$L$3938,9,0)</f>
        <v>800</v>
      </c>
      <c r="T183" s="368"/>
      <c r="U183" s="369"/>
      <c r="V183" s="369"/>
      <c r="W183" s="369"/>
      <c r="X183" s="369"/>
      <c r="Y183" s="370"/>
      <c r="Z183" s="370"/>
      <c r="AA183" s="370"/>
      <c r="AB183" s="370"/>
      <c r="AC183" s="369"/>
      <c r="AD183" s="369"/>
      <c r="AE183" s="369"/>
      <c r="AF183" s="369"/>
      <c r="AG183" s="371"/>
      <c r="AH183" s="371"/>
      <c r="AI183" s="371"/>
      <c r="AJ183" s="371">
        <v>5.37</v>
      </c>
      <c r="AK183" s="372"/>
      <c r="AL183" s="372" t="e">
        <f>ROUNDDOWN(AJ183*#REF!/#REF!,1)</f>
        <v>#REF!</v>
      </c>
      <c r="AM183" s="373" t="e">
        <f t="shared" si="34"/>
        <v>#REF!</v>
      </c>
      <c r="AN183" s="369" t="e">
        <f t="shared" si="34"/>
        <v>#REF!</v>
      </c>
      <c r="AO183" s="369" t="e">
        <f t="shared" si="34"/>
        <v>#REF!</v>
      </c>
      <c r="AP183" s="369" t="e">
        <f t="shared" si="34"/>
        <v>#REF!</v>
      </c>
      <c r="AQ183" s="369" t="e">
        <f t="shared" si="35"/>
        <v>#REF!</v>
      </c>
      <c r="AR183" s="369" t="e">
        <f t="shared" si="35"/>
        <v>#REF!</v>
      </c>
      <c r="AS183" s="369" t="e">
        <f t="shared" si="35"/>
        <v>#REF!</v>
      </c>
      <c r="AT183" s="369" t="e">
        <f t="shared" si="35"/>
        <v>#REF!</v>
      </c>
      <c r="AU183" s="369" t="e">
        <f>AM183*0.15</f>
        <v>#REF!</v>
      </c>
      <c r="AV183" s="374" t="s">
        <v>32</v>
      </c>
      <c r="AW183" s="54">
        <v>3850</v>
      </c>
      <c r="AX183" s="375">
        <v>1260</v>
      </c>
      <c r="AY183" s="376">
        <v>910</v>
      </c>
      <c r="AZ183" s="18">
        <v>770</v>
      </c>
      <c r="BA183" s="18">
        <v>3300</v>
      </c>
      <c r="BB183" s="18">
        <v>1080</v>
      </c>
      <c r="BC183" s="18">
        <v>780</v>
      </c>
      <c r="BD183" s="18">
        <v>660</v>
      </c>
      <c r="BE183" s="18" t="e">
        <f>AT183-AU183</f>
        <v>#REF!</v>
      </c>
    </row>
    <row r="184" spans="1:57" s="18" customFormat="1" ht="15.75" x14ac:dyDescent="0.25">
      <c r="A184" s="53"/>
      <c r="B184" s="53"/>
      <c r="C184" s="53"/>
      <c r="D184" s="53"/>
      <c r="E184" s="54"/>
      <c r="F184" s="55"/>
      <c r="G184" s="55"/>
      <c r="H184" s="56"/>
      <c r="I184" s="56"/>
      <c r="J184" s="56"/>
      <c r="K184" s="56"/>
      <c r="L184" s="57"/>
      <c r="M184" s="55"/>
      <c r="N184" s="55"/>
      <c r="O184" s="55"/>
      <c r="P184" s="57"/>
      <c r="Q184" s="57"/>
      <c r="R184" s="57"/>
      <c r="S184" s="57"/>
      <c r="T184" s="368"/>
      <c r="U184" s="369"/>
      <c r="V184" s="369"/>
      <c r="W184" s="369"/>
      <c r="X184" s="369"/>
      <c r="Y184" s="370"/>
      <c r="Z184" s="370"/>
      <c r="AA184" s="370"/>
      <c r="AB184" s="370"/>
      <c r="AC184" s="369"/>
      <c r="AD184" s="369"/>
      <c r="AE184" s="369"/>
      <c r="AF184" s="369"/>
      <c r="AG184" s="371"/>
      <c r="AH184" s="371"/>
      <c r="AI184" s="371"/>
      <c r="AJ184" s="371"/>
      <c r="AK184" s="372"/>
      <c r="AL184" s="372"/>
      <c r="AM184" s="373"/>
      <c r="AN184" s="369"/>
      <c r="AO184" s="369"/>
      <c r="AP184" s="369"/>
      <c r="AQ184" s="369"/>
      <c r="AR184" s="369"/>
      <c r="AS184" s="369"/>
      <c r="AT184" s="369"/>
      <c r="AU184" s="369"/>
      <c r="AV184" s="374"/>
      <c r="AW184" s="54"/>
      <c r="AX184" s="375"/>
      <c r="AY184" s="376"/>
    </row>
    <row r="185" spans="1:57" s="18" customFormat="1" ht="15.75" x14ac:dyDescent="0.25">
      <c r="A185" s="53"/>
      <c r="B185" s="53"/>
      <c r="C185" s="53"/>
      <c r="D185" s="53"/>
      <c r="E185" s="54"/>
      <c r="F185" s="55"/>
      <c r="G185" s="55"/>
      <c r="H185" s="56"/>
      <c r="I185" s="56"/>
      <c r="J185" s="56"/>
      <c r="K185" s="56"/>
      <c r="L185" s="57"/>
      <c r="M185" s="55"/>
      <c r="N185" s="55"/>
      <c r="O185" s="55"/>
      <c r="P185" s="57"/>
      <c r="Q185" s="57"/>
      <c r="R185" s="57"/>
      <c r="S185" s="57"/>
      <c r="T185" s="368"/>
      <c r="U185" s="369"/>
      <c r="V185" s="369"/>
      <c r="W185" s="369"/>
      <c r="X185" s="369"/>
      <c r="Y185" s="370"/>
      <c r="Z185" s="370"/>
      <c r="AA185" s="370"/>
      <c r="AB185" s="370"/>
      <c r="AC185" s="369"/>
      <c r="AD185" s="369"/>
      <c r="AE185" s="369"/>
      <c r="AF185" s="369"/>
      <c r="AG185" s="371"/>
      <c r="AH185" s="371"/>
      <c r="AI185" s="371"/>
      <c r="AJ185" s="371"/>
      <c r="AK185" s="372"/>
      <c r="AL185" s="372"/>
      <c r="AM185" s="373"/>
      <c r="AN185" s="369"/>
      <c r="AO185" s="369"/>
      <c r="AP185" s="369"/>
      <c r="AQ185" s="369"/>
      <c r="AR185" s="369"/>
      <c r="AS185" s="369"/>
      <c r="AT185" s="369"/>
      <c r="AU185" s="369"/>
      <c r="AV185" s="374"/>
      <c r="AW185" s="54"/>
      <c r="AX185" s="375"/>
      <c r="AY185" s="376"/>
    </row>
    <row r="186" spans="1:57" s="18" customFormat="1" ht="15.75" x14ac:dyDescent="0.25">
      <c r="A186" s="53"/>
      <c r="B186" s="53"/>
      <c r="C186" s="53"/>
      <c r="D186" s="53"/>
      <c r="E186" s="54"/>
      <c r="F186" s="55"/>
      <c r="G186" s="55"/>
      <c r="H186" s="56"/>
      <c r="I186" s="56"/>
      <c r="J186" s="56"/>
      <c r="K186" s="56"/>
      <c r="L186" s="57"/>
      <c r="M186" s="55"/>
      <c r="N186" s="55"/>
      <c r="O186" s="55"/>
      <c r="P186" s="57"/>
      <c r="Q186" s="57"/>
      <c r="R186" s="57"/>
      <c r="S186" s="57"/>
      <c r="T186" s="368"/>
      <c r="U186" s="369"/>
      <c r="V186" s="369"/>
      <c r="W186" s="369"/>
      <c r="X186" s="369"/>
      <c r="Y186" s="370"/>
      <c r="Z186" s="370"/>
      <c r="AA186" s="370"/>
      <c r="AB186" s="370"/>
      <c r="AC186" s="369"/>
      <c r="AD186" s="369"/>
      <c r="AE186" s="369"/>
      <c r="AF186" s="369"/>
      <c r="AG186" s="371"/>
      <c r="AH186" s="371"/>
      <c r="AI186" s="371"/>
      <c r="AJ186" s="371"/>
      <c r="AK186" s="372"/>
      <c r="AL186" s="372"/>
      <c r="AM186" s="373"/>
      <c r="AN186" s="369"/>
      <c r="AO186" s="369"/>
      <c r="AP186" s="369"/>
      <c r="AQ186" s="369"/>
      <c r="AR186" s="369"/>
      <c r="AS186" s="369"/>
      <c r="AT186" s="369"/>
      <c r="AU186" s="369"/>
      <c r="AV186" s="374"/>
      <c r="AW186" s="54"/>
      <c r="AX186" s="375"/>
      <c r="AY186" s="376"/>
    </row>
    <row r="187" spans="1:57" s="18" customFormat="1" ht="15.75" x14ac:dyDescent="0.25">
      <c r="A187" s="53"/>
      <c r="B187" s="53"/>
      <c r="C187" s="53"/>
      <c r="D187" s="53"/>
      <c r="E187" s="54"/>
      <c r="F187" s="55"/>
      <c r="G187" s="55"/>
      <c r="H187" s="56"/>
      <c r="I187" s="56"/>
      <c r="J187" s="56"/>
      <c r="K187" s="56"/>
      <c r="L187" s="57"/>
      <c r="M187" s="55"/>
      <c r="N187" s="55"/>
      <c r="O187" s="55"/>
      <c r="P187" s="57"/>
      <c r="Q187" s="57"/>
      <c r="R187" s="57"/>
      <c r="S187" s="57"/>
      <c r="T187" s="368"/>
      <c r="U187" s="369"/>
      <c r="V187" s="369"/>
      <c r="W187" s="369"/>
      <c r="X187" s="369"/>
      <c r="Y187" s="370"/>
      <c r="Z187" s="370"/>
      <c r="AA187" s="370"/>
      <c r="AB187" s="370"/>
      <c r="AC187" s="369"/>
      <c r="AD187" s="369"/>
      <c r="AE187" s="369"/>
      <c r="AF187" s="369"/>
      <c r="AG187" s="371"/>
      <c r="AH187" s="371"/>
      <c r="AI187" s="371"/>
      <c r="AJ187" s="371"/>
      <c r="AK187" s="372"/>
      <c r="AL187" s="372"/>
      <c r="AM187" s="373"/>
      <c r="AN187" s="369"/>
      <c r="AO187" s="369"/>
      <c r="AP187" s="369"/>
      <c r="AQ187" s="369"/>
      <c r="AR187" s="369"/>
      <c r="AS187" s="369"/>
      <c r="AT187" s="369"/>
      <c r="AU187" s="369"/>
      <c r="AV187" s="374"/>
      <c r="AW187" s="54"/>
      <c r="AX187" s="375"/>
      <c r="AY187" s="376"/>
    </row>
    <row r="188" spans="1:57" s="18" customFormat="1" ht="15.75" x14ac:dyDescent="0.25">
      <c r="A188" s="53"/>
      <c r="B188" s="53"/>
      <c r="C188" s="53"/>
      <c r="D188" s="53"/>
      <c r="E188" s="54"/>
      <c r="F188" s="55"/>
      <c r="G188" s="55"/>
      <c r="H188" s="56"/>
      <c r="I188" s="56"/>
      <c r="J188" s="56"/>
      <c r="K188" s="56"/>
      <c r="L188" s="57"/>
      <c r="M188" s="55"/>
      <c r="N188" s="55"/>
      <c r="O188" s="55"/>
      <c r="P188" s="57"/>
      <c r="Q188" s="57"/>
      <c r="R188" s="57"/>
      <c r="S188" s="57"/>
      <c r="T188" s="368"/>
      <c r="U188" s="369"/>
      <c r="V188" s="369"/>
      <c r="W188" s="369"/>
      <c r="X188" s="369"/>
      <c r="Y188" s="370"/>
      <c r="Z188" s="370"/>
      <c r="AA188" s="370"/>
      <c r="AB188" s="370"/>
      <c r="AC188" s="369"/>
      <c r="AD188" s="369"/>
      <c r="AE188" s="369"/>
      <c r="AF188" s="369"/>
      <c r="AG188" s="371"/>
      <c r="AH188" s="371"/>
      <c r="AI188" s="371"/>
      <c r="AJ188" s="371"/>
      <c r="AK188" s="372"/>
      <c r="AL188" s="372"/>
      <c r="AM188" s="373"/>
      <c r="AN188" s="369"/>
      <c r="AO188" s="369"/>
      <c r="AP188" s="369"/>
      <c r="AQ188" s="369"/>
      <c r="AR188" s="369"/>
      <c r="AS188" s="369"/>
      <c r="AT188" s="369"/>
      <c r="AU188" s="369"/>
      <c r="AV188" s="374"/>
      <c r="AW188" s="54"/>
      <c r="AX188" s="375"/>
      <c r="AY188" s="376"/>
    </row>
    <row r="189" spans="1:57" s="18" customFormat="1" ht="15.75" x14ac:dyDescent="0.25">
      <c r="A189" s="53"/>
      <c r="B189" s="53"/>
      <c r="C189" s="53"/>
      <c r="D189" s="53"/>
      <c r="E189" s="54"/>
      <c r="F189" s="55"/>
      <c r="G189" s="55"/>
      <c r="H189" s="56"/>
      <c r="I189" s="56"/>
      <c r="J189" s="56"/>
      <c r="K189" s="56"/>
      <c r="L189" s="57"/>
      <c r="M189" s="55"/>
      <c r="N189" s="55"/>
      <c r="O189" s="55"/>
      <c r="P189" s="57"/>
      <c r="Q189" s="57"/>
      <c r="R189" s="57"/>
      <c r="S189" s="57"/>
      <c r="T189" s="368"/>
      <c r="U189" s="369"/>
      <c r="V189" s="369"/>
      <c r="W189" s="369"/>
      <c r="X189" s="369"/>
      <c r="Y189" s="370"/>
      <c r="Z189" s="370"/>
      <c r="AA189" s="370"/>
      <c r="AB189" s="370"/>
      <c r="AC189" s="369"/>
      <c r="AD189" s="369"/>
      <c r="AE189" s="369"/>
      <c r="AF189" s="369"/>
      <c r="AG189" s="371"/>
      <c r="AH189" s="371"/>
      <c r="AI189" s="371"/>
      <c r="AJ189" s="371"/>
      <c r="AK189" s="372"/>
      <c r="AL189" s="372"/>
      <c r="AM189" s="373"/>
      <c r="AN189" s="369"/>
      <c r="AO189" s="369"/>
      <c r="AP189" s="369"/>
      <c r="AQ189" s="369"/>
      <c r="AR189" s="369"/>
      <c r="AS189" s="369"/>
      <c r="AT189" s="369"/>
      <c r="AU189" s="369"/>
      <c r="AV189" s="374"/>
      <c r="AW189" s="54"/>
      <c r="AX189" s="375"/>
      <c r="AY189" s="376"/>
    </row>
    <row r="190" spans="1:57" s="18" customFormat="1" ht="31.5" x14ac:dyDescent="0.25">
      <c r="A190" s="53" t="str">
        <f t="shared" si="30"/>
        <v>VC3DT+1</v>
      </c>
      <c r="B190" s="53" t="str">
        <f t="shared" si="31"/>
        <v>VC3DT+2</v>
      </c>
      <c r="C190" s="53" t="str">
        <f t="shared" si="32"/>
        <v>VC3DT+3</v>
      </c>
      <c r="D190" s="53" t="str">
        <f t="shared" si="33"/>
        <v>VC3DT+4</v>
      </c>
      <c r="E190" s="54" t="s">
        <v>32</v>
      </c>
      <c r="F190" s="55">
        <v>3</v>
      </c>
      <c r="G190" s="55" t="s">
        <v>6221</v>
      </c>
      <c r="H190" s="56" t="str">
        <f t="shared" si="7"/>
        <v xml:space="preserve">Đường Phan Chu Trinh </v>
      </c>
      <c r="I190" s="56" t="s">
        <v>4299</v>
      </c>
      <c r="J190" s="56" t="s">
        <v>6309</v>
      </c>
      <c r="K190" s="56" t="s">
        <v>6223</v>
      </c>
      <c r="L190" s="57">
        <v>3000</v>
      </c>
      <c r="M190" s="55">
        <v>1500</v>
      </c>
      <c r="N190" s="55">
        <v>900</v>
      </c>
      <c r="O190" s="55">
        <v>800</v>
      </c>
      <c r="P190" s="57">
        <f>VLOOKUP(G190&amp;"Vị trí 1",'[1]14_ODT'!$D$11:$L$3938,9,0)</f>
        <v>3000</v>
      </c>
      <c r="Q190" s="57">
        <f>VLOOKUP(G190&amp;"Vị trí 2",'[1]14_ODT'!$D$11:$L$3938,9,0)</f>
        <v>1500</v>
      </c>
      <c r="R190" s="57">
        <f>VLOOKUP(G190&amp;"Vị trí 3",'[1]14_ODT'!$D$11:$L$3938,9,0)</f>
        <v>900</v>
      </c>
      <c r="S190" s="57">
        <f>VLOOKUP(G190&amp;"Vị trí 4",'[1]14_ODT'!$D$11:$L$3938,9,0)</f>
        <v>800</v>
      </c>
      <c r="T190" s="368"/>
      <c r="U190" s="369"/>
      <c r="V190" s="369"/>
      <c r="W190" s="369"/>
      <c r="X190" s="369"/>
      <c r="Y190" s="370"/>
      <c r="Z190" s="370"/>
      <c r="AA190" s="370"/>
      <c r="AB190" s="370"/>
      <c r="AC190" s="369"/>
      <c r="AD190" s="369"/>
      <c r="AE190" s="369"/>
      <c r="AF190" s="369"/>
      <c r="AG190" s="371"/>
      <c r="AH190" s="371"/>
      <c r="AI190" s="371"/>
      <c r="AJ190" s="371">
        <v>6.0690319047619035</v>
      </c>
      <c r="AK190" s="372"/>
      <c r="AL190" s="372" t="e">
        <f>ROUNDDOWN(AJ190*#REF!/#REF!,1)</f>
        <v>#REF!</v>
      </c>
      <c r="AM190" s="373" t="e">
        <f t="shared" si="34"/>
        <v>#REF!</v>
      </c>
      <c r="AN190" s="369" t="e">
        <f t="shared" si="34"/>
        <v>#REF!</v>
      </c>
      <c r="AO190" s="369" t="e">
        <f t="shared" si="34"/>
        <v>#REF!</v>
      </c>
      <c r="AP190" s="369" t="e">
        <f t="shared" si="34"/>
        <v>#REF!</v>
      </c>
      <c r="AQ190" s="369" t="e">
        <f t="shared" si="35"/>
        <v>#REF!</v>
      </c>
      <c r="AR190" s="369" t="e">
        <f t="shared" si="35"/>
        <v>#REF!</v>
      </c>
      <c r="AS190" s="369" t="e">
        <f t="shared" si="35"/>
        <v>#REF!</v>
      </c>
      <c r="AT190" s="369" t="e">
        <f t="shared" si="35"/>
        <v>#REF!</v>
      </c>
      <c r="AU190" s="369" t="e">
        <f>AM190*0.15</f>
        <v>#REF!</v>
      </c>
      <c r="AV190" s="374" t="s">
        <v>32</v>
      </c>
      <c r="AW190" s="54">
        <v>3150</v>
      </c>
      <c r="AX190" s="375">
        <v>1190</v>
      </c>
      <c r="AY190" s="376">
        <v>770</v>
      </c>
      <c r="AZ190" s="18">
        <v>630</v>
      </c>
      <c r="BA190" s="18">
        <v>2700</v>
      </c>
      <c r="BB190" s="18">
        <v>1020</v>
      </c>
      <c r="BC190" s="18">
        <v>660</v>
      </c>
      <c r="BD190" s="18">
        <v>540</v>
      </c>
      <c r="BE190" s="18" t="e">
        <f>AT190-AU190</f>
        <v>#REF!</v>
      </c>
    </row>
    <row r="191" spans="1:57" s="18" customFormat="1" ht="15.75" x14ac:dyDescent="0.25">
      <c r="A191" s="53"/>
      <c r="B191" s="53"/>
      <c r="C191" s="53"/>
      <c r="D191" s="53"/>
      <c r="E191" s="54"/>
      <c r="F191" s="55"/>
      <c r="G191" s="55"/>
      <c r="H191" s="56"/>
      <c r="I191" s="56"/>
      <c r="J191" s="56"/>
      <c r="K191" s="56"/>
      <c r="L191" s="57"/>
      <c r="M191" s="55"/>
      <c r="N191" s="55"/>
      <c r="O191" s="55"/>
      <c r="P191" s="57"/>
      <c r="Q191" s="57"/>
      <c r="R191" s="57"/>
      <c r="S191" s="57"/>
      <c r="T191" s="368"/>
      <c r="U191" s="369"/>
      <c r="V191" s="369"/>
      <c r="W191" s="369"/>
      <c r="X191" s="369"/>
      <c r="Y191" s="370"/>
      <c r="Z191" s="370"/>
      <c r="AA191" s="370"/>
      <c r="AB191" s="370"/>
      <c r="AC191" s="369"/>
      <c r="AD191" s="369"/>
      <c r="AE191" s="369"/>
      <c r="AF191" s="369"/>
      <c r="AG191" s="371"/>
      <c r="AH191" s="371"/>
      <c r="AI191" s="371"/>
      <c r="AJ191" s="371"/>
      <c r="AK191" s="372"/>
      <c r="AL191" s="372"/>
      <c r="AM191" s="373"/>
      <c r="AN191" s="369"/>
      <c r="AO191" s="369"/>
      <c r="AP191" s="369"/>
      <c r="AQ191" s="369"/>
      <c r="AR191" s="369"/>
      <c r="AS191" s="369"/>
      <c r="AT191" s="369"/>
      <c r="AU191" s="369"/>
      <c r="AV191" s="374"/>
      <c r="AW191" s="54"/>
      <c r="AX191" s="375"/>
      <c r="AY191" s="376"/>
    </row>
    <row r="192" spans="1:57" s="18" customFormat="1" ht="15.75" x14ac:dyDescent="0.25">
      <c r="A192" s="53"/>
      <c r="B192" s="53"/>
      <c r="C192" s="53"/>
      <c r="D192" s="53"/>
      <c r="E192" s="54"/>
      <c r="F192" s="55"/>
      <c r="G192" s="55"/>
      <c r="H192" s="56"/>
      <c r="I192" s="56"/>
      <c r="J192" s="56"/>
      <c r="K192" s="56"/>
      <c r="L192" s="57"/>
      <c r="M192" s="55"/>
      <c r="N192" s="55"/>
      <c r="O192" s="55"/>
      <c r="P192" s="57"/>
      <c r="Q192" s="57"/>
      <c r="R192" s="57"/>
      <c r="S192" s="57"/>
      <c r="T192" s="368"/>
      <c r="U192" s="369"/>
      <c r="V192" s="369"/>
      <c r="W192" s="369"/>
      <c r="X192" s="369"/>
      <c r="Y192" s="370"/>
      <c r="Z192" s="370"/>
      <c r="AA192" s="370"/>
      <c r="AB192" s="370"/>
      <c r="AC192" s="369"/>
      <c r="AD192" s="369"/>
      <c r="AE192" s="369"/>
      <c r="AF192" s="369"/>
      <c r="AG192" s="371"/>
      <c r="AH192" s="371"/>
      <c r="AI192" s="371"/>
      <c r="AJ192" s="371"/>
      <c r="AK192" s="372"/>
      <c r="AL192" s="372"/>
      <c r="AM192" s="373"/>
      <c r="AN192" s="369"/>
      <c r="AO192" s="369"/>
      <c r="AP192" s="369"/>
      <c r="AQ192" s="369"/>
      <c r="AR192" s="369"/>
      <c r="AS192" s="369"/>
      <c r="AT192" s="369"/>
      <c r="AU192" s="369"/>
      <c r="AV192" s="374"/>
      <c r="AW192" s="54"/>
      <c r="AX192" s="375"/>
      <c r="AY192" s="376"/>
    </row>
    <row r="193" spans="1:57" s="18" customFormat="1" ht="15.75" x14ac:dyDescent="0.25">
      <c r="A193" s="53"/>
      <c r="B193" s="53"/>
      <c r="C193" s="53"/>
      <c r="D193" s="53"/>
      <c r="E193" s="54"/>
      <c r="F193" s="55"/>
      <c r="G193" s="55"/>
      <c r="H193" s="56"/>
      <c r="I193" s="56"/>
      <c r="J193" s="56"/>
      <c r="K193" s="56"/>
      <c r="L193" s="57"/>
      <c r="M193" s="55"/>
      <c r="N193" s="55"/>
      <c r="O193" s="55"/>
      <c r="P193" s="57"/>
      <c r="Q193" s="57"/>
      <c r="R193" s="57"/>
      <c r="S193" s="57"/>
      <c r="T193" s="368"/>
      <c r="U193" s="369"/>
      <c r="V193" s="369"/>
      <c r="W193" s="369"/>
      <c r="X193" s="369"/>
      <c r="Y193" s="370"/>
      <c r="Z193" s="370"/>
      <c r="AA193" s="370"/>
      <c r="AB193" s="370"/>
      <c r="AC193" s="369"/>
      <c r="AD193" s="369"/>
      <c r="AE193" s="369"/>
      <c r="AF193" s="369"/>
      <c r="AG193" s="371"/>
      <c r="AH193" s="371"/>
      <c r="AI193" s="371"/>
      <c r="AJ193" s="371"/>
      <c r="AK193" s="372"/>
      <c r="AL193" s="372"/>
      <c r="AM193" s="373"/>
      <c r="AN193" s="369"/>
      <c r="AO193" s="369"/>
      <c r="AP193" s="369"/>
      <c r="AQ193" s="369"/>
      <c r="AR193" s="369"/>
      <c r="AS193" s="369"/>
      <c r="AT193" s="369"/>
      <c r="AU193" s="369"/>
      <c r="AV193" s="374"/>
      <c r="AW193" s="54"/>
      <c r="AX193" s="375"/>
      <c r="AY193" s="376"/>
    </row>
    <row r="194" spans="1:57" s="18" customFormat="1" ht="15.75" x14ac:dyDescent="0.25">
      <c r="A194" s="53"/>
      <c r="B194" s="53"/>
      <c r="C194" s="53"/>
      <c r="D194" s="53"/>
      <c r="E194" s="54"/>
      <c r="F194" s="55"/>
      <c r="G194" s="55"/>
      <c r="H194" s="56"/>
      <c r="I194" s="56"/>
      <c r="J194" s="56"/>
      <c r="K194" s="56"/>
      <c r="L194" s="57"/>
      <c r="M194" s="55"/>
      <c r="N194" s="55"/>
      <c r="O194" s="55"/>
      <c r="P194" s="57"/>
      <c r="Q194" s="57"/>
      <c r="R194" s="57"/>
      <c r="S194" s="57"/>
      <c r="T194" s="368"/>
      <c r="U194" s="369"/>
      <c r="V194" s="369"/>
      <c r="W194" s="369"/>
      <c r="X194" s="369"/>
      <c r="Y194" s="370"/>
      <c r="Z194" s="370"/>
      <c r="AA194" s="370"/>
      <c r="AB194" s="370"/>
      <c r="AC194" s="369"/>
      <c r="AD194" s="369"/>
      <c r="AE194" s="369"/>
      <c r="AF194" s="369"/>
      <c r="AG194" s="371"/>
      <c r="AH194" s="371"/>
      <c r="AI194" s="371"/>
      <c r="AJ194" s="371"/>
      <c r="AK194" s="372"/>
      <c r="AL194" s="372"/>
      <c r="AM194" s="373"/>
      <c r="AN194" s="369"/>
      <c r="AO194" s="369"/>
      <c r="AP194" s="369"/>
      <c r="AQ194" s="369"/>
      <c r="AR194" s="369"/>
      <c r="AS194" s="369"/>
      <c r="AT194" s="369"/>
      <c r="AU194" s="369"/>
      <c r="AV194" s="374"/>
      <c r="AW194" s="54"/>
      <c r="AX194" s="375"/>
      <c r="AY194" s="376"/>
    </row>
    <row r="195" spans="1:57" s="18" customFormat="1" ht="15.75" x14ac:dyDescent="0.25">
      <c r="A195" s="53"/>
      <c r="B195" s="53"/>
      <c r="C195" s="53"/>
      <c r="D195" s="53"/>
      <c r="E195" s="54"/>
      <c r="F195" s="55"/>
      <c r="G195" s="55"/>
      <c r="H195" s="56"/>
      <c r="I195" s="56"/>
      <c r="J195" s="56"/>
      <c r="K195" s="56"/>
      <c r="L195" s="57"/>
      <c r="M195" s="55"/>
      <c r="N195" s="55"/>
      <c r="O195" s="55"/>
      <c r="P195" s="57"/>
      <c r="Q195" s="57"/>
      <c r="R195" s="57"/>
      <c r="S195" s="57"/>
      <c r="T195" s="368"/>
      <c r="U195" s="369"/>
      <c r="V195" s="369"/>
      <c r="W195" s="369"/>
      <c r="X195" s="369"/>
      <c r="Y195" s="370"/>
      <c r="Z195" s="370"/>
      <c r="AA195" s="370"/>
      <c r="AB195" s="370"/>
      <c r="AC195" s="369"/>
      <c r="AD195" s="369"/>
      <c r="AE195" s="369"/>
      <c r="AF195" s="369"/>
      <c r="AG195" s="371"/>
      <c r="AH195" s="371"/>
      <c r="AI195" s="371"/>
      <c r="AJ195" s="371"/>
      <c r="AK195" s="372"/>
      <c r="AL195" s="372"/>
      <c r="AM195" s="373"/>
      <c r="AN195" s="369"/>
      <c r="AO195" s="369"/>
      <c r="AP195" s="369"/>
      <c r="AQ195" s="369"/>
      <c r="AR195" s="369"/>
      <c r="AS195" s="369"/>
      <c r="AT195" s="369"/>
      <c r="AU195" s="369"/>
      <c r="AV195" s="374"/>
      <c r="AW195" s="54"/>
      <c r="AX195" s="375"/>
      <c r="AY195" s="376"/>
    </row>
    <row r="196" spans="1:57" s="18" customFormat="1" ht="15.75" x14ac:dyDescent="0.25">
      <c r="A196" s="53"/>
      <c r="B196" s="53"/>
      <c r="C196" s="53"/>
      <c r="D196" s="53"/>
      <c r="E196" s="54"/>
      <c r="F196" s="55"/>
      <c r="G196" s="55"/>
      <c r="H196" s="56"/>
      <c r="I196" s="56"/>
      <c r="J196" s="56"/>
      <c r="K196" s="56"/>
      <c r="L196" s="57"/>
      <c r="M196" s="55"/>
      <c r="N196" s="55"/>
      <c r="O196" s="55"/>
      <c r="P196" s="57"/>
      <c r="Q196" s="57"/>
      <c r="R196" s="57"/>
      <c r="S196" s="57"/>
      <c r="T196" s="368"/>
      <c r="U196" s="369"/>
      <c r="V196" s="369"/>
      <c r="W196" s="369"/>
      <c r="X196" s="369"/>
      <c r="Y196" s="370"/>
      <c r="Z196" s="370"/>
      <c r="AA196" s="370"/>
      <c r="AB196" s="370"/>
      <c r="AC196" s="369"/>
      <c r="AD196" s="369"/>
      <c r="AE196" s="369"/>
      <c r="AF196" s="369"/>
      <c r="AG196" s="371"/>
      <c r="AH196" s="371"/>
      <c r="AI196" s="371"/>
      <c r="AJ196" s="371"/>
      <c r="AK196" s="372"/>
      <c r="AL196" s="372"/>
      <c r="AM196" s="373"/>
      <c r="AN196" s="369"/>
      <c r="AO196" s="369"/>
      <c r="AP196" s="369"/>
      <c r="AQ196" s="369"/>
      <c r="AR196" s="369"/>
      <c r="AS196" s="369"/>
      <c r="AT196" s="369"/>
      <c r="AU196" s="369"/>
      <c r="AV196" s="374"/>
      <c r="AW196" s="54"/>
      <c r="AX196" s="375"/>
      <c r="AY196" s="376"/>
    </row>
    <row r="197" spans="1:57" s="18" customFormat="1" ht="31.5" x14ac:dyDescent="0.25">
      <c r="A197" s="53" t="str">
        <f t="shared" si="30"/>
        <v>VC8DT+1</v>
      </c>
      <c r="B197" s="53" t="str">
        <f t="shared" si="31"/>
        <v>VC8DT+2</v>
      </c>
      <c r="C197" s="53" t="str">
        <f t="shared" si="32"/>
        <v>VC8DT+3</v>
      </c>
      <c r="D197" s="53" t="str">
        <f t="shared" si="33"/>
        <v>VC8DT+4</v>
      </c>
      <c r="E197" s="54" t="s">
        <v>32</v>
      </c>
      <c r="F197" s="55">
        <v>8</v>
      </c>
      <c r="G197" s="55" t="s">
        <v>6271</v>
      </c>
      <c r="H197" s="56" t="str">
        <f t="shared" si="7"/>
        <v>Đường Tôn Đức Thắng</v>
      </c>
      <c r="I197" s="56" t="s">
        <v>6273</v>
      </c>
      <c r="J197" s="56" t="s">
        <v>538</v>
      </c>
      <c r="K197" s="56" t="s">
        <v>6274</v>
      </c>
      <c r="L197" s="57">
        <v>2800</v>
      </c>
      <c r="M197" s="55">
        <v>1400</v>
      </c>
      <c r="N197" s="55">
        <v>1000</v>
      </c>
      <c r="O197" s="55">
        <v>900</v>
      </c>
      <c r="P197" s="57">
        <f>VLOOKUP(G197&amp;"Vị trí 1",'[1]14_ODT'!$D$11:$L$3938,9,0)</f>
        <v>2800</v>
      </c>
      <c r="Q197" s="57">
        <f>VLOOKUP(G197&amp;"Vị trí 2",'[1]14_ODT'!$D$11:$L$3938,9,0)</f>
        <v>1400</v>
      </c>
      <c r="R197" s="57">
        <f>VLOOKUP(G197&amp;"Vị trí 3",'[1]14_ODT'!$D$11:$L$3938,9,0)</f>
        <v>1000</v>
      </c>
      <c r="S197" s="57">
        <f>VLOOKUP(G197&amp;"Vị trí 4",'[1]14_ODT'!$D$11:$L$3938,9,0)</f>
        <v>900</v>
      </c>
      <c r="T197" s="368"/>
      <c r="U197" s="369"/>
      <c r="V197" s="369"/>
      <c r="W197" s="369"/>
      <c r="X197" s="369"/>
      <c r="Y197" s="370"/>
      <c r="Z197" s="370"/>
      <c r="AA197" s="370"/>
      <c r="AB197" s="370"/>
      <c r="AC197" s="369"/>
      <c r="AD197" s="369"/>
      <c r="AE197" s="369"/>
      <c r="AF197" s="369"/>
      <c r="AG197" s="371"/>
      <c r="AH197" s="371"/>
      <c r="AI197" s="371"/>
      <c r="AJ197" s="371">
        <v>4.3386502613240419</v>
      </c>
      <c r="AK197" s="372"/>
      <c r="AL197" s="372" t="e">
        <f>ROUNDDOWN(AJ197*#REF!/#REF!,1)</f>
        <v>#REF!</v>
      </c>
      <c r="AM197" s="373" t="e">
        <f t="shared" si="34"/>
        <v>#REF!</v>
      </c>
      <c r="AN197" s="369" t="e">
        <f t="shared" si="34"/>
        <v>#REF!</v>
      </c>
      <c r="AO197" s="369" t="e">
        <f t="shared" si="34"/>
        <v>#REF!</v>
      </c>
      <c r="AP197" s="369" t="e">
        <f t="shared" si="34"/>
        <v>#REF!</v>
      </c>
      <c r="AQ197" s="369" t="e">
        <f t="shared" si="35"/>
        <v>#REF!</v>
      </c>
      <c r="AR197" s="369" t="e">
        <f t="shared" si="35"/>
        <v>#REF!</v>
      </c>
      <c r="AS197" s="369" t="e">
        <f t="shared" si="35"/>
        <v>#REF!</v>
      </c>
      <c r="AT197" s="369" t="e">
        <f t="shared" si="35"/>
        <v>#REF!</v>
      </c>
      <c r="AU197" s="369" t="e">
        <f t="shared" ref="AU197:AU260" si="36">AM197*0.15</f>
        <v>#REF!</v>
      </c>
      <c r="AV197" s="374" t="s">
        <v>32</v>
      </c>
      <c r="AW197" s="54">
        <v>2100</v>
      </c>
      <c r="AX197" s="375">
        <v>1050</v>
      </c>
      <c r="AY197" s="376">
        <v>670</v>
      </c>
      <c r="AZ197" s="18">
        <v>560</v>
      </c>
      <c r="BA197" s="18">
        <v>1800</v>
      </c>
      <c r="BB197" s="18">
        <v>900</v>
      </c>
      <c r="BC197" s="18">
        <v>570</v>
      </c>
      <c r="BD197" s="18">
        <v>480</v>
      </c>
      <c r="BE197" s="18" t="e">
        <f t="shared" ref="BE197:BE260" si="37">AT197-AU197</f>
        <v>#REF!</v>
      </c>
    </row>
    <row r="198" spans="1:57" s="18" customFormat="1" ht="15.75" x14ac:dyDescent="0.25">
      <c r="A198" s="53"/>
      <c r="B198" s="53"/>
      <c r="C198" s="53"/>
      <c r="D198" s="53"/>
      <c r="E198" s="54"/>
      <c r="F198" s="55"/>
      <c r="G198" s="55"/>
      <c r="H198" s="56"/>
      <c r="I198" s="56"/>
      <c r="J198" s="56"/>
      <c r="K198" s="56"/>
      <c r="L198" s="57"/>
      <c r="M198" s="55"/>
      <c r="N198" s="55"/>
      <c r="O198" s="55"/>
      <c r="P198" s="57"/>
      <c r="Q198" s="57"/>
      <c r="R198" s="57"/>
      <c r="S198" s="57"/>
      <c r="T198" s="368"/>
      <c r="U198" s="369"/>
      <c r="V198" s="369"/>
      <c r="W198" s="369"/>
      <c r="X198" s="369"/>
      <c r="Y198" s="370"/>
      <c r="Z198" s="370"/>
      <c r="AA198" s="370"/>
      <c r="AB198" s="370"/>
      <c r="AC198" s="369"/>
      <c r="AD198" s="369"/>
      <c r="AE198" s="369"/>
      <c r="AF198" s="369"/>
      <c r="AG198" s="371"/>
      <c r="AH198" s="371"/>
      <c r="AI198" s="371"/>
      <c r="AJ198" s="371"/>
      <c r="AK198" s="372"/>
      <c r="AL198" s="372"/>
      <c r="AM198" s="373"/>
      <c r="AN198" s="369"/>
      <c r="AO198" s="369"/>
      <c r="AP198" s="369"/>
      <c r="AQ198" s="369"/>
      <c r="AR198" s="369"/>
      <c r="AS198" s="369"/>
      <c r="AT198" s="369"/>
      <c r="AU198" s="369"/>
      <c r="AV198" s="374"/>
      <c r="AW198" s="54"/>
      <c r="AX198" s="375"/>
      <c r="AY198" s="376"/>
    </row>
    <row r="199" spans="1:57" s="18" customFormat="1" ht="15.75" x14ac:dyDescent="0.25">
      <c r="A199" s="53"/>
      <c r="B199" s="53"/>
      <c r="C199" s="53"/>
      <c r="D199" s="53"/>
      <c r="E199" s="54"/>
      <c r="F199" s="55"/>
      <c r="G199" s="55"/>
      <c r="H199" s="56"/>
      <c r="I199" s="56"/>
      <c r="J199" s="56"/>
      <c r="K199" s="56"/>
      <c r="L199" s="57"/>
      <c r="M199" s="55"/>
      <c r="N199" s="55"/>
      <c r="O199" s="55"/>
      <c r="P199" s="57"/>
      <c r="Q199" s="57"/>
      <c r="R199" s="57"/>
      <c r="S199" s="57"/>
      <c r="T199" s="368"/>
      <c r="U199" s="369"/>
      <c r="V199" s="369"/>
      <c r="W199" s="369"/>
      <c r="X199" s="369"/>
      <c r="Y199" s="370"/>
      <c r="Z199" s="370"/>
      <c r="AA199" s="370"/>
      <c r="AB199" s="370"/>
      <c r="AC199" s="369"/>
      <c r="AD199" s="369"/>
      <c r="AE199" s="369"/>
      <c r="AF199" s="369"/>
      <c r="AG199" s="371"/>
      <c r="AH199" s="371"/>
      <c r="AI199" s="371"/>
      <c r="AJ199" s="371"/>
      <c r="AK199" s="372"/>
      <c r="AL199" s="372"/>
      <c r="AM199" s="373"/>
      <c r="AN199" s="369"/>
      <c r="AO199" s="369"/>
      <c r="AP199" s="369"/>
      <c r="AQ199" s="369"/>
      <c r="AR199" s="369"/>
      <c r="AS199" s="369"/>
      <c r="AT199" s="369"/>
      <c r="AU199" s="369"/>
      <c r="AV199" s="374"/>
      <c r="AW199" s="54"/>
      <c r="AX199" s="375"/>
      <c r="AY199" s="376"/>
    </row>
    <row r="200" spans="1:57" s="18" customFormat="1" ht="15.75" x14ac:dyDescent="0.25">
      <c r="A200" s="53"/>
      <c r="B200" s="53"/>
      <c r="C200" s="53"/>
      <c r="D200" s="53"/>
      <c r="E200" s="54"/>
      <c r="F200" s="55"/>
      <c r="G200" s="55"/>
      <c r="H200" s="56"/>
      <c r="I200" s="56"/>
      <c r="J200" s="56"/>
      <c r="K200" s="56"/>
      <c r="L200" s="57"/>
      <c r="M200" s="55"/>
      <c r="N200" s="55"/>
      <c r="O200" s="55"/>
      <c r="P200" s="57"/>
      <c r="Q200" s="57"/>
      <c r="R200" s="57"/>
      <c r="S200" s="57"/>
      <c r="T200" s="368"/>
      <c r="U200" s="369"/>
      <c r="V200" s="369"/>
      <c r="W200" s="369"/>
      <c r="X200" s="369"/>
      <c r="Y200" s="370"/>
      <c r="Z200" s="370"/>
      <c r="AA200" s="370"/>
      <c r="AB200" s="370"/>
      <c r="AC200" s="369"/>
      <c r="AD200" s="369"/>
      <c r="AE200" s="369"/>
      <c r="AF200" s="369"/>
      <c r="AG200" s="371"/>
      <c r="AH200" s="371"/>
      <c r="AI200" s="371"/>
      <c r="AJ200" s="371"/>
      <c r="AK200" s="372"/>
      <c r="AL200" s="372"/>
      <c r="AM200" s="373"/>
      <c r="AN200" s="369"/>
      <c r="AO200" s="369"/>
      <c r="AP200" s="369"/>
      <c r="AQ200" s="369"/>
      <c r="AR200" s="369"/>
      <c r="AS200" s="369"/>
      <c r="AT200" s="369"/>
      <c r="AU200" s="369"/>
      <c r="AV200" s="374"/>
      <c r="AW200" s="54"/>
      <c r="AX200" s="375"/>
      <c r="AY200" s="376"/>
    </row>
    <row r="201" spans="1:57" s="18" customFormat="1" ht="15.75" x14ac:dyDescent="0.25">
      <c r="A201" s="53"/>
      <c r="B201" s="53"/>
      <c r="C201" s="53"/>
      <c r="D201" s="53"/>
      <c r="E201" s="54"/>
      <c r="F201" s="55"/>
      <c r="G201" s="55"/>
      <c r="H201" s="56"/>
      <c r="I201" s="56"/>
      <c r="J201" s="56"/>
      <c r="K201" s="56"/>
      <c r="L201" s="57"/>
      <c r="M201" s="55"/>
      <c r="N201" s="55"/>
      <c r="O201" s="55"/>
      <c r="P201" s="57"/>
      <c r="Q201" s="57"/>
      <c r="R201" s="57"/>
      <c r="S201" s="57"/>
      <c r="T201" s="368"/>
      <c r="U201" s="369"/>
      <c r="V201" s="369"/>
      <c r="W201" s="369"/>
      <c r="X201" s="369"/>
      <c r="Y201" s="370"/>
      <c r="Z201" s="370"/>
      <c r="AA201" s="370"/>
      <c r="AB201" s="370"/>
      <c r="AC201" s="369"/>
      <c r="AD201" s="369"/>
      <c r="AE201" s="369"/>
      <c r="AF201" s="369"/>
      <c r="AG201" s="371"/>
      <c r="AH201" s="371"/>
      <c r="AI201" s="371"/>
      <c r="AJ201" s="371"/>
      <c r="AK201" s="372"/>
      <c r="AL201" s="372"/>
      <c r="AM201" s="373"/>
      <c r="AN201" s="369"/>
      <c r="AO201" s="369"/>
      <c r="AP201" s="369"/>
      <c r="AQ201" s="369"/>
      <c r="AR201" s="369"/>
      <c r="AS201" s="369"/>
      <c r="AT201" s="369"/>
      <c r="AU201" s="369"/>
      <c r="AV201" s="374"/>
      <c r="AW201" s="54"/>
      <c r="AX201" s="375"/>
      <c r="AY201" s="376"/>
    </row>
    <row r="202" spans="1:57" s="18" customFormat="1" ht="15.75" x14ac:dyDescent="0.25">
      <c r="A202" s="53"/>
      <c r="B202" s="53"/>
      <c r="C202" s="53"/>
      <c r="D202" s="53"/>
      <c r="E202" s="54"/>
      <c r="F202" s="55"/>
      <c r="G202" s="55"/>
      <c r="H202" s="56"/>
      <c r="I202" s="56"/>
      <c r="J202" s="56"/>
      <c r="K202" s="56"/>
      <c r="L202" s="57"/>
      <c r="M202" s="55"/>
      <c r="N202" s="55"/>
      <c r="O202" s="55"/>
      <c r="P202" s="57"/>
      <c r="Q202" s="57"/>
      <c r="R202" s="57"/>
      <c r="S202" s="57"/>
      <c r="T202" s="368"/>
      <c r="U202" s="369"/>
      <c r="V202" s="369"/>
      <c r="W202" s="369"/>
      <c r="X202" s="369"/>
      <c r="Y202" s="370"/>
      <c r="Z202" s="370"/>
      <c r="AA202" s="370"/>
      <c r="AB202" s="370"/>
      <c r="AC202" s="369"/>
      <c r="AD202" s="369"/>
      <c r="AE202" s="369"/>
      <c r="AF202" s="369"/>
      <c r="AG202" s="371"/>
      <c r="AH202" s="371"/>
      <c r="AI202" s="371"/>
      <c r="AJ202" s="371"/>
      <c r="AK202" s="372"/>
      <c r="AL202" s="372"/>
      <c r="AM202" s="373"/>
      <c r="AN202" s="369"/>
      <c r="AO202" s="369"/>
      <c r="AP202" s="369"/>
      <c r="AQ202" s="369"/>
      <c r="AR202" s="369"/>
      <c r="AS202" s="369"/>
      <c r="AT202" s="369"/>
      <c r="AU202" s="369"/>
      <c r="AV202" s="374"/>
      <c r="AW202" s="54"/>
      <c r="AX202" s="375"/>
      <c r="AY202" s="376"/>
    </row>
    <row r="203" spans="1:57" s="18" customFormat="1" ht="15.75" x14ac:dyDescent="0.25">
      <c r="A203" s="53"/>
      <c r="B203" s="53"/>
      <c r="C203" s="53"/>
      <c r="D203" s="53"/>
      <c r="E203" s="54"/>
      <c r="F203" s="55"/>
      <c r="G203" s="55"/>
      <c r="H203" s="56"/>
      <c r="I203" s="56"/>
      <c r="J203" s="56"/>
      <c r="K203" s="56"/>
      <c r="L203" s="57"/>
      <c r="M203" s="55"/>
      <c r="N203" s="55"/>
      <c r="O203" s="55"/>
      <c r="P203" s="57"/>
      <c r="Q203" s="57"/>
      <c r="R203" s="57"/>
      <c r="S203" s="57"/>
      <c r="T203" s="368"/>
      <c r="U203" s="369"/>
      <c r="V203" s="369"/>
      <c r="W203" s="369"/>
      <c r="X203" s="369"/>
      <c r="Y203" s="370"/>
      <c r="Z203" s="370"/>
      <c r="AA203" s="370"/>
      <c r="AB203" s="370"/>
      <c r="AC203" s="369"/>
      <c r="AD203" s="369"/>
      <c r="AE203" s="369"/>
      <c r="AF203" s="369"/>
      <c r="AG203" s="371"/>
      <c r="AH203" s="371"/>
      <c r="AI203" s="371"/>
      <c r="AJ203" s="371"/>
      <c r="AK203" s="372"/>
      <c r="AL203" s="372"/>
      <c r="AM203" s="373"/>
      <c r="AN203" s="369"/>
      <c r="AO203" s="369"/>
      <c r="AP203" s="369"/>
      <c r="AQ203" s="369"/>
      <c r="AR203" s="369"/>
      <c r="AS203" s="369"/>
      <c r="AT203" s="369"/>
      <c r="AU203" s="369"/>
      <c r="AV203" s="374"/>
      <c r="AW203" s="54"/>
      <c r="AX203" s="375"/>
      <c r="AY203" s="376"/>
    </row>
    <row r="204" spans="1:57" s="18" customFormat="1" ht="15.75" x14ac:dyDescent="0.25">
      <c r="A204" s="53" t="str">
        <f t="shared" si="30"/>
        <v>VC20DT+1</v>
      </c>
      <c r="B204" s="53" t="str">
        <f t="shared" si="31"/>
        <v>VC20DT+2</v>
      </c>
      <c r="C204" s="53" t="str">
        <f t="shared" si="32"/>
        <v>VC20DT+3</v>
      </c>
      <c r="D204" s="53" t="str">
        <f t="shared" si="33"/>
        <v>VC20DT+4</v>
      </c>
      <c r="E204" s="54" t="s">
        <v>32</v>
      </c>
      <c r="F204" s="55">
        <v>20</v>
      </c>
      <c r="G204" s="55" t="s">
        <v>6307</v>
      </c>
      <c r="H204" s="56" t="str">
        <f t="shared" si="7"/>
        <v>Đường Lê Duẩn</v>
      </c>
      <c r="I204" s="56" t="s">
        <v>6309</v>
      </c>
      <c r="J204" s="56" t="s">
        <v>92</v>
      </c>
      <c r="K204" s="56" t="s">
        <v>6310</v>
      </c>
      <c r="L204" s="57">
        <v>2100</v>
      </c>
      <c r="M204" s="55">
        <v>1000</v>
      </c>
      <c r="N204" s="55">
        <v>900</v>
      </c>
      <c r="O204" s="55">
        <v>800</v>
      </c>
      <c r="P204" s="57">
        <f>VLOOKUP(G204&amp;"Vị trí 1",'[1]14_ODT'!$D$11:$L$3938,9,0)</f>
        <v>2100</v>
      </c>
      <c r="Q204" s="57">
        <f>VLOOKUP(G204&amp;"Vị trí 2",'[1]14_ODT'!$D$11:$L$3938,9,0)</f>
        <v>1000</v>
      </c>
      <c r="R204" s="57">
        <f>VLOOKUP(G204&amp;"Vị trí 3",'[1]14_ODT'!$D$11:$L$3938,9,0)</f>
        <v>900</v>
      </c>
      <c r="S204" s="57">
        <f>VLOOKUP(G204&amp;"Vị trí 4",'[1]14_ODT'!$D$11:$L$3938,9,0)</f>
        <v>800</v>
      </c>
      <c r="T204" s="368"/>
      <c r="U204" s="369"/>
      <c r="V204" s="369"/>
      <c r="W204" s="369"/>
      <c r="X204" s="369"/>
      <c r="Y204" s="370"/>
      <c r="Z204" s="370"/>
      <c r="AA204" s="370"/>
      <c r="AB204" s="370"/>
      <c r="AC204" s="369"/>
      <c r="AD204" s="369"/>
      <c r="AE204" s="369"/>
      <c r="AF204" s="369"/>
      <c r="AG204" s="371"/>
      <c r="AH204" s="371"/>
      <c r="AI204" s="371"/>
      <c r="AJ204" s="371">
        <v>5.5350553505535061</v>
      </c>
      <c r="AK204" s="372"/>
      <c r="AL204" s="372" t="e">
        <f>ROUNDDOWN(AJ204*#REF!/#REF!,1)</f>
        <v>#REF!</v>
      </c>
      <c r="AM204" s="373" t="e">
        <f t="shared" si="34"/>
        <v>#REF!</v>
      </c>
      <c r="AN204" s="369" t="e">
        <f t="shared" si="34"/>
        <v>#REF!</v>
      </c>
      <c r="AO204" s="369" t="e">
        <f t="shared" si="34"/>
        <v>#REF!</v>
      </c>
      <c r="AP204" s="369" t="e">
        <f t="shared" si="34"/>
        <v>#REF!</v>
      </c>
      <c r="AQ204" s="369" t="e">
        <f t="shared" si="35"/>
        <v>#REF!</v>
      </c>
      <c r="AR204" s="369" t="e">
        <f t="shared" si="35"/>
        <v>#REF!</v>
      </c>
      <c r="AS204" s="369" t="e">
        <f t="shared" si="35"/>
        <v>#REF!</v>
      </c>
      <c r="AT204" s="369" t="e">
        <f t="shared" si="35"/>
        <v>#REF!</v>
      </c>
      <c r="AU204" s="369" t="e">
        <f t="shared" si="36"/>
        <v>#REF!</v>
      </c>
      <c r="AV204" s="374" t="s">
        <v>32</v>
      </c>
      <c r="AW204" s="54">
        <v>1400</v>
      </c>
      <c r="AX204" s="375">
        <v>700</v>
      </c>
      <c r="AY204" s="376">
        <v>600</v>
      </c>
      <c r="AZ204" s="18">
        <v>490</v>
      </c>
      <c r="BA204" s="18">
        <v>1200</v>
      </c>
      <c r="BB204" s="18">
        <v>600</v>
      </c>
      <c r="BC204" s="18">
        <v>510</v>
      </c>
      <c r="BD204" s="18">
        <v>420</v>
      </c>
      <c r="BE204" s="18" t="e">
        <f t="shared" si="37"/>
        <v>#REF!</v>
      </c>
    </row>
    <row r="205" spans="1:57" s="18" customFormat="1" ht="15.75" x14ac:dyDescent="0.25">
      <c r="A205" s="53"/>
      <c r="B205" s="53"/>
      <c r="C205" s="53"/>
      <c r="D205" s="53"/>
      <c r="E205" s="54"/>
      <c r="F205" s="55"/>
      <c r="G205" s="55"/>
      <c r="H205" s="56"/>
      <c r="I205" s="56"/>
      <c r="J205" s="56"/>
      <c r="K205" s="56"/>
      <c r="L205" s="57"/>
      <c r="M205" s="55"/>
      <c r="N205" s="55"/>
      <c r="O205" s="55"/>
      <c r="P205" s="57"/>
      <c r="Q205" s="57"/>
      <c r="R205" s="57"/>
      <c r="S205" s="57"/>
      <c r="T205" s="368"/>
      <c r="U205" s="369"/>
      <c r="V205" s="369"/>
      <c r="W205" s="369"/>
      <c r="X205" s="369"/>
      <c r="Y205" s="370"/>
      <c r="Z205" s="370"/>
      <c r="AA205" s="370"/>
      <c r="AB205" s="370"/>
      <c r="AC205" s="369"/>
      <c r="AD205" s="369"/>
      <c r="AE205" s="369"/>
      <c r="AF205" s="369"/>
      <c r="AG205" s="371"/>
      <c r="AH205" s="371"/>
      <c r="AI205" s="371"/>
      <c r="AJ205" s="371"/>
      <c r="AK205" s="372"/>
      <c r="AL205" s="372"/>
      <c r="AM205" s="373"/>
      <c r="AN205" s="369"/>
      <c r="AO205" s="369"/>
      <c r="AP205" s="369"/>
      <c r="AQ205" s="369"/>
      <c r="AR205" s="369"/>
      <c r="AS205" s="369"/>
      <c r="AT205" s="369"/>
      <c r="AU205" s="369"/>
      <c r="AV205" s="374"/>
      <c r="AW205" s="54"/>
      <c r="AX205" s="375"/>
      <c r="AY205" s="376"/>
    </row>
    <row r="206" spans="1:57" s="18" customFormat="1" ht="15.75" x14ac:dyDescent="0.25">
      <c r="A206" s="53"/>
      <c r="B206" s="53"/>
      <c r="C206" s="53"/>
      <c r="D206" s="53"/>
      <c r="E206" s="54"/>
      <c r="F206" s="55"/>
      <c r="G206" s="55"/>
      <c r="H206" s="56"/>
      <c r="I206" s="56"/>
      <c r="J206" s="56"/>
      <c r="K206" s="56"/>
      <c r="L206" s="57"/>
      <c r="M206" s="55"/>
      <c r="N206" s="55"/>
      <c r="O206" s="55"/>
      <c r="P206" s="57"/>
      <c r="Q206" s="57"/>
      <c r="R206" s="57"/>
      <c r="S206" s="57"/>
      <c r="T206" s="368"/>
      <c r="U206" s="369"/>
      <c r="V206" s="369"/>
      <c r="W206" s="369"/>
      <c r="X206" s="369"/>
      <c r="Y206" s="370"/>
      <c r="Z206" s="370"/>
      <c r="AA206" s="370"/>
      <c r="AB206" s="370"/>
      <c r="AC206" s="369"/>
      <c r="AD206" s="369"/>
      <c r="AE206" s="369"/>
      <c r="AF206" s="369"/>
      <c r="AG206" s="371"/>
      <c r="AH206" s="371"/>
      <c r="AI206" s="371"/>
      <c r="AJ206" s="371"/>
      <c r="AK206" s="372"/>
      <c r="AL206" s="372"/>
      <c r="AM206" s="373"/>
      <c r="AN206" s="369"/>
      <c r="AO206" s="369"/>
      <c r="AP206" s="369"/>
      <c r="AQ206" s="369"/>
      <c r="AR206" s="369"/>
      <c r="AS206" s="369"/>
      <c r="AT206" s="369"/>
      <c r="AU206" s="369"/>
      <c r="AV206" s="374"/>
      <c r="AW206" s="54"/>
      <c r="AX206" s="375"/>
      <c r="AY206" s="376"/>
    </row>
    <row r="207" spans="1:57" s="18" customFormat="1" ht="15.75" x14ac:dyDescent="0.25">
      <c r="A207" s="53"/>
      <c r="B207" s="53"/>
      <c r="C207" s="53"/>
      <c r="D207" s="53"/>
      <c r="E207" s="54"/>
      <c r="F207" s="55"/>
      <c r="G207" s="55"/>
      <c r="H207" s="56"/>
      <c r="I207" s="56"/>
      <c r="J207" s="56"/>
      <c r="K207" s="56"/>
      <c r="L207" s="57"/>
      <c r="M207" s="55"/>
      <c r="N207" s="55"/>
      <c r="O207" s="55"/>
      <c r="P207" s="57"/>
      <c r="Q207" s="57"/>
      <c r="R207" s="57"/>
      <c r="S207" s="57"/>
      <c r="T207" s="368"/>
      <c r="U207" s="369"/>
      <c r="V207" s="369"/>
      <c r="W207" s="369"/>
      <c r="X207" s="369"/>
      <c r="Y207" s="370"/>
      <c r="Z207" s="370"/>
      <c r="AA207" s="370"/>
      <c r="AB207" s="370"/>
      <c r="AC207" s="369"/>
      <c r="AD207" s="369"/>
      <c r="AE207" s="369"/>
      <c r="AF207" s="369"/>
      <c r="AG207" s="371"/>
      <c r="AH207" s="371"/>
      <c r="AI207" s="371"/>
      <c r="AJ207" s="371"/>
      <c r="AK207" s="372"/>
      <c r="AL207" s="372"/>
      <c r="AM207" s="373"/>
      <c r="AN207" s="369"/>
      <c r="AO207" s="369"/>
      <c r="AP207" s="369"/>
      <c r="AQ207" s="369"/>
      <c r="AR207" s="369"/>
      <c r="AS207" s="369"/>
      <c r="AT207" s="369"/>
      <c r="AU207" s="369"/>
      <c r="AV207" s="374"/>
      <c r="AW207" s="54"/>
      <c r="AX207" s="375"/>
      <c r="AY207" s="376"/>
    </row>
    <row r="208" spans="1:57" s="18" customFormat="1" ht="15.75" x14ac:dyDescent="0.25">
      <c r="A208" s="53"/>
      <c r="B208" s="53"/>
      <c r="C208" s="53"/>
      <c r="D208" s="53"/>
      <c r="E208" s="54"/>
      <c r="F208" s="55"/>
      <c r="G208" s="55"/>
      <c r="H208" s="56"/>
      <c r="I208" s="56"/>
      <c r="J208" s="56"/>
      <c r="K208" s="56"/>
      <c r="L208" s="57"/>
      <c r="M208" s="55"/>
      <c r="N208" s="55"/>
      <c r="O208" s="55"/>
      <c r="P208" s="57"/>
      <c r="Q208" s="57"/>
      <c r="R208" s="57"/>
      <c r="S208" s="57"/>
      <c r="T208" s="368"/>
      <c r="U208" s="369"/>
      <c r="V208" s="369"/>
      <c r="W208" s="369"/>
      <c r="X208" s="369"/>
      <c r="Y208" s="370"/>
      <c r="Z208" s="370"/>
      <c r="AA208" s="370"/>
      <c r="AB208" s="370"/>
      <c r="AC208" s="369"/>
      <c r="AD208" s="369"/>
      <c r="AE208" s="369"/>
      <c r="AF208" s="369"/>
      <c r="AG208" s="371"/>
      <c r="AH208" s="371"/>
      <c r="AI208" s="371"/>
      <c r="AJ208" s="371"/>
      <c r="AK208" s="372"/>
      <c r="AL208" s="372"/>
      <c r="AM208" s="373"/>
      <c r="AN208" s="369"/>
      <c r="AO208" s="369"/>
      <c r="AP208" s="369"/>
      <c r="AQ208" s="369"/>
      <c r="AR208" s="369"/>
      <c r="AS208" s="369"/>
      <c r="AT208" s="369"/>
      <c r="AU208" s="369"/>
      <c r="AV208" s="374"/>
      <c r="AW208" s="54"/>
      <c r="AX208" s="375"/>
      <c r="AY208" s="376"/>
    </row>
    <row r="209" spans="1:59" s="18" customFormat="1" ht="15.75" x14ac:dyDescent="0.25">
      <c r="A209" s="53"/>
      <c r="B209" s="53"/>
      <c r="C209" s="53"/>
      <c r="D209" s="53"/>
      <c r="E209" s="54"/>
      <c r="F209" s="55"/>
      <c r="G209" s="55"/>
      <c r="H209" s="56"/>
      <c r="I209" s="56"/>
      <c r="J209" s="56"/>
      <c r="K209" s="56"/>
      <c r="L209" s="57"/>
      <c r="M209" s="55"/>
      <c r="N209" s="55"/>
      <c r="O209" s="55"/>
      <c r="P209" s="57"/>
      <c r="Q209" s="57"/>
      <c r="R209" s="57"/>
      <c r="S209" s="57"/>
      <c r="T209" s="368"/>
      <c r="U209" s="369"/>
      <c r="V209" s="369"/>
      <c r="W209" s="369"/>
      <c r="X209" s="369"/>
      <c r="Y209" s="370"/>
      <c r="Z209" s="370"/>
      <c r="AA209" s="370"/>
      <c r="AB209" s="370"/>
      <c r="AC209" s="369"/>
      <c r="AD209" s="369"/>
      <c r="AE209" s="369"/>
      <c r="AF209" s="369"/>
      <c r="AG209" s="371"/>
      <c r="AH209" s="371"/>
      <c r="AI209" s="371"/>
      <c r="AJ209" s="371"/>
      <c r="AK209" s="372"/>
      <c r="AL209" s="372"/>
      <c r="AM209" s="373"/>
      <c r="AN209" s="369"/>
      <c r="AO209" s="369"/>
      <c r="AP209" s="369"/>
      <c r="AQ209" s="369"/>
      <c r="AR209" s="369"/>
      <c r="AS209" s="369"/>
      <c r="AT209" s="369"/>
      <c r="AU209" s="369"/>
      <c r="AV209" s="374"/>
      <c r="AW209" s="54"/>
      <c r="AX209" s="375"/>
      <c r="AY209" s="376"/>
    </row>
    <row r="210" spans="1:59" s="18" customFormat="1" ht="15.75" x14ac:dyDescent="0.25">
      <c r="A210" s="53"/>
      <c r="B210" s="53"/>
      <c r="C210" s="53"/>
      <c r="D210" s="53"/>
      <c r="E210" s="54"/>
      <c r="F210" s="55"/>
      <c r="G210" s="55"/>
      <c r="H210" s="56"/>
      <c r="I210" s="56"/>
      <c r="J210" s="56"/>
      <c r="K210" s="56"/>
      <c r="L210" s="57"/>
      <c r="M210" s="55"/>
      <c r="N210" s="55"/>
      <c r="O210" s="55"/>
      <c r="P210" s="57"/>
      <c r="Q210" s="57"/>
      <c r="R210" s="57"/>
      <c r="S210" s="57"/>
      <c r="T210" s="368"/>
      <c r="U210" s="369"/>
      <c r="V210" s="369"/>
      <c r="W210" s="369"/>
      <c r="X210" s="369"/>
      <c r="Y210" s="370"/>
      <c r="Z210" s="370"/>
      <c r="AA210" s="370"/>
      <c r="AB210" s="370"/>
      <c r="AC210" s="369"/>
      <c r="AD210" s="369"/>
      <c r="AE210" s="369"/>
      <c r="AF210" s="369"/>
      <c r="AG210" s="371"/>
      <c r="AH210" s="371"/>
      <c r="AI210" s="371"/>
      <c r="AJ210" s="371"/>
      <c r="AK210" s="372"/>
      <c r="AL210" s="372"/>
      <c r="AM210" s="373"/>
      <c r="AN210" s="369"/>
      <c r="AO210" s="369"/>
      <c r="AP210" s="369"/>
      <c r="AQ210" s="369"/>
      <c r="AR210" s="369"/>
      <c r="AS210" s="369"/>
      <c r="AT210" s="369"/>
      <c r="AU210" s="369"/>
      <c r="AV210" s="374"/>
      <c r="AW210" s="54"/>
      <c r="AX210" s="375"/>
      <c r="AY210" s="376"/>
    </row>
    <row r="211" spans="1:59" s="18" customFormat="1" ht="31.5" x14ac:dyDescent="0.25">
      <c r="A211" s="53" t="str">
        <f t="shared" si="30"/>
        <v>VC21DT+1</v>
      </c>
      <c r="B211" s="53" t="str">
        <f t="shared" si="31"/>
        <v>VC21DT+2</v>
      </c>
      <c r="C211" s="53" t="str">
        <f t="shared" si="32"/>
        <v>VC21DT+3</v>
      </c>
      <c r="D211" s="53" t="str">
        <f t="shared" si="33"/>
        <v>VC21DT+4</v>
      </c>
      <c r="E211" s="54" t="s">
        <v>32</v>
      </c>
      <c r="F211" s="55">
        <v>21</v>
      </c>
      <c r="G211" s="55" t="s">
        <v>6311</v>
      </c>
      <c r="H211" s="56" t="str">
        <f t="shared" si="7"/>
        <v>Đường Võ Văn Tần</v>
      </c>
      <c r="I211" s="56" t="s">
        <v>6305</v>
      </c>
      <c r="J211" s="56" t="s">
        <v>5500</v>
      </c>
      <c r="K211" s="56" t="s">
        <v>6313</v>
      </c>
      <c r="L211" s="57">
        <v>2000</v>
      </c>
      <c r="M211" s="55">
        <v>1000</v>
      </c>
      <c r="N211" s="55">
        <v>900</v>
      </c>
      <c r="O211" s="55">
        <v>800</v>
      </c>
      <c r="P211" s="57">
        <f>VLOOKUP(G211&amp;"Vị trí 1",'[1]14_ODT'!$D$11:$L$3938,9,0)</f>
        <v>2000</v>
      </c>
      <c r="Q211" s="57">
        <f>VLOOKUP(G211&amp;"Vị trí 2",'[1]14_ODT'!$D$11:$L$3938,9,0)</f>
        <v>1000</v>
      </c>
      <c r="R211" s="57">
        <f>VLOOKUP(G211&amp;"Vị trí 3",'[1]14_ODT'!$D$11:$L$3938,9,0)</f>
        <v>900</v>
      </c>
      <c r="S211" s="57">
        <f>VLOOKUP(G211&amp;"Vị trí 4",'[1]14_ODT'!$D$11:$L$3938,9,0)</f>
        <v>800</v>
      </c>
      <c r="T211" s="368"/>
      <c r="U211" s="369"/>
      <c r="V211" s="369"/>
      <c r="W211" s="369"/>
      <c r="X211" s="369"/>
      <c r="Y211" s="370"/>
      <c r="Z211" s="370"/>
      <c r="AA211" s="370"/>
      <c r="AB211" s="370"/>
      <c r="AC211" s="369"/>
      <c r="AD211" s="369"/>
      <c r="AE211" s="369"/>
      <c r="AF211" s="369"/>
      <c r="AG211" s="371"/>
      <c r="AH211" s="371"/>
      <c r="AI211" s="371"/>
      <c r="AJ211" s="371">
        <v>5.37</v>
      </c>
      <c r="AK211" s="372"/>
      <c r="AL211" s="372" t="e">
        <f>ROUNDDOWN(AJ211*#REF!/#REF!,1)</f>
        <v>#REF!</v>
      </c>
      <c r="AM211" s="373" t="e">
        <f t="shared" si="34"/>
        <v>#REF!</v>
      </c>
      <c r="AN211" s="369" t="e">
        <f t="shared" si="34"/>
        <v>#REF!</v>
      </c>
      <c r="AO211" s="369" t="e">
        <f t="shared" si="34"/>
        <v>#REF!</v>
      </c>
      <c r="AP211" s="369" t="e">
        <f t="shared" si="34"/>
        <v>#REF!</v>
      </c>
      <c r="AQ211" s="369" t="e">
        <f t="shared" si="35"/>
        <v>#REF!</v>
      </c>
      <c r="AR211" s="369" t="e">
        <f t="shared" si="35"/>
        <v>#REF!</v>
      </c>
      <c r="AS211" s="369" t="e">
        <f t="shared" si="35"/>
        <v>#REF!</v>
      </c>
      <c r="AT211" s="369" t="e">
        <f t="shared" si="35"/>
        <v>#REF!</v>
      </c>
      <c r="AU211" s="369" t="e">
        <f t="shared" si="36"/>
        <v>#REF!</v>
      </c>
      <c r="AV211" s="374" t="s">
        <v>32</v>
      </c>
      <c r="AW211" s="54">
        <v>1400</v>
      </c>
      <c r="AX211" s="375">
        <v>700</v>
      </c>
      <c r="AY211" s="376">
        <v>560</v>
      </c>
      <c r="AZ211" s="18">
        <v>350</v>
      </c>
      <c r="BA211" s="18">
        <v>1200</v>
      </c>
      <c r="BB211" s="18">
        <v>600</v>
      </c>
      <c r="BC211" s="18">
        <v>480</v>
      </c>
      <c r="BD211" s="18">
        <v>300</v>
      </c>
      <c r="BE211" s="18" t="e">
        <f t="shared" si="37"/>
        <v>#REF!</v>
      </c>
    </row>
    <row r="212" spans="1:59" s="18" customFormat="1" ht="15.75" x14ac:dyDescent="0.25">
      <c r="A212" s="53"/>
      <c r="B212" s="53"/>
      <c r="C212" s="53"/>
      <c r="D212" s="53"/>
      <c r="E212" s="54"/>
      <c r="F212" s="55"/>
      <c r="G212" s="55"/>
      <c r="H212" s="56"/>
      <c r="I212" s="56"/>
      <c r="J212" s="56"/>
      <c r="K212" s="56"/>
      <c r="L212" s="57"/>
      <c r="M212" s="55"/>
      <c r="N212" s="55"/>
      <c r="O212" s="55"/>
      <c r="P212" s="57"/>
      <c r="Q212" s="57"/>
      <c r="R212" s="57"/>
      <c r="S212" s="57"/>
      <c r="T212" s="368"/>
      <c r="U212" s="369"/>
      <c r="V212" s="369"/>
      <c r="W212" s="369"/>
      <c r="X212" s="369"/>
      <c r="Y212" s="370"/>
      <c r="Z212" s="370"/>
      <c r="AA212" s="370"/>
      <c r="AB212" s="370"/>
      <c r="AC212" s="369"/>
      <c r="AD212" s="369"/>
      <c r="AE212" s="369"/>
      <c r="AF212" s="369"/>
      <c r="AG212" s="371"/>
      <c r="AH212" s="371"/>
      <c r="AI212" s="371"/>
      <c r="AJ212" s="371"/>
      <c r="AK212" s="372"/>
      <c r="AL212" s="372"/>
      <c r="AM212" s="373"/>
      <c r="AN212" s="369"/>
      <c r="AO212" s="369"/>
      <c r="AP212" s="369"/>
      <c r="AQ212" s="369"/>
      <c r="AR212" s="369"/>
      <c r="AS212" s="369"/>
      <c r="AT212" s="369"/>
      <c r="AU212" s="369"/>
      <c r="AV212" s="374"/>
      <c r="AW212" s="54"/>
      <c r="AX212" s="375"/>
      <c r="AY212" s="376"/>
    </row>
    <row r="213" spans="1:59" s="18" customFormat="1" ht="15.75" x14ac:dyDescent="0.25">
      <c r="A213" s="53"/>
      <c r="B213" s="53"/>
      <c r="C213" s="53"/>
      <c r="D213" s="53"/>
      <c r="E213" s="54"/>
      <c r="F213" s="55"/>
      <c r="G213" s="55"/>
      <c r="H213" s="56"/>
      <c r="I213" s="56"/>
      <c r="J213" s="56"/>
      <c r="K213" s="56"/>
      <c r="L213" s="57"/>
      <c r="M213" s="55"/>
      <c r="N213" s="55"/>
      <c r="O213" s="55"/>
      <c r="P213" s="57"/>
      <c r="Q213" s="57"/>
      <c r="R213" s="57"/>
      <c r="S213" s="57"/>
      <c r="T213" s="368"/>
      <c r="U213" s="369"/>
      <c r="V213" s="369"/>
      <c r="W213" s="369"/>
      <c r="X213" s="369"/>
      <c r="Y213" s="370"/>
      <c r="Z213" s="370"/>
      <c r="AA213" s="370"/>
      <c r="AB213" s="370"/>
      <c r="AC213" s="369"/>
      <c r="AD213" s="369"/>
      <c r="AE213" s="369"/>
      <c r="AF213" s="369"/>
      <c r="AG213" s="371"/>
      <c r="AH213" s="371"/>
      <c r="AI213" s="371"/>
      <c r="AJ213" s="371"/>
      <c r="AK213" s="372"/>
      <c r="AL213" s="372"/>
      <c r="AM213" s="373"/>
      <c r="AN213" s="369"/>
      <c r="AO213" s="369"/>
      <c r="AP213" s="369"/>
      <c r="AQ213" s="369"/>
      <c r="AR213" s="369"/>
      <c r="AS213" s="369"/>
      <c r="AT213" s="369"/>
      <c r="AU213" s="369"/>
      <c r="AV213" s="374"/>
      <c r="AW213" s="54"/>
      <c r="AX213" s="375"/>
      <c r="AY213" s="376"/>
    </row>
    <row r="214" spans="1:59" s="18" customFormat="1" ht="15.75" x14ac:dyDescent="0.25">
      <c r="A214" s="53"/>
      <c r="B214" s="53"/>
      <c r="C214" s="53"/>
      <c r="D214" s="53"/>
      <c r="E214" s="54"/>
      <c r="F214" s="55"/>
      <c r="G214" s="55"/>
      <c r="H214" s="56"/>
      <c r="I214" s="56"/>
      <c r="J214" s="56"/>
      <c r="K214" s="56"/>
      <c r="L214" s="57"/>
      <c r="M214" s="55"/>
      <c r="N214" s="55"/>
      <c r="O214" s="55"/>
      <c r="P214" s="57"/>
      <c r="Q214" s="57"/>
      <c r="R214" s="57"/>
      <c r="S214" s="57"/>
      <c r="T214" s="368"/>
      <c r="U214" s="369"/>
      <c r="V214" s="369"/>
      <c r="W214" s="369"/>
      <c r="X214" s="369"/>
      <c r="Y214" s="370"/>
      <c r="Z214" s="370"/>
      <c r="AA214" s="370"/>
      <c r="AB214" s="370"/>
      <c r="AC214" s="369"/>
      <c r="AD214" s="369"/>
      <c r="AE214" s="369"/>
      <c r="AF214" s="369"/>
      <c r="AG214" s="371"/>
      <c r="AH214" s="371"/>
      <c r="AI214" s="371"/>
      <c r="AJ214" s="371"/>
      <c r="AK214" s="372"/>
      <c r="AL214" s="372"/>
      <c r="AM214" s="373"/>
      <c r="AN214" s="369"/>
      <c r="AO214" s="369"/>
      <c r="AP214" s="369"/>
      <c r="AQ214" s="369"/>
      <c r="AR214" s="369"/>
      <c r="AS214" s="369"/>
      <c r="AT214" s="369"/>
      <c r="AU214" s="369"/>
      <c r="AV214" s="374"/>
      <c r="AW214" s="54"/>
      <c r="AX214" s="375"/>
      <c r="AY214" s="376"/>
    </row>
    <row r="215" spans="1:59" s="18" customFormat="1" ht="15.75" x14ac:dyDescent="0.25">
      <c r="A215" s="53"/>
      <c r="B215" s="53"/>
      <c r="C215" s="53"/>
      <c r="D215" s="53"/>
      <c r="E215" s="54"/>
      <c r="F215" s="55"/>
      <c r="G215" s="55"/>
      <c r="H215" s="56"/>
      <c r="I215" s="56"/>
      <c r="J215" s="56"/>
      <c r="K215" s="56"/>
      <c r="L215" s="57"/>
      <c r="M215" s="55"/>
      <c r="N215" s="55"/>
      <c r="O215" s="55"/>
      <c r="P215" s="57"/>
      <c r="Q215" s="57"/>
      <c r="R215" s="57"/>
      <c r="S215" s="57"/>
      <c r="T215" s="368"/>
      <c r="U215" s="369"/>
      <c r="V215" s="369"/>
      <c r="W215" s="369"/>
      <c r="X215" s="369"/>
      <c r="Y215" s="370"/>
      <c r="Z215" s="370"/>
      <c r="AA215" s="370"/>
      <c r="AB215" s="370"/>
      <c r="AC215" s="369"/>
      <c r="AD215" s="369"/>
      <c r="AE215" s="369"/>
      <c r="AF215" s="369"/>
      <c r="AG215" s="371"/>
      <c r="AH215" s="371"/>
      <c r="AI215" s="371"/>
      <c r="AJ215" s="371"/>
      <c r="AK215" s="372"/>
      <c r="AL215" s="372"/>
      <c r="AM215" s="373"/>
      <c r="AN215" s="369"/>
      <c r="AO215" s="369"/>
      <c r="AP215" s="369"/>
      <c r="AQ215" s="369"/>
      <c r="AR215" s="369"/>
      <c r="AS215" s="369"/>
      <c r="AT215" s="369"/>
      <c r="AU215" s="369"/>
      <c r="AV215" s="374"/>
      <c r="AW215" s="54"/>
      <c r="AX215" s="375"/>
      <c r="AY215" s="376"/>
    </row>
    <row r="216" spans="1:59" s="18" customFormat="1" ht="15.75" x14ac:dyDescent="0.25">
      <c r="A216" s="53"/>
      <c r="B216" s="53"/>
      <c r="C216" s="53"/>
      <c r="D216" s="53"/>
      <c r="E216" s="54"/>
      <c r="F216" s="55"/>
      <c r="G216" s="55"/>
      <c r="H216" s="56"/>
      <c r="I216" s="56"/>
      <c r="J216" s="56"/>
      <c r="K216" s="56"/>
      <c r="L216" s="57"/>
      <c r="M216" s="55"/>
      <c r="N216" s="55"/>
      <c r="O216" s="55"/>
      <c r="P216" s="57"/>
      <c r="Q216" s="57"/>
      <c r="R216" s="57"/>
      <c r="S216" s="57"/>
      <c r="T216" s="368"/>
      <c r="U216" s="369"/>
      <c r="V216" s="369"/>
      <c r="W216" s="369"/>
      <c r="X216" s="369"/>
      <c r="Y216" s="370"/>
      <c r="Z216" s="370"/>
      <c r="AA216" s="370"/>
      <c r="AB216" s="370"/>
      <c r="AC216" s="369"/>
      <c r="AD216" s="369"/>
      <c r="AE216" s="369"/>
      <c r="AF216" s="369"/>
      <c r="AG216" s="371"/>
      <c r="AH216" s="371"/>
      <c r="AI216" s="371"/>
      <c r="AJ216" s="371"/>
      <c r="AK216" s="372"/>
      <c r="AL216" s="372"/>
      <c r="AM216" s="373"/>
      <c r="AN216" s="369"/>
      <c r="AO216" s="369"/>
      <c r="AP216" s="369"/>
      <c r="AQ216" s="369"/>
      <c r="AR216" s="369"/>
      <c r="AS216" s="369"/>
      <c r="AT216" s="369"/>
      <c r="AU216" s="369"/>
      <c r="AV216" s="374"/>
      <c r="AW216" s="54"/>
      <c r="AX216" s="375"/>
      <c r="AY216" s="376"/>
    </row>
    <row r="217" spans="1:59" s="18" customFormat="1" ht="15.75" x14ac:dyDescent="0.25">
      <c r="A217" s="53"/>
      <c r="B217" s="53"/>
      <c r="C217" s="53"/>
      <c r="D217" s="53"/>
      <c r="E217" s="54"/>
      <c r="F217" s="55"/>
      <c r="G217" s="55"/>
      <c r="H217" s="56"/>
      <c r="I217" s="56"/>
      <c r="J217" s="56"/>
      <c r="K217" s="56"/>
      <c r="L217" s="57"/>
      <c r="M217" s="55"/>
      <c r="N217" s="55"/>
      <c r="O217" s="55"/>
      <c r="P217" s="57"/>
      <c r="Q217" s="57"/>
      <c r="R217" s="57"/>
      <c r="S217" s="57"/>
      <c r="T217" s="368"/>
      <c r="U217" s="369"/>
      <c r="V217" s="369"/>
      <c r="W217" s="369"/>
      <c r="X217" s="369"/>
      <c r="Y217" s="370"/>
      <c r="Z217" s="370"/>
      <c r="AA217" s="370"/>
      <c r="AB217" s="370"/>
      <c r="AC217" s="369"/>
      <c r="AD217" s="369"/>
      <c r="AE217" s="369"/>
      <c r="AF217" s="369"/>
      <c r="AG217" s="371"/>
      <c r="AH217" s="371"/>
      <c r="AI217" s="371"/>
      <c r="AJ217" s="371"/>
      <c r="AK217" s="372"/>
      <c r="AL217" s="372"/>
      <c r="AM217" s="373"/>
      <c r="AN217" s="369"/>
      <c r="AO217" s="369"/>
      <c r="AP217" s="369"/>
      <c r="AQ217" s="369"/>
      <c r="AR217" s="369"/>
      <c r="AS217" s="369"/>
      <c r="AT217" s="369"/>
      <c r="AU217" s="369"/>
      <c r="AV217" s="374"/>
      <c r="AW217" s="54"/>
      <c r="AX217" s="375"/>
      <c r="AY217" s="376"/>
    </row>
    <row r="218" spans="1:59" s="18" customFormat="1" ht="31.5" x14ac:dyDescent="0.25">
      <c r="A218" s="53" t="str">
        <f t="shared" si="30"/>
        <v>VC9DT+1</v>
      </c>
      <c r="B218" s="53" t="str">
        <f t="shared" si="31"/>
        <v>VC9DT+2</v>
      </c>
      <c r="C218" s="53" t="str">
        <f t="shared" si="32"/>
        <v>VC9DT+3</v>
      </c>
      <c r="D218" s="53" t="str">
        <f t="shared" si="33"/>
        <v>VC9DT+4</v>
      </c>
      <c r="E218" s="54" t="s">
        <v>32</v>
      </c>
      <c r="F218" s="55">
        <v>9</v>
      </c>
      <c r="G218" s="55" t="s">
        <v>6275</v>
      </c>
      <c r="H218" s="56" t="str">
        <f t="shared" si="7"/>
        <v xml:space="preserve">Đường tỉnh 762 </v>
      </c>
      <c r="I218" s="56" t="s">
        <v>6277</v>
      </c>
      <c r="J218" s="56" t="s">
        <v>6406</v>
      </c>
      <c r="K218" s="56" t="s">
        <v>6407</v>
      </c>
      <c r="L218" s="57">
        <v>2100</v>
      </c>
      <c r="M218" s="55">
        <v>1000</v>
      </c>
      <c r="N218" s="55">
        <v>900</v>
      </c>
      <c r="O218" s="55">
        <v>800</v>
      </c>
      <c r="P218" s="57">
        <f>VLOOKUP(G218&amp;"Vị trí 1",'[1]14_ODT'!$D$11:$L$3938,9,0)</f>
        <v>2100</v>
      </c>
      <c r="Q218" s="57">
        <f>VLOOKUP(G218&amp;"Vị trí 2",'[1]14_ODT'!$D$11:$L$3938,9,0)</f>
        <v>1000</v>
      </c>
      <c r="R218" s="57">
        <f>VLOOKUP(G218&amp;"Vị trí 3",'[1]14_ODT'!$D$11:$L$3938,9,0)</f>
        <v>900</v>
      </c>
      <c r="S218" s="57">
        <f>VLOOKUP(G218&amp;"Vị trí 4",'[1]14_ODT'!$D$11:$L$3938,9,0)</f>
        <v>800</v>
      </c>
      <c r="T218" s="368"/>
      <c r="U218" s="369"/>
      <c r="V218" s="369"/>
      <c r="W218" s="369"/>
      <c r="X218" s="369"/>
      <c r="Y218" s="370"/>
      <c r="Z218" s="370"/>
      <c r="AA218" s="370"/>
      <c r="AB218" s="370"/>
      <c r="AC218" s="369"/>
      <c r="AD218" s="369"/>
      <c r="AE218" s="369"/>
      <c r="AF218" s="369"/>
      <c r="AG218" s="371"/>
      <c r="AH218" s="371"/>
      <c r="AI218" s="371"/>
      <c r="AJ218" s="371">
        <v>5.37</v>
      </c>
      <c r="AK218" s="372"/>
      <c r="AL218" s="372" t="e">
        <f>ROUNDDOWN(AJ218*#REF!/#REF!,1)</f>
        <v>#REF!</v>
      </c>
      <c r="AM218" s="373" t="e">
        <f t="shared" si="34"/>
        <v>#REF!</v>
      </c>
      <c r="AN218" s="369" t="e">
        <f t="shared" si="34"/>
        <v>#REF!</v>
      </c>
      <c r="AO218" s="369" t="e">
        <f t="shared" si="34"/>
        <v>#REF!</v>
      </c>
      <c r="AP218" s="369" t="e">
        <f t="shared" si="34"/>
        <v>#REF!</v>
      </c>
      <c r="AQ218" s="369" t="e">
        <f t="shared" si="35"/>
        <v>#REF!</v>
      </c>
      <c r="AR218" s="369" t="e">
        <f t="shared" si="35"/>
        <v>#REF!</v>
      </c>
      <c r="AS218" s="369" t="e">
        <f t="shared" si="35"/>
        <v>#REF!</v>
      </c>
      <c r="AT218" s="369" t="e">
        <f t="shared" si="35"/>
        <v>#REF!</v>
      </c>
      <c r="AU218" s="369" t="e">
        <f t="shared" si="36"/>
        <v>#REF!</v>
      </c>
      <c r="AV218" s="374" t="s">
        <v>32</v>
      </c>
      <c r="AW218" s="54">
        <v>2100</v>
      </c>
      <c r="AX218" s="375">
        <v>1050</v>
      </c>
      <c r="AY218" s="376">
        <v>670</v>
      </c>
      <c r="AZ218" s="18">
        <v>560</v>
      </c>
      <c r="BA218" s="18">
        <v>1800</v>
      </c>
      <c r="BB218" s="18">
        <v>900</v>
      </c>
      <c r="BC218" s="18">
        <v>570</v>
      </c>
      <c r="BD218" s="18">
        <v>480</v>
      </c>
      <c r="BE218" s="18" t="e">
        <f t="shared" si="37"/>
        <v>#REF!</v>
      </c>
      <c r="BG218" s="18" t="s">
        <v>6408</v>
      </c>
    </row>
    <row r="219" spans="1:59" s="18" customFormat="1" ht="15.75" x14ac:dyDescent="0.25">
      <c r="A219" s="53"/>
      <c r="B219" s="53"/>
      <c r="C219" s="53"/>
      <c r="D219" s="53"/>
      <c r="E219" s="54"/>
      <c r="F219" s="55"/>
      <c r="G219" s="55"/>
      <c r="H219" s="56"/>
      <c r="I219" s="56"/>
      <c r="J219" s="56"/>
      <c r="K219" s="56"/>
      <c r="L219" s="57"/>
      <c r="M219" s="55"/>
      <c r="N219" s="55"/>
      <c r="O219" s="55"/>
      <c r="P219" s="57"/>
      <c r="Q219" s="57"/>
      <c r="R219" s="57"/>
      <c r="S219" s="57"/>
      <c r="T219" s="368"/>
      <c r="U219" s="369"/>
      <c r="V219" s="369"/>
      <c r="W219" s="369"/>
      <c r="X219" s="369"/>
      <c r="Y219" s="370"/>
      <c r="Z219" s="370"/>
      <c r="AA219" s="370"/>
      <c r="AB219" s="370"/>
      <c r="AC219" s="369"/>
      <c r="AD219" s="369"/>
      <c r="AE219" s="369"/>
      <c r="AF219" s="369"/>
      <c r="AG219" s="371"/>
      <c r="AH219" s="371"/>
      <c r="AI219" s="371"/>
      <c r="AJ219" s="371"/>
      <c r="AK219" s="372"/>
      <c r="AL219" s="372"/>
      <c r="AM219" s="373"/>
      <c r="AN219" s="369"/>
      <c r="AO219" s="369"/>
      <c r="AP219" s="369"/>
      <c r="AQ219" s="369"/>
      <c r="AR219" s="369"/>
      <c r="AS219" s="369"/>
      <c r="AT219" s="369"/>
      <c r="AU219" s="369"/>
      <c r="AV219" s="374"/>
      <c r="AW219" s="54"/>
      <c r="AX219" s="375"/>
      <c r="AY219" s="376"/>
    </row>
    <row r="220" spans="1:59" s="18" customFormat="1" ht="15.75" x14ac:dyDescent="0.25">
      <c r="A220" s="53"/>
      <c r="B220" s="53"/>
      <c r="C220" s="53"/>
      <c r="D220" s="53"/>
      <c r="E220" s="54"/>
      <c r="F220" s="55"/>
      <c r="G220" s="55"/>
      <c r="H220" s="56"/>
      <c r="I220" s="56"/>
      <c r="J220" s="56"/>
      <c r="K220" s="56"/>
      <c r="L220" s="57"/>
      <c r="M220" s="55"/>
      <c r="N220" s="55"/>
      <c r="O220" s="55"/>
      <c r="P220" s="57"/>
      <c r="Q220" s="57"/>
      <c r="R220" s="57"/>
      <c r="S220" s="57"/>
      <c r="T220" s="368"/>
      <c r="U220" s="369"/>
      <c r="V220" s="369"/>
      <c r="W220" s="369"/>
      <c r="X220" s="369"/>
      <c r="Y220" s="370"/>
      <c r="Z220" s="370"/>
      <c r="AA220" s="370"/>
      <c r="AB220" s="370"/>
      <c r="AC220" s="369"/>
      <c r="AD220" s="369"/>
      <c r="AE220" s="369"/>
      <c r="AF220" s="369"/>
      <c r="AG220" s="371"/>
      <c r="AH220" s="371"/>
      <c r="AI220" s="371"/>
      <c r="AJ220" s="371"/>
      <c r="AK220" s="372"/>
      <c r="AL220" s="372"/>
      <c r="AM220" s="373"/>
      <c r="AN220" s="369"/>
      <c r="AO220" s="369"/>
      <c r="AP220" s="369"/>
      <c r="AQ220" s="369"/>
      <c r="AR220" s="369"/>
      <c r="AS220" s="369"/>
      <c r="AT220" s="369"/>
      <c r="AU220" s="369"/>
      <c r="AV220" s="374"/>
      <c r="AW220" s="54"/>
      <c r="AX220" s="375"/>
      <c r="AY220" s="376"/>
    </row>
    <row r="221" spans="1:59" s="18" customFormat="1" ht="15.75" x14ac:dyDescent="0.25">
      <c r="A221" s="53"/>
      <c r="B221" s="53"/>
      <c r="C221" s="53"/>
      <c r="D221" s="53"/>
      <c r="E221" s="54"/>
      <c r="F221" s="55"/>
      <c r="G221" s="55"/>
      <c r="H221" s="56"/>
      <c r="I221" s="56"/>
      <c r="J221" s="56"/>
      <c r="K221" s="56"/>
      <c r="L221" s="57"/>
      <c r="M221" s="55"/>
      <c r="N221" s="55"/>
      <c r="O221" s="55"/>
      <c r="P221" s="57"/>
      <c r="Q221" s="57"/>
      <c r="R221" s="57"/>
      <c r="S221" s="57"/>
      <c r="T221" s="368"/>
      <c r="U221" s="369"/>
      <c r="V221" s="369"/>
      <c r="W221" s="369"/>
      <c r="X221" s="369"/>
      <c r="Y221" s="370"/>
      <c r="Z221" s="370"/>
      <c r="AA221" s="370"/>
      <c r="AB221" s="370"/>
      <c r="AC221" s="369"/>
      <c r="AD221" s="369"/>
      <c r="AE221" s="369"/>
      <c r="AF221" s="369"/>
      <c r="AG221" s="371"/>
      <c r="AH221" s="371"/>
      <c r="AI221" s="371"/>
      <c r="AJ221" s="371"/>
      <c r="AK221" s="372"/>
      <c r="AL221" s="372"/>
      <c r="AM221" s="373"/>
      <c r="AN221" s="369"/>
      <c r="AO221" s="369"/>
      <c r="AP221" s="369"/>
      <c r="AQ221" s="369"/>
      <c r="AR221" s="369"/>
      <c r="AS221" s="369"/>
      <c r="AT221" s="369"/>
      <c r="AU221" s="369"/>
      <c r="AV221" s="374"/>
      <c r="AW221" s="54"/>
      <c r="AX221" s="375"/>
      <c r="AY221" s="376"/>
    </row>
    <row r="222" spans="1:59" s="18" customFormat="1" ht="15.75" x14ac:dyDescent="0.25">
      <c r="A222" s="53"/>
      <c r="B222" s="53"/>
      <c r="C222" s="53"/>
      <c r="D222" s="53"/>
      <c r="E222" s="54"/>
      <c r="F222" s="55"/>
      <c r="G222" s="55"/>
      <c r="H222" s="56"/>
      <c r="I222" s="56"/>
      <c r="J222" s="56"/>
      <c r="K222" s="56"/>
      <c r="L222" s="57"/>
      <c r="M222" s="55"/>
      <c r="N222" s="55"/>
      <c r="O222" s="55"/>
      <c r="P222" s="57"/>
      <c r="Q222" s="57"/>
      <c r="R222" s="57"/>
      <c r="S222" s="57"/>
      <c r="T222" s="368"/>
      <c r="U222" s="369"/>
      <c r="V222" s="369"/>
      <c r="W222" s="369"/>
      <c r="X222" s="369"/>
      <c r="Y222" s="370"/>
      <c r="Z222" s="370"/>
      <c r="AA222" s="370"/>
      <c r="AB222" s="370"/>
      <c r="AC222" s="369"/>
      <c r="AD222" s="369"/>
      <c r="AE222" s="369"/>
      <c r="AF222" s="369"/>
      <c r="AG222" s="371"/>
      <c r="AH222" s="371"/>
      <c r="AI222" s="371"/>
      <c r="AJ222" s="371"/>
      <c r="AK222" s="372"/>
      <c r="AL222" s="372"/>
      <c r="AM222" s="373"/>
      <c r="AN222" s="369"/>
      <c r="AO222" s="369"/>
      <c r="AP222" s="369"/>
      <c r="AQ222" s="369"/>
      <c r="AR222" s="369"/>
      <c r="AS222" s="369"/>
      <c r="AT222" s="369"/>
      <c r="AU222" s="369"/>
      <c r="AV222" s="374"/>
      <c r="AW222" s="54"/>
      <c r="AX222" s="375"/>
      <c r="AY222" s="376"/>
    </row>
    <row r="223" spans="1:59" s="18" customFormat="1" ht="15.75" x14ac:dyDescent="0.25">
      <c r="A223" s="53"/>
      <c r="B223" s="53"/>
      <c r="C223" s="53"/>
      <c r="D223" s="53"/>
      <c r="E223" s="54"/>
      <c r="F223" s="55"/>
      <c r="G223" s="55"/>
      <c r="H223" s="56"/>
      <c r="I223" s="56"/>
      <c r="J223" s="56"/>
      <c r="K223" s="56"/>
      <c r="L223" s="57"/>
      <c r="M223" s="55"/>
      <c r="N223" s="55"/>
      <c r="O223" s="55"/>
      <c r="P223" s="57"/>
      <c r="Q223" s="57"/>
      <c r="R223" s="57"/>
      <c r="S223" s="57"/>
      <c r="T223" s="368"/>
      <c r="U223" s="369"/>
      <c r="V223" s="369"/>
      <c r="W223" s="369"/>
      <c r="X223" s="369"/>
      <c r="Y223" s="370"/>
      <c r="Z223" s="370"/>
      <c r="AA223" s="370"/>
      <c r="AB223" s="370"/>
      <c r="AC223" s="369"/>
      <c r="AD223" s="369"/>
      <c r="AE223" s="369"/>
      <c r="AF223" s="369"/>
      <c r="AG223" s="371"/>
      <c r="AH223" s="371"/>
      <c r="AI223" s="371"/>
      <c r="AJ223" s="371"/>
      <c r="AK223" s="372"/>
      <c r="AL223" s="372"/>
      <c r="AM223" s="373"/>
      <c r="AN223" s="369"/>
      <c r="AO223" s="369"/>
      <c r="AP223" s="369"/>
      <c r="AQ223" s="369"/>
      <c r="AR223" s="369"/>
      <c r="AS223" s="369"/>
      <c r="AT223" s="369"/>
      <c r="AU223" s="369"/>
      <c r="AV223" s="374"/>
      <c r="AW223" s="54"/>
      <c r="AX223" s="375"/>
      <c r="AY223" s="376"/>
    </row>
    <row r="224" spans="1:59" s="18" customFormat="1" ht="15.75" x14ac:dyDescent="0.25">
      <c r="A224" s="53"/>
      <c r="B224" s="53"/>
      <c r="C224" s="53"/>
      <c r="D224" s="53"/>
      <c r="E224" s="54"/>
      <c r="F224" s="55"/>
      <c r="G224" s="55"/>
      <c r="H224" s="56"/>
      <c r="I224" s="56"/>
      <c r="J224" s="56"/>
      <c r="K224" s="56"/>
      <c r="L224" s="57"/>
      <c r="M224" s="55"/>
      <c r="N224" s="55"/>
      <c r="O224" s="55"/>
      <c r="P224" s="57"/>
      <c r="Q224" s="57"/>
      <c r="R224" s="57"/>
      <c r="S224" s="57"/>
      <c r="T224" s="368"/>
      <c r="U224" s="369"/>
      <c r="V224" s="369"/>
      <c r="W224" s="369"/>
      <c r="X224" s="369"/>
      <c r="Y224" s="370"/>
      <c r="Z224" s="370"/>
      <c r="AA224" s="370"/>
      <c r="AB224" s="370"/>
      <c r="AC224" s="369"/>
      <c r="AD224" s="369"/>
      <c r="AE224" s="369"/>
      <c r="AF224" s="369"/>
      <c r="AG224" s="371"/>
      <c r="AH224" s="371"/>
      <c r="AI224" s="371"/>
      <c r="AJ224" s="371"/>
      <c r="AK224" s="372"/>
      <c r="AL224" s="372"/>
      <c r="AM224" s="373"/>
      <c r="AN224" s="369"/>
      <c r="AO224" s="369"/>
      <c r="AP224" s="369"/>
      <c r="AQ224" s="369"/>
      <c r="AR224" s="369"/>
      <c r="AS224" s="369"/>
      <c r="AT224" s="369"/>
      <c r="AU224" s="369"/>
      <c r="AV224" s="374"/>
      <c r="AW224" s="54"/>
      <c r="AX224" s="375"/>
      <c r="AY224" s="376"/>
    </row>
    <row r="225" spans="1:57" s="18" customFormat="1" ht="31.5" x14ac:dyDescent="0.25">
      <c r="A225" s="53" t="str">
        <f t="shared" si="30"/>
        <v>VC11DT+1</v>
      </c>
      <c r="B225" s="53" t="str">
        <f t="shared" si="31"/>
        <v>VC11DT+2</v>
      </c>
      <c r="C225" s="53" t="str">
        <f t="shared" si="32"/>
        <v>VC11DT+3</v>
      </c>
      <c r="D225" s="53" t="str">
        <f t="shared" si="33"/>
        <v>VC11DT+4</v>
      </c>
      <c r="E225" s="54" t="s">
        <v>32</v>
      </c>
      <c r="F225" s="55">
        <v>11</v>
      </c>
      <c r="G225" s="55" t="s">
        <v>6282</v>
      </c>
      <c r="H225" s="56" t="str">
        <f t="shared" si="7"/>
        <v>Đường Đoàn Thị Điểm</v>
      </c>
      <c r="I225" s="56" t="s">
        <v>6228</v>
      </c>
      <c r="J225" s="56" t="s">
        <v>250</v>
      </c>
      <c r="K225" s="56" t="s">
        <v>6407</v>
      </c>
      <c r="L225" s="57">
        <v>2000</v>
      </c>
      <c r="M225" s="55">
        <v>1000</v>
      </c>
      <c r="N225" s="55">
        <v>900</v>
      </c>
      <c r="O225" s="55">
        <v>800</v>
      </c>
      <c r="P225" s="57">
        <f>VLOOKUP(G225&amp;"Vị trí 1",'[1]14_ODT'!$D$11:$L$3938,9,0)</f>
        <v>2000</v>
      </c>
      <c r="Q225" s="57">
        <f>VLOOKUP(G225&amp;"Vị trí 2",'[1]14_ODT'!$D$11:$L$3938,9,0)</f>
        <v>1000</v>
      </c>
      <c r="R225" s="57">
        <f>VLOOKUP(G225&amp;"Vị trí 3",'[1]14_ODT'!$D$11:$L$3938,9,0)</f>
        <v>900</v>
      </c>
      <c r="S225" s="57">
        <f>VLOOKUP(G225&amp;"Vị trí 4",'[1]14_ODT'!$D$11:$L$3938,9,0)</f>
        <v>800</v>
      </c>
      <c r="T225" s="368"/>
      <c r="U225" s="369"/>
      <c r="V225" s="369"/>
      <c r="W225" s="369"/>
      <c r="X225" s="369"/>
      <c r="Y225" s="370"/>
      <c r="Z225" s="370"/>
      <c r="AA225" s="370"/>
      <c r="AB225" s="370"/>
      <c r="AC225" s="369"/>
      <c r="AD225" s="369"/>
      <c r="AE225" s="369"/>
      <c r="AF225" s="369"/>
      <c r="AG225" s="371"/>
      <c r="AH225" s="371"/>
      <c r="AI225" s="371"/>
      <c r="AJ225" s="371">
        <v>5.37</v>
      </c>
      <c r="AK225" s="372"/>
      <c r="AL225" s="372" t="e">
        <f>ROUNDDOWN(AJ225*#REF!/#REF!,1)</f>
        <v>#REF!</v>
      </c>
      <c r="AM225" s="373" t="e">
        <f t="shared" si="34"/>
        <v>#REF!</v>
      </c>
      <c r="AN225" s="369" t="e">
        <f t="shared" si="34"/>
        <v>#REF!</v>
      </c>
      <c r="AO225" s="369" t="e">
        <f t="shared" si="34"/>
        <v>#REF!</v>
      </c>
      <c r="AP225" s="369" t="e">
        <f t="shared" si="34"/>
        <v>#REF!</v>
      </c>
      <c r="AQ225" s="369" t="e">
        <f t="shared" si="35"/>
        <v>#REF!</v>
      </c>
      <c r="AR225" s="369" t="e">
        <f t="shared" si="35"/>
        <v>#REF!</v>
      </c>
      <c r="AS225" s="369" t="e">
        <f t="shared" si="35"/>
        <v>#REF!</v>
      </c>
      <c r="AT225" s="369" t="e">
        <f t="shared" si="35"/>
        <v>#REF!</v>
      </c>
      <c r="AU225" s="369" t="e">
        <f t="shared" si="36"/>
        <v>#REF!</v>
      </c>
      <c r="AV225" s="374" t="s">
        <v>32</v>
      </c>
      <c r="AW225" s="54">
        <v>1540</v>
      </c>
      <c r="AX225" s="375">
        <v>770</v>
      </c>
      <c r="AY225" s="376">
        <v>700</v>
      </c>
      <c r="AZ225" s="18">
        <v>420</v>
      </c>
      <c r="BA225" s="18">
        <v>1320</v>
      </c>
      <c r="BB225" s="18">
        <v>660</v>
      </c>
      <c r="BC225" s="18">
        <v>600</v>
      </c>
      <c r="BD225" s="18">
        <v>360</v>
      </c>
      <c r="BE225" s="18" t="e">
        <f t="shared" si="37"/>
        <v>#REF!</v>
      </c>
    </row>
    <row r="226" spans="1:57" s="18" customFormat="1" ht="15.75" x14ac:dyDescent="0.25">
      <c r="A226" s="53"/>
      <c r="B226" s="53"/>
      <c r="C226" s="53"/>
      <c r="D226" s="53"/>
      <c r="E226" s="54"/>
      <c r="F226" s="55"/>
      <c r="G226" s="55"/>
      <c r="H226" s="56"/>
      <c r="I226" s="56"/>
      <c r="J226" s="56"/>
      <c r="K226" s="56"/>
      <c r="L226" s="57"/>
      <c r="M226" s="55"/>
      <c r="N226" s="55"/>
      <c r="O226" s="55"/>
      <c r="P226" s="57"/>
      <c r="Q226" s="57"/>
      <c r="R226" s="57"/>
      <c r="S226" s="57"/>
      <c r="T226" s="368"/>
      <c r="U226" s="369"/>
      <c r="V226" s="369"/>
      <c r="W226" s="369"/>
      <c r="X226" s="369"/>
      <c r="Y226" s="370"/>
      <c r="Z226" s="370"/>
      <c r="AA226" s="370"/>
      <c r="AB226" s="370"/>
      <c r="AC226" s="369"/>
      <c r="AD226" s="369"/>
      <c r="AE226" s="369"/>
      <c r="AF226" s="369"/>
      <c r="AG226" s="371"/>
      <c r="AH226" s="371"/>
      <c r="AI226" s="371"/>
      <c r="AJ226" s="371"/>
      <c r="AK226" s="372"/>
      <c r="AL226" s="372"/>
      <c r="AM226" s="373"/>
      <c r="AN226" s="369"/>
      <c r="AO226" s="369"/>
      <c r="AP226" s="369"/>
      <c r="AQ226" s="369"/>
      <c r="AR226" s="369"/>
      <c r="AS226" s="369"/>
      <c r="AT226" s="369"/>
      <c r="AU226" s="369"/>
      <c r="AV226" s="374"/>
      <c r="AW226" s="54"/>
      <c r="AX226" s="375"/>
      <c r="AY226" s="376"/>
    </row>
    <row r="227" spans="1:57" s="18" customFormat="1" ht="15.75" x14ac:dyDescent="0.25">
      <c r="A227" s="53"/>
      <c r="B227" s="53"/>
      <c r="C227" s="53"/>
      <c r="D227" s="53"/>
      <c r="E227" s="54"/>
      <c r="F227" s="55"/>
      <c r="G227" s="55"/>
      <c r="H227" s="56"/>
      <c r="I227" s="56"/>
      <c r="J227" s="56"/>
      <c r="K227" s="56"/>
      <c r="L227" s="57"/>
      <c r="M227" s="55"/>
      <c r="N227" s="55"/>
      <c r="O227" s="55"/>
      <c r="P227" s="57"/>
      <c r="Q227" s="57"/>
      <c r="R227" s="57"/>
      <c r="S227" s="57"/>
      <c r="T227" s="368"/>
      <c r="U227" s="369"/>
      <c r="V227" s="369"/>
      <c r="W227" s="369"/>
      <c r="X227" s="369"/>
      <c r="Y227" s="370"/>
      <c r="Z227" s="370"/>
      <c r="AA227" s="370"/>
      <c r="AB227" s="370"/>
      <c r="AC227" s="369"/>
      <c r="AD227" s="369"/>
      <c r="AE227" s="369"/>
      <c r="AF227" s="369"/>
      <c r="AG227" s="371"/>
      <c r="AH227" s="371"/>
      <c r="AI227" s="371"/>
      <c r="AJ227" s="371"/>
      <c r="AK227" s="372"/>
      <c r="AL227" s="372"/>
      <c r="AM227" s="373"/>
      <c r="AN227" s="369"/>
      <c r="AO227" s="369"/>
      <c r="AP227" s="369"/>
      <c r="AQ227" s="369"/>
      <c r="AR227" s="369"/>
      <c r="AS227" s="369"/>
      <c r="AT227" s="369"/>
      <c r="AU227" s="369"/>
      <c r="AV227" s="374"/>
      <c r="AW227" s="54"/>
      <c r="AX227" s="375"/>
      <c r="AY227" s="376"/>
    </row>
    <row r="228" spans="1:57" s="18" customFormat="1" ht="15.75" x14ac:dyDescent="0.25">
      <c r="A228" s="53"/>
      <c r="B228" s="53"/>
      <c r="C228" s="53"/>
      <c r="D228" s="53"/>
      <c r="E228" s="54"/>
      <c r="F228" s="55"/>
      <c r="G228" s="55"/>
      <c r="H228" s="56"/>
      <c r="I228" s="56"/>
      <c r="J228" s="56"/>
      <c r="K228" s="56"/>
      <c r="L228" s="57"/>
      <c r="M228" s="55"/>
      <c r="N228" s="55"/>
      <c r="O228" s="55"/>
      <c r="P228" s="57"/>
      <c r="Q228" s="57"/>
      <c r="R228" s="57"/>
      <c r="S228" s="57"/>
      <c r="T228" s="368"/>
      <c r="U228" s="369"/>
      <c r="V228" s="369"/>
      <c r="W228" s="369"/>
      <c r="X228" s="369"/>
      <c r="Y228" s="370"/>
      <c r="Z228" s="370"/>
      <c r="AA228" s="370"/>
      <c r="AB228" s="370"/>
      <c r="AC228" s="369"/>
      <c r="AD228" s="369"/>
      <c r="AE228" s="369"/>
      <c r="AF228" s="369"/>
      <c r="AG228" s="371"/>
      <c r="AH228" s="371"/>
      <c r="AI228" s="371"/>
      <c r="AJ228" s="371"/>
      <c r="AK228" s="372"/>
      <c r="AL228" s="372"/>
      <c r="AM228" s="373"/>
      <c r="AN228" s="369"/>
      <c r="AO228" s="369"/>
      <c r="AP228" s="369"/>
      <c r="AQ228" s="369"/>
      <c r="AR228" s="369"/>
      <c r="AS228" s="369"/>
      <c r="AT228" s="369"/>
      <c r="AU228" s="369"/>
      <c r="AV228" s="374"/>
      <c r="AW228" s="54"/>
      <c r="AX228" s="375"/>
      <c r="AY228" s="376"/>
    </row>
    <row r="229" spans="1:57" s="18" customFormat="1" ht="15.75" x14ac:dyDescent="0.25">
      <c r="A229" s="53"/>
      <c r="B229" s="53"/>
      <c r="C229" s="53"/>
      <c r="D229" s="53"/>
      <c r="E229" s="54"/>
      <c r="F229" s="55"/>
      <c r="G229" s="55"/>
      <c r="H229" s="56"/>
      <c r="I229" s="56"/>
      <c r="J229" s="56"/>
      <c r="K229" s="56"/>
      <c r="L229" s="57"/>
      <c r="M229" s="55"/>
      <c r="N229" s="55"/>
      <c r="O229" s="55"/>
      <c r="P229" s="57"/>
      <c r="Q229" s="57"/>
      <c r="R229" s="57"/>
      <c r="S229" s="57"/>
      <c r="T229" s="368"/>
      <c r="U229" s="369"/>
      <c r="V229" s="369"/>
      <c r="W229" s="369"/>
      <c r="X229" s="369"/>
      <c r="Y229" s="370"/>
      <c r="Z229" s="370"/>
      <c r="AA229" s="370"/>
      <c r="AB229" s="370"/>
      <c r="AC229" s="369"/>
      <c r="AD229" s="369"/>
      <c r="AE229" s="369"/>
      <c r="AF229" s="369"/>
      <c r="AG229" s="371"/>
      <c r="AH229" s="371"/>
      <c r="AI229" s="371"/>
      <c r="AJ229" s="371"/>
      <c r="AK229" s="372"/>
      <c r="AL229" s="372"/>
      <c r="AM229" s="373"/>
      <c r="AN229" s="369"/>
      <c r="AO229" s="369"/>
      <c r="AP229" s="369"/>
      <c r="AQ229" s="369"/>
      <c r="AR229" s="369"/>
      <c r="AS229" s="369"/>
      <c r="AT229" s="369"/>
      <c r="AU229" s="369"/>
      <c r="AV229" s="374"/>
      <c r="AW229" s="54"/>
      <c r="AX229" s="375"/>
      <c r="AY229" s="376"/>
    </row>
    <row r="230" spans="1:57" s="18" customFormat="1" ht="15.75" x14ac:dyDescent="0.25">
      <c r="A230" s="53"/>
      <c r="B230" s="53"/>
      <c r="C230" s="53"/>
      <c r="D230" s="53"/>
      <c r="E230" s="54"/>
      <c r="F230" s="55"/>
      <c r="G230" s="55"/>
      <c r="H230" s="56"/>
      <c r="I230" s="56"/>
      <c r="J230" s="56"/>
      <c r="K230" s="56"/>
      <c r="L230" s="57"/>
      <c r="M230" s="55"/>
      <c r="N230" s="55"/>
      <c r="O230" s="55"/>
      <c r="P230" s="57"/>
      <c r="Q230" s="57"/>
      <c r="R230" s="57"/>
      <c r="S230" s="57"/>
      <c r="T230" s="368"/>
      <c r="U230" s="369"/>
      <c r="V230" s="369"/>
      <c r="W230" s="369"/>
      <c r="X230" s="369"/>
      <c r="Y230" s="370"/>
      <c r="Z230" s="370"/>
      <c r="AA230" s="370"/>
      <c r="AB230" s="370"/>
      <c r="AC230" s="369"/>
      <c r="AD230" s="369"/>
      <c r="AE230" s="369"/>
      <c r="AF230" s="369"/>
      <c r="AG230" s="371"/>
      <c r="AH230" s="371"/>
      <c r="AI230" s="371"/>
      <c r="AJ230" s="371"/>
      <c r="AK230" s="372"/>
      <c r="AL230" s="372"/>
      <c r="AM230" s="373"/>
      <c r="AN230" s="369"/>
      <c r="AO230" s="369"/>
      <c r="AP230" s="369"/>
      <c r="AQ230" s="369"/>
      <c r="AR230" s="369"/>
      <c r="AS230" s="369"/>
      <c r="AT230" s="369"/>
      <c r="AU230" s="369"/>
      <c r="AV230" s="374"/>
      <c r="AW230" s="54"/>
      <c r="AX230" s="375"/>
      <c r="AY230" s="376"/>
    </row>
    <row r="231" spans="1:57" s="18" customFormat="1" ht="15.75" x14ac:dyDescent="0.25">
      <c r="A231" s="53"/>
      <c r="B231" s="53"/>
      <c r="C231" s="53"/>
      <c r="D231" s="53"/>
      <c r="E231" s="54"/>
      <c r="F231" s="55"/>
      <c r="G231" s="55"/>
      <c r="H231" s="56"/>
      <c r="I231" s="56"/>
      <c r="J231" s="56"/>
      <c r="K231" s="56"/>
      <c r="L231" s="57"/>
      <c r="M231" s="55"/>
      <c r="N231" s="55"/>
      <c r="O231" s="55"/>
      <c r="P231" s="57"/>
      <c r="Q231" s="57"/>
      <c r="R231" s="57"/>
      <c r="S231" s="57"/>
      <c r="T231" s="368"/>
      <c r="U231" s="369"/>
      <c r="V231" s="369"/>
      <c r="W231" s="369"/>
      <c r="X231" s="369"/>
      <c r="Y231" s="370"/>
      <c r="Z231" s="370"/>
      <c r="AA231" s="370"/>
      <c r="AB231" s="370"/>
      <c r="AC231" s="369"/>
      <c r="AD231" s="369"/>
      <c r="AE231" s="369"/>
      <c r="AF231" s="369"/>
      <c r="AG231" s="371"/>
      <c r="AH231" s="371"/>
      <c r="AI231" s="371"/>
      <c r="AJ231" s="371"/>
      <c r="AK231" s="372"/>
      <c r="AL231" s="372"/>
      <c r="AM231" s="373"/>
      <c r="AN231" s="369"/>
      <c r="AO231" s="369"/>
      <c r="AP231" s="369"/>
      <c r="AQ231" s="369"/>
      <c r="AR231" s="369"/>
      <c r="AS231" s="369"/>
      <c r="AT231" s="369"/>
      <c r="AU231" s="369"/>
      <c r="AV231" s="374"/>
      <c r="AW231" s="54"/>
      <c r="AX231" s="375"/>
      <c r="AY231" s="376"/>
    </row>
    <row r="232" spans="1:57" s="18" customFormat="1" ht="47.25" x14ac:dyDescent="0.25">
      <c r="A232" s="53" t="str">
        <f t="shared" si="30"/>
        <v>VC10DT+1</v>
      </c>
      <c r="B232" s="53" t="str">
        <f t="shared" si="31"/>
        <v>VC10DT+2</v>
      </c>
      <c r="C232" s="53" t="str">
        <f t="shared" si="32"/>
        <v>VC10DT+3</v>
      </c>
      <c r="D232" s="53" t="str">
        <f t="shared" si="33"/>
        <v>VC10DT+4</v>
      </c>
      <c r="E232" s="54" t="s">
        <v>32</v>
      </c>
      <c r="F232" s="55">
        <v>10</v>
      </c>
      <c r="G232" s="55" t="s">
        <v>6279</v>
      </c>
      <c r="H232" s="56" t="str">
        <f t="shared" si="7"/>
        <v>Đường Hồ Xuân Hương</v>
      </c>
      <c r="I232" s="56" t="s">
        <v>6228</v>
      </c>
      <c r="J232" s="56" t="s">
        <v>6409</v>
      </c>
      <c r="K232" s="56" t="s">
        <v>6410</v>
      </c>
      <c r="L232" s="57">
        <v>2000</v>
      </c>
      <c r="M232" s="55">
        <v>1000</v>
      </c>
      <c r="N232" s="55">
        <v>900</v>
      </c>
      <c r="O232" s="55">
        <v>800</v>
      </c>
      <c r="P232" s="57">
        <f>VLOOKUP(G232&amp;"Vị trí 1",'[1]14_ODT'!$D$11:$L$3938,9,0)</f>
        <v>2000</v>
      </c>
      <c r="Q232" s="57">
        <f>VLOOKUP(G232&amp;"Vị trí 2",'[1]14_ODT'!$D$11:$L$3938,9,0)</f>
        <v>1000</v>
      </c>
      <c r="R232" s="57">
        <f>VLOOKUP(G232&amp;"Vị trí 3",'[1]14_ODT'!$D$11:$L$3938,9,0)</f>
        <v>900</v>
      </c>
      <c r="S232" s="57">
        <f>VLOOKUP(G232&amp;"Vị trí 4",'[1]14_ODT'!$D$11:$L$3938,9,0)</f>
        <v>800</v>
      </c>
      <c r="T232" s="368"/>
      <c r="U232" s="369"/>
      <c r="V232" s="369"/>
      <c r="W232" s="369"/>
      <c r="X232" s="369"/>
      <c r="Y232" s="370"/>
      <c r="Z232" s="370"/>
      <c r="AA232" s="370"/>
      <c r="AB232" s="370"/>
      <c r="AC232" s="369"/>
      <c r="AD232" s="369"/>
      <c r="AE232" s="369"/>
      <c r="AF232" s="369"/>
      <c r="AG232" s="371"/>
      <c r="AH232" s="371"/>
      <c r="AI232" s="371"/>
      <c r="AJ232" s="371">
        <v>5.37</v>
      </c>
      <c r="AK232" s="372"/>
      <c r="AL232" s="372" t="e">
        <f>ROUNDDOWN(AJ232*#REF!/#REF!,1)</f>
        <v>#REF!</v>
      </c>
      <c r="AM232" s="373" t="e">
        <f t="shared" si="34"/>
        <v>#REF!</v>
      </c>
      <c r="AN232" s="369" t="e">
        <f t="shared" si="34"/>
        <v>#REF!</v>
      </c>
      <c r="AO232" s="369" t="e">
        <f t="shared" si="34"/>
        <v>#REF!</v>
      </c>
      <c r="AP232" s="369" t="e">
        <f t="shared" si="34"/>
        <v>#REF!</v>
      </c>
      <c r="AQ232" s="369" t="e">
        <f t="shared" si="35"/>
        <v>#REF!</v>
      </c>
      <c r="AR232" s="369" t="e">
        <f t="shared" si="35"/>
        <v>#REF!</v>
      </c>
      <c r="AS232" s="369" t="e">
        <f t="shared" si="35"/>
        <v>#REF!</v>
      </c>
      <c r="AT232" s="369" t="e">
        <f t="shared" si="35"/>
        <v>#REF!</v>
      </c>
      <c r="AU232" s="369" t="e">
        <f t="shared" si="36"/>
        <v>#REF!</v>
      </c>
      <c r="AV232" s="374" t="s">
        <v>32</v>
      </c>
      <c r="AW232" s="54">
        <v>2450</v>
      </c>
      <c r="AX232" s="375">
        <v>980</v>
      </c>
      <c r="AY232" s="376">
        <v>700</v>
      </c>
      <c r="AZ232" s="18">
        <v>630</v>
      </c>
      <c r="BA232" s="18">
        <v>2100</v>
      </c>
      <c r="BB232" s="18">
        <v>840</v>
      </c>
      <c r="BC232" s="18">
        <v>600</v>
      </c>
      <c r="BD232" s="18">
        <v>540</v>
      </c>
      <c r="BE232" s="18" t="e">
        <f t="shared" si="37"/>
        <v>#REF!</v>
      </c>
    </row>
    <row r="233" spans="1:57" s="18" customFormat="1" ht="15.75" x14ac:dyDescent="0.25">
      <c r="A233" s="53"/>
      <c r="B233" s="53"/>
      <c r="C233" s="53"/>
      <c r="D233" s="53"/>
      <c r="E233" s="54"/>
      <c r="F233" s="55"/>
      <c r="G233" s="55"/>
      <c r="H233" s="56"/>
      <c r="I233" s="56"/>
      <c r="J233" s="56"/>
      <c r="K233" s="56"/>
      <c r="L233" s="57"/>
      <c r="M233" s="55"/>
      <c r="N233" s="55"/>
      <c r="O233" s="55"/>
      <c r="P233" s="57"/>
      <c r="Q233" s="57"/>
      <c r="R233" s="57"/>
      <c r="S233" s="57"/>
      <c r="T233" s="368"/>
      <c r="U233" s="369"/>
      <c r="V233" s="369"/>
      <c r="W233" s="369"/>
      <c r="X233" s="369"/>
      <c r="Y233" s="370"/>
      <c r="Z233" s="370"/>
      <c r="AA233" s="370"/>
      <c r="AB233" s="370"/>
      <c r="AC233" s="369"/>
      <c r="AD233" s="369"/>
      <c r="AE233" s="369"/>
      <c r="AF233" s="369"/>
      <c r="AG233" s="371"/>
      <c r="AH233" s="371"/>
      <c r="AI233" s="371"/>
      <c r="AJ233" s="371"/>
      <c r="AK233" s="372"/>
      <c r="AL233" s="372"/>
      <c r="AM233" s="373"/>
      <c r="AN233" s="369"/>
      <c r="AO233" s="369"/>
      <c r="AP233" s="369"/>
      <c r="AQ233" s="369"/>
      <c r="AR233" s="369"/>
      <c r="AS233" s="369"/>
      <c r="AT233" s="369"/>
      <c r="AU233" s="369"/>
      <c r="AV233" s="374"/>
      <c r="AW233" s="54"/>
      <c r="AX233" s="375"/>
      <c r="AY233" s="376"/>
    </row>
    <row r="234" spans="1:57" s="18" customFormat="1" ht="15.75" x14ac:dyDescent="0.25">
      <c r="A234" s="53"/>
      <c r="B234" s="53"/>
      <c r="C234" s="53"/>
      <c r="D234" s="53"/>
      <c r="E234" s="54"/>
      <c r="F234" s="55"/>
      <c r="G234" s="55"/>
      <c r="H234" s="56"/>
      <c r="I234" s="56"/>
      <c r="J234" s="56"/>
      <c r="K234" s="56"/>
      <c r="L234" s="57"/>
      <c r="M234" s="55"/>
      <c r="N234" s="55"/>
      <c r="O234" s="55"/>
      <c r="P234" s="57"/>
      <c r="Q234" s="57"/>
      <c r="R234" s="57"/>
      <c r="S234" s="57"/>
      <c r="T234" s="368"/>
      <c r="U234" s="369"/>
      <c r="V234" s="369"/>
      <c r="W234" s="369"/>
      <c r="X234" s="369"/>
      <c r="Y234" s="370"/>
      <c r="Z234" s="370"/>
      <c r="AA234" s="370"/>
      <c r="AB234" s="370"/>
      <c r="AC234" s="369"/>
      <c r="AD234" s="369"/>
      <c r="AE234" s="369"/>
      <c r="AF234" s="369"/>
      <c r="AG234" s="371"/>
      <c r="AH234" s="371"/>
      <c r="AI234" s="371"/>
      <c r="AJ234" s="371"/>
      <c r="AK234" s="372"/>
      <c r="AL234" s="372"/>
      <c r="AM234" s="373"/>
      <c r="AN234" s="369"/>
      <c r="AO234" s="369"/>
      <c r="AP234" s="369"/>
      <c r="AQ234" s="369"/>
      <c r="AR234" s="369"/>
      <c r="AS234" s="369"/>
      <c r="AT234" s="369"/>
      <c r="AU234" s="369"/>
      <c r="AV234" s="374"/>
      <c r="AW234" s="54"/>
      <c r="AX234" s="375"/>
      <c r="AY234" s="376"/>
    </row>
    <row r="235" spans="1:57" s="18" customFormat="1" ht="15.75" x14ac:dyDescent="0.25">
      <c r="A235" s="53"/>
      <c r="B235" s="53"/>
      <c r="C235" s="53"/>
      <c r="D235" s="53"/>
      <c r="E235" s="54"/>
      <c r="F235" s="55"/>
      <c r="G235" s="55"/>
      <c r="H235" s="56"/>
      <c r="I235" s="56"/>
      <c r="J235" s="56"/>
      <c r="K235" s="56"/>
      <c r="L235" s="57"/>
      <c r="M235" s="55"/>
      <c r="N235" s="55"/>
      <c r="O235" s="55"/>
      <c r="P235" s="57"/>
      <c r="Q235" s="57"/>
      <c r="R235" s="57"/>
      <c r="S235" s="57"/>
      <c r="T235" s="368"/>
      <c r="U235" s="369"/>
      <c r="V235" s="369"/>
      <c r="W235" s="369"/>
      <c r="X235" s="369"/>
      <c r="Y235" s="370"/>
      <c r="Z235" s="370"/>
      <c r="AA235" s="370"/>
      <c r="AB235" s="370"/>
      <c r="AC235" s="369"/>
      <c r="AD235" s="369"/>
      <c r="AE235" s="369"/>
      <c r="AF235" s="369"/>
      <c r="AG235" s="371"/>
      <c r="AH235" s="371"/>
      <c r="AI235" s="371"/>
      <c r="AJ235" s="371"/>
      <c r="AK235" s="372"/>
      <c r="AL235" s="372"/>
      <c r="AM235" s="373"/>
      <c r="AN235" s="369"/>
      <c r="AO235" s="369"/>
      <c r="AP235" s="369"/>
      <c r="AQ235" s="369"/>
      <c r="AR235" s="369"/>
      <c r="AS235" s="369"/>
      <c r="AT235" s="369"/>
      <c r="AU235" s="369"/>
      <c r="AV235" s="374"/>
      <c r="AW235" s="54"/>
      <c r="AX235" s="375"/>
      <c r="AY235" s="376"/>
    </row>
    <row r="236" spans="1:57" s="18" customFormat="1" ht="15.75" x14ac:dyDescent="0.25">
      <c r="A236" s="53"/>
      <c r="B236" s="53"/>
      <c r="C236" s="53"/>
      <c r="D236" s="53"/>
      <c r="E236" s="54"/>
      <c r="F236" s="55"/>
      <c r="G236" s="55"/>
      <c r="H236" s="56"/>
      <c r="I236" s="56"/>
      <c r="J236" s="56"/>
      <c r="K236" s="56"/>
      <c r="L236" s="57"/>
      <c r="M236" s="55"/>
      <c r="N236" s="55"/>
      <c r="O236" s="55"/>
      <c r="P236" s="57"/>
      <c r="Q236" s="57"/>
      <c r="R236" s="57"/>
      <c r="S236" s="57"/>
      <c r="T236" s="368"/>
      <c r="U236" s="369"/>
      <c r="V236" s="369"/>
      <c r="W236" s="369"/>
      <c r="X236" s="369"/>
      <c r="Y236" s="370"/>
      <c r="Z236" s="370"/>
      <c r="AA236" s="370"/>
      <c r="AB236" s="370"/>
      <c r="AC236" s="369"/>
      <c r="AD236" s="369"/>
      <c r="AE236" s="369"/>
      <c r="AF236" s="369"/>
      <c r="AG236" s="371"/>
      <c r="AH236" s="371"/>
      <c r="AI236" s="371"/>
      <c r="AJ236" s="371"/>
      <c r="AK236" s="372"/>
      <c r="AL236" s="372"/>
      <c r="AM236" s="373"/>
      <c r="AN236" s="369"/>
      <c r="AO236" s="369"/>
      <c r="AP236" s="369"/>
      <c r="AQ236" s="369"/>
      <c r="AR236" s="369"/>
      <c r="AS236" s="369"/>
      <c r="AT236" s="369"/>
      <c r="AU236" s="369"/>
      <c r="AV236" s="374"/>
      <c r="AW236" s="54"/>
      <c r="AX236" s="375"/>
      <c r="AY236" s="376"/>
    </row>
    <row r="237" spans="1:57" s="18" customFormat="1" ht="15.75" x14ac:dyDescent="0.25">
      <c r="A237" s="53"/>
      <c r="B237" s="53"/>
      <c r="C237" s="53"/>
      <c r="D237" s="53"/>
      <c r="E237" s="54"/>
      <c r="F237" s="55"/>
      <c r="G237" s="55"/>
      <c r="H237" s="56"/>
      <c r="I237" s="56"/>
      <c r="J237" s="56"/>
      <c r="K237" s="56"/>
      <c r="L237" s="57"/>
      <c r="M237" s="55"/>
      <c r="N237" s="55"/>
      <c r="O237" s="55"/>
      <c r="P237" s="57"/>
      <c r="Q237" s="57"/>
      <c r="R237" s="57"/>
      <c r="S237" s="57"/>
      <c r="T237" s="368"/>
      <c r="U237" s="369"/>
      <c r="V237" s="369"/>
      <c r="W237" s="369"/>
      <c r="X237" s="369"/>
      <c r="Y237" s="370"/>
      <c r="Z237" s="370"/>
      <c r="AA237" s="370"/>
      <c r="AB237" s="370"/>
      <c r="AC237" s="369"/>
      <c r="AD237" s="369"/>
      <c r="AE237" s="369"/>
      <c r="AF237" s="369"/>
      <c r="AG237" s="371"/>
      <c r="AH237" s="371"/>
      <c r="AI237" s="371"/>
      <c r="AJ237" s="371"/>
      <c r="AK237" s="372"/>
      <c r="AL237" s="372"/>
      <c r="AM237" s="373"/>
      <c r="AN237" s="369"/>
      <c r="AO237" s="369"/>
      <c r="AP237" s="369"/>
      <c r="AQ237" s="369"/>
      <c r="AR237" s="369"/>
      <c r="AS237" s="369"/>
      <c r="AT237" s="369"/>
      <c r="AU237" s="369"/>
      <c r="AV237" s="374"/>
      <c r="AW237" s="54"/>
      <c r="AX237" s="375"/>
      <c r="AY237" s="376"/>
    </row>
    <row r="238" spans="1:57" s="18" customFormat="1" ht="15.75" x14ac:dyDescent="0.25">
      <c r="A238" s="53"/>
      <c r="B238" s="53"/>
      <c r="C238" s="53"/>
      <c r="D238" s="53"/>
      <c r="E238" s="54"/>
      <c r="F238" s="55"/>
      <c r="G238" s="55"/>
      <c r="H238" s="56"/>
      <c r="I238" s="56"/>
      <c r="J238" s="56"/>
      <c r="K238" s="56"/>
      <c r="L238" s="57"/>
      <c r="M238" s="55"/>
      <c r="N238" s="55"/>
      <c r="O238" s="55"/>
      <c r="P238" s="57"/>
      <c r="Q238" s="57"/>
      <c r="R238" s="57"/>
      <c r="S238" s="57"/>
      <c r="T238" s="368"/>
      <c r="U238" s="369"/>
      <c r="V238" s="369"/>
      <c r="W238" s="369"/>
      <c r="X238" s="369"/>
      <c r="Y238" s="370"/>
      <c r="Z238" s="370"/>
      <c r="AA238" s="370"/>
      <c r="AB238" s="370"/>
      <c r="AC238" s="369"/>
      <c r="AD238" s="369"/>
      <c r="AE238" s="369"/>
      <c r="AF238" s="369"/>
      <c r="AG238" s="371"/>
      <c r="AH238" s="371"/>
      <c r="AI238" s="371"/>
      <c r="AJ238" s="371"/>
      <c r="AK238" s="372"/>
      <c r="AL238" s="372"/>
      <c r="AM238" s="373"/>
      <c r="AN238" s="369"/>
      <c r="AO238" s="369"/>
      <c r="AP238" s="369"/>
      <c r="AQ238" s="369"/>
      <c r="AR238" s="369"/>
      <c r="AS238" s="369"/>
      <c r="AT238" s="369"/>
      <c r="AU238" s="369"/>
      <c r="AV238" s="374"/>
      <c r="AW238" s="54"/>
      <c r="AX238" s="375"/>
      <c r="AY238" s="376"/>
    </row>
    <row r="239" spans="1:57" s="71" customFormat="1" ht="47.25" x14ac:dyDescent="0.25">
      <c r="A239" s="67" t="str">
        <f t="shared" si="30"/>
        <v>VC30DT+1</v>
      </c>
      <c r="B239" s="67" t="str">
        <f t="shared" si="31"/>
        <v>VC30DT+2</v>
      </c>
      <c r="C239" s="67" t="str">
        <f t="shared" si="32"/>
        <v>VC30DT+3</v>
      </c>
      <c r="D239" s="67" t="str">
        <f t="shared" si="33"/>
        <v>VC30DT+4</v>
      </c>
      <c r="E239" s="68" t="s">
        <v>32</v>
      </c>
      <c r="F239" s="69">
        <v>30</v>
      </c>
      <c r="G239" s="69" t="s">
        <v>6338</v>
      </c>
      <c r="H239" s="56" t="str">
        <f t="shared" si="7"/>
        <v>Đường từ Trường TH Cây Gáo cơ sở 2</v>
      </c>
      <c r="I239" s="70" t="s">
        <v>51</v>
      </c>
      <c r="J239" s="70" t="s">
        <v>6411</v>
      </c>
      <c r="K239" s="70" t="s">
        <v>6412</v>
      </c>
      <c r="L239" s="72">
        <v>2100</v>
      </c>
      <c r="M239" s="69">
        <v>1100</v>
      </c>
      <c r="N239" s="69">
        <v>900</v>
      </c>
      <c r="O239" s="69">
        <v>800</v>
      </c>
      <c r="P239" s="72">
        <f>VLOOKUP(G239&amp;"Vị trí 1",'[1]14_ODT'!$D$11:$L$3938,9,0)</f>
        <v>2100</v>
      </c>
      <c r="Q239" s="72">
        <f>VLOOKUP(G239&amp;"Vị trí 2",'[1]14_ODT'!$D$11:$L$3938,9,0)</f>
        <v>1100</v>
      </c>
      <c r="R239" s="72">
        <f>VLOOKUP(G239&amp;"Vị trí 3",'[1]14_ODT'!$D$11:$L$3938,9,0)</f>
        <v>900</v>
      </c>
      <c r="S239" s="72">
        <f>VLOOKUP(G239&amp;"Vị trí 4",'[1]14_ODT'!$D$11:$L$3938,9,0)</f>
        <v>800</v>
      </c>
      <c r="T239" s="378" t="e">
        <f>VLOOKUP(A239,[1]bieutonghopphieudieutra!$E$4:$Z$1730,32,0)</f>
        <v>#N/A</v>
      </c>
      <c r="U239" s="379" t="e">
        <f>VLOOKUP(B239,[1]bieutonghopphieudieutra!$E$4:$Z$1730,32,0)</f>
        <v>#N/A</v>
      </c>
      <c r="V239" s="379" t="e">
        <f>VLOOKUP(C239,[1]bieutonghopphieudieutra!$E$4:$Z$1730,32,0)</f>
        <v>#N/A</v>
      </c>
      <c r="W239" s="379" t="e">
        <f>VLOOKUP(D239,[1]bieutonghopphieudieutra!$E$4:$Z$1730,32,0)</f>
        <v>#N/A</v>
      </c>
      <c r="X239" s="379" t="e">
        <f>T239/L239</f>
        <v>#N/A</v>
      </c>
      <c r="Y239" s="380" t="e">
        <f>U239/M239</f>
        <v>#N/A</v>
      </c>
      <c r="Z239" s="380" t="e">
        <f>V239/N239</f>
        <v>#N/A</v>
      </c>
      <c r="AA239" s="380" t="e">
        <f>W239/O239</f>
        <v>#N/A</v>
      </c>
      <c r="AB239" s="380"/>
      <c r="AC239" s="379"/>
      <c r="AD239" s="379"/>
      <c r="AE239" s="379"/>
      <c r="AF239" s="379"/>
      <c r="AG239" s="381"/>
      <c r="AH239" s="381"/>
      <c r="AI239" s="381"/>
      <c r="AJ239" s="381">
        <v>4.0818635714285714</v>
      </c>
      <c r="AK239" s="382"/>
      <c r="AL239" s="382" t="e">
        <f>ROUNDDOWN(AJ239*#REF!/#REF!,1)</f>
        <v>#REF!</v>
      </c>
      <c r="AM239" s="383" t="e">
        <f t="shared" si="34"/>
        <v>#REF!</v>
      </c>
      <c r="AN239" s="379" t="e">
        <f t="shared" si="34"/>
        <v>#REF!</v>
      </c>
      <c r="AO239" s="379" t="e">
        <f t="shared" si="34"/>
        <v>#REF!</v>
      </c>
      <c r="AP239" s="379" t="e">
        <f t="shared" si="34"/>
        <v>#REF!</v>
      </c>
      <c r="AQ239" s="379" t="e">
        <f t="shared" si="35"/>
        <v>#REF!</v>
      </c>
      <c r="AR239" s="379" t="e">
        <f t="shared" si="35"/>
        <v>#REF!</v>
      </c>
      <c r="AS239" s="379" t="e">
        <f t="shared" si="35"/>
        <v>#REF!</v>
      </c>
      <c r="AT239" s="379" t="e">
        <f t="shared" si="35"/>
        <v>#REF!</v>
      </c>
      <c r="AU239" s="379" t="e">
        <f t="shared" si="36"/>
        <v>#REF!</v>
      </c>
      <c r="AV239" s="384" t="s">
        <v>1888</v>
      </c>
      <c r="AW239" s="68">
        <v>1854.9999999999998</v>
      </c>
      <c r="AX239" s="385">
        <v>909.99999999999989</v>
      </c>
      <c r="AY239" s="386">
        <v>665</v>
      </c>
      <c r="AZ239" s="71">
        <v>540</v>
      </c>
      <c r="BA239" s="71">
        <v>1590</v>
      </c>
      <c r="BB239" s="71">
        <v>780</v>
      </c>
      <c r="BC239" s="71">
        <v>570</v>
      </c>
      <c r="BD239" s="71">
        <v>465</v>
      </c>
      <c r="BE239" s="71" t="e">
        <f t="shared" si="37"/>
        <v>#REF!</v>
      </c>
    </row>
    <row r="240" spans="1:57" s="71" customFormat="1" ht="15.75" x14ac:dyDescent="0.25">
      <c r="A240" s="67"/>
      <c r="B240" s="67"/>
      <c r="C240" s="67"/>
      <c r="D240" s="67"/>
      <c r="E240" s="68"/>
      <c r="F240" s="69"/>
      <c r="G240" s="69"/>
      <c r="H240" s="56"/>
      <c r="I240" s="70"/>
      <c r="J240" s="70"/>
      <c r="K240" s="70"/>
      <c r="L240" s="72"/>
      <c r="M240" s="69"/>
      <c r="N240" s="69"/>
      <c r="O240" s="69"/>
      <c r="P240" s="72"/>
      <c r="Q240" s="72"/>
      <c r="R240" s="72"/>
      <c r="S240" s="72"/>
      <c r="T240" s="378"/>
      <c r="U240" s="379"/>
      <c r="V240" s="379"/>
      <c r="W240" s="379"/>
      <c r="X240" s="379"/>
      <c r="Y240" s="380"/>
      <c r="Z240" s="380"/>
      <c r="AA240" s="380"/>
      <c r="AB240" s="380"/>
      <c r="AC240" s="379"/>
      <c r="AD240" s="379"/>
      <c r="AE240" s="379"/>
      <c r="AF240" s="379"/>
      <c r="AG240" s="381"/>
      <c r="AH240" s="381"/>
      <c r="AI240" s="381"/>
      <c r="AJ240" s="381"/>
      <c r="AK240" s="382"/>
      <c r="AL240" s="382"/>
      <c r="AM240" s="383"/>
      <c r="AN240" s="379"/>
      <c r="AO240" s="379"/>
      <c r="AP240" s="379"/>
      <c r="AQ240" s="379"/>
      <c r="AR240" s="379"/>
      <c r="AS240" s="379"/>
      <c r="AT240" s="379"/>
      <c r="AU240" s="379"/>
      <c r="AV240" s="384"/>
      <c r="AW240" s="68"/>
      <c r="AX240" s="385"/>
      <c r="AY240" s="386"/>
    </row>
    <row r="241" spans="1:57" s="71" customFormat="1" ht="15.75" x14ac:dyDescent="0.25">
      <c r="A241" s="67"/>
      <c r="B241" s="67"/>
      <c r="C241" s="67"/>
      <c r="D241" s="67"/>
      <c r="E241" s="68"/>
      <c r="F241" s="69"/>
      <c r="G241" s="69"/>
      <c r="H241" s="56"/>
      <c r="I241" s="70"/>
      <c r="J241" s="70"/>
      <c r="K241" s="70"/>
      <c r="L241" s="72"/>
      <c r="M241" s="69"/>
      <c r="N241" s="69"/>
      <c r="O241" s="69"/>
      <c r="P241" s="72"/>
      <c r="Q241" s="72"/>
      <c r="R241" s="72"/>
      <c r="S241" s="72"/>
      <c r="T241" s="378"/>
      <c r="U241" s="379"/>
      <c r="V241" s="379"/>
      <c r="W241" s="379"/>
      <c r="X241" s="379"/>
      <c r="Y241" s="380"/>
      <c r="Z241" s="380"/>
      <c r="AA241" s="380"/>
      <c r="AB241" s="380"/>
      <c r="AC241" s="379"/>
      <c r="AD241" s="379"/>
      <c r="AE241" s="379"/>
      <c r="AF241" s="379"/>
      <c r="AG241" s="381"/>
      <c r="AH241" s="381"/>
      <c r="AI241" s="381"/>
      <c r="AJ241" s="381"/>
      <c r="AK241" s="382"/>
      <c r="AL241" s="382"/>
      <c r="AM241" s="383"/>
      <c r="AN241" s="379"/>
      <c r="AO241" s="379"/>
      <c r="AP241" s="379"/>
      <c r="AQ241" s="379"/>
      <c r="AR241" s="379"/>
      <c r="AS241" s="379"/>
      <c r="AT241" s="379"/>
      <c r="AU241" s="379"/>
      <c r="AV241" s="384"/>
      <c r="AW241" s="68"/>
      <c r="AX241" s="385"/>
      <c r="AY241" s="386"/>
    </row>
    <row r="242" spans="1:57" s="71" customFormat="1" ht="15.75" x14ac:dyDescent="0.25">
      <c r="A242" s="67"/>
      <c r="B242" s="67"/>
      <c r="C242" s="67"/>
      <c r="D242" s="67"/>
      <c r="E242" s="68"/>
      <c r="F242" s="69"/>
      <c r="G242" s="69"/>
      <c r="H242" s="56"/>
      <c r="I242" s="70"/>
      <c r="J242" s="70"/>
      <c r="K242" s="70"/>
      <c r="L242" s="72"/>
      <c r="M242" s="69"/>
      <c r="N242" s="69"/>
      <c r="O242" s="69"/>
      <c r="P242" s="72"/>
      <c r="Q242" s="72"/>
      <c r="R242" s="72"/>
      <c r="S242" s="72"/>
      <c r="T242" s="378"/>
      <c r="U242" s="379"/>
      <c r="V242" s="379"/>
      <c r="W242" s="379"/>
      <c r="X242" s="379"/>
      <c r="Y242" s="380"/>
      <c r="Z242" s="380"/>
      <c r="AA242" s="380"/>
      <c r="AB242" s="380"/>
      <c r="AC242" s="379"/>
      <c r="AD242" s="379"/>
      <c r="AE242" s="379"/>
      <c r="AF242" s="379"/>
      <c r="AG242" s="381"/>
      <c r="AH242" s="381"/>
      <c r="AI242" s="381"/>
      <c r="AJ242" s="381"/>
      <c r="AK242" s="382"/>
      <c r="AL242" s="382"/>
      <c r="AM242" s="383"/>
      <c r="AN242" s="379"/>
      <c r="AO242" s="379"/>
      <c r="AP242" s="379"/>
      <c r="AQ242" s="379"/>
      <c r="AR242" s="379"/>
      <c r="AS242" s="379"/>
      <c r="AT242" s="379"/>
      <c r="AU242" s="379"/>
      <c r="AV242" s="384"/>
      <c r="AW242" s="68"/>
      <c r="AX242" s="385"/>
      <c r="AY242" s="386"/>
    </row>
    <row r="243" spans="1:57" s="71" customFormat="1" ht="15.75" x14ac:dyDescent="0.25">
      <c r="A243" s="67"/>
      <c r="B243" s="67"/>
      <c r="C243" s="67"/>
      <c r="D243" s="67"/>
      <c r="E243" s="68"/>
      <c r="F243" s="69"/>
      <c r="G243" s="69"/>
      <c r="H243" s="56"/>
      <c r="I243" s="70"/>
      <c r="J243" s="70"/>
      <c r="K243" s="70"/>
      <c r="L243" s="72"/>
      <c r="M243" s="69"/>
      <c r="N243" s="69"/>
      <c r="O243" s="69"/>
      <c r="P243" s="72"/>
      <c r="Q243" s="72"/>
      <c r="R243" s="72"/>
      <c r="S243" s="72"/>
      <c r="T243" s="378"/>
      <c r="U243" s="379"/>
      <c r="V243" s="379"/>
      <c r="W243" s="379"/>
      <c r="X243" s="379"/>
      <c r="Y243" s="380"/>
      <c r="Z243" s="380"/>
      <c r="AA243" s="380"/>
      <c r="AB243" s="380"/>
      <c r="AC243" s="379"/>
      <c r="AD243" s="379"/>
      <c r="AE243" s="379"/>
      <c r="AF243" s="379"/>
      <c r="AG243" s="381"/>
      <c r="AH243" s="381"/>
      <c r="AI243" s="381"/>
      <c r="AJ243" s="381"/>
      <c r="AK243" s="382"/>
      <c r="AL243" s="382"/>
      <c r="AM243" s="383"/>
      <c r="AN243" s="379"/>
      <c r="AO243" s="379"/>
      <c r="AP243" s="379"/>
      <c r="AQ243" s="379"/>
      <c r="AR243" s="379"/>
      <c r="AS243" s="379"/>
      <c r="AT243" s="379"/>
      <c r="AU243" s="379"/>
      <c r="AV243" s="384"/>
      <c r="AW243" s="68"/>
      <c r="AX243" s="385"/>
      <c r="AY243" s="386"/>
    </row>
    <row r="244" spans="1:57" s="71" customFormat="1" ht="15.75" x14ac:dyDescent="0.25">
      <c r="A244" s="67"/>
      <c r="B244" s="67"/>
      <c r="C244" s="67"/>
      <c r="D244" s="67"/>
      <c r="E244" s="68"/>
      <c r="F244" s="69"/>
      <c r="G244" s="69"/>
      <c r="H244" s="56"/>
      <c r="I244" s="70"/>
      <c r="J244" s="70"/>
      <c r="K244" s="70"/>
      <c r="L244" s="72"/>
      <c r="M244" s="69"/>
      <c r="N244" s="69"/>
      <c r="O244" s="69"/>
      <c r="P244" s="72"/>
      <c r="Q244" s="72"/>
      <c r="R244" s="72"/>
      <c r="S244" s="72"/>
      <c r="T244" s="378"/>
      <c r="U244" s="379"/>
      <c r="V244" s="379"/>
      <c r="W244" s="379"/>
      <c r="X244" s="379"/>
      <c r="Y244" s="380"/>
      <c r="Z244" s="380"/>
      <c r="AA244" s="380"/>
      <c r="AB244" s="380"/>
      <c r="AC244" s="379"/>
      <c r="AD244" s="379"/>
      <c r="AE244" s="379"/>
      <c r="AF244" s="379"/>
      <c r="AG244" s="381"/>
      <c r="AH244" s="381"/>
      <c r="AI244" s="381"/>
      <c r="AJ244" s="381"/>
      <c r="AK244" s="382"/>
      <c r="AL244" s="382"/>
      <c r="AM244" s="383"/>
      <c r="AN244" s="379"/>
      <c r="AO244" s="379"/>
      <c r="AP244" s="379"/>
      <c r="AQ244" s="379"/>
      <c r="AR244" s="379"/>
      <c r="AS244" s="379"/>
      <c r="AT244" s="379"/>
      <c r="AU244" s="379"/>
      <c r="AV244" s="384"/>
      <c r="AW244" s="68"/>
      <c r="AX244" s="385"/>
      <c r="AY244" s="386"/>
    </row>
    <row r="245" spans="1:57" s="71" customFormat="1" ht="15.75" x14ac:dyDescent="0.25">
      <c r="A245" s="67"/>
      <c r="B245" s="67"/>
      <c r="C245" s="67"/>
      <c r="D245" s="67"/>
      <c r="E245" s="68"/>
      <c r="F245" s="69"/>
      <c r="G245" s="69"/>
      <c r="H245" s="56"/>
      <c r="I245" s="70"/>
      <c r="J245" s="70"/>
      <c r="K245" s="70"/>
      <c r="L245" s="72"/>
      <c r="M245" s="69"/>
      <c r="N245" s="69"/>
      <c r="O245" s="69"/>
      <c r="P245" s="72"/>
      <c r="Q245" s="72"/>
      <c r="R245" s="72"/>
      <c r="S245" s="72"/>
      <c r="T245" s="378"/>
      <c r="U245" s="379"/>
      <c r="V245" s="379"/>
      <c r="W245" s="379"/>
      <c r="X245" s="379"/>
      <c r="Y245" s="380"/>
      <c r="Z245" s="380"/>
      <c r="AA245" s="380"/>
      <c r="AB245" s="380"/>
      <c r="AC245" s="379"/>
      <c r="AD245" s="379"/>
      <c r="AE245" s="379"/>
      <c r="AF245" s="379"/>
      <c r="AG245" s="381"/>
      <c r="AH245" s="381"/>
      <c r="AI245" s="381"/>
      <c r="AJ245" s="381"/>
      <c r="AK245" s="382"/>
      <c r="AL245" s="382"/>
      <c r="AM245" s="383"/>
      <c r="AN245" s="379"/>
      <c r="AO245" s="379"/>
      <c r="AP245" s="379"/>
      <c r="AQ245" s="379"/>
      <c r="AR245" s="379"/>
      <c r="AS245" s="379"/>
      <c r="AT245" s="379"/>
      <c r="AU245" s="379"/>
      <c r="AV245" s="384"/>
      <c r="AW245" s="68"/>
      <c r="AX245" s="385"/>
      <c r="AY245" s="386"/>
    </row>
    <row r="246" spans="1:57" s="18" customFormat="1" ht="47.25" x14ac:dyDescent="0.25">
      <c r="A246" s="53" t="str">
        <f t="shared" si="30"/>
        <v>VC29DT+1</v>
      </c>
      <c r="B246" s="53" t="str">
        <f t="shared" si="31"/>
        <v>VC29DT+2</v>
      </c>
      <c r="C246" s="53" t="str">
        <f t="shared" si="32"/>
        <v>VC29DT+3</v>
      </c>
      <c r="D246" s="53" t="str">
        <f t="shared" si="33"/>
        <v>VC29DT+4</v>
      </c>
      <c r="E246" s="54" t="s">
        <v>32</v>
      </c>
      <c r="F246" s="55">
        <v>29</v>
      </c>
      <c r="G246" s="55" t="s">
        <v>6334</v>
      </c>
      <c r="H246" s="56" t="str">
        <f t="shared" si="7"/>
        <v>Đường vào Mỏ đá Cây Gáo</v>
      </c>
      <c r="I246" s="56" t="s">
        <v>6336</v>
      </c>
      <c r="J246" s="56" t="s">
        <v>6413</v>
      </c>
      <c r="K246" s="56" t="s">
        <v>6414</v>
      </c>
      <c r="L246" s="57">
        <v>2100</v>
      </c>
      <c r="M246" s="55">
        <v>1100</v>
      </c>
      <c r="N246" s="55">
        <v>900</v>
      </c>
      <c r="O246" s="55">
        <v>800</v>
      </c>
      <c r="P246" s="57">
        <f>VLOOKUP(G246&amp;"Vị trí 1",'[1]14_ODT'!$D$11:$L$3938,9,0)</f>
        <v>2100</v>
      </c>
      <c r="Q246" s="57">
        <f>VLOOKUP(G246&amp;"Vị trí 2",'[1]14_ODT'!$D$11:$L$3938,9,0)</f>
        <v>1100</v>
      </c>
      <c r="R246" s="57">
        <f>VLOOKUP(G246&amp;"Vị trí 3",'[1]14_ODT'!$D$11:$L$3938,9,0)</f>
        <v>900</v>
      </c>
      <c r="S246" s="57">
        <f>VLOOKUP(G246&amp;"Vị trí 4",'[1]14_ODT'!$D$11:$L$3938,9,0)</f>
        <v>800</v>
      </c>
      <c r="T246" s="368"/>
      <c r="U246" s="369"/>
      <c r="V246" s="369"/>
      <c r="W246" s="369"/>
      <c r="X246" s="369"/>
      <c r="Y246" s="370"/>
      <c r="Z246" s="370"/>
      <c r="AA246" s="370"/>
      <c r="AB246" s="370"/>
      <c r="AC246" s="369"/>
      <c r="AD246" s="369"/>
      <c r="AE246" s="369"/>
      <c r="AF246" s="369"/>
      <c r="AG246" s="371"/>
      <c r="AH246" s="371"/>
      <c r="AI246" s="371"/>
      <c r="AJ246" s="371">
        <v>5.37</v>
      </c>
      <c r="AK246" s="372"/>
      <c r="AL246" s="372" t="e">
        <f>ROUNDDOWN(AJ246*#REF!/#REF!,1)</f>
        <v>#REF!</v>
      </c>
      <c r="AM246" s="373" t="e">
        <f t="shared" si="34"/>
        <v>#REF!</v>
      </c>
      <c r="AN246" s="369" t="e">
        <f t="shared" si="34"/>
        <v>#REF!</v>
      </c>
      <c r="AO246" s="369" t="e">
        <f t="shared" si="34"/>
        <v>#REF!</v>
      </c>
      <c r="AP246" s="369" t="e">
        <f t="shared" si="34"/>
        <v>#REF!</v>
      </c>
      <c r="AQ246" s="369" t="e">
        <f t="shared" si="35"/>
        <v>#REF!</v>
      </c>
      <c r="AR246" s="369" t="e">
        <f t="shared" si="35"/>
        <v>#REF!</v>
      </c>
      <c r="AS246" s="369" t="e">
        <f t="shared" si="35"/>
        <v>#REF!</v>
      </c>
      <c r="AT246" s="369" t="e">
        <f t="shared" si="35"/>
        <v>#REF!</v>
      </c>
      <c r="AU246" s="369" t="e">
        <f t="shared" si="36"/>
        <v>#REF!</v>
      </c>
      <c r="AV246" s="374" t="s">
        <v>1888</v>
      </c>
      <c r="AW246" s="54">
        <v>2170</v>
      </c>
      <c r="AX246" s="375">
        <v>1085</v>
      </c>
      <c r="AY246" s="376">
        <v>665</v>
      </c>
      <c r="AZ246" s="18">
        <v>540</v>
      </c>
      <c r="BA246" s="18">
        <v>1860</v>
      </c>
      <c r="BB246" s="18">
        <v>930</v>
      </c>
      <c r="BC246" s="18">
        <v>570</v>
      </c>
      <c r="BD246" s="18">
        <v>465</v>
      </c>
      <c r="BE246" s="18" t="e">
        <f t="shared" si="37"/>
        <v>#REF!</v>
      </c>
    </row>
    <row r="247" spans="1:57" s="18" customFormat="1" ht="15.75" x14ac:dyDescent="0.25">
      <c r="A247" s="53"/>
      <c r="B247" s="53"/>
      <c r="C247" s="53"/>
      <c r="D247" s="53"/>
      <c r="E247" s="54"/>
      <c r="F247" s="55"/>
      <c r="G247" s="55"/>
      <c r="H247" s="56"/>
      <c r="I247" s="56"/>
      <c r="J247" s="56"/>
      <c r="K247" s="56"/>
      <c r="L247" s="57"/>
      <c r="M247" s="55"/>
      <c r="N247" s="55"/>
      <c r="O247" s="55"/>
      <c r="P247" s="57"/>
      <c r="Q247" s="57"/>
      <c r="R247" s="57"/>
      <c r="S247" s="57"/>
      <c r="T247" s="368"/>
      <c r="U247" s="369"/>
      <c r="V247" s="369"/>
      <c r="W247" s="369"/>
      <c r="X247" s="369"/>
      <c r="Y247" s="370"/>
      <c r="Z247" s="370"/>
      <c r="AA247" s="370"/>
      <c r="AB247" s="370"/>
      <c r="AC247" s="369"/>
      <c r="AD247" s="369"/>
      <c r="AE247" s="369"/>
      <c r="AF247" s="369"/>
      <c r="AG247" s="371"/>
      <c r="AH247" s="371"/>
      <c r="AI247" s="371"/>
      <c r="AJ247" s="371"/>
      <c r="AK247" s="372"/>
      <c r="AL247" s="372"/>
      <c r="AM247" s="373"/>
      <c r="AN247" s="369"/>
      <c r="AO247" s="369"/>
      <c r="AP247" s="369"/>
      <c r="AQ247" s="369"/>
      <c r="AR247" s="369"/>
      <c r="AS247" s="369"/>
      <c r="AT247" s="369"/>
      <c r="AU247" s="369"/>
      <c r="AV247" s="374"/>
      <c r="AW247" s="54"/>
      <c r="AX247" s="375"/>
      <c r="AY247" s="376"/>
    </row>
    <row r="248" spans="1:57" s="18" customFormat="1" ht="15.75" x14ac:dyDescent="0.25">
      <c r="A248" s="53"/>
      <c r="B248" s="53"/>
      <c r="C248" s="53"/>
      <c r="D248" s="53"/>
      <c r="E248" s="54"/>
      <c r="F248" s="55"/>
      <c r="G248" s="55"/>
      <c r="H248" s="56"/>
      <c r="I248" s="56"/>
      <c r="J248" s="56"/>
      <c r="K248" s="56"/>
      <c r="L248" s="57"/>
      <c r="M248" s="55"/>
      <c r="N248" s="55"/>
      <c r="O248" s="55"/>
      <c r="P248" s="57"/>
      <c r="Q248" s="57"/>
      <c r="R248" s="57"/>
      <c r="S248" s="57"/>
      <c r="T248" s="368"/>
      <c r="U248" s="369"/>
      <c r="V248" s="369"/>
      <c r="W248" s="369"/>
      <c r="X248" s="369"/>
      <c r="Y248" s="370"/>
      <c r="Z248" s="370"/>
      <c r="AA248" s="370"/>
      <c r="AB248" s="370"/>
      <c r="AC248" s="369"/>
      <c r="AD248" s="369"/>
      <c r="AE248" s="369"/>
      <c r="AF248" s="369"/>
      <c r="AG248" s="371"/>
      <c r="AH248" s="371"/>
      <c r="AI248" s="371"/>
      <c r="AJ248" s="371"/>
      <c r="AK248" s="372"/>
      <c r="AL248" s="372"/>
      <c r="AM248" s="373"/>
      <c r="AN248" s="369"/>
      <c r="AO248" s="369"/>
      <c r="AP248" s="369"/>
      <c r="AQ248" s="369"/>
      <c r="AR248" s="369"/>
      <c r="AS248" s="369"/>
      <c r="AT248" s="369"/>
      <c r="AU248" s="369"/>
      <c r="AV248" s="374"/>
      <c r="AW248" s="54"/>
      <c r="AX248" s="375"/>
      <c r="AY248" s="376"/>
    </row>
    <row r="249" spans="1:57" s="18" customFormat="1" ht="15.75" x14ac:dyDescent="0.25">
      <c r="A249" s="53"/>
      <c r="B249" s="53"/>
      <c r="C249" s="53"/>
      <c r="D249" s="53"/>
      <c r="E249" s="54"/>
      <c r="F249" s="55"/>
      <c r="G249" s="55"/>
      <c r="H249" s="56"/>
      <c r="I249" s="56"/>
      <c r="J249" s="56"/>
      <c r="K249" s="56"/>
      <c r="L249" s="57"/>
      <c r="M249" s="55"/>
      <c r="N249" s="55"/>
      <c r="O249" s="55"/>
      <c r="P249" s="57"/>
      <c r="Q249" s="57"/>
      <c r="R249" s="57"/>
      <c r="S249" s="57"/>
      <c r="T249" s="368"/>
      <c r="U249" s="369"/>
      <c r="V249" s="369"/>
      <c r="W249" s="369"/>
      <c r="X249" s="369"/>
      <c r="Y249" s="370"/>
      <c r="Z249" s="370"/>
      <c r="AA249" s="370"/>
      <c r="AB249" s="370"/>
      <c r="AC249" s="369"/>
      <c r="AD249" s="369"/>
      <c r="AE249" s="369"/>
      <c r="AF249" s="369"/>
      <c r="AG249" s="371"/>
      <c r="AH249" s="371"/>
      <c r="AI249" s="371"/>
      <c r="AJ249" s="371"/>
      <c r="AK249" s="372"/>
      <c r="AL249" s="372"/>
      <c r="AM249" s="373"/>
      <c r="AN249" s="369"/>
      <c r="AO249" s="369"/>
      <c r="AP249" s="369"/>
      <c r="AQ249" s="369"/>
      <c r="AR249" s="369"/>
      <c r="AS249" s="369"/>
      <c r="AT249" s="369"/>
      <c r="AU249" s="369"/>
      <c r="AV249" s="374"/>
      <c r="AW249" s="54"/>
      <c r="AX249" s="375"/>
      <c r="AY249" s="376"/>
    </row>
    <row r="250" spans="1:57" s="18" customFormat="1" ht="15.75" x14ac:dyDescent="0.25">
      <c r="A250" s="53"/>
      <c r="B250" s="53"/>
      <c r="C250" s="53"/>
      <c r="D250" s="53"/>
      <c r="E250" s="54"/>
      <c r="F250" s="55"/>
      <c r="G250" s="55"/>
      <c r="H250" s="56"/>
      <c r="I250" s="56"/>
      <c r="J250" s="56"/>
      <c r="K250" s="56"/>
      <c r="L250" s="57"/>
      <c r="M250" s="55"/>
      <c r="N250" s="55"/>
      <c r="O250" s="55"/>
      <c r="P250" s="57"/>
      <c r="Q250" s="57"/>
      <c r="R250" s="57"/>
      <c r="S250" s="57"/>
      <c r="T250" s="368"/>
      <c r="U250" s="369"/>
      <c r="V250" s="369"/>
      <c r="W250" s="369"/>
      <c r="X250" s="369"/>
      <c r="Y250" s="370"/>
      <c r="Z250" s="370"/>
      <c r="AA250" s="370"/>
      <c r="AB250" s="370"/>
      <c r="AC250" s="369"/>
      <c r="AD250" s="369"/>
      <c r="AE250" s="369"/>
      <c r="AF250" s="369"/>
      <c r="AG250" s="371"/>
      <c r="AH250" s="371"/>
      <c r="AI250" s="371"/>
      <c r="AJ250" s="371"/>
      <c r="AK250" s="372"/>
      <c r="AL250" s="372"/>
      <c r="AM250" s="373"/>
      <c r="AN250" s="369"/>
      <c r="AO250" s="369"/>
      <c r="AP250" s="369"/>
      <c r="AQ250" s="369"/>
      <c r="AR250" s="369"/>
      <c r="AS250" s="369"/>
      <c r="AT250" s="369"/>
      <c r="AU250" s="369"/>
      <c r="AV250" s="374"/>
      <c r="AW250" s="54"/>
      <c r="AX250" s="375"/>
      <c r="AY250" s="376"/>
    </row>
    <row r="251" spans="1:57" s="18" customFormat="1" ht="15.75" x14ac:dyDescent="0.25">
      <c r="A251" s="53"/>
      <c r="B251" s="53"/>
      <c r="C251" s="53"/>
      <c r="D251" s="53"/>
      <c r="E251" s="54"/>
      <c r="F251" s="55"/>
      <c r="G251" s="55"/>
      <c r="H251" s="56"/>
      <c r="I251" s="56"/>
      <c r="J251" s="56"/>
      <c r="K251" s="56"/>
      <c r="L251" s="57"/>
      <c r="M251" s="55"/>
      <c r="N251" s="55"/>
      <c r="O251" s="55"/>
      <c r="P251" s="57"/>
      <c r="Q251" s="57"/>
      <c r="R251" s="57"/>
      <c r="S251" s="57"/>
      <c r="T251" s="368"/>
      <c r="U251" s="369"/>
      <c r="V251" s="369"/>
      <c r="W251" s="369"/>
      <c r="X251" s="369"/>
      <c r="Y251" s="370"/>
      <c r="Z251" s="370"/>
      <c r="AA251" s="370"/>
      <c r="AB251" s="370"/>
      <c r="AC251" s="369"/>
      <c r="AD251" s="369"/>
      <c r="AE251" s="369"/>
      <c r="AF251" s="369"/>
      <c r="AG251" s="371"/>
      <c r="AH251" s="371"/>
      <c r="AI251" s="371"/>
      <c r="AJ251" s="371"/>
      <c r="AK251" s="372"/>
      <c r="AL251" s="372"/>
      <c r="AM251" s="373"/>
      <c r="AN251" s="369"/>
      <c r="AO251" s="369"/>
      <c r="AP251" s="369"/>
      <c r="AQ251" s="369"/>
      <c r="AR251" s="369"/>
      <c r="AS251" s="369"/>
      <c r="AT251" s="369"/>
      <c r="AU251" s="369"/>
      <c r="AV251" s="374"/>
      <c r="AW251" s="54"/>
      <c r="AX251" s="375"/>
      <c r="AY251" s="376"/>
    </row>
    <row r="252" spans="1:57" s="18" customFormat="1" ht="15.75" x14ac:dyDescent="0.25">
      <c r="A252" s="53"/>
      <c r="B252" s="53"/>
      <c r="C252" s="53"/>
      <c r="D252" s="53"/>
      <c r="E252" s="54"/>
      <c r="F252" s="55"/>
      <c r="G252" s="55"/>
      <c r="H252" s="56"/>
      <c r="I252" s="56"/>
      <c r="J252" s="56"/>
      <c r="K252" s="56"/>
      <c r="L252" s="57"/>
      <c r="M252" s="55"/>
      <c r="N252" s="55"/>
      <c r="O252" s="55"/>
      <c r="P252" s="57"/>
      <c r="Q252" s="57"/>
      <c r="R252" s="57"/>
      <c r="S252" s="57"/>
      <c r="T252" s="368"/>
      <c r="U252" s="369"/>
      <c r="V252" s="369"/>
      <c r="W252" s="369"/>
      <c r="X252" s="369"/>
      <c r="Y252" s="370"/>
      <c r="Z252" s="370"/>
      <c r="AA252" s="370"/>
      <c r="AB252" s="370"/>
      <c r="AC252" s="369"/>
      <c r="AD252" s="369"/>
      <c r="AE252" s="369"/>
      <c r="AF252" s="369"/>
      <c r="AG252" s="371"/>
      <c r="AH252" s="371"/>
      <c r="AI252" s="371"/>
      <c r="AJ252" s="371"/>
      <c r="AK252" s="372"/>
      <c r="AL252" s="372"/>
      <c r="AM252" s="373"/>
      <c r="AN252" s="369"/>
      <c r="AO252" s="369"/>
      <c r="AP252" s="369"/>
      <c r="AQ252" s="369"/>
      <c r="AR252" s="369"/>
      <c r="AS252" s="369"/>
      <c r="AT252" s="369"/>
      <c r="AU252" s="369"/>
      <c r="AV252" s="374"/>
      <c r="AW252" s="54"/>
      <c r="AX252" s="375"/>
      <c r="AY252" s="376"/>
    </row>
    <row r="253" spans="1:57" s="18" customFormat="1" ht="63" x14ac:dyDescent="0.25">
      <c r="A253" s="53" t="str">
        <f t="shared" si="30"/>
        <v>VC13DT+1</v>
      </c>
      <c r="B253" s="53" t="str">
        <f t="shared" si="31"/>
        <v>VC13DT+2</v>
      </c>
      <c r="C253" s="53" t="str">
        <f t="shared" si="32"/>
        <v>VC13DT+3</v>
      </c>
      <c r="D253" s="53" t="str">
        <f t="shared" si="33"/>
        <v>VC13DT+4</v>
      </c>
      <c r="E253" s="54" t="s">
        <v>32</v>
      </c>
      <c r="F253" s="55">
        <v>13</v>
      </c>
      <c r="G253" s="55" t="s">
        <v>6286</v>
      </c>
      <c r="H253" s="56" t="str">
        <f t="shared" si="7"/>
        <v xml:space="preserve">Đường Chu Văn An </v>
      </c>
      <c r="I253" s="56" t="s">
        <v>2888</v>
      </c>
      <c r="J253" s="56" t="s">
        <v>5142</v>
      </c>
      <c r="K253" s="56" t="s">
        <v>6415</v>
      </c>
      <c r="L253" s="57">
        <v>4000</v>
      </c>
      <c r="M253" s="55">
        <v>1400</v>
      </c>
      <c r="N253" s="55">
        <v>1100</v>
      </c>
      <c r="O253" s="55">
        <v>800</v>
      </c>
      <c r="P253" s="57">
        <f>VLOOKUP(G253&amp;"Vị trí 1",'[1]14_ODT'!$D$11:$L$3938,9,0)</f>
        <v>4000</v>
      </c>
      <c r="Q253" s="57">
        <f>VLOOKUP(G253&amp;"Vị trí 2",'[1]14_ODT'!$D$11:$L$3938,9,0)</f>
        <v>1400</v>
      </c>
      <c r="R253" s="57">
        <f>VLOOKUP(G253&amp;"Vị trí 3",'[1]14_ODT'!$D$11:$L$3938,9,0)</f>
        <v>1100</v>
      </c>
      <c r="S253" s="57">
        <f>VLOOKUP(G253&amp;"Vị trí 4",'[1]14_ODT'!$D$11:$L$3938,9,0)</f>
        <v>800</v>
      </c>
      <c r="T253" s="368"/>
      <c r="U253" s="369"/>
      <c r="V253" s="369"/>
      <c r="W253" s="369"/>
      <c r="X253" s="369"/>
      <c r="Y253" s="370"/>
      <c r="Z253" s="370"/>
      <c r="AA253" s="370"/>
      <c r="AB253" s="370"/>
      <c r="AC253" s="369"/>
      <c r="AD253" s="369"/>
      <c r="AE253" s="369"/>
      <c r="AF253" s="369"/>
      <c r="AG253" s="371"/>
      <c r="AH253" s="371"/>
      <c r="AI253" s="371"/>
      <c r="AJ253" s="371">
        <v>5.37</v>
      </c>
      <c r="AK253" s="372"/>
      <c r="AL253" s="372" t="e">
        <f>ROUNDDOWN(AJ253*#REF!/#REF!,1)</f>
        <v>#REF!</v>
      </c>
      <c r="AM253" s="373" t="e">
        <f t="shared" si="34"/>
        <v>#REF!</v>
      </c>
      <c r="AN253" s="369" t="e">
        <f t="shared" si="34"/>
        <v>#REF!</v>
      </c>
      <c r="AO253" s="369" t="e">
        <f t="shared" si="34"/>
        <v>#REF!</v>
      </c>
      <c r="AP253" s="369" t="e">
        <f t="shared" si="34"/>
        <v>#REF!</v>
      </c>
      <c r="AQ253" s="369" t="e">
        <f t="shared" si="35"/>
        <v>#REF!</v>
      </c>
      <c r="AR253" s="369" t="e">
        <f t="shared" si="35"/>
        <v>#REF!</v>
      </c>
      <c r="AS253" s="369" t="e">
        <f t="shared" si="35"/>
        <v>#REF!</v>
      </c>
      <c r="AT253" s="369" t="e">
        <f t="shared" si="35"/>
        <v>#REF!</v>
      </c>
      <c r="AU253" s="369" t="e">
        <f t="shared" si="36"/>
        <v>#REF!</v>
      </c>
      <c r="AV253" s="374" t="s">
        <v>32</v>
      </c>
      <c r="AW253" s="54">
        <v>1470</v>
      </c>
      <c r="AX253" s="375">
        <v>700</v>
      </c>
      <c r="AY253" s="376">
        <v>630</v>
      </c>
      <c r="AZ253" s="18">
        <v>560</v>
      </c>
      <c r="BA253" s="18">
        <v>1260</v>
      </c>
      <c r="BB253" s="18">
        <v>600</v>
      </c>
      <c r="BC253" s="18">
        <v>540</v>
      </c>
      <c r="BD253" s="18">
        <v>480</v>
      </c>
      <c r="BE253" s="18" t="e">
        <f t="shared" si="37"/>
        <v>#REF!</v>
      </c>
    </row>
    <row r="254" spans="1:57" s="18" customFormat="1" ht="15.75" x14ac:dyDescent="0.25">
      <c r="A254" s="53"/>
      <c r="B254" s="53"/>
      <c r="C254" s="53"/>
      <c r="D254" s="53"/>
      <c r="E254" s="54"/>
      <c r="F254" s="55"/>
      <c r="G254" s="55"/>
      <c r="H254" s="56"/>
      <c r="I254" s="56"/>
      <c r="J254" s="56"/>
      <c r="K254" s="56"/>
      <c r="L254" s="57"/>
      <c r="M254" s="55"/>
      <c r="N254" s="55"/>
      <c r="O254" s="55"/>
      <c r="P254" s="57"/>
      <c r="Q254" s="57"/>
      <c r="R254" s="57"/>
      <c r="S254" s="57"/>
      <c r="T254" s="368"/>
      <c r="U254" s="369"/>
      <c r="V254" s="369"/>
      <c r="W254" s="369"/>
      <c r="X254" s="369"/>
      <c r="Y254" s="370"/>
      <c r="Z254" s="370"/>
      <c r="AA254" s="370"/>
      <c r="AB254" s="370"/>
      <c r="AC254" s="369"/>
      <c r="AD254" s="369"/>
      <c r="AE254" s="369"/>
      <c r="AF254" s="369"/>
      <c r="AG254" s="371"/>
      <c r="AH254" s="371"/>
      <c r="AI254" s="371"/>
      <c r="AJ254" s="371"/>
      <c r="AK254" s="372"/>
      <c r="AL254" s="372"/>
      <c r="AM254" s="373"/>
      <c r="AN254" s="369"/>
      <c r="AO254" s="369"/>
      <c r="AP254" s="369"/>
      <c r="AQ254" s="369"/>
      <c r="AR254" s="369"/>
      <c r="AS254" s="369"/>
      <c r="AT254" s="369"/>
      <c r="AU254" s="369"/>
      <c r="AV254" s="374"/>
      <c r="AW254" s="54"/>
      <c r="AX254" s="375"/>
      <c r="AY254" s="376"/>
    </row>
    <row r="255" spans="1:57" s="18" customFormat="1" ht="15.75" x14ac:dyDescent="0.25">
      <c r="A255" s="53"/>
      <c r="B255" s="53"/>
      <c r="C255" s="53"/>
      <c r="D255" s="53"/>
      <c r="E255" s="54"/>
      <c r="F255" s="55"/>
      <c r="G255" s="55"/>
      <c r="H255" s="56"/>
      <c r="I255" s="56"/>
      <c r="J255" s="56"/>
      <c r="K255" s="56"/>
      <c r="L255" s="57"/>
      <c r="M255" s="55"/>
      <c r="N255" s="55"/>
      <c r="O255" s="55"/>
      <c r="P255" s="57"/>
      <c r="Q255" s="57"/>
      <c r="R255" s="57"/>
      <c r="S255" s="57"/>
      <c r="T255" s="368"/>
      <c r="U255" s="369"/>
      <c r="V255" s="369"/>
      <c r="W255" s="369"/>
      <c r="X255" s="369"/>
      <c r="Y255" s="370"/>
      <c r="Z255" s="370"/>
      <c r="AA255" s="370"/>
      <c r="AB255" s="370"/>
      <c r="AC255" s="369"/>
      <c r="AD255" s="369"/>
      <c r="AE255" s="369"/>
      <c r="AF255" s="369"/>
      <c r="AG255" s="371"/>
      <c r="AH255" s="371"/>
      <c r="AI255" s="371"/>
      <c r="AJ255" s="371"/>
      <c r="AK255" s="372"/>
      <c r="AL255" s="372"/>
      <c r="AM255" s="373"/>
      <c r="AN255" s="369"/>
      <c r="AO255" s="369"/>
      <c r="AP255" s="369"/>
      <c r="AQ255" s="369"/>
      <c r="AR255" s="369"/>
      <c r="AS255" s="369"/>
      <c r="AT255" s="369"/>
      <c r="AU255" s="369"/>
      <c r="AV255" s="374"/>
      <c r="AW255" s="54"/>
      <c r="AX255" s="375"/>
      <c r="AY255" s="376"/>
    </row>
    <row r="256" spans="1:57" s="18" customFormat="1" ht="15.75" x14ac:dyDescent="0.25">
      <c r="A256" s="53"/>
      <c r="B256" s="53"/>
      <c r="C256" s="53"/>
      <c r="D256" s="53"/>
      <c r="E256" s="54"/>
      <c r="F256" s="55"/>
      <c r="G256" s="55"/>
      <c r="H256" s="56"/>
      <c r="I256" s="56"/>
      <c r="J256" s="56"/>
      <c r="K256" s="56"/>
      <c r="L256" s="57"/>
      <c r="M256" s="55"/>
      <c r="N256" s="55"/>
      <c r="O256" s="55"/>
      <c r="P256" s="57"/>
      <c r="Q256" s="57"/>
      <c r="R256" s="57"/>
      <c r="S256" s="57"/>
      <c r="T256" s="368"/>
      <c r="U256" s="369"/>
      <c r="V256" s="369"/>
      <c r="W256" s="369"/>
      <c r="X256" s="369"/>
      <c r="Y256" s="370"/>
      <c r="Z256" s="370"/>
      <c r="AA256" s="370"/>
      <c r="AB256" s="370"/>
      <c r="AC256" s="369"/>
      <c r="AD256" s="369"/>
      <c r="AE256" s="369"/>
      <c r="AF256" s="369"/>
      <c r="AG256" s="371"/>
      <c r="AH256" s="371"/>
      <c r="AI256" s="371"/>
      <c r="AJ256" s="371"/>
      <c r="AK256" s="372"/>
      <c r="AL256" s="372"/>
      <c r="AM256" s="373"/>
      <c r="AN256" s="369"/>
      <c r="AO256" s="369"/>
      <c r="AP256" s="369"/>
      <c r="AQ256" s="369"/>
      <c r="AR256" s="369"/>
      <c r="AS256" s="369"/>
      <c r="AT256" s="369"/>
      <c r="AU256" s="369"/>
      <c r="AV256" s="374"/>
      <c r="AW256" s="54"/>
      <c r="AX256" s="375"/>
      <c r="AY256" s="376"/>
    </row>
    <row r="257" spans="1:57" s="18" customFormat="1" ht="15.75" x14ac:dyDescent="0.25">
      <c r="A257" s="53"/>
      <c r="B257" s="53"/>
      <c r="C257" s="53"/>
      <c r="D257" s="53"/>
      <c r="E257" s="54"/>
      <c r="F257" s="55"/>
      <c r="G257" s="55"/>
      <c r="H257" s="56"/>
      <c r="I257" s="56"/>
      <c r="J257" s="56"/>
      <c r="K257" s="56"/>
      <c r="L257" s="57"/>
      <c r="M257" s="55"/>
      <c r="N257" s="55"/>
      <c r="O257" s="55"/>
      <c r="P257" s="57"/>
      <c r="Q257" s="57"/>
      <c r="R257" s="57"/>
      <c r="S257" s="57"/>
      <c r="T257" s="368"/>
      <c r="U257" s="369"/>
      <c r="V257" s="369"/>
      <c r="W257" s="369"/>
      <c r="X257" s="369"/>
      <c r="Y257" s="370"/>
      <c r="Z257" s="370"/>
      <c r="AA257" s="370"/>
      <c r="AB257" s="370"/>
      <c r="AC257" s="369"/>
      <c r="AD257" s="369"/>
      <c r="AE257" s="369"/>
      <c r="AF257" s="369"/>
      <c r="AG257" s="371"/>
      <c r="AH257" s="371"/>
      <c r="AI257" s="371"/>
      <c r="AJ257" s="371"/>
      <c r="AK257" s="372"/>
      <c r="AL257" s="372"/>
      <c r="AM257" s="373"/>
      <c r="AN257" s="369"/>
      <c r="AO257" s="369"/>
      <c r="AP257" s="369"/>
      <c r="AQ257" s="369"/>
      <c r="AR257" s="369"/>
      <c r="AS257" s="369"/>
      <c r="AT257" s="369"/>
      <c r="AU257" s="369"/>
      <c r="AV257" s="374"/>
      <c r="AW257" s="54"/>
      <c r="AX257" s="375"/>
      <c r="AY257" s="376"/>
    </row>
    <row r="258" spans="1:57" s="18" customFormat="1" ht="15.75" x14ac:dyDescent="0.25">
      <c r="A258" s="53"/>
      <c r="B258" s="53"/>
      <c r="C258" s="53"/>
      <c r="D258" s="53"/>
      <c r="E258" s="54"/>
      <c r="F258" s="55"/>
      <c r="G258" s="55"/>
      <c r="H258" s="56"/>
      <c r="I258" s="56"/>
      <c r="J258" s="56"/>
      <c r="K258" s="56"/>
      <c r="L258" s="57"/>
      <c r="M258" s="55"/>
      <c r="N258" s="55"/>
      <c r="O258" s="55"/>
      <c r="P258" s="57"/>
      <c r="Q258" s="57"/>
      <c r="R258" s="57"/>
      <c r="S258" s="57"/>
      <c r="T258" s="368"/>
      <c r="U258" s="369"/>
      <c r="V258" s="369"/>
      <c r="W258" s="369"/>
      <c r="X258" s="369"/>
      <c r="Y258" s="370"/>
      <c r="Z258" s="370"/>
      <c r="AA258" s="370"/>
      <c r="AB258" s="370"/>
      <c r="AC258" s="369"/>
      <c r="AD258" s="369"/>
      <c r="AE258" s="369"/>
      <c r="AF258" s="369"/>
      <c r="AG258" s="371"/>
      <c r="AH258" s="371"/>
      <c r="AI258" s="371"/>
      <c r="AJ258" s="371"/>
      <c r="AK258" s="372"/>
      <c r="AL258" s="372"/>
      <c r="AM258" s="373"/>
      <c r="AN258" s="369"/>
      <c r="AO258" s="369"/>
      <c r="AP258" s="369"/>
      <c r="AQ258" s="369"/>
      <c r="AR258" s="369"/>
      <c r="AS258" s="369"/>
      <c r="AT258" s="369"/>
      <c r="AU258" s="369"/>
      <c r="AV258" s="374"/>
      <c r="AW258" s="54"/>
      <c r="AX258" s="375"/>
      <c r="AY258" s="376"/>
    </row>
    <row r="259" spans="1:57" s="18" customFormat="1" ht="15.75" x14ac:dyDescent="0.25">
      <c r="A259" s="53"/>
      <c r="B259" s="53"/>
      <c r="C259" s="53"/>
      <c r="D259" s="53"/>
      <c r="E259" s="54"/>
      <c r="F259" s="55"/>
      <c r="G259" s="55"/>
      <c r="H259" s="56"/>
      <c r="I259" s="56"/>
      <c r="J259" s="56"/>
      <c r="K259" s="56"/>
      <c r="L259" s="57"/>
      <c r="M259" s="55"/>
      <c r="N259" s="55"/>
      <c r="O259" s="55"/>
      <c r="P259" s="57"/>
      <c r="Q259" s="57"/>
      <c r="R259" s="57"/>
      <c r="S259" s="57"/>
      <c r="T259" s="368"/>
      <c r="U259" s="369"/>
      <c r="V259" s="369"/>
      <c r="W259" s="369"/>
      <c r="X259" s="369"/>
      <c r="Y259" s="370"/>
      <c r="Z259" s="370"/>
      <c r="AA259" s="370"/>
      <c r="AB259" s="370"/>
      <c r="AC259" s="369"/>
      <c r="AD259" s="369"/>
      <c r="AE259" s="369"/>
      <c r="AF259" s="369"/>
      <c r="AG259" s="371"/>
      <c r="AH259" s="371"/>
      <c r="AI259" s="371"/>
      <c r="AJ259" s="371"/>
      <c r="AK259" s="372"/>
      <c r="AL259" s="372"/>
      <c r="AM259" s="373"/>
      <c r="AN259" s="369"/>
      <c r="AO259" s="369"/>
      <c r="AP259" s="369"/>
      <c r="AQ259" s="369"/>
      <c r="AR259" s="369"/>
      <c r="AS259" s="369"/>
      <c r="AT259" s="369"/>
      <c r="AU259" s="369"/>
      <c r="AV259" s="374"/>
      <c r="AW259" s="54"/>
      <c r="AX259" s="375"/>
      <c r="AY259" s="376"/>
    </row>
    <row r="260" spans="1:57" s="18" customFormat="1" ht="47.25" x14ac:dyDescent="0.25">
      <c r="A260" s="53" t="str">
        <f t="shared" si="30"/>
        <v>VC23DT+1</v>
      </c>
      <c r="B260" s="53" t="str">
        <f t="shared" si="31"/>
        <v>VC23DT+2</v>
      </c>
      <c r="C260" s="53" t="str">
        <f t="shared" si="32"/>
        <v>VC23DT+3</v>
      </c>
      <c r="D260" s="53" t="str">
        <f t="shared" si="33"/>
        <v>VC23DT+4</v>
      </c>
      <c r="E260" s="54" t="s">
        <v>32</v>
      </c>
      <c r="F260" s="55">
        <v>23</v>
      </c>
      <c r="G260" s="55" t="s">
        <v>6318</v>
      </c>
      <c r="H260" s="56" t="str">
        <f t="shared" si="7"/>
        <v xml:space="preserve">Đường Trần Hữu Trang </v>
      </c>
      <c r="I260" s="56" t="s">
        <v>6320</v>
      </c>
      <c r="J260" s="56" t="s">
        <v>6416</v>
      </c>
      <c r="K260" s="56" t="s">
        <v>261</v>
      </c>
      <c r="L260" s="57">
        <v>3000</v>
      </c>
      <c r="M260" s="55">
        <v>1200</v>
      </c>
      <c r="N260" s="55">
        <v>900</v>
      </c>
      <c r="O260" s="55">
        <v>800</v>
      </c>
      <c r="P260" s="57">
        <f>VLOOKUP(G260&amp;"Vị trí 1",'[1]14_ODT'!$D$11:$L$3938,9,0)</f>
        <v>3000</v>
      </c>
      <c r="Q260" s="57">
        <f>VLOOKUP(G260&amp;"Vị trí 2",'[1]14_ODT'!$D$11:$L$3938,9,0)</f>
        <v>1200</v>
      </c>
      <c r="R260" s="57">
        <f>VLOOKUP(G260&amp;"Vị trí 3",'[1]14_ODT'!$D$11:$L$3938,9,0)</f>
        <v>900</v>
      </c>
      <c r="S260" s="57">
        <f>VLOOKUP(G260&amp;"Vị trí 4",'[1]14_ODT'!$D$11:$L$3938,9,0)</f>
        <v>800</v>
      </c>
      <c r="T260" s="368"/>
      <c r="U260" s="369"/>
      <c r="V260" s="369"/>
      <c r="W260" s="369"/>
      <c r="X260" s="369"/>
      <c r="Y260" s="370"/>
      <c r="Z260" s="370"/>
      <c r="AA260" s="370"/>
      <c r="AB260" s="370"/>
      <c r="AC260" s="369"/>
      <c r="AD260" s="369"/>
      <c r="AE260" s="369"/>
      <c r="AF260" s="369"/>
      <c r="AG260" s="371"/>
      <c r="AH260" s="371"/>
      <c r="AI260" s="371"/>
      <c r="AJ260" s="371">
        <v>5.37</v>
      </c>
      <c r="AK260" s="372"/>
      <c r="AL260" s="372" t="e">
        <f>ROUNDDOWN(AJ260*#REF!/#REF!,1)</f>
        <v>#REF!</v>
      </c>
      <c r="AM260" s="373" t="e">
        <f t="shared" si="34"/>
        <v>#REF!</v>
      </c>
      <c r="AN260" s="369" t="e">
        <f t="shared" si="34"/>
        <v>#REF!</v>
      </c>
      <c r="AO260" s="369" t="e">
        <f t="shared" si="34"/>
        <v>#REF!</v>
      </c>
      <c r="AP260" s="369" t="e">
        <f t="shared" si="34"/>
        <v>#REF!</v>
      </c>
      <c r="AQ260" s="369" t="e">
        <f t="shared" si="35"/>
        <v>#REF!</v>
      </c>
      <c r="AR260" s="369" t="e">
        <f t="shared" si="35"/>
        <v>#REF!</v>
      </c>
      <c r="AS260" s="369" t="e">
        <f t="shared" si="35"/>
        <v>#REF!</v>
      </c>
      <c r="AT260" s="369" t="e">
        <f t="shared" si="35"/>
        <v>#REF!</v>
      </c>
      <c r="AU260" s="369" t="e">
        <f t="shared" si="36"/>
        <v>#REF!</v>
      </c>
      <c r="AV260" s="374" t="s">
        <v>32</v>
      </c>
      <c r="AW260" s="54">
        <v>1470</v>
      </c>
      <c r="AX260" s="375">
        <v>770</v>
      </c>
      <c r="AY260" s="376">
        <v>630</v>
      </c>
      <c r="AZ260" s="18">
        <v>560</v>
      </c>
      <c r="BA260" s="18">
        <v>1260</v>
      </c>
      <c r="BB260" s="18">
        <v>660</v>
      </c>
      <c r="BC260" s="18">
        <v>540</v>
      </c>
      <c r="BD260" s="18">
        <v>480</v>
      </c>
      <c r="BE260" s="18" t="e">
        <f t="shared" si="37"/>
        <v>#REF!</v>
      </c>
    </row>
    <row r="261" spans="1:57" s="18" customFormat="1" ht="15.75" x14ac:dyDescent="0.25">
      <c r="A261" s="53"/>
      <c r="B261" s="53"/>
      <c r="C261" s="53"/>
      <c r="D261" s="53"/>
      <c r="E261" s="54"/>
      <c r="F261" s="55"/>
      <c r="G261" s="55"/>
      <c r="H261" s="56"/>
      <c r="I261" s="56"/>
      <c r="J261" s="56"/>
      <c r="K261" s="56"/>
      <c r="L261" s="57"/>
      <c r="M261" s="55"/>
      <c r="N261" s="55"/>
      <c r="O261" s="55"/>
      <c r="P261" s="57"/>
      <c r="Q261" s="57"/>
      <c r="R261" s="57"/>
      <c r="S261" s="57"/>
      <c r="T261" s="368"/>
      <c r="U261" s="369"/>
      <c r="V261" s="369"/>
      <c r="W261" s="369"/>
      <c r="X261" s="369"/>
      <c r="Y261" s="370"/>
      <c r="Z261" s="370"/>
      <c r="AA261" s="370"/>
      <c r="AB261" s="370"/>
      <c r="AC261" s="369"/>
      <c r="AD261" s="369"/>
      <c r="AE261" s="369"/>
      <c r="AF261" s="369"/>
      <c r="AG261" s="371"/>
      <c r="AH261" s="371"/>
      <c r="AI261" s="371"/>
      <c r="AJ261" s="371"/>
      <c r="AK261" s="372"/>
      <c r="AL261" s="372"/>
      <c r="AM261" s="373"/>
      <c r="AN261" s="369"/>
      <c r="AO261" s="369"/>
      <c r="AP261" s="369"/>
      <c r="AQ261" s="369"/>
      <c r="AR261" s="369"/>
      <c r="AS261" s="369"/>
      <c r="AT261" s="369"/>
      <c r="AU261" s="369"/>
      <c r="AV261" s="374"/>
      <c r="AW261" s="54"/>
      <c r="AX261" s="375"/>
      <c r="AY261" s="376"/>
    </row>
    <row r="262" spans="1:57" s="18" customFormat="1" ht="15.75" x14ac:dyDescent="0.25">
      <c r="A262" s="53"/>
      <c r="B262" s="53"/>
      <c r="C262" s="53"/>
      <c r="D262" s="53"/>
      <c r="E262" s="54"/>
      <c r="F262" s="55"/>
      <c r="G262" s="55"/>
      <c r="H262" s="56"/>
      <c r="I262" s="56"/>
      <c r="J262" s="56"/>
      <c r="K262" s="56"/>
      <c r="L262" s="57"/>
      <c r="M262" s="55"/>
      <c r="N262" s="55"/>
      <c r="O262" s="55"/>
      <c r="P262" s="57"/>
      <c r="Q262" s="57"/>
      <c r="R262" s="57"/>
      <c r="S262" s="57"/>
      <c r="T262" s="368"/>
      <c r="U262" s="369"/>
      <c r="V262" s="369"/>
      <c r="W262" s="369"/>
      <c r="X262" s="369"/>
      <c r="Y262" s="370"/>
      <c r="Z262" s="370"/>
      <c r="AA262" s="370"/>
      <c r="AB262" s="370"/>
      <c r="AC262" s="369"/>
      <c r="AD262" s="369"/>
      <c r="AE262" s="369"/>
      <c r="AF262" s="369"/>
      <c r="AG262" s="371"/>
      <c r="AH262" s="371"/>
      <c r="AI262" s="371"/>
      <c r="AJ262" s="371"/>
      <c r="AK262" s="372"/>
      <c r="AL262" s="372"/>
      <c r="AM262" s="373"/>
      <c r="AN262" s="369"/>
      <c r="AO262" s="369"/>
      <c r="AP262" s="369"/>
      <c r="AQ262" s="369"/>
      <c r="AR262" s="369"/>
      <c r="AS262" s="369"/>
      <c r="AT262" s="369"/>
      <c r="AU262" s="369"/>
      <c r="AV262" s="374"/>
      <c r="AW262" s="54"/>
      <c r="AX262" s="375"/>
      <c r="AY262" s="376"/>
    </row>
    <row r="263" spans="1:57" s="18" customFormat="1" ht="15.75" x14ac:dyDescent="0.25">
      <c r="A263" s="53"/>
      <c r="B263" s="53"/>
      <c r="C263" s="53"/>
      <c r="D263" s="53"/>
      <c r="E263" s="54"/>
      <c r="F263" s="55"/>
      <c r="G263" s="55"/>
      <c r="H263" s="56"/>
      <c r="I263" s="56"/>
      <c r="J263" s="56"/>
      <c r="K263" s="56"/>
      <c r="L263" s="57"/>
      <c r="M263" s="55"/>
      <c r="N263" s="55"/>
      <c r="O263" s="55"/>
      <c r="P263" s="57"/>
      <c r="Q263" s="57"/>
      <c r="R263" s="57"/>
      <c r="S263" s="57"/>
      <c r="T263" s="368"/>
      <c r="U263" s="369"/>
      <c r="V263" s="369"/>
      <c r="W263" s="369"/>
      <c r="X263" s="369"/>
      <c r="Y263" s="370"/>
      <c r="Z263" s="370"/>
      <c r="AA263" s="370"/>
      <c r="AB263" s="370"/>
      <c r="AC263" s="369"/>
      <c r="AD263" s="369"/>
      <c r="AE263" s="369"/>
      <c r="AF263" s="369"/>
      <c r="AG263" s="371"/>
      <c r="AH263" s="371"/>
      <c r="AI263" s="371"/>
      <c r="AJ263" s="371"/>
      <c r="AK263" s="372"/>
      <c r="AL263" s="372"/>
      <c r="AM263" s="373"/>
      <c r="AN263" s="369"/>
      <c r="AO263" s="369"/>
      <c r="AP263" s="369"/>
      <c r="AQ263" s="369"/>
      <c r="AR263" s="369"/>
      <c r="AS263" s="369"/>
      <c r="AT263" s="369"/>
      <c r="AU263" s="369"/>
      <c r="AV263" s="374"/>
      <c r="AW263" s="54"/>
      <c r="AX263" s="375"/>
      <c r="AY263" s="376"/>
    </row>
    <row r="264" spans="1:57" s="18" customFormat="1" ht="15.75" x14ac:dyDescent="0.25">
      <c r="A264" s="53"/>
      <c r="B264" s="53"/>
      <c r="C264" s="53"/>
      <c r="D264" s="53"/>
      <c r="E264" s="54"/>
      <c r="F264" s="55"/>
      <c r="G264" s="55"/>
      <c r="H264" s="56"/>
      <c r="I264" s="56"/>
      <c r="J264" s="56"/>
      <c r="K264" s="56"/>
      <c r="L264" s="57"/>
      <c r="M264" s="55"/>
      <c r="N264" s="55"/>
      <c r="O264" s="55"/>
      <c r="P264" s="57"/>
      <c r="Q264" s="57"/>
      <c r="R264" s="57"/>
      <c r="S264" s="57"/>
      <c r="T264" s="368"/>
      <c r="U264" s="369"/>
      <c r="V264" s="369"/>
      <c r="W264" s="369"/>
      <c r="X264" s="369"/>
      <c r="Y264" s="370"/>
      <c r="Z264" s="370"/>
      <c r="AA264" s="370"/>
      <c r="AB264" s="370"/>
      <c r="AC264" s="369"/>
      <c r="AD264" s="369"/>
      <c r="AE264" s="369"/>
      <c r="AF264" s="369"/>
      <c r="AG264" s="371"/>
      <c r="AH264" s="371"/>
      <c r="AI264" s="371"/>
      <c r="AJ264" s="371"/>
      <c r="AK264" s="372"/>
      <c r="AL264" s="372"/>
      <c r="AM264" s="373"/>
      <c r="AN264" s="369"/>
      <c r="AO264" s="369"/>
      <c r="AP264" s="369"/>
      <c r="AQ264" s="369"/>
      <c r="AR264" s="369"/>
      <c r="AS264" s="369"/>
      <c r="AT264" s="369"/>
      <c r="AU264" s="369"/>
      <c r="AV264" s="374"/>
      <c r="AW264" s="54"/>
      <c r="AX264" s="375"/>
      <c r="AY264" s="376"/>
    </row>
    <row r="265" spans="1:57" s="18" customFormat="1" ht="15.75" x14ac:dyDescent="0.25">
      <c r="A265" s="53"/>
      <c r="B265" s="53"/>
      <c r="C265" s="53"/>
      <c r="D265" s="53"/>
      <c r="E265" s="54"/>
      <c r="F265" s="55"/>
      <c r="G265" s="55"/>
      <c r="H265" s="56"/>
      <c r="I265" s="56"/>
      <c r="J265" s="56"/>
      <c r="K265" s="56"/>
      <c r="L265" s="57"/>
      <c r="M265" s="55"/>
      <c r="N265" s="55"/>
      <c r="O265" s="55"/>
      <c r="P265" s="57"/>
      <c r="Q265" s="57"/>
      <c r="R265" s="57"/>
      <c r="S265" s="57"/>
      <c r="T265" s="368"/>
      <c r="U265" s="369"/>
      <c r="V265" s="369"/>
      <c r="W265" s="369"/>
      <c r="X265" s="369"/>
      <c r="Y265" s="370"/>
      <c r="Z265" s="370"/>
      <c r="AA265" s="370"/>
      <c r="AB265" s="370"/>
      <c r="AC265" s="369"/>
      <c r="AD265" s="369"/>
      <c r="AE265" s="369"/>
      <c r="AF265" s="369"/>
      <c r="AG265" s="371"/>
      <c r="AH265" s="371"/>
      <c r="AI265" s="371"/>
      <c r="AJ265" s="371"/>
      <c r="AK265" s="372"/>
      <c r="AL265" s="372"/>
      <c r="AM265" s="373"/>
      <c r="AN265" s="369"/>
      <c r="AO265" s="369"/>
      <c r="AP265" s="369"/>
      <c r="AQ265" s="369"/>
      <c r="AR265" s="369"/>
      <c r="AS265" s="369"/>
      <c r="AT265" s="369"/>
      <c r="AU265" s="369"/>
      <c r="AV265" s="374"/>
      <c r="AW265" s="54"/>
      <c r="AX265" s="375"/>
      <c r="AY265" s="376"/>
    </row>
    <row r="266" spans="1:57" s="18" customFormat="1" ht="15.75" x14ac:dyDescent="0.25">
      <c r="A266" s="53"/>
      <c r="B266" s="53"/>
      <c r="C266" s="53"/>
      <c r="D266" s="53"/>
      <c r="E266" s="54"/>
      <c r="F266" s="55"/>
      <c r="G266" s="55"/>
      <c r="H266" s="56"/>
      <c r="I266" s="56"/>
      <c r="J266" s="56"/>
      <c r="K266" s="56"/>
      <c r="L266" s="57"/>
      <c r="M266" s="55"/>
      <c r="N266" s="55"/>
      <c r="O266" s="55"/>
      <c r="P266" s="57"/>
      <c r="Q266" s="57"/>
      <c r="R266" s="57"/>
      <c r="S266" s="57"/>
      <c r="T266" s="368"/>
      <c r="U266" s="369"/>
      <c r="V266" s="369"/>
      <c r="W266" s="369"/>
      <c r="X266" s="369"/>
      <c r="Y266" s="370"/>
      <c r="Z266" s="370"/>
      <c r="AA266" s="370"/>
      <c r="AB266" s="370"/>
      <c r="AC266" s="369"/>
      <c r="AD266" s="369"/>
      <c r="AE266" s="369"/>
      <c r="AF266" s="369"/>
      <c r="AG266" s="371"/>
      <c r="AH266" s="371"/>
      <c r="AI266" s="371"/>
      <c r="AJ266" s="371"/>
      <c r="AK266" s="372"/>
      <c r="AL266" s="372"/>
      <c r="AM266" s="373"/>
      <c r="AN266" s="369"/>
      <c r="AO266" s="369"/>
      <c r="AP266" s="369"/>
      <c r="AQ266" s="369"/>
      <c r="AR266" s="369"/>
      <c r="AS266" s="369"/>
      <c r="AT266" s="369"/>
      <c r="AU266" s="369"/>
      <c r="AV266" s="374"/>
      <c r="AW266" s="54"/>
      <c r="AX266" s="375"/>
      <c r="AY266" s="376"/>
    </row>
    <row r="267" spans="1:57" s="18" customFormat="1" ht="31.5" x14ac:dyDescent="0.25">
      <c r="A267" s="53" t="str">
        <f t="shared" si="30"/>
        <v>VC5DT_D1+1</v>
      </c>
      <c r="B267" s="53" t="str">
        <f t="shared" si="31"/>
        <v>VC5DT_D1+2</v>
      </c>
      <c r="C267" s="53" t="str">
        <f t="shared" si="32"/>
        <v>VC5DT_D1+3</v>
      </c>
      <c r="D267" s="53" t="str">
        <f t="shared" si="33"/>
        <v>VC5DT_D1+4</v>
      </c>
      <c r="E267" s="54" t="s">
        <v>32</v>
      </c>
      <c r="F267" s="55"/>
      <c r="G267" s="55" t="s">
        <v>6230</v>
      </c>
      <c r="H267" s="56" t="str">
        <f t="shared" si="7"/>
        <v>Đường Nguyễn Tất Thành</v>
      </c>
      <c r="I267" s="56" t="s">
        <v>6226</v>
      </c>
      <c r="J267" s="56" t="s">
        <v>6124</v>
      </c>
      <c r="K267" s="56" t="s">
        <v>6232</v>
      </c>
      <c r="L267" s="57">
        <v>5000</v>
      </c>
      <c r="M267" s="55">
        <v>1800</v>
      </c>
      <c r="N267" s="55">
        <v>1300</v>
      </c>
      <c r="O267" s="55">
        <v>800</v>
      </c>
      <c r="P267" s="57">
        <f>VLOOKUP(G267&amp;"Vị trí 1",'[1]14_ODT'!$D$11:$L$3938,9,0)</f>
        <v>5000</v>
      </c>
      <c r="Q267" s="57">
        <f>VLOOKUP(G267&amp;"Vị trí 2",'[1]14_ODT'!$D$11:$L$3938,9,0)</f>
        <v>1800</v>
      </c>
      <c r="R267" s="57">
        <f>VLOOKUP(G267&amp;"Vị trí 3",'[1]14_ODT'!$D$11:$L$3938,9,0)</f>
        <v>1300</v>
      </c>
      <c r="S267" s="57">
        <f>VLOOKUP(G267&amp;"Vị trí 4",'[1]14_ODT'!$D$11:$L$3938,9,0)</f>
        <v>800</v>
      </c>
      <c r="T267" s="368" t="e">
        <f>VLOOKUP(A267,[1]bieutonghopphieudieutra!$E$4:$Z$1730,32,0)</f>
        <v>#N/A</v>
      </c>
      <c r="U267" s="369"/>
      <c r="V267" s="369"/>
      <c r="W267" s="369"/>
      <c r="X267" s="369" t="e">
        <f>T267/L267</f>
        <v>#N/A</v>
      </c>
      <c r="Y267" s="370"/>
      <c r="Z267" s="370"/>
      <c r="AA267" s="370"/>
      <c r="AB267" s="370"/>
      <c r="AC267" s="369"/>
      <c r="AD267" s="369"/>
      <c r="AE267" s="369"/>
      <c r="AF267" s="369"/>
      <c r="AG267" s="371"/>
      <c r="AH267" s="371"/>
      <c r="AI267" s="371"/>
      <c r="AJ267" s="371">
        <v>6.8627450980392162</v>
      </c>
      <c r="AK267" s="372"/>
      <c r="AL267" s="372" t="e">
        <f>ROUNDDOWN(AJ267*#REF!/#REF!,1)</f>
        <v>#REF!</v>
      </c>
      <c r="AM267" s="373" t="e">
        <f t="shared" si="34"/>
        <v>#REF!</v>
      </c>
      <c r="AN267" s="369" t="e">
        <f t="shared" si="34"/>
        <v>#REF!</v>
      </c>
      <c r="AO267" s="369" t="e">
        <f t="shared" si="34"/>
        <v>#REF!</v>
      </c>
      <c r="AP267" s="369" t="e">
        <f t="shared" si="34"/>
        <v>#REF!</v>
      </c>
      <c r="AQ267" s="369" t="e">
        <f t="shared" si="35"/>
        <v>#REF!</v>
      </c>
      <c r="AR267" s="369" t="e">
        <f t="shared" si="35"/>
        <v>#REF!</v>
      </c>
      <c r="AS267" s="369" t="e">
        <f t="shared" si="35"/>
        <v>#REF!</v>
      </c>
      <c r="AT267" s="369" t="e">
        <f t="shared" si="35"/>
        <v>#REF!</v>
      </c>
      <c r="AU267" s="369" t="e">
        <f>AM267*0.15</f>
        <v>#REF!</v>
      </c>
      <c r="AV267" s="374" t="s">
        <v>32</v>
      </c>
      <c r="AW267" s="54">
        <v>3850</v>
      </c>
      <c r="AX267" s="375">
        <v>1190</v>
      </c>
      <c r="AY267" s="376">
        <v>840</v>
      </c>
      <c r="AZ267" s="18">
        <v>630</v>
      </c>
      <c r="BA267" s="18">
        <v>3300</v>
      </c>
      <c r="BB267" s="18">
        <v>1020</v>
      </c>
      <c r="BC267" s="18">
        <v>720</v>
      </c>
      <c r="BD267" s="18">
        <v>540</v>
      </c>
      <c r="BE267" s="18" t="e">
        <f>AT267-AU267</f>
        <v>#REF!</v>
      </c>
    </row>
    <row r="268" spans="1:57" s="18" customFormat="1" ht="15.75" x14ac:dyDescent="0.25">
      <c r="A268" s="53"/>
      <c r="B268" s="53"/>
      <c r="C268" s="53"/>
      <c r="D268" s="53"/>
      <c r="E268" s="54"/>
      <c r="F268" s="55"/>
      <c r="G268" s="55"/>
      <c r="H268" s="56"/>
      <c r="I268" s="56"/>
      <c r="J268" s="56"/>
      <c r="K268" s="56"/>
      <c r="L268" s="57"/>
      <c r="M268" s="55"/>
      <c r="N268" s="55"/>
      <c r="O268" s="55"/>
      <c r="P268" s="57"/>
      <c r="Q268" s="57"/>
      <c r="R268" s="57"/>
      <c r="S268" s="57"/>
      <c r="T268" s="368"/>
      <c r="U268" s="369"/>
      <c r="V268" s="369"/>
      <c r="W268" s="369"/>
      <c r="X268" s="369"/>
      <c r="Y268" s="370"/>
      <c r="Z268" s="370"/>
      <c r="AA268" s="370"/>
      <c r="AB268" s="370"/>
      <c r="AC268" s="369"/>
      <c r="AD268" s="369"/>
      <c r="AE268" s="369"/>
      <c r="AF268" s="369"/>
      <c r="AG268" s="371"/>
      <c r="AH268" s="371"/>
      <c r="AI268" s="371"/>
      <c r="AJ268" s="371"/>
      <c r="AK268" s="372"/>
      <c r="AL268" s="372"/>
      <c r="AM268" s="373"/>
      <c r="AN268" s="369"/>
      <c r="AO268" s="369"/>
      <c r="AP268" s="369"/>
      <c r="AQ268" s="369"/>
      <c r="AR268" s="369"/>
      <c r="AS268" s="369"/>
      <c r="AT268" s="369"/>
      <c r="AU268" s="369"/>
      <c r="AV268" s="374"/>
      <c r="AW268" s="54"/>
      <c r="AX268" s="375"/>
      <c r="AY268" s="376"/>
    </row>
    <row r="269" spans="1:57" s="18" customFormat="1" ht="15.75" x14ac:dyDescent="0.25">
      <c r="A269" s="53"/>
      <c r="B269" s="53"/>
      <c r="C269" s="53"/>
      <c r="D269" s="53"/>
      <c r="E269" s="54"/>
      <c r="F269" s="55"/>
      <c r="G269" s="55"/>
      <c r="H269" s="56"/>
      <c r="I269" s="56"/>
      <c r="J269" s="56"/>
      <c r="K269" s="56"/>
      <c r="L269" s="57"/>
      <c r="M269" s="55"/>
      <c r="N269" s="55"/>
      <c r="O269" s="55"/>
      <c r="P269" s="57"/>
      <c r="Q269" s="57"/>
      <c r="R269" s="57"/>
      <c r="S269" s="57"/>
      <c r="T269" s="368"/>
      <c r="U269" s="369"/>
      <c r="V269" s="369"/>
      <c r="W269" s="369"/>
      <c r="X269" s="369"/>
      <c r="Y269" s="370"/>
      <c r="Z269" s="370"/>
      <c r="AA269" s="370"/>
      <c r="AB269" s="370"/>
      <c r="AC269" s="369"/>
      <c r="AD269" s="369"/>
      <c r="AE269" s="369"/>
      <c r="AF269" s="369"/>
      <c r="AG269" s="371"/>
      <c r="AH269" s="371"/>
      <c r="AI269" s="371"/>
      <c r="AJ269" s="371"/>
      <c r="AK269" s="372"/>
      <c r="AL269" s="372"/>
      <c r="AM269" s="373"/>
      <c r="AN269" s="369"/>
      <c r="AO269" s="369"/>
      <c r="AP269" s="369"/>
      <c r="AQ269" s="369"/>
      <c r="AR269" s="369"/>
      <c r="AS269" s="369"/>
      <c r="AT269" s="369"/>
      <c r="AU269" s="369"/>
      <c r="AV269" s="374"/>
      <c r="AW269" s="54"/>
      <c r="AX269" s="375"/>
      <c r="AY269" s="376"/>
    </row>
    <row r="270" spans="1:57" s="18" customFormat="1" ht="15.75" x14ac:dyDescent="0.25">
      <c r="A270" s="53"/>
      <c r="B270" s="53"/>
      <c r="C270" s="53"/>
      <c r="D270" s="53"/>
      <c r="E270" s="54"/>
      <c r="F270" s="55"/>
      <c r="G270" s="55"/>
      <c r="H270" s="56"/>
      <c r="I270" s="56"/>
      <c r="J270" s="56"/>
      <c r="K270" s="56"/>
      <c r="L270" s="57"/>
      <c r="M270" s="55"/>
      <c r="N270" s="55"/>
      <c r="O270" s="55"/>
      <c r="P270" s="57"/>
      <c r="Q270" s="57"/>
      <c r="R270" s="57"/>
      <c r="S270" s="57"/>
      <c r="T270" s="368"/>
      <c r="U270" s="369"/>
      <c r="V270" s="369"/>
      <c r="W270" s="369"/>
      <c r="X270" s="369"/>
      <c r="Y270" s="370"/>
      <c r="Z270" s="370"/>
      <c r="AA270" s="370"/>
      <c r="AB270" s="370"/>
      <c r="AC270" s="369"/>
      <c r="AD270" s="369"/>
      <c r="AE270" s="369"/>
      <c r="AF270" s="369"/>
      <c r="AG270" s="371"/>
      <c r="AH270" s="371"/>
      <c r="AI270" s="371"/>
      <c r="AJ270" s="371"/>
      <c r="AK270" s="372"/>
      <c r="AL270" s="372"/>
      <c r="AM270" s="373"/>
      <c r="AN270" s="369"/>
      <c r="AO270" s="369"/>
      <c r="AP270" s="369"/>
      <c r="AQ270" s="369"/>
      <c r="AR270" s="369"/>
      <c r="AS270" s="369"/>
      <c r="AT270" s="369"/>
      <c r="AU270" s="369"/>
      <c r="AV270" s="374"/>
      <c r="AW270" s="54"/>
      <c r="AX270" s="375"/>
      <c r="AY270" s="376"/>
    </row>
    <row r="271" spans="1:57" s="18" customFormat="1" ht="15.75" x14ac:dyDescent="0.25">
      <c r="A271" s="53"/>
      <c r="B271" s="53"/>
      <c r="C271" s="53"/>
      <c r="D271" s="53"/>
      <c r="E271" s="54"/>
      <c r="F271" s="55"/>
      <c r="G271" s="55"/>
      <c r="H271" s="56"/>
      <c r="I271" s="56"/>
      <c r="J271" s="56"/>
      <c r="K271" s="56"/>
      <c r="L271" s="57"/>
      <c r="M271" s="55"/>
      <c r="N271" s="55"/>
      <c r="O271" s="55"/>
      <c r="P271" s="57"/>
      <c r="Q271" s="57"/>
      <c r="R271" s="57"/>
      <c r="S271" s="57"/>
      <c r="T271" s="368"/>
      <c r="U271" s="369"/>
      <c r="V271" s="369"/>
      <c r="W271" s="369"/>
      <c r="X271" s="369"/>
      <c r="Y271" s="370"/>
      <c r="Z271" s="370"/>
      <c r="AA271" s="370"/>
      <c r="AB271" s="370"/>
      <c r="AC271" s="369"/>
      <c r="AD271" s="369"/>
      <c r="AE271" s="369"/>
      <c r="AF271" s="369"/>
      <c r="AG271" s="371"/>
      <c r="AH271" s="371"/>
      <c r="AI271" s="371"/>
      <c r="AJ271" s="371"/>
      <c r="AK271" s="372"/>
      <c r="AL271" s="372"/>
      <c r="AM271" s="373"/>
      <c r="AN271" s="369"/>
      <c r="AO271" s="369"/>
      <c r="AP271" s="369"/>
      <c r="AQ271" s="369"/>
      <c r="AR271" s="369"/>
      <c r="AS271" s="369"/>
      <c r="AT271" s="369"/>
      <c r="AU271" s="369"/>
      <c r="AV271" s="374"/>
      <c r="AW271" s="54"/>
      <c r="AX271" s="375"/>
      <c r="AY271" s="376"/>
    </row>
    <row r="272" spans="1:57" s="18" customFormat="1" ht="15.75" x14ac:dyDescent="0.25">
      <c r="A272" s="53"/>
      <c r="B272" s="53"/>
      <c r="C272" s="53"/>
      <c r="D272" s="53"/>
      <c r="E272" s="54"/>
      <c r="F272" s="55"/>
      <c r="G272" s="55"/>
      <c r="H272" s="56"/>
      <c r="I272" s="56"/>
      <c r="J272" s="56"/>
      <c r="K272" s="56"/>
      <c r="L272" s="57"/>
      <c r="M272" s="55"/>
      <c r="N272" s="55"/>
      <c r="O272" s="55"/>
      <c r="P272" s="57"/>
      <c r="Q272" s="57"/>
      <c r="R272" s="57"/>
      <c r="S272" s="57"/>
      <c r="T272" s="368"/>
      <c r="U272" s="369"/>
      <c r="V272" s="369"/>
      <c r="W272" s="369"/>
      <c r="X272" s="369"/>
      <c r="Y272" s="370"/>
      <c r="Z272" s="370"/>
      <c r="AA272" s="370"/>
      <c r="AB272" s="370"/>
      <c r="AC272" s="369"/>
      <c r="AD272" s="369"/>
      <c r="AE272" s="369"/>
      <c r="AF272" s="369"/>
      <c r="AG272" s="371"/>
      <c r="AH272" s="371"/>
      <c r="AI272" s="371"/>
      <c r="AJ272" s="371"/>
      <c r="AK272" s="372"/>
      <c r="AL272" s="372"/>
      <c r="AM272" s="373"/>
      <c r="AN272" s="369"/>
      <c r="AO272" s="369"/>
      <c r="AP272" s="369"/>
      <c r="AQ272" s="369"/>
      <c r="AR272" s="369"/>
      <c r="AS272" s="369"/>
      <c r="AT272" s="369"/>
      <c r="AU272" s="369"/>
      <c r="AV272" s="374"/>
      <c r="AW272" s="54"/>
      <c r="AX272" s="375"/>
      <c r="AY272" s="376"/>
    </row>
    <row r="273" spans="1:57" s="18" customFormat="1" ht="15.75" x14ac:dyDescent="0.25">
      <c r="A273" s="53"/>
      <c r="B273" s="53"/>
      <c r="C273" s="53"/>
      <c r="D273" s="53"/>
      <c r="E273" s="54"/>
      <c r="F273" s="55"/>
      <c r="G273" s="55"/>
      <c r="H273" s="56"/>
      <c r="I273" s="56"/>
      <c r="J273" s="56"/>
      <c r="K273" s="56"/>
      <c r="L273" s="57"/>
      <c r="M273" s="55"/>
      <c r="N273" s="55"/>
      <c r="O273" s="55"/>
      <c r="P273" s="57"/>
      <c r="Q273" s="57"/>
      <c r="R273" s="57"/>
      <c r="S273" s="57"/>
      <c r="T273" s="368"/>
      <c r="U273" s="369"/>
      <c r="V273" s="369"/>
      <c r="W273" s="369"/>
      <c r="X273" s="369"/>
      <c r="Y273" s="370"/>
      <c r="Z273" s="370"/>
      <c r="AA273" s="370"/>
      <c r="AB273" s="370"/>
      <c r="AC273" s="369"/>
      <c r="AD273" s="369"/>
      <c r="AE273" s="369"/>
      <c r="AF273" s="369"/>
      <c r="AG273" s="371"/>
      <c r="AH273" s="371"/>
      <c r="AI273" s="371"/>
      <c r="AJ273" s="371"/>
      <c r="AK273" s="372"/>
      <c r="AL273" s="372"/>
      <c r="AM273" s="373"/>
      <c r="AN273" s="369"/>
      <c r="AO273" s="369"/>
      <c r="AP273" s="369"/>
      <c r="AQ273" s="369"/>
      <c r="AR273" s="369"/>
      <c r="AS273" s="369"/>
      <c r="AT273" s="369"/>
      <c r="AU273" s="369"/>
      <c r="AV273" s="374"/>
      <c r="AW273" s="54"/>
      <c r="AX273" s="375"/>
      <c r="AY273" s="376"/>
    </row>
    <row r="274" spans="1:57" s="18" customFormat="1" ht="31.5" x14ac:dyDescent="0.25">
      <c r="A274" s="53" t="str">
        <f t="shared" si="30"/>
        <v>VC5DT_D2+1</v>
      </c>
      <c r="B274" s="53" t="str">
        <f t="shared" si="31"/>
        <v>VC5DT_D2+2</v>
      </c>
      <c r="C274" s="53" t="str">
        <f t="shared" si="32"/>
        <v>VC5DT_D2+3</v>
      </c>
      <c r="D274" s="53" t="str">
        <f t="shared" si="33"/>
        <v>VC5DT_D2+4</v>
      </c>
      <c r="E274" s="54" t="s">
        <v>32</v>
      </c>
      <c r="F274" s="55"/>
      <c r="G274" s="55" t="s">
        <v>6233</v>
      </c>
      <c r="H274" s="56" t="str">
        <f t="shared" si="7"/>
        <v>Đường Nguyễn Tất Thành</v>
      </c>
      <c r="I274" s="56" t="s">
        <v>6235</v>
      </c>
      <c r="J274" s="56" t="s">
        <v>6124</v>
      </c>
      <c r="K274" s="56" t="s">
        <v>6236</v>
      </c>
      <c r="L274" s="57">
        <v>7500</v>
      </c>
      <c r="M274" s="55">
        <v>2500</v>
      </c>
      <c r="N274" s="55">
        <v>1800</v>
      </c>
      <c r="O274" s="55">
        <v>1200</v>
      </c>
      <c r="P274" s="57">
        <f>VLOOKUP(G274&amp;"Vị trí 1",'[1]14_ODT'!$D$11:$L$3938,9,0)</f>
        <v>7500</v>
      </c>
      <c r="Q274" s="57">
        <f>VLOOKUP(G274&amp;"Vị trí 2",'[1]14_ODT'!$D$11:$L$3938,9,0)</f>
        <v>2500</v>
      </c>
      <c r="R274" s="57">
        <f>VLOOKUP(G274&amp;"Vị trí 3",'[1]14_ODT'!$D$11:$L$3938,9,0)</f>
        <v>1800</v>
      </c>
      <c r="S274" s="57">
        <f>VLOOKUP(G274&amp;"Vị trí 4",'[1]14_ODT'!$D$11:$L$3938,9,0)</f>
        <v>1200</v>
      </c>
      <c r="T274" s="368"/>
      <c r="U274" s="369"/>
      <c r="V274" s="369"/>
      <c r="W274" s="369"/>
      <c r="X274" s="369"/>
      <c r="Y274" s="370"/>
      <c r="Z274" s="370"/>
      <c r="AA274" s="370"/>
      <c r="AB274" s="370"/>
      <c r="AC274" s="369"/>
      <c r="AD274" s="369"/>
      <c r="AE274" s="369"/>
      <c r="AF274" s="369"/>
      <c r="AG274" s="371"/>
      <c r="AH274" s="371"/>
      <c r="AI274" s="371"/>
      <c r="AJ274" s="371">
        <v>4.7240219952867246</v>
      </c>
      <c r="AK274" s="372"/>
      <c r="AL274" s="372" t="e">
        <f>ROUNDDOWN(AJ274*#REF!/#REF!,1)</f>
        <v>#REF!</v>
      </c>
      <c r="AM274" s="373" t="e">
        <f t="shared" ref="AM274:AP379" si="38">L274*$AL274</f>
        <v>#REF!</v>
      </c>
      <c r="AN274" s="369" t="e">
        <f t="shared" si="38"/>
        <v>#REF!</v>
      </c>
      <c r="AO274" s="369" t="e">
        <f t="shared" si="38"/>
        <v>#REF!</v>
      </c>
      <c r="AP274" s="369" t="e">
        <f t="shared" si="38"/>
        <v>#REF!</v>
      </c>
      <c r="AQ274" s="369" t="e">
        <f t="shared" ref="AQ274:AT379" si="39">IF(AM274&lt;1000,ROUND(AM274,-1),ROUND(AM274,-2))</f>
        <v>#REF!</v>
      </c>
      <c r="AR274" s="369" t="e">
        <f t="shared" si="39"/>
        <v>#REF!</v>
      </c>
      <c r="AS274" s="369" t="e">
        <f t="shared" si="39"/>
        <v>#REF!</v>
      </c>
      <c r="AT274" s="369" t="e">
        <f t="shared" si="39"/>
        <v>#REF!</v>
      </c>
      <c r="AU274" s="369" t="e">
        <f>AM274*0.15</f>
        <v>#REF!</v>
      </c>
      <c r="AV274" s="374" t="s">
        <v>32</v>
      </c>
      <c r="AW274" s="54">
        <v>3500</v>
      </c>
      <c r="AX274" s="375">
        <v>1190</v>
      </c>
      <c r="AY274" s="376">
        <v>840</v>
      </c>
      <c r="AZ274" s="18">
        <v>630</v>
      </c>
      <c r="BA274" s="18">
        <v>3000</v>
      </c>
      <c r="BB274" s="18">
        <v>1020</v>
      </c>
      <c r="BC274" s="18">
        <v>720</v>
      </c>
      <c r="BD274" s="18">
        <v>540</v>
      </c>
      <c r="BE274" s="18" t="e">
        <f>AT274-AU274</f>
        <v>#REF!</v>
      </c>
    </row>
    <row r="275" spans="1:57" s="18" customFormat="1" ht="15.75" x14ac:dyDescent="0.25">
      <c r="A275" s="53"/>
      <c r="B275" s="53"/>
      <c r="C275" s="53"/>
      <c r="D275" s="53"/>
      <c r="E275" s="54"/>
      <c r="F275" s="55"/>
      <c r="G275" s="55"/>
      <c r="H275" s="56"/>
      <c r="I275" s="56"/>
      <c r="J275" s="56"/>
      <c r="K275" s="56"/>
      <c r="L275" s="57"/>
      <c r="M275" s="55"/>
      <c r="N275" s="55"/>
      <c r="O275" s="55"/>
      <c r="P275" s="57"/>
      <c r="Q275" s="57"/>
      <c r="R275" s="57"/>
      <c r="S275" s="57"/>
      <c r="T275" s="368"/>
      <c r="U275" s="369"/>
      <c r="V275" s="369"/>
      <c r="W275" s="369"/>
      <c r="X275" s="369"/>
      <c r="Y275" s="370"/>
      <c r="Z275" s="370"/>
      <c r="AA275" s="370"/>
      <c r="AB275" s="370"/>
      <c r="AC275" s="369"/>
      <c r="AD275" s="369"/>
      <c r="AE275" s="369"/>
      <c r="AF275" s="369"/>
      <c r="AG275" s="371"/>
      <c r="AH275" s="371"/>
      <c r="AI275" s="371"/>
      <c r="AJ275" s="371"/>
      <c r="AK275" s="372"/>
      <c r="AL275" s="372"/>
      <c r="AM275" s="373"/>
      <c r="AN275" s="369"/>
      <c r="AO275" s="369"/>
      <c r="AP275" s="369"/>
      <c r="AQ275" s="369"/>
      <c r="AR275" s="369"/>
      <c r="AS275" s="369"/>
      <c r="AT275" s="369"/>
      <c r="AU275" s="369"/>
      <c r="AV275" s="374"/>
      <c r="AW275" s="54"/>
      <c r="AX275" s="375"/>
      <c r="AY275" s="376"/>
    </row>
    <row r="276" spans="1:57" s="18" customFormat="1" ht="15.75" x14ac:dyDescent="0.25">
      <c r="A276" s="53"/>
      <c r="B276" s="53"/>
      <c r="C276" s="53"/>
      <c r="D276" s="53"/>
      <c r="E276" s="54"/>
      <c r="F276" s="55"/>
      <c r="G276" s="55"/>
      <c r="H276" s="56"/>
      <c r="I276" s="56"/>
      <c r="J276" s="56"/>
      <c r="K276" s="56"/>
      <c r="L276" s="57"/>
      <c r="M276" s="55"/>
      <c r="N276" s="55"/>
      <c r="O276" s="55"/>
      <c r="P276" s="57"/>
      <c r="Q276" s="57"/>
      <c r="R276" s="57"/>
      <c r="S276" s="57"/>
      <c r="T276" s="368"/>
      <c r="U276" s="369"/>
      <c r="V276" s="369"/>
      <c r="W276" s="369"/>
      <c r="X276" s="369"/>
      <c r="Y276" s="370"/>
      <c r="Z276" s="370"/>
      <c r="AA276" s="370"/>
      <c r="AB276" s="370"/>
      <c r="AC276" s="369"/>
      <c r="AD276" s="369"/>
      <c r="AE276" s="369"/>
      <c r="AF276" s="369"/>
      <c r="AG276" s="371"/>
      <c r="AH276" s="371"/>
      <c r="AI276" s="371"/>
      <c r="AJ276" s="371"/>
      <c r="AK276" s="372"/>
      <c r="AL276" s="372"/>
      <c r="AM276" s="373"/>
      <c r="AN276" s="369"/>
      <c r="AO276" s="369"/>
      <c r="AP276" s="369"/>
      <c r="AQ276" s="369"/>
      <c r="AR276" s="369"/>
      <c r="AS276" s="369"/>
      <c r="AT276" s="369"/>
      <c r="AU276" s="369"/>
      <c r="AV276" s="374"/>
      <c r="AW276" s="54"/>
      <c r="AX276" s="375"/>
      <c r="AY276" s="376"/>
    </row>
    <row r="277" spans="1:57" s="18" customFormat="1" ht="15.75" x14ac:dyDescent="0.25">
      <c r="A277" s="53"/>
      <c r="B277" s="53"/>
      <c r="C277" s="53"/>
      <c r="D277" s="53"/>
      <c r="E277" s="54"/>
      <c r="F277" s="55"/>
      <c r="G277" s="55"/>
      <c r="H277" s="56"/>
      <c r="I277" s="56"/>
      <c r="J277" s="56"/>
      <c r="K277" s="56"/>
      <c r="L277" s="57"/>
      <c r="M277" s="55"/>
      <c r="N277" s="55"/>
      <c r="O277" s="55"/>
      <c r="P277" s="57"/>
      <c r="Q277" s="57"/>
      <c r="R277" s="57"/>
      <c r="S277" s="57"/>
      <c r="T277" s="368"/>
      <c r="U277" s="369"/>
      <c r="V277" s="369"/>
      <c r="W277" s="369"/>
      <c r="X277" s="369"/>
      <c r="Y277" s="370"/>
      <c r="Z277" s="370"/>
      <c r="AA277" s="370"/>
      <c r="AB277" s="370"/>
      <c r="AC277" s="369"/>
      <c r="AD277" s="369"/>
      <c r="AE277" s="369"/>
      <c r="AF277" s="369"/>
      <c r="AG277" s="371"/>
      <c r="AH277" s="371"/>
      <c r="AI277" s="371"/>
      <c r="AJ277" s="371"/>
      <c r="AK277" s="372"/>
      <c r="AL277" s="372"/>
      <c r="AM277" s="373"/>
      <c r="AN277" s="369"/>
      <c r="AO277" s="369"/>
      <c r="AP277" s="369"/>
      <c r="AQ277" s="369"/>
      <c r="AR277" s="369"/>
      <c r="AS277" s="369"/>
      <c r="AT277" s="369"/>
      <c r="AU277" s="369"/>
      <c r="AV277" s="374"/>
      <c r="AW277" s="54"/>
      <c r="AX277" s="375"/>
      <c r="AY277" s="376"/>
    </row>
    <row r="278" spans="1:57" s="18" customFormat="1" ht="15.75" x14ac:dyDescent="0.25">
      <c r="A278" s="53"/>
      <c r="B278" s="53"/>
      <c r="C278" s="53"/>
      <c r="D278" s="53"/>
      <c r="E278" s="54"/>
      <c r="F278" s="55"/>
      <c r="G278" s="55"/>
      <c r="H278" s="56"/>
      <c r="I278" s="56"/>
      <c r="J278" s="56"/>
      <c r="K278" s="56"/>
      <c r="L278" s="57"/>
      <c r="M278" s="55"/>
      <c r="N278" s="55"/>
      <c r="O278" s="55"/>
      <c r="P278" s="57"/>
      <c r="Q278" s="57"/>
      <c r="R278" s="57"/>
      <c r="S278" s="57"/>
      <c r="T278" s="368"/>
      <c r="U278" s="369"/>
      <c r="V278" s="369"/>
      <c r="W278" s="369"/>
      <c r="X278" s="369"/>
      <c r="Y278" s="370"/>
      <c r="Z278" s="370"/>
      <c r="AA278" s="370"/>
      <c r="AB278" s="370"/>
      <c r="AC278" s="369"/>
      <c r="AD278" s="369"/>
      <c r="AE278" s="369"/>
      <c r="AF278" s="369"/>
      <c r="AG278" s="371"/>
      <c r="AH278" s="371"/>
      <c r="AI278" s="371"/>
      <c r="AJ278" s="371"/>
      <c r="AK278" s="372"/>
      <c r="AL278" s="372"/>
      <c r="AM278" s="373"/>
      <c r="AN278" s="369"/>
      <c r="AO278" s="369"/>
      <c r="AP278" s="369"/>
      <c r="AQ278" s="369"/>
      <c r="AR278" s="369"/>
      <c r="AS278" s="369"/>
      <c r="AT278" s="369"/>
      <c r="AU278" s="369"/>
      <c r="AV278" s="374"/>
      <c r="AW278" s="54"/>
      <c r="AX278" s="375"/>
      <c r="AY278" s="376"/>
    </row>
    <row r="279" spans="1:57" s="18" customFormat="1" ht="15.75" x14ac:dyDescent="0.25">
      <c r="A279" s="53"/>
      <c r="B279" s="53"/>
      <c r="C279" s="53"/>
      <c r="D279" s="53"/>
      <c r="E279" s="54"/>
      <c r="F279" s="55"/>
      <c r="G279" s="55"/>
      <c r="H279" s="56"/>
      <c r="I279" s="56"/>
      <c r="J279" s="56"/>
      <c r="K279" s="56"/>
      <c r="L279" s="57"/>
      <c r="M279" s="55"/>
      <c r="N279" s="55"/>
      <c r="O279" s="55"/>
      <c r="P279" s="57"/>
      <c r="Q279" s="57"/>
      <c r="R279" s="57"/>
      <c r="S279" s="57"/>
      <c r="T279" s="368"/>
      <c r="U279" s="369"/>
      <c r="V279" s="369"/>
      <c r="W279" s="369"/>
      <c r="X279" s="369"/>
      <c r="Y279" s="370"/>
      <c r="Z279" s="370"/>
      <c r="AA279" s="370"/>
      <c r="AB279" s="370"/>
      <c r="AC279" s="369"/>
      <c r="AD279" s="369"/>
      <c r="AE279" s="369"/>
      <c r="AF279" s="369"/>
      <c r="AG279" s="371"/>
      <c r="AH279" s="371"/>
      <c r="AI279" s="371"/>
      <c r="AJ279" s="371"/>
      <c r="AK279" s="372"/>
      <c r="AL279" s="372"/>
      <c r="AM279" s="373"/>
      <c r="AN279" s="369"/>
      <c r="AO279" s="369"/>
      <c r="AP279" s="369"/>
      <c r="AQ279" s="369"/>
      <c r="AR279" s="369"/>
      <c r="AS279" s="369"/>
      <c r="AT279" s="369"/>
      <c r="AU279" s="369"/>
      <c r="AV279" s="374"/>
      <c r="AW279" s="54"/>
      <c r="AX279" s="375"/>
      <c r="AY279" s="376"/>
    </row>
    <row r="280" spans="1:57" s="18" customFormat="1" ht="15.75" x14ac:dyDescent="0.25">
      <c r="A280" s="53"/>
      <c r="B280" s="53"/>
      <c r="C280" s="53"/>
      <c r="D280" s="53"/>
      <c r="E280" s="54"/>
      <c r="F280" s="55"/>
      <c r="G280" s="55"/>
      <c r="H280" s="56"/>
      <c r="I280" s="56"/>
      <c r="J280" s="56"/>
      <c r="K280" s="56"/>
      <c r="L280" s="57"/>
      <c r="M280" s="55"/>
      <c r="N280" s="55"/>
      <c r="O280" s="55"/>
      <c r="P280" s="57"/>
      <c r="Q280" s="57"/>
      <c r="R280" s="57"/>
      <c r="S280" s="57"/>
      <c r="T280" s="368"/>
      <c r="U280" s="369"/>
      <c r="V280" s="369"/>
      <c r="W280" s="369"/>
      <c r="X280" s="369"/>
      <c r="Y280" s="370"/>
      <c r="Z280" s="370"/>
      <c r="AA280" s="370"/>
      <c r="AB280" s="370"/>
      <c r="AC280" s="369"/>
      <c r="AD280" s="369"/>
      <c r="AE280" s="369"/>
      <c r="AF280" s="369"/>
      <c r="AG280" s="371"/>
      <c r="AH280" s="371"/>
      <c r="AI280" s="371"/>
      <c r="AJ280" s="371"/>
      <c r="AK280" s="372"/>
      <c r="AL280" s="372"/>
      <c r="AM280" s="373"/>
      <c r="AN280" s="369"/>
      <c r="AO280" s="369"/>
      <c r="AP280" s="369"/>
      <c r="AQ280" s="369"/>
      <c r="AR280" s="369"/>
      <c r="AS280" s="369"/>
      <c r="AT280" s="369"/>
      <c r="AU280" s="369"/>
      <c r="AV280" s="374"/>
      <c r="AW280" s="54"/>
      <c r="AX280" s="375"/>
      <c r="AY280" s="376"/>
    </row>
    <row r="281" spans="1:57" s="18" customFormat="1" ht="31.5" x14ac:dyDescent="0.25">
      <c r="A281" s="53" t="str">
        <f t="shared" si="30"/>
        <v>VC5DT_D3+1</v>
      </c>
      <c r="B281" s="53" t="str">
        <f t="shared" si="31"/>
        <v>VC5DT_D3+2</v>
      </c>
      <c r="C281" s="53" t="str">
        <f t="shared" si="32"/>
        <v>VC5DT_D3+3</v>
      </c>
      <c r="D281" s="53" t="str">
        <f t="shared" si="33"/>
        <v>VC5DT_D3+4</v>
      </c>
      <c r="E281" s="54" t="s">
        <v>32</v>
      </c>
      <c r="F281" s="55"/>
      <c r="G281" s="55" t="s">
        <v>6237</v>
      </c>
      <c r="H281" s="56" t="str">
        <f t="shared" si="7"/>
        <v>Đường Nguyễn Tất Thành</v>
      </c>
      <c r="I281" s="56" t="s">
        <v>6236</v>
      </c>
      <c r="J281" s="56" t="s">
        <v>6124</v>
      </c>
      <c r="K281" s="56" t="s">
        <v>4528</v>
      </c>
      <c r="L281" s="57">
        <v>5500</v>
      </c>
      <c r="M281" s="55">
        <v>1800</v>
      </c>
      <c r="N281" s="55">
        <v>1300</v>
      </c>
      <c r="O281" s="55">
        <v>1100</v>
      </c>
      <c r="P281" s="57">
        <f>VLOOKUP(G281&amp;"Vị trí 1",'[1]14_ODT'!$D$11:$L$3938,9,0)</f>
        <v>5500</v>
      </c>
      <c r="Q281" s="57">
        <f>VLOOKUP(G281&amp;"Vị trí 2",'[1]14_ODT'!$D$11:$L$3938,9,0)</f>
        <v>1800</v>
      </c>
      <c r="R281" s="57">
        <f>VLOOKUP(G281&amp;"Vị trí 3",'[1]14_ODT'!$D$11:$L$3938,9,0)</f>
        <v>1300</v>
      </c>
      <c r="S281" s="57">
        <f>VLOOKUP(G281&amp;"Vị trí 4",'[1]14_ODT'!$D$11:$L$3938,9,0)</f>
        <v>1100</v>
      </c>
      <c r="T281" s="368"/>
      <c r="U281" s="369"/>
      <c r="V281" s="369"/>
      <c r="W281" s="369"/>
      <c r="X281" s="369"/>
      <c r="Y281" s="370"/>
      <c r="Z281" s="370"/>
      <c r="AA281" s="370"/>
      <c r="AB281" s="370"/>
      <c r="AC281" s="369"/>
      <c r="AD281" s="369"/>
      <c r="AE281" s="369"/>
      <c r="AF281" s="369"/>
      <c r="AG281" s="371"/>
      <c r="AH281" s="371"/>
      <c r="AI281" s="371"/>
      <c r="AJ281" s="371">
        <v>5.37</v>
      </c>
      <c r="AK281" s="372"/>
      <c r="AL281" s="372" t="e">
        <f>ROUNDDOWN(AJ281*#REF!/#REF!,1)</f>
        <v>#REF!</v>
      </c>
      <c r="AM281" s="373" t="e">
        <f t="shared" si="38"/>
        <v>#REF!</v>
      </c>
      <c r="AN281" s="369" t="e">
        <f t="shared" si="38"/>
        <v>#REF!</v>
      </c>
      <c r="AO281" s="369" t="e">
        <f t="shared" si="38"/>
        <v>#REF!</v>
      </c>
      <c r="AP281" s="369" t="e">
        <f t="shared" si="38"/>
        <v>#REF!</v>
      </c>
      <c r="AQ281" s="369" t="e">
        <f t="shared" si="39"/>
        <v>#REF!</v>
      </c>
      <c r="AR281" s="369" t="e">
        <f t="shared" si="39"/>
        <v>#REF!</v>
      </c>
      <c r="AS281" s="369" t="e">
        <f t="shared" si="39"/>
        <v>#REF!</v>
      </c>
      <c r="AT281" s="369" t="e">
        <f t="shared" si="39"/>
        <v>#REF!</v>
      </c>
      <c r="AU281" s="369" t="e">
        <f>AM281*0.15</f>
        <v>#REF!</v>
      </c>
      <c r="AV281" s="374" t="s">
        <v>32</v>
      </c>
      <c r="AW281" s="54">
        <v>3849.9999999999995</v>
      </c>
      <c r="AX281" s="375">
        <v>1260</v>
      </c>
      <c r="AY281" s="376">
        <v>909.99999999999989</v>
      </c>
      <c r="AZ281" s="18">
        <v>700</v>
      </c>
      <c r="BA281" s="18">
        <v>3300</v>
      </c>
      <c r="BB281" s="18">
        <v>1080</v>
      </c>
      <c r="BC281" s="18">
        <v>780</v>
      </c>
      <c r="BD281" s="18">
        <v>600</v>
      </c>
      <c r="BE281" s="18" t="e">
        <f>AT281-AU281</f>
        <v>#REF!</v>
      </c>
    </row>
    <row r="282" spans="1:57" s="18" customFormat="1" ht="15.75" x14ac:dyDescent="0.25">
      <c r="A282" s="53"/>
      <c r="B282" s="53"/>
      <c r="C282" s="53"/>
      <c r="D282" s="53"/>
      <c r="E282" s="54"/>
      <c r="F282" s="55"/>
      <c r="G282" s="55"/>
      <c r="H282" s="56"/>
      <c r="I282" s="56"/>
      <c r="J282" s="56"/>
      <c r="K282" s="56"/>
      <c r="L282" s="57"/>
      <c r="M282" s="55"/>
      <c r="N282" s="55"/>
      <c r="O282" s="55"/>
      <c r="P282" s="57"/>
      <c r="Q282" s="57"/>
      <c r="R282" s="57"/>
      <c r="S282" s="57"/>
      <c r="T282" s="368"/>
      <c r="U282" s="369"/>
      <c r="V282" s="369"/>
      <c r="W282" s="369"/>
      <c r="X282" s="369"/>
      <c r="Y282" s="370"/>
      <c r="Z282" s="370"/>
      <c r="AA282" s="370"/>
      <c r="AB282" s="370"/>
      <c r="AC282" s="369"/>
      <c r="AD282" s="369"/>
      <c r="AE282" s="369"/>
      <c r="AF282" s="369"/>
      <c r="AG282" s="371"/>
      <c r="AH282" s="371"/>
      <c r="AI282" s="371"/>
      <c r="AJ282" s="371"/>
      <c r="AK282" s="372"/>
      <c r="AL282" s="372"/>
      <c r="AM282" s="373"/>
      <c r="AN282" s="369"/>
      <c r="AO282" s="369"/>
      <c r="AP282" s="369"/>
      <c r="AQ282" s="369"/>
      <c r="AR282" s="369"/>
      <c r="AS282" s="369"/>
      <c r="AT282" s="369"/>
      <c r="AU282" s="369"/>
      <c r="AV282" s="374"/>
      <c r="AW282" s="54"/>
      <c r="AX282" s="375"/>
      <c r="AY282" s="376"/>
    </row>
    <row r="283" spans="1:57" s="18" customFormat="1" ht="15.75" x14ac:dyDescent="0.25">
      <c r="A283" s="53"/>
      <c r="B283" s="53"/>
      <c r="C283" s="53"/>
      <c r="D283" s="53"/>
      <c r="E283" s="54"/>
      <c r="F283" s="55"/>
      <c r="G283" s="55"/>
      <c r="H283" s="56"/>
      <c r="I283" s="56"/>
      <c r="J283" s="56"/>
      <c r="K283" s="56"/>
      <c r="L283" s="57"/>
      <c r="M283" s="55"/>
      <c r="N283" s="55"/>
      <c r="O283" s="55"/>
      <c r="P283" s="57"/>
      <c r="Q283" s="57"/>
      <c r="R283" s="57"/>
      <c r="S283" s="57"/>
      <c r="T283" s="368"/>
      <c r="U283" s="369"/>
      <c r="V283" s="369"/>
      <c r="W283" s="369"/>
      <c r="X283" s="369"/>
      <c r="Y283" s="370"/>
      <c r="Z283" s="370"/>
      <c r="AA283" s="370"/>
      <c r="AB283" s="370"/>
      <c r="AC283" s="369"/>
      <c r="AD283" s="369"/>
      <c r="AE283" s="369"/>
      <c r="AF283" s="369"/>
      <c r="AG283" s="371"/>
      <c r="AH283" s="371"/>
      <c r="AI283" s="371"/>
      <c r="AJ283" s="371"/>
      <c r="AK283" s="372"/>
      <c r="AL283" s="372"/>
      <c r="AM283" s="373"/>
      <c r="AN283" s="369"/>
      <c r="AO283" s="369"/>
      <c r="AP283" s="369"/>
      <c r="AQ283" s="369"/>
      <c r="AR283" s="369"/>
      <c r="AS283" s="369"/>
      <c r="AT283" s="369"/>
      <c r="AU283" s="369"/>
      <c r="AV283" s="374"/>
      <c r="AW283" s="54"/>
      <c r="AX283" s="375"/>
      <c r="AY283" s="376"/>
    </row>
    <row r="284" spans="1:57" s="18" customFormat="1" ht="15.75" x14ac:dyDescent="0.25">
      <c r="A284" s="53"/>
      <c r="B284" s="53"/>
      <c r="C284" s="53"/>
      <c r="D284" s="53"/>
      <c r="E284" s="54"/>
      <c r="F284" s="55"/>
      <c r="G284" s="55"/>
      <c r="H284" s="56"/>
      <c r="I284" s="56"/>
      <c r="J284" s="56"/>
      <c r="K284" s="56"/>
      <c r="L284" s="57"/>
      <c r="M284" s="55"/>
      <c r="N284" s="55"/>
      <c r="O284" s="55"/>
      <c r="P284" s="57"/>
      <c r="Q284" s="57"/>
      <c r="R284" s="57"/>
      <c r="S284" s="57"/>
      <c r="T284" s="368"/>
      <c r="U284" s="369"/>
      <c r="V284" s="369"/>
      <c r="W284" s="369"/>
      <c r="X284" s="369"/>
      <c r="Y284" s="370"/>
      <c r="Z284" s="370"/>
      <c r="AA284" s="370"/>
      <c r="AB284" s="370"/>
      <c r="AC284" s="369"/>
      <c r="AD284" s="369"/>
      <c r="AE284" s="369"/>
      <c r="AF284" s="369"/>
      <c r="AG284" s="371"/>
      <c r="AH284" s="371"/>
      <c r="AI284" s="371"/>
      <c r="AJ284" s="371"/>
      <c r="AK284" s="372"/>
      <c r="AL284" s="372"/>
      <c r="AM284" s="373"/>
      <c r="AN284" s="369"/>
      <c r="AO284" s="369"/>
      <c r="AP284" s="369"/>
      <c r="AQ284" s="369"/>
      <c r="AR284" s="369"/>
      <c r="AS284" s="369"/>
      <c r="AT284" s="369"/>
      <c r="AU284" s="369"/>
      <c r="AV284" s="374"/>
      <c r="AW284" s="54"/>
      <c r="AX284" s="375"/>
      <c r="AY284" s="376"/>
    </row>
    <row r="285" spans="1:57" s="18" customFormat="1" ht="15.75" x14ac:dyDescent="0.25">
      <c r="A285" s="53"/>
      <c r="B285" s="53"/>
      <c r="C285" s="53"/>
      <c r="D285" s="53"/>
      <c r="E285" s="54"/>
      <c r="F285" s="55"/>
      <c r="G285" s="55"/>
      <c r="H285" s="56"/>
      <c r="I285" s="56"/>
      <c r="J285" s="56"/>
      <c r="K285" s="56"/>
      <c r="L285" s="57"/>
      <c r="M285" s="55"/>
      <c r="N285" s="55"/>
      <c r="O285" s="55"/>
      <c r="P285" s="57"/>
      <c r="Q285" s="57"/>
      <c r="R285" s="57"/>
      <c r="S285" s="57"/>
      <c r="T285" s="368"/>
      <c r="U285" s="369"/>
      <c r="V285" s="369"/>
      <c r="W285" s="369"/>
      <c r="X285" s="369"/>
      <c r="Y285" s="370"/>
      <c r="Z285" s="370"/>
      <c r="AA285" s="370"/>
      <c r="AB285" s="370"/>
      <c r="AC285" s="369"/>
      <c r="AD285" s="369"/>
      <c r="AE285" s="369"/>
      <c r="AF285" s="369"/>
      <c r="AG285" s="371"/>
      <c r="AH285" s="371"/>
      <c r="AI285" s="371"/>
      <c r="AJ285" s="371"/>
      <c r="AK285" s="372"/>
      <c r="AL285" s="372"/>
      <c r="AM285" s="373"/>
      <c r="AN285" s="369"/>
      <c r="AO285" s="369"/>
      <c r="AP285" s="369"/>
      <c r="AQ285" s="369"/>
      <c r="AR285" s="369"/>
      <c r="AS285" s="369"/>
      <c r="AT285" s="369"/>
      <c r="AU285" s="369"/>
      <c r="AV285" s="374"/>
      <c r="AW285" s="54"/>
      <c r="AX285" s="375"/>
      <c r="AY285" s="376"/>
    </row>
    <row r="286" spans="1:57" s="18" customFormat="1" ht="15.75" x14ac:dyDescent="0.25">
      <c r="A286" s="53"/>
      <c r="B286" s="53"/>
      <c r="C286" s="53"/>
      <c r="D286" s="53"/>
      <c r="E286" s="54"/>
      <c r="F286" s="55"/>
      <c r="G286" s="55"/>
      <c r="H286" s="56"/>
      <c r="I286" s="56"/>
      <c r="J286" s="56"/>
      <c r="K286" s="56"/>
      <c r="L286" s="57"/>
      <c r="M286" s="55"/>
      <c r="N286" s="55"/>
      <c r="O286" s="55"/>
      <c r="P286" s="57"/>
      <c r="Q286" s="57"/>
      <c r="R286" s="57"/>
      <c r="S286" s="57"/>
      <c r="T286" s="368"/>
      <c r="U286" s="369"/>
      <c r="V286" s="369"/>
      <c r="W286" s="369"/>
      <c r="X286" s="369"/>
      <c r="Y286" s="370"/>
      <c r="Z286" s="370"/>
      <c r="AA286" s="370"/>
      <c r="AB286" s="370"/>
      <c r="AC286" s="369"/>
      <c r="AD286" s="369"/>
      <c r="AE286" s="369"/>
      <c r="AF286" s="369"/>
      <c r="AG286" s="371"/>
      <c r="AH286" s="371"/>
      <c r="AI286" s="371"/>
      <c r="AJ286" s="371"/>
      <c r="AK286" s="372"/>
      <c r="AL286" s="372"/>
      <c r="AM286" s="373"/>
      <c r="AN286" s="369"/>
      <c r="AO286" s="369"/>
      <c r="AP286" s="369"/>
      <c r="AQ286" s="369"/>
      <c r="AR286" s="369"/>
      <c r="AS286" s="369"/>
      <c r="AT286" s="369"/>
      <c r="AU286" s="369"/>
      <c r="AV286" s="374"/>
      <c r="AW286" s="54"/>
      <c r="AX286" s="375"/>
      <c r="AY286" s="376"/>
    </row>
    <row r="287" spans="1:57" s="18" customFormat="1" ht="15.75" x14ac:dyDescent="0.25">
      <c r="A287" s="53"/>
      <c r="B287" s="53"/>
      <c r="C287" s="53"/>
      <c r="D287" s="53"/>
      <c r="E287" s="54"/>
      <c r="F287" s="55"/>
      <c r="G287" s="55"/>
      <c r="H287" s="56"/>
      <c r="I287" s="56"/>
      <c r="J287" s="56"/>
      <c r="K287" s="56"/>
      <c r="L287" s="57"/>
      <c r="M287" s="55"/>
      <c r="N287" s="55"/>
      <c r="O287" s="55"/>
      <c r="P287" s="57"/>
      <c r="Q287" s="57"/>
      <c r="R287" s="57"/>
      <c r="S287" s="57"/>
      <c r="T287" s="368"/>
      <c r="U287" s="369"/>
      <c r="V287" s="369"/>
      <c r="W287" s="369"/>
      <c r="X287" s="369"/>
      <c r="Y287" s="370"/>
      <c r="Z287" s="370"/>
      <c r="AA287" s="370"/>
      <c r="AB287" s="370"/>
      <c r="AC287" s="369"/>
      <c r="AD287" s="369"/>
      <c r="AE287" s="369"/>
      <c r="AF287" s="369"/>
      <c r="AG287" s="371"/>
      <c r="AH287" s="371"/>
      <c r="AI287" s="371"/>
      <c r="AJ287" s="371"/>
      <c r="AK287" s="372"/>
      <c r="AL287" s="372"/>
      <c r="AM287" s="373"/>
      <c r="AN287" s="369"/>
      <c r="AO287" s="369"/>
      <c r="AP287" s="369"/>
      <c r="AQ287" s="369"/>
      <c r="AR287" s="369"/>
      <c r="AS287" s="369"/>
      <c r="AT287" s="369"/>
      <c r="AU287" s="369"/>
      <c r="AV287" s="374"/>
      <c r="AW287" s="54"/>
      <c r="AX287" s="375"/>
      <c r="AY287" s="376"/>
    </row>
    <row r="288" spans="1:57" s="18" customFormat="1" ht="31.5" x14ac:dyDescent="0.25">
      <c r="A288" s="53" t="str">
        <f t="shared" si="30"/>
        <v>VC5DT_D4+1</v>
      </c>
      <c r="B288" s="53" t="str">
        <f t="shared" si="31"/>
        <v>VC5DT_D4+2</v>
      </c>
      <c r="C288" s="53" t="str">
        <f t="shared" si="32"/>
        <v>VC5DT_D4+3</v>
      </c>
      <c r="D288" s="53" t="str">
        <f t="shared" si="33"/>
        <v>VC5DT_D4+4</v>
      </c>
      <c r="E288" s="54" t="s">
        <v>32</v>
      </c>
      <c r="F288" s="55"/>
      <c r="G288" s="55" t="s">
        <v>6239</v>
      </c>
      <c r="H288" s="56" t="str">
        <f t="shared" si="7"/>
        <v>Đường Nguyễn Tất Thành</v>
      </c>
      <c r="I288" s="56" t="s">
        <v>6241</v>
      </c>
      <c r="J288" s="56" t="s">
        <v>6124</v>
      </c>
      <c r="K288" s="56" t="s">
        <v>6242</v>
      </c>
      <c r="L288" s="57">
        <v>4500</v>
      </c>
      <c r="M288" s="55">
        <v>1700</v>
      </c>
      <c r="N288" s="55">
        <v>1100</v>
      </c>
      <c r="O288" s="55">
        <v>900</v>
      </c>
      <c r="P288" s="57">
        <f>VLOOKUP(G288&amp;"Vị trí 1",'[1]14_ODT'!$D$11:$L$3938,9,0)</f>
        <v>4500</v>
      </c>
      <c r="Q288" s="57">
        <f>VLOOKUP(G288&amp;"Vị trí 2",'[1]14_ODT'!$D$11:$L$3938,9,0)</f>
        <v>1700</v>
      </c>
      <c r="R288" s="57">
        <f>VLOOKUP(G288&amp;"Vị trí 3",'[1]14_ODT'!$D$11:$L$3938,9,0)</f>
        <v>1100</v>
      </c>
      <c r="S288" s="57">
        <f>VLOOKUP(G288&amp;"Vị trí 4",'[1]14_ODT'!$D$11:$L$3938,9,0)</f>
        <v>900</v>
      </c>
      <c r="T288" s="368"/>
      <c r="U288" s="369"/>
      <c r="V288" s="369"/>
      <c r="W288" s="369"/>
      <c r="X288" s="369"/>
      <c r="Y288" s="370"/>
      <c r="Z288" s="370"/>
      <c r="AA288" s="370"/>
      <c r="AB288" s="370"/>
      <c r="AC288" s="369"/>
      <c r="AD288" s="369"/>
      <c r="AE288" s="369"/>
      <c r="AF288" s="369"/>
      <c r="AG288" s="371"/>
      <c r="AH288" s="371"/>
      <c r="AI288" s="371"/>
      <c r="AJ288" s="371">
        <v>5.37</v>
      </c>
      <c r="AK288" s="372"/>
      <c r="AL288" s="372" t="e">
        <f>ROUNDDOWN(AJ288*#REF!/#REF!,1)</f>
        <v>#REF!</v>
      </c>
      <c r="AM288" s="373" t="e">
        <f t="shared" si="38"/>
        <v>#REF!</v>
      </c>
      <c r="AN288" s="369" t="e">
        <f t="shared" si="38"/>
        <v>#REF!</v>
      </c>
      <c r="AO288" s="369" t="e">
        <f t="shared" si="38"/>
        <v>#REF!</v>
      </c>
      <c r="AP288" s="369" t="e">
        <f t="shared" si="38"/>
        <v>#REF!</v>
      </c>
      <c r="AQ288" s="369" t="e">
        <f t="shared" si="39"/>
        <v>#REF!</v>
      </c>
      <c r="AR288" s="369" t="e">
        <f t="shared" si="39"/>
        <v>#REF!</v>
      </c>
      <c r="AS288" s="369" t="e">
        <f t="shared" si="39"/>
        <v>#REF!</v>
      </c>
      <c r="AT288" s="369" t="e">
        <f t="shared" si="39"/>
        <v>#REF!</v>
      </c>
      <c r="AU288" s="369" t="e">
        <f>AM288*0.15</f>
        <v>#REF!</v>
      </c>
      <c r="AV288" s="374" t="s">
        <v>32</v>
      </c>
      <c r="AW288" s="54">
        <v>1470</v>
      </c>
      <c r="AX288" s="375">
        <v>700</v>
      </c>
      <c r="AY288" s="376">
        <v>630</v>
      </c>
      <c r="AZ288" s="18">
        <v>560</v>
      </c>
      <c r="BA288" s="18">
        <v>1260</v>
      </c>
      <c r="BB288" s="18">
        <v>600</v>
      </c>
      <c r="BC288" s="18">
        <v>540</v>
      </c>
      <c r="BD288" s="18">
        <v>480</v>
      </c>
      <c r="BE288" s="18" t="e">
        <f>AT288-AU288</f>
        <v>#REF!</v>
      </c>
    </row>
    <row r="289" spans="1:57" s="18" customFormat="1" ht="15.75" x14ac:dyDescent="0.25">
      <c r="A289" s="53"/>
      <c r="B289" s="53"/>
      <c r="C289" s="53"/>
      <c r="D289" s="53"/>
      <c r="E289" s="54"/>
      <c r="F289" s="55"/>
      <c r="G289" s="55"/>
      <c r="H289" s="56"/>
      <c r="I289" s="56"/>
      <c r="J289" s="56"/>
      <c r="K289" s="56"/>
      <c r="L289" s="57"/>
      <c r="M289" s="55"/>
      <c r="N289" s="55"/>
      <c r="O289" s="55"/>
      <c r="P289" s="57"/>
      <c r="Q289" s="57"/>
      <c r="R289" s="57"/>
      <c r="S289" s="57"/>
      <c r="T289" s="368"/>
      <c r="U289" s="369"/>
      <c r="V289" s="369"/>
      <c r="W289" s="369"/>
      <c r="X289" s="369"/>
      <c r="Y289" s="370"/>
      <c r="Z289" s="370"/>
      <c r="AA289" s="370"/>
      <c r="AB289" s="370"/>
      <c r="AC289" s="369"/>
      <c r="AD289" s="369"/>
      <c r="AE289" s="369"/>
      <c r="AF289" s="369"/>
      <c r="AG289" s="371"/>
      <c r="AH289" s="371"/>
      <c r="AI289" s="371"/>
      <c r="AJ289" s="371"/>
      <c r="AK289" s="372"/>
      <c r="AL289" s="372"/>
      <c r="AM289" s="373"/>
      <c r="AN289" s="369"/>
      <c r="AO289" s="369"/>
      <c r="AP289" s="369"/>
      <c r="AQ289" s="369"/>
      <c r="AR289" s="369"/>
      <c r="AS289" s="369"/>
      <c r="AT289" s="369"/>
      <c r="AU289" s="369"/>
      <c r="AV289" s="374"/>
      <c r="AW289" s="54"/>
      <c r="AX289" s="375"/>
      <c r="AY289" s="376"/>
    </row>
    <row r="290" spans="1:57" s="18" customFormat="1" ht="15.75" x14ac:dyDescent="0.25">
      <c r="A290" s="53"/>
      <c r="B290" s="53"/>
      <c r="C290" s="53"/>
      <c r="D290" s="53"/>
      <c r="E290" s="54"/>
      <c r="F290" s="55"/>
      <c r="G290" s="55"/>
      <c r="H290" s="56"/>
      <c r="I290" s="56"/>
      <c r="J290" s="56"/>
      <c r="K290" s="56"/>
      <c r="L290" s="57"/>
      <c r="M290" s="55"/>
      <c r="N290" s="55"/>
      <c r="O290" s="55"/>
      <c r="P290" s="57"/>
      <c r="Q290" s="57"/>
      <c r="R290" s="57"/>
      <c r="S290" s="57"/>
      <c r="T290" s="368"/>
      <c r="U290" s="369"/>
      <c r="V290" s="369"/>
      <c r="W290" s="369"/>
      <c r="X290" s="369"/>
      <c r="Y290" s="370"/>
      <c r="Z290" s="370"/>
      <c r="AA290" s="370"/>
      <c r="AB290" s="370"/>
      <c r="AC290" s="369"/>
      <c r="AD290" s="369"/>
      <c r="AE290" s="369"/>
      <c r="AF290" s="369"/>
      <c r="AG290" s="371"/>
      <c r="AH290" s="371"/>
      <c r="AI290" s="371"/>
      <c r="AJ290" s="371"/>
      <c r="AK290" s="372"/>
      <c r="AL290" s="372"/>
      <c r="AM290" s="373"/>
      <c r="AN290" s="369"/>
      <c r="AO290" s="369"/>
      <c r="AP290" s="369"/>
      <c r="AQ290" s="369"/>
      <c r="AR290" s="369"/>
      <c r="AS290" s="369"/>
      <c r="AT290" s="369"/>
      <c r="AU290" s="369"/>
      <c r="AV290" s="374"/>
      <c r="AW290" s="54"/>
      <c r="AX290" s="375"/>
      <c r="AY290" s="376"/>
    </row>
    <row r="291" spans="1:57" s="18" customFormat="1" ht="15.75" x14ac:dyDescent="0.25">
      <c r="A291" s="53"/>
      <c r="B291" s="53"/>
      <c r="C291" s="53"/>
      <c r="D291" s="53"/>
      <c r="E291" s="54"/>
      <c r="F291" s="55"/>
      <c r="G291" s="55"/>
      <c r="H291" s="56"/>
      <c r="I291" s="56"/>
      <c r="J291" s="56"/>
      <c r="K291" s="56"/>
      <c r="L291" s="57"/>
      <c r="M291" s="55"/>
      <c r="N291" s="55"/>
      <c r="O291" s="55"/>
      <c r="P291" s="57"/>
      <c r="Q291" s="57"/>
      <c r="R291" s="57"/>
      <c r="S291" s="57"/>
      <c r="T291" s="368"/>
      <c r="U291" s="369"/>
      <c r="V291" s="369"/>
      <c r="W291" s="369"/>
      <c r="X291" s="369"/>
      <c r="Y291" s="370"/>
      <c r="Z291" s="370"/>
      <c r="AA291" s="370"/>
      <c r="AB291" s="370"/>
      <c r="AC291" s="369"/>
      <c r="AD291" s="369"/>
      <c r="AE291" s="369"/>
      <c r="AF291" s="369"/>
      <c r="AG291" s="371"/>
      <c r="AH291" s="371"/>
      <c r="AI291" s="371"/>
      <c r="AJ291" s="371"/>
      <c r="AK291" s="372"/>
      <c r="AL291" s="372"/>
      <c r="AM291" s="373"/>
      <c r="AN291" s="369"/>
      <c r="AO291" s="369"/>
      <c r="AP291" s="369"/>
      <c r="AQ291" s="369"/>
      <c r="AR291" s="369"/>
      <c r="AS291" s="369"/>
      <c r="AT291" s="369"/>
      <c r="AU291" s="369"/>
      <c r="AV291" s="374"/>
      <c r="AW291" s="54"/>
      <c r="AX291" s="375"/>
      <c r="AY291" s="376"/>
    </row>
    <row r="292" spans="1:57" s="18" customFormat="1" ht="15.75" x14ac:dyDescent="0.25">
      <c r="A292" s="53"/>
      <c r="B292" s="53"/>
      <c r="C292" s="53"/>
      <c r="D292" s="53"/>
      <c r="E292" s="54"/>
      <c r="F292" s="55"/>
      <c r="G292" s="55"/>
      <c r="H292" s="56"/>
      <c r="I292" s="56"/>
      <c r="J292" s="56"/>
      <c r="K292" s="56"/>
      <c r="L292" s="57"/>
      <c r="M292" s="55"/>
      <c r="N292" s="55"/>
      <c r="O292" s="55"/>
      <c r="P292" s="57"/>
      <c r="Q292" s="57"/>
      <c r="R292" s="57"/>
      <c r="S292" s="57"/>
      <c r="T292" s="368"/>
      <c r="U292" s="369"/>
      <c r="V292" s="369"/>
      <c r="W292" s="369"/>
      <c r="X292" s="369"/>
      <c r="Y292" s="370"/>
      <c r="Z292" s="370"/>
      <c r="AA292" s="370"/>
      <c r="AB292" s="370"/>
      <c r="AC292" s="369"/>
      <c r="AD292" s="369"/>
      <c r="AE292" s="369"/>
      <c r="AF292" s="369"/>
      <c r="AG292" s="371"/>
      <c r="AH292" s="371"/>
      <c r="AI292" s="371"/>
      <c r="AJ292" s="371"/>
      <c r="AK292" s="372"/>
      <c r="AL292" s="372"/>
      <c r="AM292" s="373"/>
      <c r="AN292" s="369"/>
      <c r="AO292" s="369"/>
      <c r="AP292" s="369"/>
      <c r="AQ292" s="369"/>
      <c r="AR292" s="369"/>
      <c r="AS292" s="369"/>
      <c r="AT292" s="369"/>
      <c r="AU292" s="369"/>
      <c r="AV292" s="374"/>
      <c r="AW292" s="54"/>
      <c r="AX292" s="375"/>
      <c r="AY292" s="376"/>
    </row>
    <row r="293" spans="1:57" s="18" customFormat="1" ht="15.75" x14ac:dyDescent="0.25">
      <c r="A293" s="53"/>
      <c r="B293" s="53"/>
      <c r="C293" s="53"/>
      <c r="D293" s="53"/>
      <c r="E293" s="54"/>
      <c r="F293" s="55"/>
      <c r="G293" s="55"/>
      <c r="H293" s="56"/>
      <c r="I293" s="56"/>
      <c r="J293" s="56"/>
      <c r="K293" s="56"/>
      <c r="L293" s="57"/>
      <c r="M293" s="55"/>
      <c r="N293" s="55"/>
      <c r="O293" s="55"/>
      <c r="P293" s="57"/>
      <c r="Q293" s="57"/>
      <c r="R293" s="57"/>
      <c r="S293" s="57"/>
      <c r="T293" s="368"/>
      <c r="U293" s="369"/>
      <c r="V293" s="369"/>
      <c r="W293" s="369"/>
      <c r="X293" s="369"/>
      <c r="Y293" s="370"/>
      <c r="Z293" s="370"/>
      <c r="AA293" s="370"/>
      <c r="AB293" s="370"/>
      <c r="AC293" s="369"/>
      <c r="AD293" s="369"/>
      <c r="AE293" s="369"/>
      <c r="AF293" s="369"/>
      <c r="AG293" s="371"/>
      <c r="AH293" s="371"/>
      <c r="AI293" s="371"/>
      <c r="AJ293" s="371"/>
      <c r="AK293" s="372"/>
      <c r="AL293" s="372"/>
      <c r="AM293" s="373"/>
      <c r="AN293" s="369"/>
      <c r="AO293" s="369"/>
      <c r="AP293" s="369"/>
      <c r="AQ293" s="369"/>
      <c r="AR293" s="369"/>
      <c r="AS293" s="369"/>
      <c r="AT293" s="369"/>
      <c r="AU293" s="369"/>
      <c r="AV293" s="374"/>
      <c r="AW293" s="54"/>
      <c r="AX293" s="375"/>
      <c r="AY293" s="376"/>
    </row>
    <row r="294" spans="1:57" s="18" customFormat="1" ht="15.75" x14ac:dyDescent="0.25">
      <c r="A294" s="53"/>
      <c r="B294" s="53"/>
      <c r="C294" s="53"/>
      <c r="D294" s="53"/>
      <c r="E294" s="54"/>
      <c r="F294" s="55"/>
      <c r="G294" s="55"/>
      <c r="H294" s="56"/>
      <c r="I294" s="56"/>
      <c r="J294" s="56"/>
      <c r="K294" s="56"/>
      <c r="L294" s="57"/>
      <c r="M294" s="55"/>
      <c r="N294" s="55"/>
      <c r="O294" s="55"/>
      <c r="P294" s="57"/>
      <c r="Q294" s="57"/>
      <c r="R294" s="57"/>
      <c r="S294" s="57"/>
      <c r="T294" s="368"/>
      <c r="U294" s="369"/>
      <c r="V294" s="369"/>
      <c r="W294" s="369"/>
      <c r="X294" s="369"/>
      <c r="Y294" s="370"/>
      <c r="Z294" s="370"/>
      <c r="AA294" s="370"/>
      <c r="AB294" s="370"/>
      <c r="AC294" s="369"/>
      <c r="AD294" s="369"/>
      <c r="AE294" s="369"/>
      <c r="AF294" s="369"/>
      <c r="AG294" s="371"/>
      <c r="AH294" s="371"/>
      <c r="AI294" s="371"/>
      <c r="AJ294" s="371"/>
      <c r="AK294" s="372"/>
      <c r="AL294" s="372"/>
      <c r="AM294" s="373"/>
      <c r="AN294" s="369"/>
      <c r="AO294" s="369"/>
      <c r="AP294" s="369"/>
      <c r="AQ294" s="369"/>
      <c r="AR294" s="369"/>
      <c r="AS294" s="369"/>
      <c r="AT294" s="369"/>
      <c r="AU294" s="369"/>
      <c r="AV294" s="374"/>
      <c r="AW294" s="54"/>
      <c r="AX294" s="375"/>
      <c r="AY294" s="376"/>
    </row>
    <row r="295" spans="1:57" s="18" customFormat="1" ht="31.5" x14ac:dyDescent="0.25">
      <c r="A295" s="53" t="str">
        <f t="shared" si="30"/>
        <v>VC5DT_D5+1</v>
      </c>
      <c r="B295" s="53" t="str">
        <f t="shared" si="31"/>
        <v>VC5DT_D5+2</v>
      </c>
      <c r="C295" s="53" t="str">
        <f t="shared" si="32"/>
        <v>VC5DT_D5+3</v>
      </c>
      <c r="D295" s="53" t="str">
        <f t="shared" si="33"/>
        <v>VC5DT_D5+4</v>
      </c>
      <c r="E295" s="54" t="s">
        <v>32</v>
      </c>
      <c r="F295" s="55"/>
      <c r="G295" s="55" t="s">
        <v>6243</v>
      </c>
      <c r="H295" s="56" t="str">
        <f t="shared" si="7"/>
        <v>Đường Nguyễn Tất Thành</v>
      </c>
      <c r="I295" s="56" t="s">
        <v>6245</v>
      </c>
      <c r="J295" s="56" t="s">
        <v>6124</v>
      </c>
      <c r="K295" s="56" t="s">
        <v>6229</v>
      </c>
      <c r="L295" s="57">
        <v>3000</v>
      </c>
      <c r="M295" s="55">
        <v>1500</v>
      </c>
      <c r="N295" s="55">
        <v>1000</v>
      </c>
      <c r="O295" s="55">
        <v>900</v>
      </c>
      <c r="P295" s="57">
        <f>VLOOKUP(G295&amp;"Vị trí 1",'[1]14_ODT'!$D$11:$L$3938,9,0)</f>
        <v>3000</v>
      </c>
      <c r="Q295" s="57">
        <f>VLOOKUP(G295&amp;"Vị trí 2",'[1]14_ODT'!$D$11:$L$3938,9,0)</f>
        <v>1500</v>
      </c>
      <c r="R295" s="57">
        <f>VLOOKUP(G295&amp;"Vị trí 3",'[1]14_ODT'!$D$11:$L$3938,9,0)</f>
        <v>1000</v>
      </c>
      <c r="S295" s="57">
        <f>VLOOKUP(G295&amp;"Vị trí 4",'[1]14_ODT'!$D$11:$L$3938,9,0)</f>
        <v>900</v>
      </c>
      <c r="T295" s="368"/>
      <c r="U295" s="369"/>
      <c r="V295" s="369"/>
      <c r="W295" s="369"/>
      <c r="X295" s="369"/>
      <c r="Y295" s="370"/>
      <c r="Z295" s="370"/>
      <c r="AA295" s="370"/>
      <c r="AB295" s="370"/>
      <c r="AC295" s="369"/>
      <c r="AD295" s="369"/>
      <c r="AE295" s="369"/>
      <c r="AF295" s="369"/>
      <c r="AG295" s="371"/>
      <c r="AH295" s="371"/>
      <c r="AI295" s="371"/>
      <c r="AJ295" s="371">
        <v>5.37</v>
      </c>
      <c r="AK295" s="372"/>
      <c r="AL295" s="372" t="e">
        <f>ROUNDDOWN(AJ295*#REF!/#REF!,1)</f>
        <v>#REF!</v>
      </c>
      <c r="AM295" s="373" t="e">
        <f t="shared" si="38"/>
        <v>#REF!</v>
      </c>
      <c r="AN295" s="369" t="e">
        <f t="shared" si="38"/>
        <v>#REF!</v>
      </c>
      <c r="AO295" s="369" t="e">
        <f t="shared" si="38"/>
        <v>#REF!</v>
      </c>
      <c r="AP295" s="369" t="e">
        <f t="shared" si="38"/>
        <v>#REF!</v>
      </c>
      <c r="AQ295" s="369" t="e">
        <f t="shared" si="39"/>
        <v>#REF!</v>
      </c>
      <c r="AR295" s="369" t="e">
        <f t="shared" si="39"/>
        <v>#REF!</v>
      </c>
      <c r="AS295" s="369" t="e">
        <f t="shared" si="39"/>
        <v>#REF!</v>
      </c>
      <c r="AT295" s="369" t="e">
        <f t="shared" si="39"/>
        <v>#REF!</v>
      </c>
      <c r="AU295" s="369" t="e">
        <f>AM295*0.15</f>
        <v>#REF!</v>
      </c>
      <c r="AV295" s="374" t="s">
        <v>32</v>
      </c>
      <c r="AW295" s="54"/>
      <c r="AX295" s="375"/>
      <c r="AY295" s="376"/>
      <c r="BE295" s="18" t="e">
        <f>AT295-AU295</f>
        <v>#REF!</v>
      </c>
    </row>
    <row r="296" spans="1:57" s="18" customFormat="1" ht="15.75" x14ac:dyDescent="0.25">
      <c r="A296" s="53"/>
      <c r="B296" s="53"/>
      <c r="C296" s="53"/>
      <c r="D296" s="53"/>
      <c r="E296" s="54"/>
      <c r="F296" s="55"/>
      <c r="G296" s="55"/>
      <c r="H296" s="56"/>
      <c r="I296" s="56"/>
      <c r="J296" s="56"/>
      <c r="K296" s="56"/>
      <c r="L296" s="57"/>
      <c r="M296" s="55"/>
      <c r="N296" s="55"/>
      <c r="O296" s="55"/>
      <c r="P296" s="57"/>
      <c r="Q296" s="57"/>
      <c r="R296" s="57"/>
      <c r="S296" s="57"/>
      <c r="T296" s="368"/>
      <c r="U296" s="369"/>
      <c r="V296" s="369"/>
      <c r="W296" s="369"/>
      <c r="X296" s="369"/>
      <c r="Y296" s="370"/>
      <c r="Z296" s="370"/>
      <c r="AA296" s="370"/>
      <c r="AB296" s="370"/>
      <c r="AC296" s="369"/>
      <c r="AD296" s="369"/>
      <c r="AE296" s="369"/>
      <c r="AF296" s="369"/>
      <c r="AG296" s="371"/>
      <c r="AH296" s="371"/>
      <c r="AI296" s="371"/>
      <c r="AJ296" s="371"/>
      <c r="AK296" s="372"/>
      <c r="AL296" s="372"/>
      <c r="AM296" s="373"/>
      <c r="AN296" s="369"/>
      <c r="AO296" s="369"/>
      <c r="AP296" s="369"/>
      <c r="AQ296" s="369"/>
      <c r="AR296" s="369"/>
      <c r="AS296" s="369"/>
      <c r="AT296" s="369"/>
      <c r="AU296" s="369"/>
      <c r="AV296" s="374"/>
      <c r="AW296" s="54"/>
      <c r="AX296" s="375"/>
      <c r="AY296" s="376"/>
    </row>
    <row r="297" spans="1:57" s="18" customFormat="1" ht="15.75" x14ac:dyDescent="0.25">
      <c r="A297" s="53"/>
      <c r="B297" s="53"/>
      <c r="C297" s="53"/>
      <c r="D297" s="53"/>
      <c r="E297" s="54"/>
      <c r="F297" s="55"/>
      <c r="G297" s="55"/>
      <c r="H297" s="56"/>
      <c r="I297" s="56"/>
      <c r="J297" s="56"/>
      <c r="K297" s="56"/>
      <c r="L297" s="57"/>
      <c r="M297" s="55"/>
      <c r="N297" s="55"/>
      <c r="O297" s="55"/>
      <c r="P297" s="57"/>
      <c r="Q297" s="57"/>
      <c r="R297" s="57"/>
      <c r="S297" s="57"/>
      <c r="T297" s="368"/>
      <c r="U297" s="369"/>
      <c r="V297" s="369"/>
      <c r="W297" s="369"/>
      <c r="X297" s="369"/>
      <c r="Y297" s="370"/>
      <c r="Z297" s="370"/>
      <c r="AA297" s="370"/>
      <c r="AB297" s="370"/>
      <c r="AC297" s="369"/>
      <c r="AD297" s="369"/>
      <c r="AE297" s="369"/>
      <c r="AF297" s="369"/>
      <c r="AG297" s="371"/>
      <c r="AH297" s="371"/>
      <c r="AI297" s="371"/>
      <c r="AJ297" s="371"/>
      <c r="AK297" s="372"/>
      <c r="AL297" s="372"/>
      <c r="AM297" s="373"/>
      <c r="AN297" s="369"/>
      <c r="AO297" s="369"/>
      <c r="AP297" s="369"/>
      <c r="AQ297" s="369"/>
      <c r="AR297" s="369"/>
      <c r="AS297" s="369"/>
      <c r="AT297" s="369"/>
      <c r="AU297" s="369"/>
      <c r="AV297" s="374"/>
      <c r="AW297" s="54"/>
      <c r="AX297" s="375"/>
      <c r="AY297" s="376"/>
    </row>
    <row r="298" spans="1:57" s="18" customFormat="1" ht="15.75" x14ac:dyDescent="0.25">
      <c r="A298" s="53"/>
      <c r="B298" s="53"/>
      <c r="C298" s="53"/>
      <c r="D298" s="53"/>
      <c r="E298" s="54"/>
      <c r="F298" s="55"/>
      <c r="G298" s="55"/>
      <c r="H298" s="56"/>
      <c r="I298" s="56"/>
      <c r="J298" s="56"/>
      <c r="K298" s="56"/>
      <c r="L298" s="57"/>
      <c r="M298" s="55"/>
      <c r="N298" s="55"/>
      <c r="O298" s="55"/>
      <c r="P298" s="57"/>
      <c r="Q298" s="57"/>
      <c r="R298" s="57"/>
      <c r="S298" s="57"/>
      <c r="T298" s="368"/>
      <c r="U298" s="369"/>
      <c r="V298" s="369"/>
      <c r="W298" s="369"/>
      <c r="X298" s="369"/>
      <c r="Y298" s="370"/>
      <c r="Z298" s="370"/>
      <c r="AA298" s="370"/>
      <c r="AB298" s="370"/>
      <c r="AC298" s="369"/>
      <c r="AD298" s="369"/>
      <c r="AE298" s="369"/>
      <c r="AF298" s="369"/>
      <c r="AG298" s="371"/>
      <c r="AH298" s="371"/>
      <c r="AI298" s="371"/>
      <c r="AJ298" s="371"/>
      <c r="AK298" s="372"/>
      <c r="AL298" s="372"/>
      <c r="AM298" s="373"/>
      <c r="AN298" s="369"/>
      <c r="AO298" s="369"/>
      <c r="AP298" s="369"/>
      <c r="AQ298" s="369"/>
      <c r="AR298" s="369"/>
      <c r="AS298" s="369"/>
      <c r="AT298" s="369"/>
      <c r="AU298" s="369"/>
      <c r="AV298" s="374"/>
      <c r="AW298" s="54"/>
      <c r="AX298" s="375"/>
      <c r="AY298" s="376"/>
    </row>
    <row r="299" spans="1:57" s="18" customFormat="1" ht="15.75" x14ac:dyDescent="0.25">
      <c r="A299" s="53"/>
      <c r="B299" s="53"/>
      <c r="C299" s="53"/>
      <c r="D299" s="53"/>
      <c r="E299" s="54"/>
      <c r="F299" s="55"/>
      <c r="G299" s="55"/>
      <c r="H299" s="56"/>
      <c r="I299" s="56"/>
      <c r="J299" s="56"/>
      <c r="K299" s="56"/>
      <c r="L299" s="57"/>
      <c r="M299" s="55"/>
      <c r="N299" s="55"/>
      <c r="O299" s="55"/>
      <c r="P299" s="57"/>
      <c r="Q299" s="57"/>
      <c r="R299" s="57"/>
      <c r="S299" s="57"/>
      <c r="T299" s="368"/>
      <c r="U299" s="369"/>
      <c r="V299" s="369"/>
      <c r="W299" s="369"/>
      <c r="X299" s="369"/>
      <c r="Y299" s="370"/>
      <c r="Z299" s="370"/>
      <c r="AA299" s="370"/>
      <c r="AB299" s="370"/>
      <c r="AC299" s="369"/>
      <c r="AD299" s="369"/>
      <c r="AE299" s="369"/>
      <c r="AF299" s="369"/>
      <c r="AG299" s="371"/>
      <c r="AH299" s="371"/>
      <c r="AI299" s="371"/>
      <c r="AJ299" s="371"/>
      <c r="AK299" s="372"/>
      <c r="AL299" s="372"/>
      <c r="AM299" s="373"/>
      <c r="AN299" s="369"/>
      <c r="AO299" s="369"/>
      <c r="AP299" s="369"/>
      <c r="AQ299" s="369"/>
      <c r="AR299" s="369"/>
      <c r="AS299" s="369"/>
      <c r="AT299" s="369"/>
      <c r="AU299" s="369"/>
      <c r="AV299" s="374"/>
      <c r="AW299" s="54"/>
      <c r="AX299" s="375"/>
      <c r="AY299" s="376"/>
    </row>
    <row r="300" spans="1:57" s="18" customFormat="1" ht="15.75" x14ac:dyDescent="0.25">
      <c r="A300" s="53"/>
      <c r="B300" s="53"/>
      <c r="C300" s="53"/>
      <c r="D300" s="53"/>
      <c r="E300" s="54"/>
      <c r="F300" s="55"/>
      <c r="G300" s="55"/>
      <c r="H300" s="56"/>
      <c r="I300" s="56"/>
      <c r="J300" s="56"/>
      <c r="K300" s="56"/>
      <c r="L300" s="57"/>
      <c r="M300" s="55"/>
      <c r="N300" s="55"/>
      <c r="O300" s="55"/>
      <c r="P300" s="57"/>
      <c r="Q300" s="57"/>
      <c r="R300" s="57"/>
      <c r="S300" s="57"/>
      <c r="T300" s="368"/>
      <c r="U300" s="369"/>
      <c r="V300" s="369"/>
      <c r="W300" s="369"/>
      <c r="X300" s="369"/>
      <c r="Y300" s="370"/>
      <c r="Z300" s="370"/>
      <c r="AA300" s="370"/>
      <c r="AB300" s="370"/>
      <c r="AC300" s="369"/>
      <c r="AD300" s="369"/>
      <c r="AE300" s="369"/>
      <c r="AF300" s="369"/>
      <c r="AG300" s="371"/>
      <c r="AH300" s="371"/>
      <c r="AI300" s="371"/>
      <c r="AJ300" s="371"/>
      <c r="AK300" s="372"/>
      <c r="AL300" s="372"/>
      <c r="AM300" s="373"/>
      <c r="AN300" s="369"/>
      <c r="AO300" s="369"/>
      <c r="AP300" s="369"/>
      <c r="AQ300" s="369"/>
      <c r="AR300" s="369"/>
      <c r="AS300" s="369"/>
      <c r="AT300" s="369"/>
      <c r="AU300" s="369"/>
      <c r="AV300" s="374"/>
      <c r="AW300" s="54"/>
      <c r="AX300" s="375"/>
      <c r="AY300" s="376"/>
    </row>
    <row r="301" spans="1:57" s="18" customFormat="1" ht="15.75" x14ac:dyDescent="0.25">
      <c r="A301" s="53"/>
      <c r="B301" s="53"/>
      <c r="C301" s="53"/>
      <c r="D301" s="53"/>
      <c r="E301" s="54"/>
      <c r="F301" s="55"/>
      <c r="G301" s="55"/>
      <c r="H301" s="56"/>
      <c r="I301" s="56"/>
      <c r="J301" s="56"/>
      <c r="K301" s="56"/>
      <c r="L301" s="57"/>
      <c r="M301" s="55"/>
      <c r="N301" s="55"/>
      <c r="O301" s="55"/>
      <c r="P301" s="57"/>
      <c r="Q301" s="57"/>
      <c r="R301" s="57"/>
      <c r="S301" s="57"/>
      <c r="T301" s="368"/>
      <c r="U301" s="369"/>
      <c r="V301" s="369"/>
      <c r="W301" s="369"/>
      <c r="X301" s="369"/>
      <c r="Y301" s="370"/>
      <c r="Z301" s="370"/>
      <c r="AA301" s="370"/>
      <c r="AB301" s="370"/>
      <c r="AC301" s="369"/>
      <c r="AD301" s="369"/>
      <c r="AE301" s="369"/>
      <c r="AF301" s="369"/>
      <c r="AG301" s="371"/>
      <c r="AH301" s="371"/>
      <c r="AI301" s="371"/>
      <c r="AJ301" s="371"/>
      <c r="AK301" s="372"/>
      <c r="AL301" s="372"/>
      <c r="AM301" s="373"/>
      <c r="AN301" s="369"/>
      <c r="AO301" s="369"/>
      <c r="AP301" s="369"/>
      <c r="AQ301" s="369"/>
      <c r="AR301" s="369"/>
      <c r="AS301" s="369"/>
      <c r="AT301" s="369"/>
      <c r="AU301" s="369"/>
      <c r="AV301" s="374"/>
      <c r="AW301" s="54"/>
      <c r="AX301" s="375"/>
      <c r="AY301" s="376"/>
    </row>
    <row r="302" spans="1:57" s="18" customFormat="1" ht="63" x14ac:dyDescent="0.25">
      <c r="A302" s="53" t="str">
        <f t="shared" si="30"/>
        <v>VC22DT+1</v>
      </c>
      <c r="B302" s="53" t="str">
        <f t="shared" si="31"/>
        <v>VC22DT+2</v>
      </c>
      <c r="C302" s="53" t="str">
        <f t="shared" si="32"/>
        <v>VC22DT+3</v>
      </c>
      <c r="D302" s="53" t="str">
        <f t="shared" si="33"/>
        <v>VC22DT+4</v>
      </c>
      <c r="E302" s="54" t="s">
        <v>32</v>
      </c>
      <c r="F302" s="55">
        <v>22</v>
      </c>
      <c r="G302" s="55" t="s">
        <v>6314</v>
      </c>
      <c r="H302" s="56" t="str">
        <f t="shared" si="7"/>
        <v>Đường Hồ Biểu Chánh</v>
      </c>
      <c r="I302" s="56" t="s">
        <v>6316</v>
      </c>
      <c r="J302" s="56" t="s">
        <v>6417</v>
      </c>
      <c r="K302" s="56" t="s">
        <v>6418</v>
      </c>
      <c r="L302" s="57">
        <v>3000</v>
      </c>
      <c r="M302" s="55">
        <v>1500</v>
      </c>
      <c r="N302" s="55">
        <v>1000</v>
      </c>
      <c r="O302" s="55">
        <v>800</v>
      </c>
      <c r="P302" s="57">
        <f>VLOOKUP(G302&amp;"Vị trí 1",'[1]14_ODT'!$D$11:$L$3938,9,0)</f>
        <v>3000</v>
      </c>
      <c r="Q302" s="57">
        <f>VLOOKUP(G302&amp;"Vị trí 2",'[1]14_ODT'!$D$11:$L$3938,9,0)</f>
        <v>1500</v>
      </c>
      <c r="R302" s="57">
        <f>VLOOKUP(G302&amp;"Vị trí 3",'[1]14_ODT'!$D$11:$L$3938,9,0)</f>
        <v>1000</v>
      </c>
      <c r="S302" s="57">
        <f>VLOOKUP(G302&amp;"Vị trí 4",'[1]14_ODT'!$D$11:$L$3938,9,0)</f>
        <v>800</v>
      </c>
      <c r="T302" s="368" t="e">
        <f>VLOOKUP(A302,[1]bieutonghopphieudieutra!$E$4:$Z$1730,32,0)</f>
        <v>#N/A</v>
      </c>
      <c r="U302" s="369"/>
      <c r="V302" s="369"/>
      <c r="W302" s="369"/>
      <c r="X302" s="369" t="e">
        <f>T302/L302</f>
        <v>#N/A</v>
      </c>
      <c r="Y302" s="370"/>
      <c r="Z302" s="370"/>
      <c r="AA302" s="370"/>
      <c r="AB302" s="370"/>
      <c r="AC302" s="369"/>
      <c r="AD302" s="369"/>
      <c r="AE302" s="369"/>
      <c r="AF302" s="369"/>
      <c r="AG302" s="371"/>
      <c r="AH302" s="371"/>
      <c r="AI302" s="371"/>
      <c r="AJ302" s="371">
        <v>5.37</v>
      </c>
      <c r="AK302" s="372"/>
      <c r="AL302" s="372" t="e">
        <f>ROUNDDOWN(AJ302*#REF!/#REF!,1)</f>
        <v>#REF!</v>
      </c>
      <c r="AM302" s="373" t="e">
        <f t="shared" si="38"/>
        <v>#REF!</v>
      </c>
      <c r="AN302" s="369" t="e">
        <f t="shared" si="38"/>
        <v>#REF!</v>
      </c>
      <c r="AO302" s="369" t="e">
        <f t="shared" si="38"/>
        <v>#REF!</v>
      </c>
      <c r="AP302" s="369" t="e">
        <f t="shared" si="38"/>
        <v>#REF!</v>
      </c>
      <c r="AQ302" s="369" t="e">
        <f t="shared" si="39"/>
        <v>#REF!</v>
      </c>
      <c r="AR302" s="369" t="e">
        <f t="shared" si="39"/>
        <v>#REF!</v>
      </c>
      <c r="AS302" s="369" t="e">
        <f t="shared" si="39"/>
        <v>#REF!</v>
      </c>
      <c r="AT302" s="369" t="e">
        <f t="shared" si="39"/>
        <v>#REF!</v>
      </c>
      <c r="AU302" s="369" t="e">
        <f t="shared" ref="AU302" si="40">AM302*0.15</f>
        <v>#REF!</v>
      </c>
      <c r="AV302" s="374" t="s">
        <v>32</v>
      </c>
      <c r="AW302" s="54">
        <v>1470</v>
      </c>
      <c r="AX302" s="375">
        <v>700</v>
      </c>
      <c r="AY302" s="376">
        <v>630</v>
      </c>
      <c r="AZ302" s="18">
        <v>560</v>
      </c>
      <c r="BA302" s="18">
        <v>1260</v>
      </c>
      <c r="BB302" s="18">
        <v>600</v>
      </c>
      <c r="BC302" s="18">
        <v>540</v>
      </c>
      <c r="BD302" s="18">
        <v>480</v>
      </c>
      <c r="BE302" s="18" t="e">
        <f t="shared" ref="BE302" si="41">AT302-AU302</f>
        <v>#REF!</v>
      </c>
    </row>
    <row r="303" spans="1:57" s="18" customFormat="1" ht="15.75" x14ac:dyDescent="0.25">
      <c r="A303" s="53"/>
      <c r="B303" s="53"/>
      <c r="C303" s="53"/>
      <c r="D303" s="53"/>
      <c r="E303" s="54"/>
      <c r="F303" s="55"/>
      <c r="G303" s="55"/>
      <c r="H303" s="56"/>
      <c r="I303" s="56"/>
      <c r="J303" s="56"/>
      <c r="K303" s="56"/>
      <c r="L303" s="57"/>
      <c r="M303" s="55"/>
      <c r="N303" s="55"/>
      <c r="O303" s="55"/>
      <c r="P303" s="57"/>
      <c r="Q303" s="57"/>
      <c r="R303" s="57"/>
      <c r="S303" s="57"/>
      <c r="T303" s="368"/>
      <c r="U303" s="369"/>
      <c r="V303" s="369"/>
      <c r="W303" s="369"/>
      <c r="X303" s="369"/>
      <c r="Y303" s="370"/>
      <c r="Z303" s="370"/>
      <c r="AA303" s="370"/>
      <c r="AB303" s="370"/>
      <c r="AC303" s="369"/>
      <c r="AD303" s="369"/>
      <c r="AE303" s="369"/>
      <c r="AF303" s="369"/>
      <c r="AG303" s="371"/>
      <c r="AH303" s="371"/>
      <c r="AI303" s="371"/>
      <c r="AJ303" s="371"/>
      <c r="AK303" s="372"/>
      <c r="AL303" s="372"/>
      <c r="AM303" s="373"/>
      <c r="AN303" s="369"/>
      <c r="AO303" s="369"/>
      <c r="AP303" s="369"/>
      <c r="AQ303" s="369"/>
      <c r="AR303" s="369"/>
      <c r="AS303" s="369"/>
      <c r="AT303" s="369"/>
      <c r="AU303" s="369"/>
      <c r="AV303" s="374"/>
      <c r="AW303" s="54"/>
      <c r="AX303" s="375"/>
      <c r="AY303" s="376"/>
    </row>
    <row r="304" spans="1:57" s="18" customFormat="1" ht="15.75" x14ac:dyDescent="0.25">
      <c r="A304" s="53"/>
      <c r="B304" s="53"/>
      <c r="C304" s="53"/>
      <c r="D304" s="53"/>
      <c r="E304" s="54"/>
      <c r="F304" s="55"/>
      <c r="G304" s="55"/>
      <c r="H304" s="56"/>
      <c r="I304" s="56"/>
      <c r="J304" s="56"/>
      <c r="K304" s="56"/>
      <c r="L304" s="57"/>
      <c r="M304" s="55"/>
      <c r="N304" s="55"/>
      <c r="O304" s="55"/>
      <c r="P304" s="57"/>
      <c r="Q304" s="57"/>
      <c r="R304" s="57"/>
      <c r="S304" s="57"/>
      <c r="T304" s="368"/>
      <c r="U304" s="369"/>
      <c r="V304" s="369"/>
      <c r="W304" s="369"/>
      <c r="X304" s="369"/>
      <c r="Y304" s="370"/>
      <c r="Z304" s="370"/>
      <c r="AA304" s="370"/>
      <c r="AB304" s="370"/>
      <c r="AC304" s="369"/>
      <c r="AD304" s="369"/>
      <c r="AE304" s="369"/>
      <c r="AF304" s="369"/>
      <c r="AG304" s="371"/>
      <c r="AH304" s="371"/>
      <c r="AI304" s="371"/>
      <c r="AJ304" s="371"/>
      <c r="AK304" s="372"/>
      <c r="AL304" s="372"/>
      <c r="AM304" s="373"/>
      <c r="AN304" s="369"/>
      <c r="AO304" s="369"/>
      <c r="AP304" s="369"/>
      <c r="AQ304" s="369"/>
      <c r="AR304" s="369"/>
      <c r="AS304" s="369"/>
      <c r="AT304" s="369"/>
      <c r="AU304" s="369"/>
      <c r="AV304" s="374"/>
      <c r="AW304" s="54"/>
      <c r="AX304" s="375"/>
      <c r="AY304" s="376"/>
    </row>
    <row r="305" spans="1:57" s="18" customFormat="1" ht="15.75" x14ac:dyDescent="0.25">
      <c r="A305" s="53"/>
      <c r="B305" s="53"/>
      <c r="C305" s="53"/>
      <c r="D305" s="53"/>
      <c r="E305" s="54"/>
      <c r="F305" s="55"/>
      <c r="G305" s="55"/>
      <c r="H305" s="56"/>
      <c r="I305" s="56"/>
      <c r="J305" s="56"/>
      <c r="K305" s="56"/>
      <c r="L305" s="57"/>
      <c r="M305" s="55"/>
      <c r="N305" s="55"/>
      <c r="O305" s="55"/>
      <c r="P305" s="57"/>
      <c r="Q305" s="57"/>
      <c r="R305" s="57"/>
      <c r="S305" s="57"/>
      <c r="T305" s="368"/>
      <c r="U305" s="369"/>
      <c r="V305" s="369"/>
      <c r="W305" s="369"/>
      <c r="X305" s="369"/>
      <c r="Y305" s="370"/>
      <c r="Z305" s="370"/>
      <c r="AA305" s="370"/>
      <c r="AB305" s="370"/>
      <c r="AC305" s="369"/>
      <c r="AD305" s="369"/>
      <c r="AE305" s="369"/>
      <c r="AF305" s="369"/>
      <c r="AG305" s="371"/>
      <c r="AH305" s="371"/>
      <c r="AI305" s="371"/>
      <c r="AJ305" s="371"/>
      <c r="AK305" s="372"/>
      <c r="AL305" s="372"/>
      <c r="AM305" s="373"/>
      <c r="AN305" s="369"/>
      <c r="AO305" s="369"/>
      <c r="AP305" s="369"/>
      <c r="AQ305" s="369"/>
      <c r="AR305" s="369"/>
      <c r="AS305" s="369"/>
      <c r="AT305" s="369"/>
      <c r="AU305" s="369"/>
      <c r="AV305" s="374"/>
      <c r="AW305" s="54"/>
      <c r="AX305" s="375"/>
      <c r="AY305" s="376"/>
    </row>
    <row r="306" spans="1:57" s="18" customFormat="1" ht="15.75" x14ac:dyDescent="0.25">
      <c r="A306" s="53"/>
      <c r="B306" s="53"/>
      <c r="C306" s="53"/>
      <c r="D306" s="53"/>
      <c r="E306" s="54"/>
      <c r="F306" s="55"/>
      <c r="G306" s="55"/>
      <c r="H306" s="56"/>
      <c r="I306" s="56"/>
      <c r="J306" s="56"/>
      <c r="K306" s="56"/>
      <c r="L306" s="57"/>
      <c r="M306" s="55"/>
      <c r="N306" s="55"/>
      <c r="O306" s="55"/>
      <c r="P306" s="57"/>
      <c r="Q306" s="57"/>
      <c r="R306" s="57"/>
      <c r="S306" s="57"/>
      <c r="T306" s="368"/>
      <c r="U306" s="369"/>
      <c r="V306" s="369"/>
      <c r="W306" s="369"/>
      <c r="X306" s="369"/>
      <c r="Y306" s="370"/>
      <c r="Z306" s="370"/>
      <c r="AA306" s="370"/>
      <c r="AB306" s="370"/>
      <c r="AC306" s="369"/>
      <c r="AD306" s="369"/>
      <c r="AE306" s="369"/>
      <c r="AF306" s="369"/>
      <c r="AG306" s="371"/>
      <c r="AH306" s="371"/>
      <c r="AI306" s="371"/>
      <c r="AJ306" s="371"/>
      <c r="AK306" s="372"/>
      <c r="AL306" s="372"/>
      <c r="AM306" s="373"/>
      <c r="AN306" s="369"/>
      <c r="AO306" s="369"/>
      <c r="AP306" s="369"/>
      <c r="AQ306" s="369"/>
      <c r="AR306" s="369"/>
      <c r="AS306" s="369"/>
      <c r="AT306" s="369"/>
      <c r="AU306" s="369"/>
      <c r="AV306" s="374"/>
      <c r="AW306" s="54"/>
      <c r="AX306" s="375"/>
      <c r="AY306" s="376"/>
    </row>
    <row r="307" spans="1:57" s="18" customFormat="1" ht="15.75" x14ac:dyDescent="0.25">
      <c r="A307" s="53"/>
      <c r="B307" s="53"/>
      <c r="C307" s="53"/>
      <c r="D307" s="53"/>
      <c r="E307" s="54"/>
      <c r="F307" s="55"/>
      <c r="G307" s="55"/>
      <c r="H307" s="56"/>
      <c r="I307" s="56"/>
      <c r="J307" s="56"/>
      <c r="K307" s="56"/>
      <c r="L307" s="57"/>
      <c r="M307" s="55"/>
      <c r="N307" s="55"/>
      <c r="O307" s="55"/>
      <c r="P307" s="57"/>
      <c r="Q307" s="57"/>
      <c r="R307" s="57"/>
      <c r="S307" s="57"/>
      <c r="T307" s="368"/>
      <c r="U307" s="369"/>
      <c r="V307" s="369"/>
      <c r="W307" s="369"/>
      <c r="X307" s="369"/>
      <c r="Y307" s="370"/>
      <c r="Z307" s="370"/>
      <c r="AA307" s="370"/>
      <c r="AB307" s="370"/>
      <c r="AC307" s="369"/>
      <c r="AD307" s="369"/>
      <c r="AE307" s="369"/>
      <c r="AF307" s="369"/>
      <c r="AG307" s="371"/>
      <c r="AH307" s="371"/>
      <c r="AI307" s="371"/>
      <c r="AJ307" s="371"/>
      <c r="AK307" s="372"/>
      <c r="AL307" s="372"/>
      <c r="AM307" s="373"/>
      <c r="AN307" s="369"/>
      <c r="AO307" s="369"/>
      <c r="AP307" s="369"/>
      <c r="AQ307" s="369"/>
      <c r="AR307" s="369"/>
      <c r="AS307" s="369"/>
      <c r="AT307" s="369"/>
      <c r="AU307" s="369"/>
      <c r="AV307" s="374"/>
      <c r="AW307" s="54"/>
      <c r="AX307" s="375"/>
      <c r="AY307" s="376"/>
    </row>
    <row r="308" spans="1:57" s="18" customFormat="1" ht="15.75" x14ac:dyDescent="0.25">
      <c r="A308" s="53"/>
      <c r="B308" s="53"/>
      <c r="C308" s="53"/>
      <c r="D308" s="53"/>
      <c r="E308" s="54"/>
      <c r="F308" s="55"/>
      <c r="G308" s="55"/>
      <c r="H308" s="56"/>
      <c r="I308" s="56"/>
      <c r="J308" s="56"/>
      <c r="K308" s="56"/>
      <c r="L308" s="57"/>
      <c r="M308" s="55"/>
      <c r="N308" s="55"/>
      <c r="O308" s="55"/>
      <c r="P308" s="57"/>
      <c r="Q308" s="57"/>
      <c r="R308" s="57"/>
      <c r="S308" s="57"/>
      <c r="T308" s="368"/>
      <c r="U308" s="369"/>
      <c r="V308" s="369"/>
      <c r="W308" s="369"/>
      <c r="X308" s="369"/>
      <c r="Y308" s="370"/>
      <c r="Z308" s="370"/>
      <c r="AA308" s="370"/>
      <c r="AB308" s="370"/>
      <c r="AC308" s="369"/>
      <c r="AD308" s="369"/>
      <c r="AE308" s="369"/>
      <c r="AF308" s="369"/>
      <c r="AG308" s="371"/>
      <c r="AH308" s="371"/>
      <c r="AI308" s="371"/>
      <c r="AJ308" s="371"/>
      <c r="AK308" s="372"/>
      <c r="AL308" s="372"/>
      <c r="AM308" s="373"/>
      <c r="AN308" s="369"/>
      <c r="AO308" s="369"/>
      <c r="AP308" s="369"/>
      <c r="AQ308" s="369"/>
      <c r="AR308" s="369"/>
      <c r="AS308" s="369"/>
      <c r="AT308" s="369"/>
      <c r="AU308" s="369"/>
      <c r="AV308" s="374"/>
      <c r="AW308" s="54"/>
      <c r="AX308" s="375"/>
      <c r="AY308" s="376"/>
    </row>
    <row r="309" spans="1:57" s="18" customFormat="1" ht="31.5" x14ac:dyDescent="0.25">
      <c r="A309" s="53" t="str">
        <f t="shared" si="30"/>
        <v>VC6DT_D1+1</v>
      </c>
      <c r="B309" s="53" t="str">
        <f t="shared" si="31"/>
        <v>VC6DT_D1+2</v>
      </c>
      <c r="C309" s="53" t="str">
        <f t="shared" si="32"/>
        <v>VC6DT_D1+3</v>
      </c>
      <c r="D309" s="53" t="str">
        <f t="shared" si="33"/>
        <v>VC6DT_D1+4</v>
      </c>
      <c r="E309" s="54" t="s">
        <v>32</v>
      </c>
      <c r="F309" s="55"/>
      <c r="G309" s="55" t="s">
        <v>6249</v>
      </c>
      <c r="H309" s="56" t="str">
        <f t="shared" si="7"/>
        <v>Đường Quang Trung</v>
      </c>
      <c r="I309" s="56" t="s">
        <v>6251</v>
      </c>
      <c r="J309" s="56" t="s">
        <v>4299</v>
      </c>
      <c r="K309" s="56" t="s">
        <v>6252</v>
      </c>
      <c r="L309" s="57">
        <v>5500</v>
      </c>
      <c r="M309" s="55">
        <v>1700</v>
      </c>
      <c r="N309" s="55">
        <v>1200</v>
      </c>
      <c r="O309" s="55">
        <v>900</v>
      </c>
      <c r="P309" s="57">
        <f>VLOOKUP(G309&amp;"Vị trí 1",'[1]14_ODT'!$D$11:$L$3938,9,0)</f>
        <v>5500</v>
      </c>
      <c r="Q309" s="57">
        <f>VLOOKUP(G309&amp;"Vị trí 2",'[1]14_ODT'!$D$11:$L$3938,9,0)</f>
        <v>1700</v>
      </c>
      <c r="R309" s="57">
        <f>VLOOKUP(G309&amp;"Vị trí 3",'[1]14_ODT'!$D$11:$L$3938,9,0)</f>
        <v>1200</v>
      </c>
      <c r="S309" s="57">
        <f>VLOOKUP(G309&amp;"Vị trí 4",'[1]14_ODT'!$D$11:$L$3938,9,0)</f>
        <v>900</v>
      </c>
      <c r="T309" s="368"/>
      <c r="U309" s="369"/>
      <c r="V309" s="369"/>
      <c r="W309" s="369"/>
      <c r="X309" s="369"/>
      <c r="Y309" s="370"/>
      <c r="Z309" s="370"/>
      <c r="AA309" s="370"/>
      <c r="AB309" s="370"/>
      <c r="AC309" s="369"/>
      <c r="AD309" s="369"/>
      <c r="AE309" s="369"/>
      <c r="AF309" s="369"/>
      <c r="AG309" s="371"/>
      <c r="AH309" s="371"/>
      <c r="AI309" s="371"/>
      <c r="AJ309" s="371">
        <v>6.031043279510433</v>
      </c>
      <c r="AK309" s="372"/>
      <c r="AL309" s="372" t="e">
        <f>ROUNDDOWN(AJ309*#REF!/#REF!,1)</f>
        <v>#REF!</v>
      </c>
      <c r="AM309" s="373" t="e">
        <f t="shared" si="38"/>
        <v>#REF!</v>
      </c>
      <c r="AN309" s="369" t="e">
        <f t="shared" si="38"/>
        <v>#REF!</v>
      </c>
      <c r="AO309" s="369" t="e">
        <f t="shared" si="38"/>
        <v>#REF!</v>
      </c>
      <c r="AP309" s="369" t="e">
        <f t="shared" si="38"/>
        <v>#REF!</v>
      </c>
      <c r="AQ309" s="369" t="e">
        <f t="shared" si="39"/>
        <v>#REF!</v>
      </c>
      <c r="AR309" s="369" t="e">
        <f t="shared" si="39"/>
        <v>#REF!</v>
      </c>
      <c r="AS309" s="369" t="e">
        <f t="shared" si="39"/>
        <v>#REF!</v>
      </c>
      <c r="AT309" s="369" t="e">
        <f t="shared" si="39"/>
        <v>#REF!</v>
      </c>
      <c r="AU309" s="369" t="e">
        <f>AM309*0.15</f>
        <v>#REF!</v>
      </c>
      <c r="AV309" s="374" t="s">
        <v>32</v>
      </c>
      <c r="AW309" s="54">
        <v>2100</v>
      </c>
      <c r="AX309" s="375">
        <v>1050</v>
      </c>
      <c r="AY309" s="376">
        <v>630</v>
      </c>
      <c r="AZ309" s="18">
        <v>560</v>
      </c>
      <c r="BA309" s="18">
        <v>1800</v>
      </c>
      <c r="BB309" s="18">
        <v>900</v>
      </c>
      <c r="BC309" s="18">
        <v>540</v>
      </c>
      <c r="BD309" s="18">
        <v>480</v>
      </c>
      <c r="BE309" s="18" t="e">
        <f>AT309-AU309</f>
        <v>#REF!</v>
      </c>
    </row>
    <row r="310" spans="1:57" s="18" customFormat="1" ht="15.75" x14ac:dyDescent="0.25">
      <c r="A310" s="53"/>
      <c r="B310" s="53"/>
      <c r="C310" s="53"/>
      <c r="D310" s="53"/>
      <c r="E310" s="54"/>
      <c r="F310" s="55"/>
      <c r="G310" s="55"/>
      <c r="H310" s="56"/>
      <c r="I310" s="56"/>
      <c r="J310" s="56"/>
      <c r="K310" s="56"/>
      <c r="L310" s="57"/>
      <c r="M310" s="55"/>
      <c r="N310" s="55"/>
      <c r="O310" s="55"/>
      <c r="P310" s="57"/>
      <c r="Q310" s="57"/>
      <c r="R310" s="57"/>
      <c r="S310" s="57"/>
      <c r="T310" s="368"/>
      <c r="U310" s="369"/>
      <c r="V310" s="369"/>
      <c r="W310" s="369"/>
      <c r="X310" s="369"/>
      <c r="Y310" s="370"/>
      <c r="Z310" s="370"/>
      <c r="AA310" s="370"/>
      <c r="AB310" s="370"/>
      <c r="AC310" s="369"/>
      <c r="AD310" s="369"/>
      <c r="AE310" s="369"/>
      <c r="AF310" s="369"/>
      <c r="AG310" s="371"/>
      <c r="AH310" s="371"/>
      <c r="AI310" s="371"/>
      <c r="AJ310" s="371"/>
      <c r="AK310" s="372"/>
      <c r="AL310" s="372"/>
      <c r="AM310" s="373"/>
      <c r="AN310" s="369"/>
      <c r="AO310" s="369"/>
      <c r="AP310" s="369"/>
      <c r="AQ310" s="369"/>
      <c r="AR310" s="369"/>
      <c r="AS310" s="369"/>
      <c r="AT310" s="369"/>
      <c r="AU310" s="369"/>
      <c r="AV310" s="374"/>
      <c r="AW310" s="54"/>
      <c r="AX310" s="375"/>
      <c r="AY310" s="376"/>
    </row>
    <row r="311" spans="1:57" s="18" customFormat="1" ht="15.75" x14ac:dyDescent="0.25">
      <c r="A311" s="53"/>
      <c r="B311" s="53"/>
      <c r="C311" s="53"/>
      <c r="D311" s="53"/>
      <c r="E311" s="54"/>
      <c r="F311" s="55"/>
      <c r="G311" s="55"/>
      <c r="H311" s="56"/>
      <c r="I311" s="56"/>
      <c r="J311" s="56"/>
      <c r="K311" s="56"/>
      <c r="L311" s="57"/>
      <c r="M311" s="55"/>
      <c r="N311" s="55"/>
      <c r="O311" s="55"/>
      <c r="P311" s="57"/>
      <c r="Q311" s="57"/>
      <c r="R311" s="57"/>
      <c r="S311" s="57"/>
      <c r="T311" s="368"/>
      <c r="U311" s="369"/>
      <c r="V311" s="369"/>
      <c r="W311" s="369"/>
      <c r="X311" s="369"/>
      <c r="Y311" s="370"/>
      <c r="Z311" s="370"/>
      <c r="AA311" s="370"/>
      <c r="AB311" s="370"/>
      <c r="AC311" s="369"/>
      <c r="AD311" s="369"/>
      <c r="AE311" s="369"/>
      <c r="AF311" s="369"/>
      <c r="AG311" s="371"/>
      <c r="AH311" s="371"/>
      <c r="AI311" s="371"/>
      <c r="AJ311" s="371"/>
      <c r="AK311" s="372"/>
      <c r="AL311" s="372"/>
      <c r="AM311" s="373"/>
      <c r="AN311" s="369"/>
      <c r="AO311" s="369"/>
      <c r="AP311" s="369"/>
      <c r="AQ311" s="369"/>
      <c r="AR311" s="369"/>
      <c r="AS311" s="369"/>
      <c r="AT311" s="369"/>
      <c r="AU311" s="369"/>
      <c r="AV311" s="374"/>
      <c r="AW311" s="54"/>
      <c r="AX311" s="375"/>
      <c r="AY311" s="376"/>
    </row>
    <row r="312" spans="1:57" s="18" customFormat="1" ht="15.75" x14ac:dyDescent="0.25">
      <c r="A312" s="53"/>
      <c r="B312" s="53"/>
      <c r="C312" s="53"/>
      <c r="D312" s="53"/>
      <c r="E312" s="54"/>
      <c r="F312" s="55"/>
      <c r="G312" s="55"/>
      <c r="H312" s="56"/>
      <c r="I312" s="56"/>
      <c r="J312" s="56"/>
      <c r="K312" s="56"/>
      <c r="L312" s="57"/>
      <c r="M312" s="55"/>
      <c r="N312" s="55"/>
      <c r="O312" s="55"/>
      <c r="P312" s="57"/>
      <c r="Q312" s="57"/>
      <c r="R312" s="57"/>
      <c r="S312" s="57"/>
      <c r="T312" s="368"/>
      <c r="U312" s="369"/>
      <c r="V312" s="369"/>
      <c r="W312" s="369"/>
      <c r="X312" s="369"/>
      <c r="Y312" s="370"/>
      <c r="Z312" s="370"/>
      <c r="AA312" s="370"/>
      <c r="AB312" s="370"/>
      <c r="AC312" s="369"/>
      <c r="AD312" s="369"/>
      <c r="AE312" s="369"/>
      <c r="AF312" s="369"/>
      <c r="AG312" s="371"/>
      <c r="AH312" s="371"/>
      <c r="AI312" s="371"/>
      <c r="AJ312" s="371"/>
      <c r="AK312" s="372"/>
      <c r="AL312" s="372"/>
      <c r="AM312" s="373"/>
      <c r="AN312" s="369"/>
      <c r="AO312" s="369"/>
      <c r="AP312" s="369"/>
      <c r="AQ312" s="369"/>
      <c r="AR312" s="369"/>
      <c r="AS312" s="369"/>
      <c r="AT312" s="369"/>
      <c r="AU312" s="369"/>
      <c r="AV312" s="374"/>
      <c r="AW312" s="54"/>
      <c r="AX312" s="375"/>
      <c r="AY312" s="376"/>
    </row>
    <row r="313" spans="1:57" s="18" customFormat="1" ht="15.75" x14ac:dyDescent="0.25">
      <c r="A313" s="53"/>
      <c r="B313" s="53"/>
      <c r="C313" s="53"/>
      <c r="D313" s="53"/>
      <c r="E313" s="54"/>
      <c r="F313" s="55"/>
      <c r="G313" s="55"/>
      <c r="H313" s="56"/>
      <c r="I313" s="56"/>
      <c r="J313" s="56"/>
      <c r="K313" s="56"/>
      <c r="L313" s="57"/>
      <c r="M313" s="55"/>
      <c r="N313" s="55"/>
      <c r="O313" s="55"/>
      <c r="P313" s="57"/>
      <c r="Q313" s="57"/>
      <c r="R313" s="57"/>
      <c r="S313" s="57"/>
      <c r="T313" s="368"/>
      <c r="U313" s="369"/>
      <c r="V313" s="369"/>
      <c r="W313" s="369"/>
      <c r="X313" s="369"/>
      <c r="Y313" s="370"/>
      <c r="Z313" s="370"/>
      <c r="AA313" s="370"/>
      <c r="AB313" s="370"/>
      <c r="AC313" s="369"/>
      <c r="AD313" s="369"/>
      <c r="AE313" s="369"/>
      <c r="AF313" s="369"/>
      <c r="AG313" s="371"/>
      <c r="AH313" s="371"/>
      <c r="AI313" s="371"/>
      <c r="AJ313" s="371"/>
      <c r="AK313" s="372"/>
      <c r="AL313" s="372"/>
      <c r="AM313" s="373"/>
      <c r="AN313" s="369"/>
      <c r="AO313" s="369"/>
      <c r="AP313" s="369"/>
      <c r="AQ313" s="369"/>
      <c r="AR313" s="369"/>
      <c r="AS313" s="369"/>
      <c r="AT313" s="369"/>
      <c r="AU313" s="369"/>
      <c r="AV313" s="374"/>
      <c r="AW313" s="54"/>
      <c r="AX313" s="375"/>
      <c r="AY313" s="376"/>
    </row>
    <row r="314" spans="1:57" s="18" customFormat="1" ht="15.75" x14ac:dyDescent="0.25">
      <c r="A314" s="53"/>
      <c r="B314" s="53"/>
      <c r="C314" s="53"/>
      <c r="D314" s="53"/>
      <c r="E314" s="54"/>
      <c r="F314" s="55"/>
      <c r="G314" s="55"/>
      <c r="H314" s="56"/>
      <c r="I314" s="56"/>
      <c r="J314" s="56"/>
      <c r="K314" s="56"/>
      <c r="L314" s="57"/>
      <c r="M314" s="55"/>
      <c r="N314" s="55"/>
      <c r="O314" s="55"/>
      <c r="P314" s="57"/>
      <c r="Q314" s="57"/>
      <c r="R314" s="57"/>
      <c r="S314" s="57"/>
      <c r="T314" s="368"/>
      <c r="U314" s="369"/>
      <c r="V314" s="369"/>
      <c r="W314" s="369"/>
      <c r="X314" s="369"/>
      <c r="Y314" s="370"/>
      <c r="Z314" s="370"/>
      <c r="AA314" s="370"/>
      <c r="AB314" s="370"/>
      <c r="AC314" s="369"/>
      <c r="AD314" s="369"/>
      <c r="AE314" s="369"/>
      <c r="AF314" s="369"/>
      <c r="AG314" s="371"/>
      <c r="AH314" s="371"/>
      <c r="AI314" s="371"/>
      <c r="AJ314" s="371"/>
      <c r="AK314" s="372"/>
      <c r="AL314" s="372"/>
      <c r="AM314" s="373"/>
      <c r="AN314" s="369"/>
      <c r="AO314" s="369"/>
      <c r="AP314" s="369"/>
      <c r="AQ314" s="369"/>
      <c r="AR314" s="369"/>
      <c r="AS314" s="369"/>
      <c r="AT314" s="369"/>
      <c r="AU314" s="369"/>
      <c r="AV314" s="374"/>
      <c r="AW314" s="54"/>
      <c r="AX314" s="375"/>
      <c r="AY314" s="376"/>
    </row>
    <row r="315" spans="1:57" s="18" customFormat="1" ht="15.75" x14ac:dyDescent="0.25">
      <c r="A315" s="53"/>
      <c r="B315" s="53"/>
      <c r="C315" s="53"/>
      <c r="D315" s="53"/>
      <c r="E315" s="54"/>
      <c r="F315" s="55"/>
      <c r="G315" s="55"/>
      <c r="H315" s="56"/>
      <c r="I315" s="56"/>
      <c r="J315" s="56"/>
      <c r="K315" s="56"/>
      <c r="L315" s="57"/>
      <c r="M315" s="55"/>
      <c r="N315" s="55"/>
      <c r="O315" s="55"/>
      <c r="P315" s="57"/>
      <c r="Q315" s="57"/>
      <c r="R315" s="57"/>
      <c r="S315" s="57"/>
      <c r="T315" s="368"/>
      <c r="U315" s="369"/>
      <c r="V315" s="369"/>
      <c r="W315" s="369"/>
      <c r="X315" s="369"/>
      <c r="Y315" s="370"/>
      <c r="Z315" s="370"/>
      <c r="AA315" s="370"/>
      <c r="AB315" s="370"/>
      <c r="AC315" s="369"/>
      <c r="AD315" s="369"/>
      <c r="AE315" s="369"/>
      <c r="AF315" s="369"/>
      <c r="AG315" s="371"/>
      <c r="AH315" s="371"/>
      <c r="AI315" s="371"/>
      <c r="AJ315" s="371"/>
      <c r="AK315" s="372"/>
      <c r="AL315" s="372"/>
      <c r="AM315" s="373"/>
      <c r="AN315" s="369"/>
      <c r="AO315" s="369"/>
      <c r="AP315" s="369"/>
      <c r="AQ315" s="369"/>
      <c r="AR315" s="369"/>
      <c r="AS315" s="369"/>
      <c r="AT315" s="369"/>
      <c r="AU315" s="369"/>
      <c r="AV315" s="374"/>
      <c r="AW315" s="54"/>
      <c r="AX315" s="375"/>
      <c r="AY315" s="376"/>
    </row>
    <row r="316" spans="1:57" s="18" customFormat="1" ht="31.5" x14ac:dyDescent="0.25">
      <c r="A316" s="53" t="str">
        <f t="shared" si="30"/>
        <v>VC6DT_D2+1</v>
      </c>
      <c r="B316" s="53" t="str">
        <f t="shared" si="31"/>
        <v>VC6DT_D2+2</v>
      </c>
      <c r="C316" s="53" t="str">
        <f t="shared" si="32"/>
        <v>VC6DT_D2+3</v>
      </c>
      <c r="D316" s="53" t="str">
        <f t="shared" si="33"/>
        <v>VC6DT_D2+4</v>
      </c>
      <c r="E316" s="54" t="s">
        <v>32</v>
      </c>
      <c r="F316" s="55"/>
      <c r="G316" s="55" t="s">
        <v>6253</v>
      </c>
      <c r="H316" s="56" t="str">
        <f t="shared" si="7"/>
        <v>Đường Quang Trung</v>
      </c>
      <c r="I316" s="56" t="s">
        <v>6255</v>
      </c>
      <c r="J316" s="56" t="s">
        <v>4299</v>
      </c>
      <c r="K316" s="56" t="s">
        <v>6256</v>
      </c>
      <c r="L316" s="57">
        <v>5000</v>
      </c>
      <c r="M316" s="55">
        <v>1700</v>
      </c>
      <c r="N316" s="55">
        <v>1200</v>
      </c>
      <c r="O316" s="55">
        <v>900</v>
      </c>
      <c r="P316" s="57">
        <f>VLOOKUP(G316&amp;"Vị trí 1",'[1]14_ODT'!$D$11:$L$3938,9,0)</f>
        <v>5000</v>
      </c>
      <c r="Q316" s="57">
        <f>VLOOKUP(G316&amp;"Vị trí 2",'[1]14_ODT'!$D$11:$L$3938,9,0)</f>
        <v>1700</v>
      </c>
      <c r="R316" s="57">
        <f>VLOOKUP(G316&amp;"Vị trí 3",'[1]14_ODT'!$D$11:$L$3938,9,0)</f>
        <v>1200</v>
      </c>
      <c r="S316" s="57">
        <f>VLOOKUP(G316&amp;"Vị trí 4",'[1]14_ODT'!$D$11:$L$3938,9,0)</f>
        <v>900</v>
      </c>
      <c r="T316" s="368" t="e">
        <f>VLOOKUP(A316,[1]bieutonghopphieudieutra!$E$4:$Z$1730,32,0)</f>
        <v>#N/A</v>
      </c>
      <c r="U316" s="369" t="e">
        <f>VLOOKUP(B316,[1]bieutonghopphieudieutra!$E$4:$Z$1730,32,0)</f>
        <v>#N/A</v>
      </c>
      <c r="V316" s="369"/>
      <c r="W316" s="369"/>
      <c r="X316" s="369" t="e">
        <f>T316/L316</f>
        <v>#N/A</v>
      </c>
      <c r="Y316" s="370" t="e">
        <f>U316/M316</f>
        <v>#N/A</v>
      </c>
      <c r="Z316" s="370"/>
      <c r="AA316" s="370"/>
      <c r="AB316" s="370"/>
      <c r="AC316" s="369"/>
      <c r="AD316" s="369"/>
      <c r="AE316" s="369"/>
      <c r="AF316" s="369"/>
      <c r="AG316" s="371"/>
      <c r="AH316" s="371"/>
      <c r="AI316" s="371"/>
      <c r="AJ316" s="371">
        <v>5.37</v>
      </c>
      <c r="AK316" s="372"/>
      <c r="AL316" s="372" t="e">
        <f>ROUNDDOWN(AJ316*#REF!/#REF!,1)</f>
        <v>#REF!</v>
      </c>
      <c r="AM316" s="373" t="e">
        <f t="shared" si="38"/>
        <v>#REF!</v>
      </c>
      <c r="AN316" s="369" t="e">
        <f t="shared" si="38"/>
        <v>#REF!</v>
      </c>
      <c r="AO316" s="369" t="e">
        <f t="shared" si="38"/>
        <v>#REF!</v>
      </c>
      <c r="AP316" s="369" t="e">
        <f t="shared" si="38"/>
        <v>#REF!</v>
      </c>
      <c r="AQ316" s="369" t="e">
        <f t="shared" si="39"/>
        <v>#REF!</v>
      </c>
      <c r="AR316" s="369" t="e">
        <f t="shared" si="39"/>
        <v>#REF!</v>
      </c>
      <c r="AS316" s="369" t="e">
        <f t="shared" si="39"/>
        <v>#REF!</v>
      </c>
      <c r="AT316" s="369" t="e">
        <f t="shared" si="39"/>
        <v>#REF!</v>
      </c>
      <c r="AU316" s="369" t="e">
        <f>AM316*0.15</f>
        <v>#REF!</v>
      </c>
      <c r="AV316" s="374" t="s">
        <v>32</v>
      </c>
      <c r="AW316" s="54">
        <v>1960</v>
      </c>
      <c r="AX316" s="375">
        <v>980</v>
      </c>
      <c r="AY316" s="376">
        <v>700</v>
      </c>
      <c r="AZ316" s="18">
        <v>630</v>
      </c>
      <c r="BA316" s="18">
        <v>1680</v>
      </c>
      <c r="BB316" s="18">
        <v>840</v>
      </c>
      <c r="BC316" s="18">
        <v>600</v>
      </c>
      <c r="BD316" s="18">
        <v>540</v>
      </c>
      <c r="BE316" s="18" t="e">
        <f>AT316-AU316</f>
        <v>#REF!</v>
      </c>
    </row>
    <row r="317" spans="1:57" s="18" customFormat="1" ht="15.75" x14ac:dyDescent="0.25">
      <c r="A317" s="53"/>
      <c r="B317" s="53"/>
      <c r="C317" s="53"/>
      <c r="D317" s="53"/>
      <c r="E317" s="54"/>
      <c r="F317" s="55"/>
      <c r="G317" s="55"/>
      <c r="H317" s="56"/>
      <c r="I317" s="56"/>
      <c r="J317" s="56"/>
      <c r="K317" s="56"/>
      <c r="L317" s="57"/>
      <c r="M317" s="55"/>
      <c r="N317" s="55"/>
      <c r="O317" s="55"/>
      <c r="P317" s="57"/>
      <c r="Q317" s="57"/>
      <c r="R317" s="57"/>
      <c r="S317" s="57"/>
      <c r="T317" s="368"/>
      <c r="U317" s="369"/>
      <c r="V317" s="369"/>
      <c r="W317" s="369"/>
      <c r="X317" s="369"/>
      <c r="Y317" s="370"/>
      <c r="Z317" s="370"/>
      <c r="AA317" s="370"/>
      <c r="AB317" s="370"/>
      <c r="AC317" s="369"/>
      <c r="AD317" s="369"/>
      <c r="AE317" s="369"/>
      <c r="AF317" s="369"/>
      <c r="AG317" s="371"/>
      <c r="AH317" s="371"/>
      <c r="AI317" s="371"/>
      <c r="AJ317" s="371"/>
      <c r="AK317" s="372"/>
      <c r="AL317" s="372"/>
      <c r="AM317" s="373"/>
      <c r="AN317" s="369"/>
      <c r="AO317" s="369"/>
      <c r="AP317" s="369"/>
      <c r="AQ317" s="369"/>
      <c r="AR317" s="369"/>
      <c r="AS317" s="369"/>
      <c r="AT317" s="369"/>
      <c r="AU317" s="369"/>
      <c r="AV317" s="374"/>
      <c r="AW317" s="54"/>
      <c r="AX317" s="375"/>
      <c r="AY317" s="376"/>
    </row>
    <row r="318" spans="1:57" s="18" customFormat="1" ht="15.75" x14ac:dyDescent="0.25">
      <c r="A318" s="53"/>
      <c r="B318" s="53"/>
      <c r="C318" s="53"/>
      <c r="D318" s="53"/>
      <c r="E318" s="54"/>
      <c r="F318" s="55"/>
      <c r="G318" s="55"/>
      <c r="H318" s="56"/>
      <c r="I318" s="56"/>
      <c r="J318" s="56"/>
      <c r="K318" s="56"/>
      <c r="L318" s="57"/>
      <c r="M318" s="55"/>
      <c r="N318" s="55"/>
      <c r="O318" s="55"/>
      <c r="P318" s="57"/>
      <c r="Q318" s="57"/>
      <c r="R318" s="57"/>
      <c r="S318" s="57"/>
      <c r="T318" s="368"/>
      <c r="U318" s="369"/>
      <c r="V318" s="369"/>
      <c r="W318" s="369"/>
      <c r="X318" s="369"/>
      <c r="Y318" s="370"/>
      <c r="Z318" s="370"/>
      <c r="AA318" s="370"/>
      <c r="AB318" s="370"/>
      <c r="AC318" s="369"/>
      <c r="AD318" s="369"/>
      <c r="AE318" s="369"/>
      <c r="AF318" s="369"/>
      <c r="AG318" s="371"/>
      <c r="AH318" s="371"/>
      <c r="AI318" s="371"/>
      <c r="AJ318" s="371"/>
      <c r="AK318" s="372"/>
      <c r="AL318" s="372"/>
      <c r="AM318" s="373"/>
      <c r="AN318" s="369"/>
      <c r="AO318" s="369"/>
      <c r="AP318" s="369"/>
      <c r="AQ318" s="369"/>
      <c r="AR318" s="369"/>
      <c r="AS318" s="369"/>
      <c r="AT318" s="369"/>
      <c r="AU318" s="369"/>
      <c r="AV318" s="374"/>
      <c r="AW318" s="54"/>
      <c r="AX318" s="375"/>
      <c r="AY318" s="376"/>
    </row>
    <row r="319" spans="1:57" s="18" customFormat="1" ht="15.75" x14ac:dyDescent="0.25">
      <c r="A319" s="53"/>
      <c r="B319" s="53"/>
      <c r="C319" s="53"/>
      <c r="D319" s="53"/>
      <c r="E319" s="54"/>
      <c r="F319" s="55"/>
      <c r="G319" s="55"/>
      <c r="H319" s="56"/>
      <c r="I319" s="56"/>
      <c r="J319" s="56"/>
      <c r="K319" s="56"/>
      <c r="L319" s="57"/>
      <c r="M319" s="55"/>
      <c r="N319" s="55"/>
      <c r="O319" s="55"/>
      <c r="P319" s="57"/>
      <c r="Q319" s="57"/>
      <c r="R319" s="57"/>
      <c r="S319" s="57"/>
      <c r="T319" s="368"/>
      <c r="U319" s="369"/>
      <c r="V319" s="369"/>
      <c r="W319" s="369"/>
      <c r="X319" s="369"/>
      <c r="Y319" s="370"/>
      <c r="Z319" s="370"/>
      <c r="AA319" s="370"/>
      <c r="AB319" s="370"/>
      <c r="AC319" s="369"/>
      <c r="AD319" s="369"/>
      <c r="AE319" s="369"/>
      <c r="AF319" s="369"/>
      <c r="AG319" s="371"/>
      <c r="AH319" s="371"/>
      <c r="AI319" s="371"/>
      <c r="AJ319" s="371"/>
      <c r="AK319" s="372"/>
      <c r="AL319" s="372"/>
      <c r="AM319" s="373"/>
      <c r="AN319" s="369"/>
      <c r="AO319" s="369"/>
      <c r="AP319" s="369"/>
      <c r="AQ319" s="369"/>
      <c r="AR319" s="369"/>
      <c r="AS319" s="369"/>
      <c r="AT319" s="369"/>
      <c r="AU319" s="369"/>
      <c r="AV319" s="374"/>
      <c r="AW319" s="54"/>
      <c r="AX319" s="375"/>
      <c r="AY319" s="376"/>
    </row>
    <row r="320" spans="1:57" s="18" customFormat="1" ht="15.75" x14ac:dyDescent="0.25">
      <c r="A320" s="53"/>
      <c r="B320" s="53"/>
      <c r="C320" s="53"/>
      <c r="D320" s="53"/>
      <c r="E320" s="54"/>
      <c r="F320" s="55"/>
      <c r="G320" s="55"/>
      <c r="H320" s="56"/>
      <c r="I320" s="56"/>
      <c r="J320" s="56"/>
      <c r="K320" s="56"/>
      <c r="L320" s="57"/>
      <c r="M320" s="55"/>
      <c r="N320" s="55"/>
      <c r="O320" s="55"/>
      <c r="P320" s="57"/>
      <c r="Q320" s="57"/>
      <c r="R320" s="57"/>
      <c r="S320" s="57"/>
      <c r="T320" s="368"/>
      <c r="U320" s="369"/>
      <c r="V320" s="369"/>
      <c r="W320" s="369"/>
      <c r="X320" s="369"/>
      <c r="Y320" s="370"/>
      <c r="Z320" s="370"/>
      <c r="AA320" s="370"/>
      <c r="AB320" s="370"/>
      <c r="AC320" s="369"/>
      <c r="AD320" s="369"/>
      <c r="AE320" s="369"/>
      <c r="AF320" s="369"/>
      <c r="AG320" s="371"/>
      <c r="AH320" s="371"/>
      <c r="AI320" s="371"/>
      <c r="AJ320" s="371"/>
      <c r="AK320" s="372"/>
      <c r="AL320" s="372"/>
      <c r="AM320" s="373"/>
      <c r="AN320" s="369"/>
      <c r="AO320" s="369"/>
      <c r="AP320" s="369"/>
      <c r="AQ320" s="369"/>
      <c r="AR320" s="369"/>
      <c r="AS320" s="369"/>
      <c r="AT320" s="369"/>
      <c r="AU320" s="369"/>
      <c r="AV320" s="374"/>
      <c r="AW320" s="54"/>
      <c r="AX320" s="375"/>
      <c r="AY320" s="376"/>
    </row>
    <row r="321" spans="1:57" s="18" customFormat="1" ht="15.75" x14ac:dyDescent="0.25">
      <c r="A321" s="53"/>
      <c r="B321" s="53"/>
      <c r="C321" s="53"/>
      <c r="D321" s="53"/>
      <c r="E321" s="54"/>
      <c r="F321" s="55"/>
      <c r="G321" s="55"/>
      <c r="H321" s="56"/>
      <c r="I321" s="56"/>
      <c r="J321" s="56"/>
      <c r="K321" s="56"/>
      <c r="L321" s="57"/>
      <c r="M321" s="55"/>
      <c r="N321" s="55"/>
      <c r="O321" s="55"/>
      <c r="P321" s="57"/>
      <c r="Q321" s="57"/>
      <c r="R321" s="57"/>
      <c r="S321" s="57"/>
      <c r="T321" s="368"/>
      <c r="U321" s="369"/>
      <c r="V321" s="369"/>
      <c r="W321" s="369"/>
      <c r="X321" s="369"/>
      <c r="Y321" s="370"/>
      <c r="Z321" s="370"/>
      <c r="AA321" s="370"/>
      <c r="AB321" s="370"/>
      <c r="AC321" s="369"/>
      <c r="AD321" s="369"/>
      <c r="AE321" s="369"/>
      <c r="AF321" s="369"/>
      <c r="AG321" s="371"/>
      <c r="AH321" s="371"/>
      <c r="AI321" s="371"/>
      <c r="AJ321" s="371"/>
      <c r="AK321" s="372"/>
      <c r="AL321" s="372"/>
      <c r="AM321" s="373"/>
      <c r="AN321" s="369"/>
      <c r="AO321" s="369"/>
      <c r="AP321" s="369"/>
      <c r="AQ321" s="369"/>
      <c r="AR321" s="369"/>
      <c r="AS321" s="369"/>
      <c r="AT321" s="369"/>
      <c r="AU321" s="369"/>
      <c r="AV321" s="374"/>
      <c r="AW321" s="54"/>
      <c r="AX321" s="375"/>
      <c r="AY321" s="376"/>
    </row>
    <row r="322" spans="1:57" s="18" customFormat="1" ht="15.75" x14ac:dyDescent="0.25">
      <c r="A322" s="53"/>
      <c r="B322" s="53"/>
      <c r="C322" s="53"/>
      <c r="D322" s="53"/>
      <c r="E322" s="54"/>
      <c r="F322" s="55"/>
      <c r="G322" s="55"/>
      <c r="H322" s="56"/>
      <c r="I322" s="56"/>
      <c r="J322" s="56"/>
      <c r="K322" s="56"/>
      <c r="L322" s="57"/>
      <c r="M322" s="55"/>
      <c r="N322" s="55"/>
      <c r="O322" s="55"/>
      <c r="P322" s="57"/>
      <c r="Q322" s="57"/>
      <c r="R322" s="57"/>
      <c r="S322" s="57"/>
      <c r="T322" s="368"/>
      <c r="U322" s="369"/>
      <c r="V322" s="369"/>
      <c r="W322" s="369"/>
      <c r="X322" s="369"/>
      <c r="Y322" s="370"/>
      <c r="Z322" s="370"/>
      <c r="AA322" s="370"/>
      <c r="AB322" s="370"/>
      <c r="AC322" s="369"/>
      <c r="AD322" s="369"/>
      <c r="AE322" s="369"/>
      <c r="AF322" s="369"/>
      <c r="AG322" s="371"/>
      <c r="AH322" s="371"/>
      <c r="AI322" s="371"/>
      <c r="AJ322" s="371"/>
      <c r="AK322" s="372"/>
      <c r="AL322" s="372"/>
      <c r="AM322" s="373"/>
      <c r="AN322" s="369"/>
      <c r="AO322" s="369"/>
      <c r="AP322" s="369"/>
      <c r="AQ322" s="369"/>
      <c r="AR322" s="369"/>
      <c r="AS322" s="369"/>
      <c r="AT322" s="369"/>
      <c r="AU322" s="369"/>
      <c r="AV322" s="374"/>
      <c r="AW322" s="54"/>
      <c r="AX322" s="375"/>
      <c r="AY322" s="376"/>
    </row>
    <row r="323" spans="1:57" s="18" customFormat="1" ht="31.5" x14ac:dyDescent="0.25">
      <c r="A323" s="53" t="str">
        <f t="shared" si="30"/>
        <v>VC6DT_D3+1</v>
      </c>
      <c r="B323" s="53" t="str">
        <f t="shared" si="31"/>
        <v>VC6DT_D3+2</v>
      </c>
      <c r="C323" s="53" t="str">
        <f t="shared" si="32"/>
        <v>VC6DT_D3+3</v>
      </c>
      <c r="D323" s="53" t="str">
        <f t="shared" si="33"/>
        <v>VC6DT_D3+4</v>
      </c>
      <c r="E323" s="54" t="s">
        <v>32</v>
      </c>
      <c r="F323" s="55"/>
      <c r="G323" s="55" t="s">
        <v>6257</v>
      </c>
      <c r="H323" s="56" t="str">
        <f t="shared" si="7"/>
        <v>Đường Quang Trung</v>
      </c>
      <c r="I323" s="56" t="s">
        <v>6259</v>
      </c>
      <c r="J323" s="56" t="s">
        <v>4299</v>
      </c>
      <c r="K323" s="56" t="s">
        <v>5410</v>
      </c>
      <c r="L323" s="57">
        <v>5500</v>
      </c>
      <c r="M323" s="55">
        <v>1800</v>
      </c>
      <c r="N323" s="55">
        <v>1300</v>
      </c>
      <c r="O323" s="55">
        <v>1000</v>
      </c>
      <c r="P323" s="57">
        <f>VLOOKUP(G323&amp;"Vị trí 1",'[1]14_ODT'!$D$11:$L$3938,9,0)</f>
        <v>5500</v>
      </c>
      <c r="Q323" s="57">
        <f>VLOOKUP(G323&amp;"Vị trí 2",'[1]14_ODT'!$D$11:$L$3938,9,0)</f>
        <v>1800</v>
      </c>
      <c r="R323" s="57">
        <f>VLOOKUP(G323&amp;"Vị trí 3",'[1]14_ODT'!$D$11:$L$3938,9,0)</f>
        <v>1300</v>
      </c>
      <c r="S323" s="57">
        <f>VLOOKUP(G323&amp;"Vị trí 4",'[1]14_ODT'!$D$11:$L$3938,9,0)</f>
        <v>1000</v>
      </c>
      <c r="T323" s="368"/>
      <c r="U323" s="369"/>
      <c r="V323" s="369"/>
      <c r="W323" s="369"/>
      <c r="X323" s="369"/>
      <c r="Y323" s="370"/>
      <c r="Z323" s="370"/>
      <c r="AA323" s="370"/>
      <c r="AB323" s="370"/>
      <c r="AC323" s="369"/>
      <c r="AD323" s="369"/>
      <c r="AE323" s="369"/>
      <c r="AF323" s="369"/>
      <c r="AG323" s="371"/>
      <c r="AH323" s="371"/>
      <c r="AI323" s="371"/>
      <c r="AJ323" s="371">
        <v>5.37</v>
      </c>
      <c r="AK323" s="372"/>
      <c r="AL323" s="372" t="e">
        <f>ROUNDDOWN(AJ323*#REF!/#REF!,1)</f>
        <v>#REF!</v>
      </c>
      <c r="AM323" s="373" t="e">
        <f t="shared" si="38"/>
        <v>#REF!</v>
      </c>
      <c r="AN323" s="369" t="e">
        <f t="shared" si="38"/>
        <v>#REF!</v>
      </c>
      <c r="AO323" s="369" t="e">
        <f t="shared" si="38"/>
        <v>#REF!</v>
      </c>
      <c r="AP323" s="369" t="e">
        <f t="shared" si="38"/>
        <v>#REF!</v>
      </c>
      <c r="AQ323" s="369" t="e">
        <f t="shared" si="39"/>
        <v>#REF!</v>
      </c>
      <c r="AR323" s="369" t="e">
        <f t="shared" si="39"/>
        <v>#REF!</v>
      </c>
      <c r="AS323" s="369" t="e">
        <f t="shared" si="39"/>
        <v>#REF!</v>
      </c>
      <c r="AT323" s="369" t="e">
        <f t="shared" si="39"/>
        <v>#REF!</v>
      </c>
      <c r="AU323" s="369" t="e">
        <f>AM323*0.15</f>
        <v>#REF!</v>
      </c>
      <c r="AV323" s="374" t="s">
        <v>32</v>
      </c>
      <c r="AW323" s="54">
        <v>1470</v>
      </c>
      <c r="AX323" s="375">
        <v>700</v>
      </c>
      <c r="AY323" s="376">
        <v>630</v>
      </c>
      <c r="AZ323" s="18">
        <v>560</v>
      </c>
      <c r="BA323" s="18">
        <v>1260</v>
      </c>
      <c r="BB323" s="18">
        <v>600</v>
      </c>
      <c r="BC323" s="18">
        <v>540</v>
      </c>
      <c r="BD323" s="18">
        <v>480</v>
      </c>
      <c r="BE323" s="18" t="e">
        <f>AT323-AU323</f>
        <v>#REF!</v>
      </c>
    </row>
    <row r="324" spans="1:57" s="18" customFormat="1" ht="15.75" x14ac:dyDescent="0.25">
      <c r="A324" s="53"/>
      <c r="B324" s="53"/>
      <c r="C324" s="53"/>
      <c r="D324" s="53"/>
      <c r="E324" s="54"/>
      <c r="F324" s="55"/>
      <c r="G324" s="55"/>
      <c r="H324" s="56"/>
      <c r="I324" s="56"/>
      <c r="J324" s="56"/>
      <c r="K324" s="56"/>
      <c r="L324" s="57"/>
      <c r="M324" s="55"/>
      <c r="N324" s="55"/>
      <c r="O324" s="55"/>
      <c r="P324" s="57"/>
      <c r="Q324" s="57"/>
      <c r="R324" s="57"/>
      <c r="S324" s="57"/>
      <c r="T324" s="368"/>
      <c r="U324" s="369"/>
      <c r="V324" s="369"/>
      <c r="W324" s="369"/>
      <c r="X324" s="369"/>
      <c r="Y324" s="370"/>
      <c r="Z324" s="370"/>
      <c r="AA324" s="370"/>
      <c r="AB324" s="370"/>
      <c r="AC324" s="369"/>
      <c r="AD324" s="369"/>
      <c r="AE324" s="369"/>
      <c r="AF324" s="369"/>
      <c r="AG324" s="371"/>
      <c r="AH324" s="371"/>
      <c r="AI324" s="371"/>
      <c r="AJ324" s="371"/>
      <c r="AK324" s="372"/>
      <c r="AL324" s="372"/>
      <c r="AM324" s="373"/>
      <c r="AN324" s="369"/>
      <c r="AO324" s="369"/>
      <c r="AP324" s="369"/>
      <c r="AQ324" s="369"/>
      <c r="AR324" s="369"/>
      <c r="AS324" s="369"/>
      <c r="AT324" s="369"/>
      <c r="AU324" s="369"/>
      <c r="AV324" s="374"/>
      <c r="AW324" s="54"/>
      <c r="AX324" s="375"/>
      <c r="AY324" s="376"/>
    </row>
    <row r="325" spans="1:57" s="18" customFormat="1" ht="15.75" x14ac:dyDescent="0.25">
      <c r="A325" s="53"/>
      <c r="B325" s="53"/>
      <c r="C325" s="53"/>
      <c r="D325" s="53"/>
      <c r="E325" s="54"/>
      <c r="F325" s="55"/>
      <c r="G325" s="55"/>
      <c r="H325" s="56"/>
      <c r="I325" s="56"/>
      <c r="J325" s="56"/>
      <c r="K325" s="56"/>
      <c r="L325" s="57"/>
      <c r="M325" s="55"/>
      <c r="N325" s="55"/>
      <c r="O325" s="55"/>
      <c r="P325" s="57"/>
      <c r="Q325" s="57"/>
      <c r="R325" s="57"/>
      <c r="S325" s="57"/>
      <c r="T325" s="368"/>
      <c r="U325" s="369"/>
      <c r="V325" s="369"/>
      <c r="W325" s="369"/>
      <c r="X325" s="369"/>
      <c r="Y325" s="370"/>
      <c r="Z325" s="370"/>
      <c r="AA325" s="370"/>
      <c r="AB325" s="370"/>
      <c r="AC325" s="369"/>
      <c r="AD325" s="369"/>
      <c r="AE325" s="369"/>
      <c r="AF325" s="369"/>
      <c r="AG325" s="371"/>
      <c r="AH325" s="371"/>
      <c r="AI325" s="371"/>
      <c r="AJ325" s="371"/>
      <c r="AK325" s="372"/>
      <c r="AL325" s="372"/>
      <c r="AM325" s="373"/>
      <c r="AN325" s="369"/>
      <c r="AO325" s="369"/>
      <c r="AP325" s="369"/>
      <c r="AQ325" s="369"/>
      <c r="AR325" s="369"/>
      <c r="AS325" s="369"/>
      <c r="AT325" s="369"/>
      <c r="AU325" s="369"/>
      <c r="AV325" s="374"/>
      <c r="AW325" s="54"/>
      <c r="AX325" s="375"/>
      <c r="AY325" s="376"/>
    </row>
    <row r="326" spans="1:57" s="18" customFormat="1" ht="15.75" x14ac:dyDescent="0.25">
      <c r="A326" s="53"/>
      <c r="B326" s="53"/>
      <c r="C326" s="53"/>
      <c r="D326" s="53"/>
      <c r="E326" s="54"/>
      <c r="F326" s="55"/>
      <c r="G326" s="55"/>
      <c r="H326" s="56"/>
      <c r="I326" s="56"/>
      <c r="J326" s="56"/>
      <c r="K326" s="56"/>
      <c r="L326" s="57"/>
      <c r="M326" s="55"/>
      <c r="N326" s="55"/>
      <c r="O326" s="55"/>
      <c r="P326" s="57"/>
      <c r="Q326" s="57"/>
      <c r="R326" s="57"/>
      <c r="S326" s="57"/>
      <c r="T326" s="368"/>
      <c r="U326" s="369"/>
      <c r="V326" s="369"/>
      <c r="W326" s="369"/>
      <c r="X326" s="369"/>
      <c r="Y326" s="370"/>
      <c r="Z326" s="370"/>
      <c r="AA326" s="370"/>
      <c r="AB326" s="370"/>
      <c r="AC326" s="369"/>
      <c r="AD326" s="369"/>
      <c r="AE326" s="369"/>
      <c r="AF326" s="369"/>
      <c r="AG326" s="371"/>
      <c r="AH326" s="371"/>
      <c r="AI326" s="371"/>
      <c r="AJ326" s="371"/>
      <c r="AK326" s="372"/>
      <c r="AL326" s="372"/>
      <c r="AM326" s="373"/>
      <c r="AN326" s="369"/>
      <c r="AO326" s="369"/>
      <c r="AP326" s="369"/>
      <c r="AQ326" s="369"/>
      <c r="AR326" s="369"/>
      <c r="AS326" s="369"/>
      <c r="AT326" s="369"/>
      <c r="AU326" s="369"/>
      <c r="AV326" s="374"/>
      <c r="AW326" s="54"/>
      <c r="AX326" s="375"/>
      <c r="AY326" s="376"/>
    </row>
    <row r="327" spans="1:57" s="18" customFormat="1" ht="15.75" x14ac:dyDescent="0.25">
      <c r="A327" s="53"/>
      <c r="B327" s="53"/>
      <c r="C327" s="53"/>
      <c r="D327" s="53"/>
      <c r="E327" s="54"/>
      <c r="F327" s="55"/>
      <c r="G327" s="55"/>
      <c r="H327" s="56"/>
      <c r="I327" s="56"/>
      <c r="J327" s="56"/>
      <c r="K327" s="56"/>
      <c r="L327" s="57"/>
      <c r="M327" s="55"/>
      <c r="N327" s="55"/>
      <c r="O327" s="55"/>
      <c r="P327" s="57"/>
      <c r="Q327" s="57"/>
      <c r="R327" s="57"/>
      <c r="S327" s="57"/>
      <c r="T327" s="368"/>
      <c r="U327" s="369"/>
      <c r="V327" s="369"/>
      <c r="W327" s="369"/>
      <c r="X327" s="369"/>
      <c r="Y327" s="370"/>
      <c r="Z327" s="370"/>
      <c r="AA327" s="370"/>
      <c r="AB327" s="370"/>
      <c r="AC327" s="369"/>
      <c r="AD327" s="369"/>
      <c r="AE327" s="369"/>
      <c r="AF327" s="369"/>
      <c r="AG327" s="371"/>
      <c r="AH327" s="371"/>
      <c r="AI327" s="371"/>
      <c r="AJ327" s="371"/>
      <c r="AK327" s="372"/>
      <c r="AL327" s="372"/>
      <c r="AM327" s="373"/>
      <c r="AN327" s="369"/>
      <c r="AO327" s="369"/>
      <c r="AP327" s="369"/>
      <c r="AQ327" s="369"/>
      <c r="AR327" s="369"/>
      <c r="AS327" s="369"/>
      <c r="AT327" s="369"/>
      <c r="AU327" s="369"/>
      <c r="AV327" s="374"/>
      <c r="AW327" s="54"/>
      <c r="AX327" s="375"/>
      <c r="AY327" s="376"/>
    </row>
    <row r="328" spans="1:57" s="18" customFormat="1" ht="15.75" x14ac:dyDescent="0.25">
      <c r="A328" s="53"/>
      <c r="B328" s="53"/>
      <c r="C328" s="53"/>
      <c r="D328" s="53"/>
      <c r="E328" s="54"/>
      <c r="F328" s="55"/>
      <c r="G328" s="55"/>
      <c r="H328" s="56"/>
      <c r="I328" s="56"/>
      <c r="J328" s="56"/>
      <c r="K328" s="56"/>
      <c r="L328" s="57"/>
      <c r="M328" s="55"/>
      <c r="N328" s="55"/>
      <c r="O328" s="55"/>
      <c r="P328" s="57"/>
      <c r="Q328" s="57"/>
      <c r="R328" s="57"/>
      <c r="S328" s="57"/>
      <c r="T328" s="368"/>
      <c r="U328" s="369"/>
      <c r="V328" s="369"/>
      <c r="W328" s="369"/>
      <c r="X328" s="369"/>
      <c r="Y328" s="370"/>
      <c r="Z328" s="370"/>
      <c r="AA328" s="370"/>
      <c r="AB328" s="370"/>
      <c r="AC328" s="369"/>
      <c r="AD328" s="369"/>
      <c r="AE328" s="369"/>
      <c r="AF328" s="369"/>
      <c r="AG328" s="371"/>
      <c r="AH328" s="371"/>
      <c r="AI328" s="371"/>
      <c r="AJ328" s="371"/>
      <c r="AK328" s="372"/>
      <c r="AL328" s="372"/>
      <c r="AM328" s="373"/>
      <c r="AN328" s="369"/>
      <c r="AO328" s="369"/>
      <c r="AP328" s="369"/>
      <c r="AQ328" s="369"/>
      <c r="AR328" s="369"/>
      <c r="AS328" s="369"/>
      <c r="AT328" s="369"/>
      <c r="AU328" s="369"/>
      <c r="AV328" s="374"/>
      <c r="AW328" s="54"/>
      <c r="AX328" s="375"/>
      <c r="AY328" s="376"/>
    </row>
    <row r="329" spans="1:57" s="18" customFormat="1" ht="15.75" x14ac:dyDescent="0.25">
      <c r="A329" s="53"/>
      <c r="B329" s="53"/>
      <c r="C329" s="53"/>
      <c r="D329" s="53"/>
      <c r="E329" s="54"/>
      <c r="F329" s="55"/>
      <c r="G329" s="55"/>
      <c r="H329" s="56"/>
      <c r="I329" s="56"/>
      <c r="J329" s="56"/>
      <c r="K329" s="56"/>
      <c r="L329" s="57"/>
      <c r="M329" s="55"/>
      <c r="N329" s="55"/>
      <c r="O329" s="55"/>
      <c r="P329" s="57"/>
      <c r="Q329" s="57"/>
      <c r="R329" s="57"/>
      <c r="S329" s="57"/>
      <c r="T329" s="368"/>
      <c r="U329" s="369"/>
      <c r="V329" s="369"/>
      <c r="W329" s="369"/>
      <c r="X329" s="369"/>
      <c r="Y329" s="370"/>
      <c r="Z329" s="370"/>
      <c r="AA329" s="370"/>
      <c r="AB329" s="370"/>
      <c r="AC329" s="369"/>
      <c r="AD329" s="369"/>
      <c r="AE329" s="369"/>
      <c r="AF329" s="369"/>
      <c r="AG329" s="371"/>
      <c r="AH329" s="371"/>
      <c r="AI329" s="371"/>
      <c r="AJ329" s="371"/>
      <c r="AK329" s="372"/>
      <c r="AL329" s="372"/>
      <c r="AM329" s="373"/>
      <c r="AN329" s="369"/>
      <c r="AO329" s="369"/>
      <c r="AP329" s="369"/>
      <c r="AQ329" s="369"/>
      <c r="AR329" s="369"/>
      <c r="AS329" s="369"/>
      <c r="AT329" s="369"/>
      <c r="AU329" s="369"/>
      <c r="AV329" s="374"/>
      <c r="AW329" s="54"/>
      <c r="AX329" s="375"/>
      <c r="AY329" s="376"/>
    </row>
    <row r="330" spans="1:57" s="18" customFormat="1" ht="31.5" x14ac:dyDescent="0.25">
      <c r="A330" s="53" t="str">
        <f t="shared" si="30"/>
        <v>VC6DT_D4+1</v>
      </c>
      <c r="B330" s="53" t="str">
        <f t="shared" si="31"/>
        <v>VC6DT_D4+2</v>
      </c>
      <c r="C330" s="53" t="str">
        <f t="shared" si="32"/>
        <v>VC6DT_D4+3</v>
      </c>
      <c r="D330" s="53" t="str">
        <f t="shared" si="33"/>
        <v>VC6DT_D4+4</v>
      </c>
      <c r="E330" s="54" t="s">
        <v>32</v>
      </c>
      <c r="F330" s="55"/>
      <c r="G330" s="55" t="s">
        <v>6260</v>
      </c>
      <c r="H330" s="56" t="str">
        <f t="shared" si="7"/>
        <v>Đường Quang Trung</v>
      </c>
      <c r="I330" s="56" t="s">
        <v>6262</v>
      </c>
      <c r="J330" s="56" t="s">
        <v>4299</v>
      </c>
      <c r="K330" s="56" t="s">
        <v>6263</v>
      </c>
      <c r="L330" s="57">
        <v>2100</v>
      </c>
      <c r="M330" s="55">
        <v>1000</v>
      </c>
      <c r="N330" s="55">
        <v>900</v>
      </c>
      <c r="O330" s="55">
        <v>800</v>
      </c>
      <c r="P330" s="57">
        <f>VLOOKUP(G330&amp;"Vị trí 1",'[1]14_ODT'!$D$11:$L$3938,9,0)</f>
        <v>2100</v>
      </c>
      <c r="Q330" s="57">
        <f>VLOOKUP(G330&amp;"Vị trí 2",'[1]14_ODT'!$D$11:$L$3938,9,0)</f>
        <v>1000</v>
      </c>
      <c r="R330" s="57">
        <f>VLOOKUP(G330&amp;"Vị trí 3",'[1]14_ODT'!$D$11:$L$3938,9,0)</f>
        <v>900</v>
      </c>
      <c r="S330" s="57">
        <f>VLOOKUP(G330&amp;"Vị trí 4",'[1]14_ODT'!$D$11:$L$3938,9,0)</f>
        <v>800</v>
      </c>
      <c r="T330" s="368"/>
      <c r="U330" s="369"/>
      <c r="V330" s="369"/>
      <c r="W330" s="369"/>
      <c r="X330" s="369"/>
      <c r="Y330" s="370"/>
      <c r="Z330" s="370"/>
      <c r="AA330" s="370"/>
      <c r="AB330" s="370"/>
      <c r="AC330" s="369"/>
      <c r="AD330" s="369"/>
      <c r="AE330" s="369"/>
      <c r="AF330" s="369"/>
      <c r="AG330" s="371"/>
      <c r="AH330" s="371"/>
      <c r="AI330" s="371"/>
      <c r="AJ330" s="371">
        <v>5.37</v>
      </c>
      <c r="AK330" s="372"/>
      <c r="AL330" s="372" t="e">
        <f>ROUNDDOWN(AJ330*#REF!/#REF!,1)</f>
        <v>#REF!</v>
      </c>
      <c r="AM330" s="373" t="e">
        <f t="shared" si="38"/>
        <v>#REF!</v>
      </c>
      <c r="AN330" s="369" t="e">
        <f t="shared" si="38"/>
        <v>#REF!</v>
      </c>
      <c r="AO330" s="369" t="e">
        <f t="shared" si="38"/>
        <v>#REF!</v>
      </c>
      <c r="AP330" s="369" t="e">
        <f t="shared" si="38"/>
        <v>#REF!</v>
      </c>
      <c r="AQ330" s="369" t="e">
        <f t="shared" si="39"/>
        <v>#REF!</v>
      </c>
      <c r="AR330" s="369" t="e">
        <f t="shared" si="39"/>
        <v>#REF!</v>
      </c>
      <c r="AS330" s="369" t="e">
        <f t="shared" si="39"/>
        <v>#REF!</v>
      </c>
      <c r="AT330" s="369" t="e">
        <f t="shared" si="39"/>
        <v>#REF!</v>
      </c>
      <c r="AU330" s="369" t="e">
        <f>AM330*0.15</f>
        <v>#REF!</v>
      </c>
      <c r="AV330" s="374" t="s">
        <v>32</v>
      </c>
      <c r="AW330" s="54">
        <v>1400</v>
      </c>
      <c r="AX330" s="375">
        <v>700</v>
      </c>
      <c r="AY330" s="376">
        <v>630</v>
      </c>
      <c r="AZ330" s="18">
        <v>560</v>
      </c>
      <c r="BA330" s="18">
        <v>1200</v>
      </c>
      <c r="BB330" s="18">
        <v>600</v>
      </c>
      <c r="BC330" s="18">
        <v>540</v>
      </c>
      <c r="BD330" s="18">
        <v>480</v>
      </c>
      <c r="BE330" s="18" t="e">
        <f>AT330-AU330</f>
        <v>#REF!</v>
      </c>
    </row>
    <row r="331" spans="1:57" s="18" customFormat="1" ht="15.75" x14ac:dyDescent="0.25">
      <c r="A331" s="53"/>
      <c r="B331" s="53"/>
      <c r="C331" s="53"/>
      <c r="D331" s="53"/>
      <c r="E331" s="54"/>
      <c r="F331" s="55"/>
      <c r="G331" s="55"/>
      <c r="H331" s="56"/>
      <c r="I331" s="56"/>
      <c r="J331" s="56"/>
      <c r="K331" s="56"/>
      <c r="L331" s="57"/>
      <c r="M331" s="55"/>
      <c r="N331" s="55"/>
      <c r="O331" s="55"/>
      <c r="P331" s="57"/>
      <c r="Q331" s="57"/>
      <c r="R331" s="57"/>
      <c r="S331" s="57"/>
      <c r="T331" s="368"/>
      <c r="U331" s="369"/>
      <c r="V331" s="369"/>
      <c r="W331" s="369"/>
      <c r="X331" s="369"/>
      <c r="Y331" s="370"/>
      <c r="Z331" s="370"/>
      <c r="AA331" s="370"/>
      <c r="AB331" s="370"/>
      <c r="AC331" s="369"/>
      <c r="AD331" s="369"/>
      <c r="AE331" s="369"/>
      <c r="AF331" s="369"/>
      <c r="AG331" s="371"/>
      <c r="AH331" s="371"/>
      <c r="AI331" s="371"/>
      <c r="AJ331" s="371"/>
      <c r="AK331" s="372"/>
      <c r="AL331" s="372"/>
      <c r="AM331" s="373"/>
      <c r="AN331" s="369"/>
      <c r="AO331" s="369"/>
      <c r="AP331" s="369"/>
      <c r="AQ331" s="369"/>
      <c r="AR331" s="369"/>
      <c r="AS331" s="369"/>
      <c r="AT331" s="369"/>
      <c r="AU331" s="369"/>
      <c r="AV331" s="374"/>
      <c r="AW331" s="54"/>
      <c r="AX331" s="375"/>
      <c r="AY331" s="376"/>
    </row>
    <row r="332" spans="1:57" s="18" customFormat="1" ht="15.75" x14ac:dyDescent="0.25">
      <c r="A332" s="53"/>
      <c r="B332" s="53"/>
      <c r="C332" s="53"/>
      <c r="D332" s="53"/>
      <c r="E332" s="54"/>
      <c r="F332" s="55"/>
      <c r="G332" s="55"/>
      <c r="H332" s="56"/>
      <c r="I332" s="56"/>
      <c r="J332" s="56"/>
      <c r="K332" s="56"/>
      <c r="L332" s="57"/>
      <c r="M332" s="55"/>
      <c r="N332" s="55"/>
      <c r="O332" s="55"/>
      <c r="P332" s="57"/>
      <c r="Q332" s="57"/>
      <c r="R332" s="57"/>
      <c r="S332" s="57"/>
      <c r="T332" s="368"/>
      <c r="U332" s="369"/>
      <c r="V332" s="369"/>
      <c r="W332" s="369"/>
      <c r="X332" s="369"/>
      <c r="Y332" s="370"/>
      <c r="Z332" s="370"/>
      <c r="AA332" s="370"/>
      <c r="AB332" s="370"/>
      <c r="AC332" s="369"/>
      <c r="AD332" s="369"/>
      <c r="AE332" s="369"/>
      <c r="AF332" s="369"/>
      <c r="AG332" s="371"/>
      <c r="AH332" s="371"/>
      <c r="AI332" s="371"/>
      <c r="AJ332" s="371"/>
      <c r="AK332" s="372"/>
      <c r="AL332" s="372"/>
      <c r="AM332" s="373"/>
      <c r="AN332" s="369"/>
      <c r="AO332" s="369"/>
      <c r="AP332" s="369"/>
      <c r="AQ332" s="369"/>
      <c r="AR332" s="369"/>
      <c r="AS332" s="369"/>
      <c r="AT332" s="369"/>
      <c r="AU332" s="369"/>
      <c r="AV332" s="374"/>
      <c r="AW332" s="54"/>
      <c r="AX332" s="375"/>
      <c r="AY332" s="376"/>
    </row>
    <row r="333" spans="1:57" s="18" customFormat="1" ht="15.75" x14ac:dyDescent="0.25">
      <c r="A333" s="53"/>
      <c r="B333" s="53"/>
      <c r="C333" s="53"/>
      <c r="D333" s="53"/>
      <c r="E333" s="54"/>
      <c r="F333" s="55"/>
      <c r="G333" s="55"/>
      <c r="H333" s="56"/>
      <c r="I333" s="56"/>
      <c r="J333" s="56"/>
      <c r="K333" s="56"/>
      <c r="L333" s="57"/>
      <c r="M333" s="55"/>
      <c r="N333" s="55"/>
      <c r="O333" s="55"/>
      <c r="P333" s="57"/>
      <c r="Q333" s="57"/>
      <c r="R333" s="57"/>
      <c r="S333" s="57"/>
      <c r="T333" s="368"/>
      <c r="U333" s="369"/>
      <c r="V333" s="369"/>
      <c r="W333" s="369"/>
      <c r="X333" s="369"/>
      <c r="Y333" s="370"/>
      <c r="Z333" s="370"/>
      <c r="AA333" s="370"/>
      <c r="AB333" s="370"/>
      <c r="AC333" s="369"/>
      <c r="AD333" s="369"/>
      <c r="AE333" s="369"/>
      <c r="AF333" s="369"/>
      <c r="AG333" s="371"/>
      <c r="AH333" s="371"/>
      <c r="AI333" s="371"/>
      <c r="AJ333" s="371"/>
      <c r="AK333" s="372"/>
      <c r="AL333" s="372"/>
      <c r="AM333" s="373"/>
      <c r="AN333" s="369"/>
      <c r="AO333" s="369"/>
      <c r="AP333" s="369"/>
      <c r="AQ333" s="369"/>
      <c r="AR333" s="369"/>
      <c r="AS333" s="369"/>
      <c r="AT333" s="369"/>
      <c r="AU333" s="369"/>
      <c r="AV333" s="374"/>
      <c r="AW333" s="54"/>
      <c r="AX333" s="375"/>
      <c r="AY333" s="376"/>
    </row>
    <row r="334" spans="1:57" s="18" customFormat="1" ht="15.75" x14ac:dyDescent="0.25">
      <c r="A334" s="53"/>
      <c r="B334" s="53"/>
      <c r="C334" s="53"/>
      <c r="D334" s="53"/>
      <c r="E334" s="54"/>
      <c r="F334" s="55"/>
      <c r="G334" s="55"/>
      <c r="H334" s="56"/>
      <c r="I334" s="56"/>
      <c r="J334" s="56"/>
      <c r="K334" s="56"/>
      <c r="L334" s="57"/>
      <c r="M334" s="55"/>
      <c r="N334" s="55"/>
      <c r="O334" s="55"/>
      <c r="P334" s="57"/>
      <c r="Q334" s="57"/>
      <c r="R334" s="57"/>
      <c r="S334" s="57"/>
      <c r="T334" s="368"/>
      <c r="U334" s="369"/>
      <c r="V334" s="369"/>
      <c r="W334" s="369"/>
      <c r="X334" s="369"/>
      <c r="Y334" s="370"/>
      <c r="Z334" s="370"/>
      <c r="AA334" s="370"/>
      <c r="AB334" s="370"/>
      <c r="AC334" s="369"/>
      <c r="AD334" s="369"/>
      <c r="AE334" s="369"/>
      <c r="AF334" s="369"/>
      <c r="AG334" s="371"/>
      <c r="AH334" s="371"/>
      <c r="AI334" s="371"/>
      <c r="AJ334" s="371"/>
      <c r="AK334" s="372"/>
      <c r="AL334" s="372"/>
      <c r="AM334" s="373"/>
      <c r="AN334" s="369"/>
      <c r="AO334" s="369"/>
      <c r="AP334" s="369"/>
      <c r="AQ334" s="369"/>
      <c r="AR334" s="369"/>
      <c r="AS334" s="369"/>
      <c r="AT334" s="369"/>
      <c r="AU334" s="369"/>
      <c r="AV334" s="374"/>
      <c r="AW334" s="54"/>
      <c r="AX334" s="375"/>
      <c r="AY334" s="376"/>
    </row>
    <row r="335" spans="1:57" s="18" customFormat="1" ht="15.75" x14ac:dyDescent="0.25">
      <c r="A335" s="53"/>
      <c r="B335" s="53"/>
      <c r="C335" s="53"/>
      <c r="D335" s="53"/>
      <c r="E335" s="54"/>
      <c r="F335" s="55"/>
      <c r="G335" s="55"/>
      <c r="H335" s="56"/>
      <c r="I335" s="56"/>
      <c r="J335" s="56"/>
      <c r="K335" s="56"/>
      <c r="L335" s="57"/>
      <c r="M335" s="55"/>
      <c r="N335" s="55"/>
      <c r="O335" s="55"/>
      <c r="P335" s="57"/>
      <c r="Q335" s="57"/>
      <c r="R335" s="57"/>
      <c r="S335" s="57"/>
      <c r="T335" s="368"/>
      <c r="U335" s="369"/>
      <c r="V335" s="369"/>
      <c r="W335" s="369"/>
      <c r="X335" s="369"/>
      <c r="Y335" s="370"/>
      <c r="Z335" s="370"/>
      <c r="AA335" s="370"/>
      <c r="AB335" s="370"/>
      <c r="AC335" s="369"/>
      <c r="AD335" s="369"/>
      <c r="AE335" s="369"/>
      <c r="AF335" s="369"/>
      <c r="AG335" s="371"/>
      <c r="AH335" s="371"/>
      <c r="AI335" s="371"/>
      <c r="AJ335" s="371"/>
      <c r="AK335" s="372"/>
      <c r="AL335" s="372"/>
      <c r="AM335" s="373"/>
      <c r="AN335" s="369"/>
      <c r="AO335" s="369"/>
      <c r="AP335" s="369"/>
      <c r="AQ335" s="369"/>
      <c r="AR335" s="369"/>
      <c r="AS335" s="369"/>
      <c r="AT335" s="369"/>
      <c r="AU335" s="369"/>
      <c r="AV335" s="374"/>
      <c r="AW335" s="54"/>
      <c r="AX335" s="375"/>
      <c r="AY335" s="376"/>
    </row>
    <row r="336" spans="1:57" s="18" customFormat="1" ht="15.75" x14ac:dyDescent="0.25">
      <c r="A336" s="53"/>
      <c r="B336" s="53"/>
      <c r="C336" s="53"/>
      <c r="D336" s="53"/>
      <c r="E336" s="54"/>
      <c r="F336" s="55"/>
      <c r="G336" s="55"/>
      <c r="H336" s="56"/>
      <c r="I336" s="56"/>
      <c r="J336" s="56"/>
      <c r="K336" s="56"/>
      <c r="L336" s="57"/>
      <c r="M336" s="55"/>
      <c r="N336" s="55"/>
      <c r="O336" s="55"/>
      <c r="P336" s="57"/>
      <c r="Q336" s="57"/>
      <c r="R336" s="57"/>
      <c r="S336" s="57"/>
      <c r="T336" s="368"/>
      <c r="U336" s="369"/>
      <c r="V336" s="369"/>
      <c r="W336" s="369"/>
      <c r="X336" s="369"/>
      <c r="Y336" s="370"/>
      <c r="Z336" s="370"/>
      <c r="AA336" s="370"/>
      <c r="AB336" s="370"/>
      <c r="AC336" s="369"/>
      <c r="AD336" s="369"/>
      <c r="AE336" s="369"/>
      <c r="AF336" s="369"/>
      <c r="AG336" s="371"/>
      <c r="AH336" s="371"/>
      <c r="AI336" s="371"/>
      <c r="AJ336" s="371"/>
      <c r="AK336" s="372"/>
      <c r="AL336" s="372"/>
      <c r="AM336" s="373"/>
      <c r="AN336" s="369"/>
      <c r="AO336" s="369"/>
      <c r="AP336" s="369"/>
      <c r="AQ336" s="369"/>
      <c r="AR336" s="369"/>
      <c r="AS336" s="369"/>
      <c r="AT336" s="369"/>
      <c r="AU336" s="369"/>
      <c r="AV336" s="374"/>
      <c r="AW336" s="54"/>
      <c r="AX336" s="375"/>
      <c r="AY336" s="376"/>
    </row>
    <row r="337" spans="1:57" s="18" customFormat="1" ht="31.5" x14ac:dyDescent="0.25">
      <c r="A337" s="53" t="str">
        <f t="shared" si="30"/>
        <v>VC31DT+1</v>
      </c>
      <c r="B337" s="53" t="str">
        <f t="shared" si="31"/>
        <v>VC31DT+2</v>
      </c>
      <c r="C337" s="53" t="str">
        <f t="shared" si="32"/>
        <v>VC31DT+3</v>
      </c>
      <c r="D337" s="53" t="str">
        <f t="shared" si="33"/>
        <v>VC31DT+4</v>
      </c>
      <c r="E337" s="54" t="s">
        <v>32</v>
      </c>
      <c r="F337" s="55">
        <v>31</v>
      </c>
      <c r="G337" s="55" t="s">
        <v>6342</v>
      </c>
      <c r="H337" s="56" t="str">
        <f t="shared" si="7"/>
        <v>Đường Huỳnh Thúc Kháng</v>
      </c>
      <c r="I337" s="56" t="s">
        <v>4299</v>
      </c>
      <c r="J337" s="56" t="s">
        <v>274</v>
      </c>
      <c r="K337" s="56" t="s">
        <v>239</v>
      </c>
      <c r="L337" s="57">
        <v>2800</v>
      </c>
      <c r="M337" s="55">
        <v>1300</v>
      </c>
      <c r="N337" s="55">
        <v>1000</v>
      </c>
      <c r="O337" s="55">
        <v>800</v>
      </c>
      <c r="P337" s="57">
        <f>VLOOKUP(G337&amp;"Vị trí 1",'[1]14_ODT'!$D$11:$L$3938,9,0)</f>
        <v>2800</v>
      </c>
      <c r="Q337" s="57">
        <f>VLOOKUP(G337&amp;"Vị trí 2",'[1]14_ODT'!$D$11:$L$3938,9,0)</f>
        <v>1300</v>
      </c>
      <c r="R337" s="57">
        <f>VLOOKUP(G337&amp;"Vị trí 3",'[1]14_ODT'!$D$11:$L$3938,9,0)</f>
        <v>1000</v>
      </c>
      <c r="S337" s="57">
        <f>VLOOKUP(G337&amp;"Vị trí 4",'[1]14_ODT'!$D$11:$L$3938,9,0)</f>
        <v>800</v>
      </c>
      <c r="T337" s="368"/>
      <c r="U337" s="369"/>
      <c r="V337" s="369"/>
      <c r="W337" s="369"/>
      <c r="X337" s="369"/>
      <c r="Y337" s="370"/>
      <c r="Z337" s="370"/>
      <c r="AA337" s="370"/>
      <c r="AB337" s="370"/>
      <c r="AC337" s="369"/>
      <c r="AD337" s="369"/>
      <c r="AE337" s="369"/>
      <c r="AF337" s="369"/>
      <c r="AG337" s="371"/>
      <c r="AH337" s="371"/>
      <c r="AI337" s="371"/>
      <c r="AJ337" s="371">
        <v>5.37</v>
      </c>
      <c r="AK337" s="372"/>
      <c r="AL337" s="372" t="e">
        <f>ROUNDDOWN(AJ337*#REF!/#REF!,1)</f>
        <v>#REF!</v>
      </c>
      <c r="AM337" s="373" t="e">
        <f t="shared" si="38"/>
        <v>#REF!</v>
      </c>
      <c r="AN337" s="369" t="e">
        <f t="shared" si="38"/>
        <v>#REF!</v>
      </c>
      <c r="AO337" s="369" t="e">
        <f t="shared" si="38"/>
        <v>#REF!</v>
      </c>
      <c r="AP337" s="369" t="e">
        <f t="shared" si="38"/>
        <v>#REF!</v>
      </c>
      <c r="AQ337" s="369" t="e">
        <f t="shared" si="39"/>
        <v>#REF!</v>
      </c>
      <c r="AR337" s="369" t="e">
        <f t="shared" si="39"/>
        <v>#REF!</v>
      </c>
      <c r="AS337" s="369" t="e">
        <f t="shared" si="39"/>
        <v>#REF!</v>
      </c>
      <c r="AT337" s="369" t="e">
        <f t="shared" si="39"/>
        <v>#REF!</v>
      </c>
      <c r="AU337" s="369" t="e">
        <f t="shared" ref="AU337:AU414" si="42">AM337*0.15</f>
        <v>#REF!</v>
      </c>
      <c r="AV337" s="374" t="s">
        <v>1888</v>
      </c>
      <c r="AW337" s="54"/>
      <c r="AX337" s="375"/>
      <c r="AY337" s="376"/>
      <c r="BE337" s="18" t="e">
        <f t="shared" ref="BE337:BE414" si="43">AT337-AU337</f>
        <v>#REF!</v>
      </c>
    </row>
    <row r="338" spans="1:57" s="18" customFormat="1" ht="15.75" x14ac:dyDescent="0.25">
      <c r="A338" s="53"/>
      <c r="B338" s="53"/>
      <c r="C338" s="53"/>
      <c r="D338" s="53"/>
      <c r="E338" s="54"/>
      <c r="F338" s="55"/>
      <c r="G338" s="55"/>
      <c r="H338" s="56"/>
      <c r="I338" s="56"/>
      <c r="J338" s="56"/>
      <c r="K338" s="56"/>
      <c r="L338" s="57"/>
      <c r="M338" s="55"/>
      <c r="N338" s="55"/>
      <c r="O338" s="55"/>
      <c r="P338" s="57"/>
      <c r="Q338" s="57"/>
      <c r="R338" s="57"/>
      <c r="S338" s="57"/>
      <c r="T338" s="368"/>
      <c r="U338" s="369"/>
      <c r="V338" s="369"/>
      <c r="W338" s="369"/>
      <c r="X338" s="369"/>
      <c r="Y338" s="370"/>
      <c r="Z338" s="370"/>
      <c r="AA338" s="370"/>
      <c r="AB338" s="370"/>
      <c r="AC338" s="369"/>
      <c r="AD338" s="369"/>
      <c r="AE338" s="369"/>
      <c r="AF338" s="369"/>
      <c r="AG338" s="371"/>
      <c r="AH338" s="371"/>
      <c r="AI338" s="371"/>
      <c r="AJ338" s="371"/>
      <c r="AK338" s="372"/>
      <c r="AL338" s="372"/>
      <c r="AM338" s="373"/>
      <c r="AN338" s="369"/>
      <c r="AO338" s="369"/>
      <c r="AP338" s="369"/>
      <c r="AQ338" s="369"/>
      <c r="AR338" s="369"/>
      <c r="AS338" s="369"/>
      <c r="AT338" s="369"/>
      <c r="AU338" s="369"/>
      <c r="AV338" s="374"/>
      <c r="AW338" s="54"/>
      <c r="AX338" s="375"/>
      <c r="AY338" s="376"/>
    </row>
    <row r="339" spans="1:57" s="18" customFormat="1" ht="15.75" x14ac:dyDescent="0.25">
      <c r="A339" s="53"/>
      <c r="B339" s="53"/>
      <c r="C339" s="53"/>
      <c r="D339" s="53"/>
      <c r="E339" s="54"/>
      <c r="F339" s="55"/>
      <c r="G339" s="55"/>
      <c r="H339" s="56"/>
      <c r="I339" s="56"/>
      <c r="J339" s="56"/>
      <c r="K339" s="56"/>
      <c r="L339" s="57"/>
      <c r="M339" s="55"/>
      <c r="N339" s="55"/>
      <c r="O339" s="55"/>
      <c r="P339" s="57"/>
      <c r="Q339" s="57"/>
      <c r="R339" s="57"/>
      <c r="S339" s="57"/>
      <c r="T339" s="368"/>
      <c r="U339" s="369"/>
      <c r="V339" s="369"/>
      <c r="W339" s="369"/>
      <c r="X339" s="369"/>
      <c r="Y339" s="370"/>
      <c r="Z339" s="370"/>
      <c r="AA339" s="370"/>
      <c r="AB339" s="370"/>
      <c r="AC339" s="369"/>
      <c r="AD339" s="369"/>
      <c r="AE339" s="369"/>
      <c r="AF339" s="369"/>
      <c r="AG339" s="371"/>
      <c r="AH339" s="371"/>
      <c r="AI339" s="371"/>
      <c r="AJ339" s="371"/>
      <c r="AK339" s="372"/>
      <c r="AL339" s="372"/>
      <c r="AM339" s="373"/>
      <c r="AN339" s="369"/>
      <c r="AO339" s="369"/>
      <c r="AP339" s="369"/>
      <c r="AQ339" s="369"/>
      <c r="AR339" s="369"/>
      <c r="AS339" s="369"/>
      <c r="AT339" s="369"/>
      <c r="AU339" s="369"/>
      <c r="AV339" s="374"/>
      <c r="AW339" s="54"/>
      <c r="AX339" s="375"/>
      <c r="AY339" s="376"/>
    </row>
    <row r="340" spans="1:57" s="18" customFormat="1" ht="15.75" x14ac:dyDescent="0.25">
      <c r="A340" s="53"/>
      <c r="B340" s="53"/>
      <c r="C340" s="53"/>
      <c r="D340" s="53"/>
      <c r="E340" s="54"/>
      <c r="F340" s="55"/>
      <c r="G340" s="55"/>
      <c r="H340" s="56"/>
      <c r="I340" s="56"/>
      <c r="J340" s="56"/>
      <c r="K340" s="56"/>
      <c r="L340" s="57"/>
      <c r="M340" s="55"/>
      <c r="N340" s="55"/>
      <c r="O340" s="55"/>
      <c r="P340" s="57"/>
      <c r="Q340" s="57"/>
      <c r="R340" s="57"/>
      <c r="S340" s="57"/>
      <c r="T340" s="368"/>
      <c r="U340" s="369"/>
      <c r="V340" s="369"/>
      <c r="W340" s="369"/>
      <c r="X340" s="369"/>
      <c r="Y340" s="370"/>
      <c r="Z340" s="370"/>
      <c r="AA340" s="370"/>
      <c r="AB340" s="370"/>
      <c r="AC340" s="369"/>
      <c r="AD340" s="369"/>
      <c r="AE340" s="369"/>
      <c r="AF340" s="369"/>
      <c r="AG340" s="371"/>
      <c r="AH340" s="371"/>
      <c r="AI340" s="371"/>
      <c r="AJ340" s="371"/>
      <c r="AK340" s="372"/>
      <c r="AL340" s="372"/>
      <c r="AM340" s="373"/>
      <c r="AN340" s="369"/>
      <c r="AO340" s="369"/>
      <c r="AP340" s="369"/>
      <c r="AQ340" s="369"/>
      <c r="AR340" s="369"/>
      <c r="AS340" s="369"/>
      <c r="AT340" s="369"/>
      <c r="AU340" s="369"/>
      <c r="AV340" s="374"/>
      <c r="AW340" s="54"/>
      <c r="AX340" s="375"/>
      <c r="AY340" s="376"/>
    </row>
    <row r="341" spans="1:57" s="18" customFormat="1" ht="15.75" x14ac:dyDescent="0.25">
      <c r="A341" s="53"/>
      <c r="B341" s="53"/>
      <c r="C341" s="53"/>
      <c r="D341" s="53"/>
      <c r="E341" s="54"/>
      <c r="F341" s="55"/>
      <c r="G341" s="55"/>
      <c r="H341" s="56"/>
      <c r="I341" s="56"/>
      <c r="J341" s="56"/>
      <c r="K341" s="56"/>
      <c r="L341" s="57"/>
      <c r="M341" s="55"/>
      <c r="N341" s="55"/>
      <c r="O341" s="55"/>
      <c r="P341" s="57"/>
      <c r="Q341" s="57"/>
      <c r="R341" s="57"/>
      <c r="S341" s="57"/>
      <c r="T341" s="368"/>
      <c r="U341" s="369"/>
      <c r="V341" s="369"/>
      <c r="W341" s="369"/>
      <c r="X341" s="369"/>
      <c r="Y341" s="370"/>
      <c r="Z341" s="370"/>
      <c r="AA341" s="370"/>
      <c r="AB341" s="370"/>
      <c r="AC341" s="369"/>
      <c r="AD341" s="369"/>
      <c r="AE341" s="369"/>
      <c r="AF341" s="369"/>
      <c r="AG341" s="371"/>
      <c r="AH341" s="371"/>
      <c r="AI341" s="371"/>
      <c r="AJ341" s="371"/>
      <c r="AK341" s="372"/>
      <c r="AL341" s="372"/>
      <c r="AM341" s="373"/>
      <c r="AN341" s="369"/>
      <c r="AO341" s="369"/>
      <c r="AP341" s="369"/>
      <c r="AQ341" s="369"/>
      <c r="AR341" s="369"/>
      <c r="AS341" s="369"/>
      <c r="AT341" s="369"/>
      <c r="AU341" s="369"/>
      <c r="AV341" s="374"/>
      <c r="AW341" s="54"/>
      <c r="AX341" s="375"/>
      <c r="AY341" s="376"/>
    </row>
    <row r="342" spans="1:57" s="18" customFormat="1" ht="15.75" x14ac:dyDescent="0.25">
      <c r="A342" s="53"/>
      <c r="B342" s="53"/>
      <c r="C342" s="53"/>
      <c r="D342" s="53"/>
      <c r="E342" s="54"/>
      <c r="F342" s="55"/>
      <c r="G342" s="55"/>
      <c r="H342" s="56"/>
      <c r="I342" s="56"/>
      <c r="J342" s="56"/>
      <c r="K342" s="56"/>
      <c r="L342" s="57"/>
      <c r="M342" s="55"/>
      <c r="N342" s="55"/>
      <c r="O342" s="55"/>
      <c r="P342" s="57"/>
      <c r="Q342" s="57"/>
      <c r="R342" s="57"/>
      <c r="S342" s="57"/>
      <c r="T342" s="368"/>
      <c r="U342" s="369"/>
      <c r="V342" s="369"/>
      <c r="W342" s="369"/>
      <c r="X342" s="369"/>
      <c r="Y342" s="370"/>
      <c r="Z342" s="370"/>
      <c r="AA342" s="370"/>
      <c r="AB342" s="370"/>
      <c r="AC342" s="369"/>
      <c r="AD342" s="369"/>
      <c r="AE342" s="369"/>
      <c r="AF342" s="369"/>
      <c r="AG342" s="371"/>
      <c r="AH342" s="371"/>
      <c r="AI342" s="371"/>
      <c r="AJ342" s="371"/>
      <c r="AK342" s="372"/>
      <c r="AL342" s="372"/>
      <c r="AM342" s="373"/>
      <c r="AN342" s="369"/>
      <c r="AO342" s="369"/>
      <c r="AP342" s="369"/>
      <c r="AQ342" s="369"/>
      <c r="AR342" s="369"/>
      <c r="AS342" s="369"/>
      <c r="AT342" s="369"/>
      <c r="AU342" s="369"/>
      <c r="AV342" s="374"/>
      <c r="AW342" s="54"/>
      <c r="AX342" s="375"/>
      <c r="AY342" s="376"/>
    </row>
    <row r="343" spans="1:57" s="18" customFormat="1" ht="15.75" x14ac:dyDescent="0.25">
      <c r="A343" s="53"/>
      <c r="B343" s="53"/>
      <c r="C343" s="53"/>
      <c r="D343" s="53"/>
      <c r="E343" s="54"/>
      <c r="F343" s="55"/>
      <c r="G343" s="55"/>
      <c r="H343" s="56"/>
      <c r="I343" s="56"/>
      <c r="J343" s="56"/>
      <c r="K343" s="56"/>
      <c r="L343" s="57"/>
      <c r="M343" s="55"/>
      <c r="N343" s="55"/>
      <c r="O343" s="55"/>
      <c r="P343" s="57"/>
      <c r="Q343" s="57"/>
      <c r="R343" s="57"/>
      <c r="S343" s="57"/>
      <c r="T343" s="368"/>
      <c r="U343" s="369"/>
      <c r="V343" s="369"/>
      <c r="W343" s="369"/>
      <c r="X343" s="369"/>
      <c r="Y343" s="370"/>
      <c r="Z343" s="370"/>
      <c r="AA343" s="370"/>
      <c r="AB343" s="370"/>
      <c r="AC343" s="369"/>
      <c r="AD343" s="369"/>
      <c r="AE343" s="369"/>
      <c r="AF343" s="369"/>
      <c r="AG343" s="371"/>
      <c r="AH343" s="371"/>
      <c r="AI343" s="371"/>
      <c r="AJ343" s="371"/>
      <c r="AK343" s="372"/>
      <c r="AL343" s="372"/>
      <c r="AM343" s="373"/>
      <c r="AN343" s="369"/>
      <c r="AO343" s="369"/>
      <c r="AP343" s="369"/>
      <c r="AQ343" s="369"/>
      <c r="AR343" s="369"/>
      <c r="AS343" s="369"/>
      <c r="AT343" s="369"/>
      <c r="AU343" s="369"/>
      <c r="AV343" s="374"/>
      <c r="AW343" s="54"/>
      <c r="AX343" s="375"/>
      <c r="AY343" s="376"/>
    </row>
    <row r="344" spans="1:57" s="18" customFormat="1" ht="63" x14ac:dyDescent="0.25">
      <c r="A344" s="53" t="str">
        <f t="shared" si="30"/>
        <v>VC16DT+1</v>
      </c>
      <c r="B344" s="53" t="str">
        <f t="shared" si="31"/>
        <v>VC16DT+2</v>
      </c>
      <c r="C344" s="53" t="str">
        <f t="shared" si="32"/>
        <v>VC16DT+3</v>
      </c>
      <c r="D344" s="53" t="str">
        <f t="shared" si="33"/>
        <v>VC16DT+4</v>
      </c>
      <c r="E344" s="54" t="s">
        <v>32</v>
      </c>
      <c r="F344" s="55">
        <v>16</v>
      </c>
      <c r="G344" s="55" t="s">
        <v>6292</v>
      </c>
      <c r="H344" s="56" t="str">
        <f t="shared" si="7"/>
        <v>Đường Nguyễn Trung Trực</v>
      </c>
      <c r="I344" s="56" t="s">
        <v>6294</v>
      </c>
      <c r="J344" s="56" t="s">
        <v>5410</v>
      </c>
      <c r="K344" s="56" t="s">
        <v>6419</v>
      </c>
      <c r="L344" s="57">
        <v>3500</v>
      </c>
      <c r="M344" s="55">
        <v>1400</v>
      </c>
      <c r="N344" s="55">
        <v>1000</v>
      </c>
      <c r="O344" s="55">
        <v>900</v>
      </c>
      <c r="P344" s="57">
        <f>VLOOKUP(G344&amp;"Vị trí 1",'[1]14_ODT'!$D$11:$L$3938,9,0)</f>
        <v>3500</v>
      </c>
      <c r="Q344" s="57">
        <f>VLOOKUP(G344&amp;"Vị trí 2",'[1]14_ODT'!$D$11:$L$3938,9,0)</f>
        <v>1400</v>
      </c>
      <c r="R344" s="57">
        <f>VLOOKUP(G344&amp;"Vị trí 3",'[1]14_ODT'!$D$11:$L$3938,9,0)</f>
        <v>1000</v>
      </c>
      <c r="S344" s="57">
        <f>VLOOKUP(G344&amp;"Vị trí 4",'[1]14_ODT'!$D$11:$L$3938,9,0)</f>
        <v>900</v>
      </c>
      <c r="T344" s="368"/>
      <c r="U344" s="369"/>
      <c r="V344" s="369"/>
      <c r="W344" s="369"/>
      <c r="X344" s="369"/>
      <c r="Y344" s="370"/>
      <c r="Z344" s="370"/>
      <c r="AA344" s="370"/>
      <c r="AB344" s="370"/>
      <c r="AC344" s="369"/>
      <c r="AD344" s="369"/>
      <c r="AE344" s="369"/>
      <c r="AF344" s="369"/>
      <c r="AG344" s="371"/>
      <c r="AH344" s="371"/>
      <c r="AI344" s="371"/>
      <c r="AJ344" s="371">
        <v>5.37</v>
      </c>
      <c r="AK344" s="372"/>
      <c r="AL344" s="372" t="e">
        <f>ROUNDDOWN(AJ344*#REF!/#REF!,1)</f>
        <v>#REF!</v>
      </c>
      <c r="AM344" s="373" t="e">
        <f t="shared" si="38"/>
        <v>#REF!</v>
      </c>
      <c r="AN344" s="369" t="e">
        <f t="shared" si="38"/>
        <v>#REF!</v>
      </c>
      <c r="AO344" s="369" t="e">
        <f t="shared" si="38"/>
        <v>#REF!</v>
      </c>
      <c r="AP344" s="369" t="e">
        <f t="shared" si="38"/>
        <v>#REF!</v>
      </c>
      <c r="AQ344" s="369" t="e">
        <f t="shared" si="39"/>
        <v>#REF!</v>
      </c>
      <c r="AR344" s="369" t="e">
        <f t="shared" si="39"/>
        <v>#REF!</v>
      </c>
      <c r="AS344" s="369" t="e">
        <f t="shared" si="39"/>
        <v>#REF!</v>
      </c>
      <c r="AT344" s="369" t="e">
        <f t="shared" si="39"/>
        <v>#REF!</v>
      </c>
      <c r="AU344" s="369" t="e">
        <f t="shared" si="42"/>
        <v>#REF!</v>
      </c>
      <c r="AV344" s="374" t="s">
        <v>32</v>
      </c>
      <c r="AW344" s="54">
        <v>2100</v>
      </c>
      <c r="AX344" s="375">
        <v>1050</v>
      </c>
      <c r="AY344" s="376">
        <v>700</v>
      </c>
      <c r="AZ344" s="18">
        <v>560</v>
      </c>
      <c r="BA344" s="18">
        <v>1800</v>
      </c>
      <c r="BB344" s="18">
        <v>900</v>
      </c>
      <c r="BC344" s="18">
        <v>600</v>
      </c>
      <c r="BD344" s="18">
        <v>480</v>
      </c>
      <c r="BE344" s="18" t="e">
        <f t="shared" si="43"/>
        <v>#REF!</v>
      </c>
    </row>
    <row r="345" spans="1:57" s="18" customFormat="1" ht="15.75" x14ac:dyDescent="0.25">
      <c r="A345" s="53"/>
      <c r="B345" s="53"/>
      <c r="C345" s="53"/>
      <c r="D345" s="53"/>
      <c r="E345" s="54"/>
      <c r="F345" s="55"/>
      <c r="G345" s="55"/>
      <c r="H345" s="56"/>
      <c r="I345" s="56"/>
      <c r="J345" s="56"/>
      <c r="K345" s="56"/>
      <c r="L345" s="57"/>
      <c r="M345" s="55"/>
      <c r="N345" s="55"/>
      <c r="O345" s="55"/>
      <c r="P345" s="57"/>
      <c r="Q345" s="57"/>
      <c r="R345" s="57"/>
      <c r="S345" s="57"/>
      <c r="T345" s="368"/>
      <c r="U345" s="369"/>
      <c r="V345" s="369"/>
      <c r="W345" s="369"/>
      <c r="X345" s="369"/>
      <c r="Y345" s="370"/>
      <c r="Z345" s="370"/>
      <c r="AA345" s="370"/>
      <c r="AB345" s="370"/>
      <c r="AC345" s="369"/>
      <c r="AD345" s="369"/>
      <c r="AE345" s="369"/>
      <c r="AF345" s="369"/>
      <c r="AG345" s="371"/>
      <c r="AH345" s="371"/>
      <c r="AI345" s="371"/>
      <c r="AJ345" s="371"/>
      <c r="AK345" s="372"/>
      <c r="AL345" s="372"/>
      <c r="AM345" s="373"/>
      <c r="AN345" s="369"/>
      <c r="AO345" s="369"/>
      <c r="AP345" s="369"/>
      <c r="AQ345" s="369"/>
      <c r="AR345" s="369"/>
      <c r="AS345" s="369"/>
      <c r="AT345" s="369"/>
      <c r="AU345" s="369"/>
      <c r="AV345" s="374"/>
      <c r="AW345" s="54"/>
      <c r="AX345" s="375"/>
      <c r="AY345" s="376"/>
    </row>
    <row r="346" spans="1:57" s="18" customFormat="1" ht="15.75" x14ac:dyDescent="0.25">
      <c r="A346" s="53"/>
      <c r="B346" s="53"/>
      <c r="C346" s="53"/>
      <c r="D346" s="53"/>
      <c r="E346" s="54"/>
      <c r="F346" s="55"/>
      <c r="G346" s="55"/>
      <c r="H346" s="56"/>
      <c r="I346" s="56"/>
      <c r="J346" s="56"/>
      <c r="K346" s="56"/>
      <c r="L346" s="57"/>
      <c r="M346" s="55"/>
      <c r="N346" s="55"/>
      <c r="O346" s="55"/>
      <c r="P346" s="57"/>
      <c r="Q346" s="57"/>
      <c r="R346" s="57"/>
      <c r="S346" s="57"/>
      <c r="T346" s="368"/>
      <c r="U346" s="369"/>
      <c r="V346" s="369"/>
      <c r="W346" s="369"/>
      <c r="X346" s="369"/>
      <c r="Y346" s="370"/>
      <c r="Z346" s="370"/>
      <c r="AA346" s="370"/>
      <c r="AB346" s="370"/>
      <c r="AC346" s="369"/>
      <c r="AD346" s="369"/>
      <c r="AE346" s="369"/>
      <c r="AF346" s="369"/>
      <c r="AG346" s="371"/>
      <c r="AH346" s="371"/>
      <c r="AI346" s="371"/>
      <c r="AJ346" s="371"/>
      <c r="AK346" s="372"/>
      <c r="AL346" s="372"/>
      <c r="AM346" s="373"/>
      <c r="AN346" s="369"/>
      <c r="AO346" s="369"/>
      <c r="AP346" s="369"/>
      <c r="AQ346" s="369"/>
      <c r="AR346" s="369"/>
      <c r="AS346" s="369"/>
      <c r="AT346" s="369"/>
      <c r="AU346" s="369"/>
      <c r="AV346" s="374"/>
      <c r="AW346" s="54"/>
      <c r="AX346" s="375"/>
      <c r="AY346" s="376"/>
    </row>
    <row r="347" spans="1:57" s="18" customFormat="1" ht="15.75" x14ac:dyDescent="0.25">
      <c r="A347" s="53"/>
      <c r="B347" s="53"/>
      <c r="C347" s="53"/>
      <c r="D347" s="53"/>
      <c r="E347" s="54"/>
      <c r="F347" s="55"/>
      <c r="G347" s="55"/>
      <c r="H347" s="56"/>
      <c r="I347" s="56"/>
      <c r="J347" s="56"/>
      <c r="K347" s="56"/>
      <c r="L347" s="57"/>
      <c r="M347" s="55"/>
      <c r="N347" s="55"/>
      <c r="O347" s="55"/>
      <c r="P347" s="57"/>
      <c r="Q347" s="57"/>
      <c r="R347" s="57"/>
      <c r="S347" s="57"/>
      <c r="T347" s="368"/>
      <c r="U347" s="369"/>
      <c r="V347" s="369"/>
      <c r="W347" s="369"/>
      <c r="X347" s="369"/>
      <c r="Y347" s="370"/>
      <c r="Z347" s="370"/>
      <c r="AA347" s="370"/>
      <c r="AB347" s="370"/>
      <c r="AC347" s="369"/>
      <c r="AD347" s="369"/>
      <c r="AE347" s="369"/>
      <c r="AF347" s="369"/>
      <c r="AG347" s="371"/>
      <c r="AH347" s="371"/>
      <c r="AI347" s="371"/>
      <c r="AJ347" s="371"/>
      <c r="AK347" s="372"/>
      <c r="AL347" s="372"/>
      <c r="AM347" s="373"/>
      <c r="AN347" s="369"/>
      <c r="AO347" s="369"/>
      <c r="AP347" s="369"/>
      <c r="AQ347" s="369"/>
      <c r="AR347" s="369"/>
      <c r="AS347" s="369"/>
      <c r="AT347" s="369"/>
      <c r="AU347" s="369"/>
      <c r="AV347" s="374"/>
      <c r="AW347" s="54"/>
      <c r="AX347" s="375"/>
      <c r="AY347" s="376"/>
    </row>
    <row r="348" spans="1:57" s="18" customFormat="1" ht="15.75" x14ac:dyDescent="0.25">
      <c r="A348" s="53"/>
      <c r="B348" s="53"/>
      <c r="C348" s="53"/>
      <c r="D348" s="53"/>
      <c r="E348" s="54"/>
      <c r="F348" s="55"/>
      <c r="G348" s="55"/>
      <c r="H348" s="56"/>
      <c r="I348" s="56"/>
      <c r="J348" s="56"/>
      <c r="K348" s="56"/>
      <c r="L348" s="57"/>
      <c r="M348" s="55"/>
      <c r="N348" s="55"/>
      <c r="O348" s="55"/>
      <c r="P348" s="57"/>
      <c r="Q348" s="57"/>
      <c r="R348" s="57"/>
      <c r="S348" s="57"/>
      <c r="T348" s="368"/>
      <c r="U348" s="369"/>
      <c r="V348" s="369"/>
      <c r="W348" s="369"/>
      <c r="X348" s="369"/>
      <c r="Y348" s="370"/>
      <c r="Z348" s="370"/>
      <c r="AA348" s="370"/>
      <c r="AB348" s="370"/>
      <c r="AC348" s="369"/>
      <c r="AD348" s="369"/>
      <c r="AE348" s="369"/>
      <c r="AF348" s="369"/>
      <c r="AG348" s="371"/>
      <c r="AH348" s="371"/>
      <c r="AI348" s="371"/>
      <c r="AJ348" s="371"/>
      <c r="AK348" s="372"/>
      <c r="AL348" s="372"/>
      <c r="AM348" s="373"/>
      <c r="AN348" s="369"/>
      <c r="AO348" s="369"/>
      <c r="AP348" s="369"/>
      <c r="AQ348" s="369"/>
      <c r="AR348" s="369"/>
      <c r="AS348" s="369"/>
      <c r="AT348" s="369"/>
      <c r="AU348" s="369"/>
      <c r="AV348" s="374"/>
      <c r="AW348" s="54"/>
      <c r="AX348" s="375"/>
      <c r="AY348" s="376"/>
    </row>
    <row r="349" spans="1:57" s="18" customFormat="1" ht="15.75" x14ac:dyDescent="0.25">
      <c r="A349" s="53"/>
      <c r="B349" s="53"/>
      <c r="C349" s="53"/>
      <c r="D349" s="53"/>
      <c r="E349" s="54"/>
      <c r="F349" s="55"/>
      <c r="G349" s="55"/>
      <c r="H349" s="56"/>
      <c r="I349" s="56"/>
      <c r="J349" s="56"/>
      <c r="K349" s="56"/>
      <c r="L349" s="57"/>
      <c r="M349" s="55"/>
      <c r="N349" s="55"/>
      <c r="O349" s="55"/>
      <c r="P349" s="57"/>
      <c r="Q349" s="57"/>
      <c r="R349" s="57"/>
      <c r="S349" s="57"/>
      <c r="T349" s="368"/>
      <c r="U349" s="369"/>
      <c r="V349" s="369"/>
      <c r="W349" s="369"/>
      <c r="X349" s="369"/>
      <c r="Y349" s="370"/>
      <c r="Z349" s="370"/>
      <c r="AA349" s="370"/>
      <c r="AB349" s="370"/>
      <c r="AC349" s="369"/>
      <c r="AD349" s="369"/>
      <c r="AE349" s="369"/>
      <c r="AF349" s="369"/>
      <c r="AG349" s="371"/>
      <c r="AH349" s="371"/>
      <c r="AI349" s="371"/>
      <c r="AJ349" s="371"/>
      <c r="AK349" s="372"/>
      <c r="AL349" s="372"/>
      <c r="AM349" s="373"/>
      <c r="AN349" s="369"/>
      <c r="AO349" s="369"/>
      <c r="AP349" s="369"/>
      <c r="AQ349" s="369"/>
      <c r="AR349" s="369"/>
      <c r="AS349" s="369"/>
      <c r="AT349" s="369"/>
      <c r="AU349" s="369"/>
      <c r="AV349" s="374"/>
      <c r="AW349" s="54"/>
      <c r="AX349" s="375"/>
      <c r="AY349" s="376"/>
    </row>
    <row r="350" spans="1:57" s="18" customFormat="1" ht="15.75" x14ac:dyDescent="0.25">
      <c r="A350" s="53"/>
      <c r="B350" s="53"/>
      <c r="C350" s="53"/>
      <c r="D350" s="53"/>
      <c r="E350" s="54"/>
      <c r="F350" s="55"/>
      <c r="G350" s="55"/>
      <c r="H350" s="56"/>
      <c r="I350" s="56"/>
      <c r="J350" s="56"/>
      <c r="K350" s="56"/>
      <c r="L350" s="57"/>
      <c r="M350" s="55"/>
      <c r="N350" s="55"/>
      <c r="O350" s="55"/>
      <c r="P350" s="57"/>
      <c r="Q350" s="57"/>
      <c r="R350" s="57"/>
      <c r="S350" s="57"/>
      <c r="T350" s="368"/>
      <c r="U350" s="369"/>
      <c r="V350" s="369"/>
      <c r="W350" s="369"/>
      <c r="X350" s="369"/>
      <c r="Y350" s="370"/>
      <c r="Z350" s="370"/>
      <c r="AA350" s="370"/>
      <c r="AB350" s="370"/>
      <c r="AC350" s="369"/>
      <c r="AD350" s="369"/>
      <c r="AE350" s="369"/>
      <c r="AF350" s="369"/>
      <c r="AG350" s="371"/>
      <c r="AH350" s="371"/>
      <c r="AI350" s="371"/>
      <c r="AJ350" s="371"/>
      <c r="AK350" s="372"/>
      <c r="AL350" s="372"/>
      <c r="AM350" s="373"/>
      <c r="AN350" s="369"/>
      <c r="AO350" s="369"/>
      <c r="AP350" s="369"/>
      <c r="AQ350" s="369"/>
      <c r="AR350" s="369"/>
      <c r="AS350" s="369"/>
      <c r="AT350" s="369"/>
      <c r="AU350" s="369"/>
      <c r="AV350" s="374"/>
      <c r="AW350" s="54"/>
      <c r="AX350" s="375"/>
      <c r="AY350" s="376"/>
    </row>
    <row r="351" spans="1:57" s="18" customFormat="1" ht="31.5" x14ac:dyDescent="0.25">
      <c r="A351" s="53" t="str">
        <f t="shared" si="30"/>
        <v>VC12DT+1</v>
      </c>
      <c r="B351" s="53" t="str">
        <f t="shared" si="31"/>
        <v>VC12DT+2</v>
      </c>
      <c r="C351" s="53" t="str">
        <f t="shared" si="32"/>
        <v>VC12DT+3</v>
      </c>
      <c r="D351" s="53" t="str">
        <f t="shared" si="33"/>
        <v>VC12DT+4</v>
      </c>
      <c r="E351" s="54" t="s">
        <v>32</v>
      </c>
      <c r="F351" s="55">
        <v>12</v>
      </c>
      <c r="G351" s="55" t="s">
        <v>6284</v>
      </c>
      <c r="H351" s="56" t="str">
        <f t="shared" si="7"/>
        <v>Đường Bà Huyện Thanh Quan</v>
      </c>
      <c r="I351" s="56" t="s">
        <v>6228</v>
      </c>
      <c r="J351" s="56" t="s">
        <v>6285</v>
      </c>
      <c r="K351" s="56" t="s">
        <v>5410</v>
      </c>
      <c r="L351" s="57">
        <v>4000</v>
      </c>
      <c r="M351" s="55">
        <v>1400</v>
      </c>
      <c r="N351" s="55">
        <v>1000</v>
      </c>
      <c r="O351" s="55">
        <v>900</v>
      </c>
      <c r="P351" s="57">
        <f>VLOOKUP(G351&amp;"Vị trí 1",'[1]14_ODT'!$D$11:$L$3938,9,0)</f>
        <v>4000</v>
      </c>
      <c r="Q351" s="57">
        <f>VLOOKUP(G351&amp;"Vị trí 2",'[1]14_ODT'!$D$11:$L$3938,9,0)</f>
        <v>1400</v>
      </c>
      <c r="R351" s="57">
        <f>VLOOKUP(G351&amp;"Vị trí 3",'[1]14_ODT'!$D$11:$L$3938,9,0)</f>
        <v>1000</v>
      </c>
      <c r="S351" s="57">
        <f>VLOOKUP(G351&amp;"Vị trí 4",'[1]14_ODT'!$D$11:$L$3938,9,0)</f>
        <v>900</v>
      </c>
      <c r="T351" s="368"/>
      <c r="U351" s="369"/>
      <c r="V351" s="369"/>
      <c r="W351" s="369"/>
      <c r="X351" s="369"/>
      <c r="Y351" s="370"/>
      <c r="Z351" s="370"/>
      <c r="AA351" s="370"/>
      <c r="AB351" s="370"/>
      <c r="AC351" s="369"/>
      <c r="AD351" s="369"/>
      <c r="AE351" s="369"/>
      <c r="AF351" s="369"/>
      <c r="AG351" s="371"/>
      <c r="AH351" s="371"/>
      <c r="AI351" s="371"/>
      <c r="AJ351" s="371">
        <v>5.37</v>
      </c>
      <c r="AK351" s="372"/>
      <c r="AL351" s="372" t="e">
        <f>ROUNDDOWN(AJ351*#REF!/#REF!,1)</f>
        <v>#REF!</v>
      </c>
      <c r="AM351" s="373" t="e">
        <f t="shared" si="38"/>
        <v>#REF!</v>
      </c>
      <c r="AN351" s="369" t="e">
        <f t="shared" si="38"/>
        <v>#REF!</v>
      </c>
      <c r="AO351" s="369" t="e">
        <f t="shared" si="38"/>
        <v>#REF!</v>
      </c>
      <c r="AP351" s="369" t="e">
        <f t="shared" si="38"/>
        <v>#REF!</v>
      </c>
      <c r="AQ351" s="369" t="e">
        <f t="shared" si="39"/>
        <v>#REF!</v>
      </c>
      <c r="AR351" s="369" t="e">
        <f t="shared" si="39"/>
        <v>#REF!</v>
      </c>
      <c r="AS351" s="369" t="e">
        <f t="shared" si="39"/>
        <v>#REF!</v>
      </c>
      <c r="AT351" s="369" t="e">
        <f t="shared" si="39"/>
        <v>#REF!</v>
      </c>
      <c r="AU351" s="369" t="e">
        <f t="shared" si="42"/>
        <v>#REF!</v>
      </c>
      <c r="AV351" s="374" t="s">
        <v>32</v>
      </c>
      <c r="AW351" s="54">
        <v>1470</v>
      </c>
      <c r="AX351" s="375">
        <v>700</v>
      </c>
      <c r="AY351" s="376">
        <v>630</v>
      </c>
      <c r="AZ351" s="18">
        <v>560</v>
      </c>
      <c r="BA351" s="18">
        <v>1260</v>
      </c>
      <c r="BB351" s="18">
        <v>600</v>
      </c>
      <c r="BC351" s="18">
        <v>540</v>
      </c>
      <c r="BD351" s="18">
        <v>480</v>
      </c>
      <c r="BE351" s="18" t="e">
        <f t="shared" si="43"/>
        <v>#REF!</v>
      </c>
    </row>
    <row r="352" spans="1:57" s="18" customFormat="1" ht="15.75" x14ac:dyDescent="0.25">
      <c r="A352" s="53"/>
      <c r="B352" s="53"/>
      <c r="C352" s="53"/>
      <c r="D352" s="53"/>
      <c r="E352" s="54"/>
      <c r="F352" s="55"/>
      <c r="G352" s="55"/>
      <c r="H352" s="56"/>
      <c r="I352" s="56"/>
      <c r="J352" s="56"/>
      <c r="K352" s="56"/>
      <c r="L352" s="57"/>
      <c r="M352" s="55"/>
      <c r="N352" s="55"/>
      <c r="O352" s="55"/>
      <c r="P352" s="57"/>
      <c r="Q352" s="57"/>
      <c r="R352" s="57"/>
      <c r="S352" s="57"/>
      <c r="T352" s="368"/>
      <c r="U352" s="369"/>
      <c r="V352" s="369"/>
      <c r="W352" s="369"/>
      <c r="X352" s="369"/>
      <c r="Y352" s="370"/>
      <c r="Z352" s="370"/>
      <c r="AA352" s="370"/>
      <c r="AB352" s="370"/>
      <c r="AC352" s="369"/>
      <c r="AD352" s="369"/>
      <c r="AE352" s="369"/>
      <c r="AF352" s="369"/>
      <c r="AG352" s="371"/>
      <c r="AH352" s="371"/>
      <c r="AI352" s="371"/>
      <c r="AJ352" s="371"/>
      <c r="AK352" s="372"/>
      <c r="AL352" s="372"/>
      <c r="AM352" s="373"/>
      <c r="AN352" s="369"/>
      <c r="AO352" s="369"/>
      <c r="AP352" s="369"/>
      <c r="AQ352" s="369"/>
      <c r="AR352" s="369"/>
      <c r="AS352" s="369"/>
      <c r="AT352" s="369"/>
      <c r="AU352" s="369"/>
      <c r="AV352" s="374"/>
      <c r="AW352" s="54"/>
      <c r="AX352" s="375"/>
      <c r="AY352" s="376"/>
    </row>
    <row r="353" spans="1:57" s="18" customFormat="1" ht="15.75" x14ac:dyDescent="0.25">
      <c r="A353" s="53"/>
      <c r="B353" s="53"/>
      <c r="C353" s="53"/>
      <c r="D353" s="53"/>
      <c r="E353" s="54"/>
      <c r="F353" s="55"/>
      <c r="G353" s="55"/>
      <c r="H353" s="56"/>
      <c r="I353" s="56"/>
      <c r="J353" s="56"/>
      <c r="K353" s="56"/>
      <c r="L353" s="57"/>
      <c r="M353" s="55"/>
      <c r="N353" s="55"/>
      <c r="O353" s="55"/>
      <c r="P353" s="57"/>
      <c r="Q353" s="57"/>
      <c r="R353" s="57"/>
      <c r="S353" s="57"/>
      <c r="T353" s="368"/>
      <c r="U353" s="369"/>
      <c r="V353" s="369"/>
      <c r="W353" s="369"/>
      <c r="X353" s="369"/>
      <c r="Y353" s="370"/>
      <c r="Z353" s="370"/>
      <c r="AA353" s="370"/>
      <c r="AB353" s="370"/>
      <c r="AC353" s="369"/>
      <c r="AD353" s="369"/>
      <c r="AE353" s="369"/>
      <c r="AF353" s="369"/>
      <c r="AG353" s="371"/>
      <c r="AH353" s="371"/>
      <c r="AI353" s="371"/>
      <c r="AJ353" s="371"/>
      <c r="AK353" s="372"/>
      <c r="AL353" s="372"/>
      <c r="AM353" s="373"/>
      <c r="AN353" s="369"/>
      <c r="AO353" s="369"/>
      <c r="AP353" s="369"/>
      <c r="AQ353" s="369"/>
      <c r="AR353" s="369"/>
      <c r="AS353" s="369"/>
      <c r="AT353" s="369"/>
      <c r="AU353" s="369"/>
      <c r="AV353" s="374"/>
      <c r="AW353" s="54"/>
      <c r="AX353" s="375"/>
      <c r="AY353" s="376"/>
    </row>
    <row r="354" spans="1:57" s="18" customFormat="1" ht="15.75" x14ac:dyDescent="0.25">
      <c r="A354" s="53"/>
      <c r="B354" s="53"/>
      <c r="C354" s="53"/>
      <c r="D354" s="53"/>
      <c r="E354" s="54"/>
      <c r="F354" s="55"/>
      <c r="G354" s="55"/>
      <c r="H354" s="56"/>
      <c r="I354" s="56"/>
      <c r="J354" s="56"/>
      <c r="K354" s="56"/>
      <c r="L354" s="57"/>
      <c r="M354" s="55"/>
      <c r="N354" s="55"/>
      <c r="O354" s="55"/>
      <c r="P354" s="57"/>
      <c r="Q354" s="57"/>
      <c r="R354" s="57"/>
      <c r="S354" s="57"/>
      <c r="T354" s="368"/>
      <c r="U354" s="369"/>
      <c r="V354" s="369"/>
      <c r="W354" s="369"/>
      <c r="X354" s="369"/>
      <c r="Y354" s="370"/>
      <c r="Z354" s="370"/>
      <c r="AA354" s="370"/>
      <c r="AB354" s="370"/>
      <c r="AC354" s="369"/>
      <c r="AD354" s="369"/>
      <c r="AE354" s="369"/>
      <c r="AF354" s="369"/>
      <c r="AG354" s="371"/>
      <c r="AH354" s="371"/>
      <c r="AI354" s="371"/>
      <c r="AJ354" s="371"/>
      <c r="AK354" s="372"/>
      <c r="AL354" s="372"/>
      <c r="AM354" s="373"/>
      <c r="AN354" s="369"/>
      <c r="AO354" s="369"/>
      <c r="AP354" s="369"/>
      <c r="AQ354" s="369"/>
      <c r="AR354" s="369"/>
      <c r="AS354" s="369"/>
      <c r="AT354" s="369"/>
      <c r="AU354" s="369"/>
      <c r="AV354" s="374"/>
      <c r="AW354" s="54"/>
      <c r="AX354" s="375"/>
      <c r="AY354" s="376"/>
    </row>
    <row r="355" spans="1:57" s="18" customFormat="1" ht="15.75" x14ac:dyDescent="0.25">
      <c r="A355" s="53"/>
      <c r="B355" s="53"/>
      <c r="C355" s="53"/>
      <c r="D355" s="53"/>
      <c r="E355" s="54"/>
      <c r="F355" s="55"/>
      <c r="G355" s="55"/>
      <c r="H355" s="56"/>
      <c r="I355" s="56"/>
      <c r="J355" s="56"/>
      <c r="K355" s="56"/>
      <c r="L355" s="57"/>
      <c r="M355" s="55"/>
      <c r="N355" s="55"/>
      <c r="O355" s="55"/>
      <c r="P355" s="57"/>
      <c r="Q355" s="57"/>
      <c r="R355" s="57"/>
      <c r="S355" s="57"/>
      <c r="T355" s="368"/>
      <c r="U355" s="369"/>
      <c r="V355" s="369"/>
      <c r="W355" s="369"/>
      <c r="X355" s="369"/>
      <c r="Y355" s="370"/>
      <c r="Z355" s="370"/>
      <c r="AA355" s="370"/>
      <c r="AB355" s="370"/>
      <c r="AC355" s="369"/>
      <c r="AD355" s="369"/>
      <c r="AE355" s="369"/>
      <c r="AF355" s="369"/>
      <c r="AG355" s="371"/>
      <c r="AH355" s="371"/>
      <c r="AI355" s="371"/>
      <c r="AJ355" s="371"/>
      <c r="AK355" s="372"/>
      <c r="AL355" s="372"/>
      <c r="AM355" s="373"/>
      <c r="AN355" s="369"/>
      <c r="AO355" s="369"/>
      <c r="AP355" s="369"/>
      <c r="AQ355" s="369"/>
      <c r="AR355" s="369"/>
      <c r="AS355" s="369"/>
      <c r="AT355" s="369"/>
      <c r="AU355" s="369"/>
      <c r="AV355" s="374"/>
      <c r="AW355" s="54"/>
      <c r="AX355" s="375"/>
      <c r="AY355" s="376"/>
    </row>
    <row r="356" spans="1:57" s="18" customFormat="1" ht="15.75" x14ac:dyDescent="0.25">
      <c r="A356" s="53"/>
      <c r="B356" s="53"/>
      <c r="C356" s="53"/>
      <c r="D356" s="53"/>
      <c r="E356" s="54"/>
      <c r="F356" s="55"/>
      <c r="G356" s="55"/>
      <c r="H356" s="56"/>
      <c r="I356" s="56"/>
      <c r="J356" s="56"/>
      <c r="K356" s="56"/>
      <c r="L356" s="57"/>
      <c r="M356" s="55"/>
      <c r="N356" s="55"/>
      <c r="O356" s="55"/>
      <c r="P356" s="57"/>
      <c r="Q356" s="57"/>
      <c r="R356" s="57"/>
      <c r="S356" s="57"/>
      <c r="T356" s="368"/>
      <c r="U356" s="369"/>
      <c r="V356" s="369"/>
      <c r="W356" s="369"/>
      <c r="X356" s="369"/>
      <c r="Y356" s="370"/>
      <c r="Z356" s="370"/>
      <c r="AA356" s="370"/>
      <c r="AB356" s="370"/>
      <c r="AC356" s="369"/>
      <c r="AD356" s="369"/>
      <c r="AE356" s="369"/>
      <c r="AF356" s="369"/>
      <c r="AG356" s="371"/>
      <c r="AH356" s="371"/>
      <c r="AI356" s="371"/>
      <c r="AJ356" s="371"/>
      <c r="AK356" s="372"/>
      <c r="AL356" s="372"/>
      <c r="AM356" s="373"/>
      <c r="AN356" s="369"/>
      <c r="AO356" s="369"/>
      <c r="AP356" s="369"/>
      <c r="AQ356" s="369"/>
      <c r="AR356" s="369"/>
      <c r="AS356" s="369"/>
      <c r="AT356" s="369"/>
      <c r="AU356" s="369"/>
      <c r="AV356" s="374"/>
      <c r="AW356" s="54"/>
      <c r="AX356" s="375"/>
      <c r="AY356" s="376"/>
    </row>
    <row r="357" spans="1:57" s="18" customFormat="1" ht="15.75" x14ac:dyDescent="0.25">
      <c r="A357" s="53"/>
      <c r="B357" s="53"/>
      <c r="C357" s="53"/>
      <c r="D357" s="53"/>
      <c r="E357" s="54"/>
      <c r="F357" s="55"/>
      <c r="G357" s="55"/>
      <c r="H357" s="56"/>
      <c r="I357" s="56"/>
      <c r="J357" s="56"/>
      <c r="K357" s="56"/>
      <c r="L357" s="57"/>
      <c r="M357" s="55"/>
      <c r="N357" s="55"/>
      <c r="O357" s="55"/>
      <c r="P357" s="57"/>
      <c r="Q357" s="57"/>
      <c r="R357" s="57"/>
      <c r="S357" s="57"/>
      <c r="T357" s="368"/>
      <c r="U357" s="369"/>
      <c r="V357" s="369"/>
      <c r="W357" s="369"/>
      <c r="X357" s="369"/>
      <c r="Y357" s="370"/>
      <c r="Z357" s="370"/>
      <c r="AA357" s="370"/>
      <c r="AB357" s="370"/>
      <c r="AC357" s="369"/>
      <c r="AD357" s="369"/>
      <c r="AE357" s="369"/>
      <c r="AF357" s="369"/>
      <c r="AG357" s="371"/>
      <c r="AH357" s="371"/>
      <c r="AI357" s="371"/>
      <c r="AJ357" s="371"/>
      <c r="AK357" s="372"/>
      <c r="AL357" s="372"/>
      <c r="AM357" s="373"/>
      <c r="AN357" s="369"/>
      <c r="AO357" s="369"/>
      <c r="AP357" s="369"/>
      <c r="AQ357" s="369"/>
      <c r="AR357" s="369"/>
      <c r="AS357" s="369"/>
      <c r="AT357" s="369"/>
      <c r="AU357" s="369"/>
      <c r="AV357" s="374"/>
      <c r="AW357" s="54"/>
      <c r="AX357" s="375"/>
      <c r="AY357" s="376"/>
    </row>
    <row r="358" spans="1:57" s="18" customFormat="1" ht="47.25" x14ac:dyDescent="0.25">
      <c r="A358" s="53" t="str">
        <f t="shared" si="30"/>
        <v>VC14DT+1</v>
      </c>
      <c r="B358" s="53" t="str">
        <f t="shared" si="31"/>
        <v>VC14DT+2</v>
      </c>
      <c r="C358" s="53" t="str">
        <f t="shared" si="32"/>
        <v>VC14DT+3</v>
      </c>
      <c r="D358" s="53" t="str">
        <f t="shared" si="33"/>
        <v>VC14DT+4</v>
      </c>
      <c r="E358" s="54" t="s">
        <v>32</v>
      </c>
      <c r="F358" s="55">
        <v>14</v>
      </c>
      <c r="G358" s="55" t="s">
        <v>6289</v>
      </c>
      <c r="H358" s="56" t="str">
        <f t="shared" si="7"/>
        <v>Đường Ngô Quyền</v>
      </c>
      <c r="I358" s="56" t="s">
        <v>2888</v>
      </c>
      <c r="J358" s="56" t="s">
        <v>1099</v>
      </c>
      <c r="K358" s="56" t="s">
        <v>6290</v>
      </c>
      <c r="L358" s="57">
        <v>3000</v>
      </c>
      <c r="M358" s="55">
        <v>1500</v>
      </c>
      <c r="N358" s="55">
        <v>950</v>
      </c>
      <c r="O358" s="55">
        <v>800</v>
      </c>
      <c r="P358" s="57">
        <f>VLOOKUP(G358&amp;"Vị trí 1",'[1]14_ODT'!$D$11:$L$3938,9,0)</f>
        <v>3000</v>
      </c>
      <c r="Q358" s="57">
        <f>VLOOKUP(G358&amp;"Vị trí 2",'[1]14_ODT'!$D$11:$L$3938,9,0)</f>
        <v>1500</v>
      </c>
      <c r="R358" s="57">
        <f>VLOOKUP(G358&amp;"Vị trí 3",'[1]14_ODT'!$D$11:$L$3938,9,0)</f>
        <v>950</v>
      </c>
      <c r="S358" s="57">
        <f>VLOOKUP(G358&amp;"Vị trí 4",'[1]14_ODT'!$D$11:$L$3938,9,0)</f>
        <v>800</v>
      </c>
      <c r="T358" s="368"/>
      <c r="U358" s="369" t="e">
        <f>VLOOKUP(B358,[1]bieutonghopphieudieutra!$E$4:$Z$1730,32,0)</f>
        <v>#N/A</v>
      </c>
      <c r="V358" s="369"/>
      <c r="W358" s="369"/>
      <c r="X358" s="369"/>
      <c r="Y358" s="370" t="e">
        <f>U358/M358</f>
        <v>#N/A</v>
      </c>
      <c r="Z358" s="370"/>
      <c r="AA358" s="370"/>
      <c r="AB358" s="370"/>
      <c r="AC358" s="369"/>
      <c r="AD358" s="369"/>
      <c r="AE358" s="369"/>
      <c r="AF358" s="369"/>
      <c r="AG358" s="371"/>
      <c r="AH358" s="371"/>
      <c r="AI358" s="371"/>
      <c r="AJ358" s="371">
        <v>5.37</v>
      </c>
      <c r="AK358" s="372"/>
      <c r="AL358" s="372" t="e">
        <f>ROUNDDOWN(AJ358*#REF!/#REF!,1)</f>
        <v>#REF!</v>
      </c>
      <c r="AM358" s="373" t="e">
        <f t="shared" si="38"/>
        <v>#REF!</v>
      </c>
      <c r="AN358" s="369" t="e">
        <f t="shared" si="38"/>
        <v>#REF!</v>
      </c>
      <c r="AO358" s="369" t="e">
        <f t="shared" si="38"/>
        <v>#REF!</v>
      </c>
      <c r="AP358" s="369" t="e">
        <f t="shared" si="38"/>
        <v>#REF!</v>
      </c>
      <c r="AQ358" s="369" t="e">
        <f t="shared" si="39"/>
        <v>#REF!</v>
      </c>
      <c r="AR358" s="369" t="e">
        <f t="shared" si="39"/>
        <v>#REF!</v>
      </c>
      <c r="AS358" s="369" t="e">
        <f t="shared" si="39"/>
        <v>#REF!</v>
      </c>
      <c r="AT358" s="369" t="e">
        <f t="shared" si="39"/>
        <v>#REF!</v>
      </c>
      <c r="AU358" s="369" t="e">
        <f t="shared" si="42"/>
        <v>#REF!</v>
      </c>
      <c r="AV358" s="374" t="s">
        <v>32</v>
      </c>
      <c r="AW358" s="54">
        <v>1470</v>
      </c>
      <c r="AX358" s="375">
        <v>700</v>
      </c>
      <c r="AY358" s="376">
        <v>630</v>
      </c>
      <c r="AZ358" s="18">
        <v>560</v>
      </c>
      <c r="BA358" s="18">
        <v>1260</v>
      </c>
      <c r="BB358" s="18">
        <v>600</v>
      </c>
      <c r="BC358" s="18">
        <v>540</v>
      </c>
      <c r="BD358" s="18">
        <v>480</v>
      </c>
      <c r="BE358" s="18" t="e">
        <f t="shared" si="43"/>
        <v>#REF!</v>
      </c>
    </row>
    <row r="359" spans="1:57" s="18" customFormat="1" ht="15.75" x14ac:dyDescent="0.25">
      <c r="A359" s="53"/>
      <c r="B359" s="53"/>
      <c r="C359" s="53"/>
      <c r="D359" s="53"/>
      <c r="E359" s="54"/>
      <c r="F359" s="55"/>
      <c r="G359" s="55"/>
      <c r="H359" s="56"/>
      <c r="I359" s="56"/>
      <c r="J359" s="56"/>
      <c r="K359" s="56"/>
      <c r="L359" s="57"/>
      <c r="M359" s="55"/>
      <c r="N359" s="55"/>
      <c r="O359" s="55"/>
      <c r="P359" s="57"/>
      <c r="Q359" s="57"/>
      <c r="R359" s="57"/>
      <c r="S359" s="57"/>
      <c r="T359" s="368"/>
      <c r="U359" s="369"/>
      <c r="V359" s="369"/>
      <c r="W359" s="369"/>
      <c r="X359" s="369"/>
      <c r="Y359" s="370"/>
      <c r="Z359" s="370"/>
      <c r="AA359" s="370"/>
      <c r="AB359" s="370"/>
      <c r="AC359" s="369"/>
      <c r="AD359" s="369"/>
      <c r="AE359" s="369"/>
      <c r="AF359" s="369"/>
      <c r="AG359" s="371"/>
      <c r="AH359" s="371"/>
      <c r="AI359" s="371"/>
      <c r="AJ359" s="371"/>
      <c r="AK359" s="372"/>
      <c r="AL359" s="372"/>
      <c r="AM359" s="373"/>
      <c r="AN359" s="369"/>
      <c r="AO359" s="369"/>
      <c r="AP359" s="369"/>
      <c r="AQ359" s="369"/>
      <c r="AR359" s="369"/>
      <c r="AS359" s="369"/>
      <c r="AT359" s="369"/>
      <c r="AU359" s="369"/>
      <c r="AV359" s="374"/>
      <c r="AW359" s="54"/>
      <c r="AX359" s="375"/>
      <c r="AY359" s="376"/>
    </row>
    <row r="360" spans="1:57" s="18" customFormat="1" ht="15.75" x14ac:dyDescent="0.25">
      <c r="A360" s="53"/>
      <c r="B360" s="53"/>
      <c r="C360" s="53"/>
      <c r="D360" s="53"/>
      <c r="E360" s="54"/>
      <c r="F360" s="55"/>
      <c r="G360" s="55"/>
      <c r="H360" s="56"/>
      <c r="I360" s="56"/>
      <c r="J360" s="56"/>
      <c r="K360" s="56"/>
      <c r="L360" s="57"/>
      <c r="M360" s="55"/>
      <c r="N360" s="55"/>
      <c r="O360" s="55"/>
      <c r="P360" s="57"/>
      <c r="Q360" s="57"/>
      <c r="R360" s="57"/>
      <c r="S360" s="57"/>
      <c r="T360" s="368"/>
      <c r="U360" s="369"/>
      <c r="V360" s="369"/>
      <c r="W360" s="369"/>
      <c r="X360" s="369"/>
      <c r="Y360" s="370"/>
      <c r="Z360" s="370"/>
      <c r="AA360" s="370"/>
      <c r="AB360" s="370"/>
      <c r="AC360" s="369"/>
      <c r="AD360" s="369"/>
      <c r="AE360" s="369"/>
      <c r="AF360" s="369"/>
      <c r="AG360" s="371"/>
      <c r="AH360" s="371"/>
      <c r="AI360" s="371"/>
      <c r="AJ360" s="371"/>
      <c r="AK360" s="372"/>
      <c r="AL360" s="372"/>
      <c r="AM360" s="373"/>
      <c r="AN360" s="369"/>
      <c r="AO360" s="369"/>
      <c r="AP360" s="369"/>
      <c r="AQ360" s="369"/>
      <c r="AR360" s="369"/>
      <c r="AS360" s="369"/>
      <c r="AT360" s="369"/>
      <c r="AU360" s="369"/>
      <c r="AV360" s="374"/>
      <c r="AW360" s="54"/>
      <c r="AX360" s="375"/>
      <c r="AY360" s="376"/>
    </row>
    <row r="361" spans="1:57" s="18" customFormat="1" ht="15.75" x14ac:dyDescent="0.25">
      <c r="A361" s="53"/>
      <c r="B361" s="53"/>
      <c r="C361" s="53"/>
      <c r="D361" s="53"/>
      <c r="E361" s="54"/>
      <c r="F361" s="55"/>
      <c r="G361" s="55"/>
      <c r="H361" s="56"/>
      <c r="I361" s="56"/>
      <c r="J361" s="56"/>
      <c r="K361" s="56"/>
      <c r="L361" s="57"/>
      <c r="M361" s="55"/>
      <c r="N361" s="55"/>
      <c r="O361" s="55"/>
      <c r="P361" s="57"/>
      <c r="Q361" s="57"/>
      <c r="R361" s="57"/>
      <c r="S361" s="57"/>
      <c r="T361" s="368"/>
      <c r="U361" s="369"/>
      <c r="V361" s="369"/>
      <c r="W361" s="369"/>
      <c r="X361" s="369"/>
      <c r="Y361" s="370"/>
      <c r="Z361" s="370"/>
      <c r="AA361" s="370"/>
      <c r="AB361" s="370"/>
      <c r="AC361" s="369"/>
      <c r="AD361" s="369"/>
      <c r="AE361" s="369"/>
      <c r="AF361" s="369"/>
      <c r="AG361" s="371"/>
      <c r="AH361" s="371"/>
      <c r="AI361" s="371"/>
      <c r="AJ361" s="371"/>
      <c r="AK361" s="372"/>
      <c r="AL361" s="372"/>
      <c r="AM361" s="373"/>
      <c r="AN361" s="369"/>
      <c r="AO361" s="369"/>
      <c r="AP361" s="369"/>
      <c r="AQ361" s="369"/>
      <c r="AR361" s="369"/>
      <c r="AS361" s="369"/>
      <c r="AT361" s="369"/>
      <c r="AU361" s="369"/>
      <c r="AV361" s="374"/>
      <c r="AW361" s="54"/>
      <c r="AX361" s="375"/>
      <c r="AY361" s="376"/>
    </row>
    <row r="362" spans="1:57" s="18" customFormat="1" ht="15.75" x14ac:dyDescent="0.25">
      <c r="A362" s="53"/>
      <c r="B362" s="53"/>
      <c r="C362" s="53"/>
      <c r="D362" s="53"/>
      <c r="E362" s="54"/>
      <c r="F362" s="55"/>
      <c r="G362" s="55"/>
      <c r="H362" s="56"/>
      <c r="I362" s="56"/>
      <c r="J362" s="56"/>
      <c r="K362" s="56"/>
      <c r="L362" s="57"/>
      <c r="M362" s="55"/>
      <c r="N362" s="55"/>
      <c r="O362" s="55"/>
      <c r="P362" s="57"/>
      <c r="Q362" s="57"/>
      <c r="R362" s="57"/>
      <c r="S362" s="57"/>
      <c r="T362" s="368"/>
      <c r="U362" s="369"/>
      <c r="V362" s="369"/>
      <c r="W362" s="369"/>
      <c r="X362" s="369"/>
      <c r="Y362" s="370"/>
      <c r="Z362" s="370"/>
      <c r="AA362" s="370"/>
      <c r="AB362" s="370"/>
      <c r="AC362" s="369"/>
      <c r="AD362" s="369"/>
      <c r="AE362" s="369"/>
      <c r="AF362" s="369"/>
      <c r="AG362" s="371"/>
      <c r="AH362" s="371"/>
      <c r="AI362" s="371"/>
      <c r="AJ362" s="371"/>
      <c r="AK362" s="372"/>
      <c r="AL362" s="372"/>
      <c r="AM362" s="373"/>
      <c r="AN362" s="369"/>
      <c r="AO362" s="369"/>
      <c r="AP362" s="369"/>
      <c r="AQ362" s="369"/>
      <c r="AR362" s="369"/>
      <c r="AS362" s="369"/>
      <c r="AT362" s="369"/>
      <c r="AU362" s="369"/>
      <c r="AV362" s="374"/>
      <c r="AW362" s="54"/>
      <c r="AX362" s="375"/>
      <c r="AY362" s="376"/>
    </row>
    <row r="363" spans="1:57" s="18" customFormat="1" ht="15.75" x14ac:dyDescent="0.25">
      <c r="A363" s="53"/>
      <c r="B363" s="53"/>
      <c r="C363" s="53"/>
      <c r="D363" s="53"/>
      <c r="E363" s="54"/>
      <c r="F363" s="55"/>
      <c r="G363" s="55"/>
      <c r="H363" s="56"/>
      <c r="I363" s="56"/>
      <c r="J363" s="56"/>
      <c r="K363" s="56"/>
      <c r="L363" s="57"/>
      <c r="M363" s="55"/>
      <c r="N363" s="55"/>
      <c r="O363" s="55"/>
      <c r="P363" s="57"/>
      <c r="Q363" s="57"/>
      <c r="R363" s="57"/>
      <c r="S363" s="57"/>
      <c r="T363" s="368"/>
      <c r="U363" s="369"/>
      <c r="V363" s="369"/>
      <c r="W363" s="369"/>
      <c r="X363" s="369"/>
      <c r="Y363" s="370"/>
      <c r="Z363" s="370"/>
      <c r="AA363" s="370"/>
      <c r="AB363" s="370"/>
      <c r="AC363" s="369"/>
      <c r="AD363" s="369"/>
      <c r="AE363" s="369"/>
      <c r="AF363" s="369"/>
      <c r="AG363" s="371"/>
      <c r="AH363" s="371"/>
      <c r="AI363" s="371"/>
      <c r="AJ363" s="371"/>
      <c r="AK363" s="372"/>
      <c r="AL363" s="372"/>
      <c r="AM363" s="373"/>
      <c r="AN363" s="369"/>
      <c r="AO363" s="369"/>
      <c r="AP363" s="369"/>
      <c r="AQ363" s="369"/>
      <c r="AR363" s="369"/>
      <c r="AS363" s="369"/>
      <c r="AT363" s="369"/>
      <c r="AU363" s="369"/>
      <c r="AV363" s="374"/>
      <c r="AW363" s="54"/>
      <c r="AX363" s="375"/>
      <c r="AY363" s="376"/>
    </row>
    <row r="364" spans="1:57" s="18" customFormat="1" ht="15.75" x14ac:dyDescent="0.25">
      <c r="A364" s="53"/>
      <c r="B364" s="53"/>
      <c r="C364" s="53"/>
      <c r="D364" s="53"/>
      <c r="E364" s="54"/>
      <c r="F364" s="55"/>
      <c r="G364" s="55"/>
      <c r="H364" s="56"/>
      <c r="I364" s="56"/>
      <c r="J364" s="56"/>
      <c r="K364" s="56"/>
      <c r="L364" s="57"/>
      <c r="M364" s="55"/>
      <c r="N364" s="55"/>
      <c r="O364" s="55"/>
      <c r="P364" s="57"/>
      <c r="Q364" s="57"/>
      <c r="R364" s="57"/>
      <c r="S364" s="57"/>
      <c r="T364" s="368"/>
      <c r="U364" s="369"/>
      <c r="V364" s="369"/>
      <c r="W364" s="369"/>
      <c r="X364" s="369"/>
      <c r="Y364" s="370"/>
      <c r="Z364" s="370"/>
      <c r="AA364" s="370"/>
      <c r="AB364" s="370"/>
      <c r="AC364" s="369"/>
      <c r="AD364" s="369"/>
      <c r="AE364" s="369"/>
      <c r="AF364" s="369"/>
      <c r="AG364" s="371"/>
      <c r="AH364" s="371"/>
      <c r="AI364" s="371"/>
      <c r="AJ364" s="371"/>
      <c r="AK364" s="372"/>
      <c r="AL364" s="372"/>
      <c r="AM364" s="373"/>
      <c r="AN364" s="369"/>
      <c r="AO364" s="369"/>
      <c r="AP364" s="369"/>
      <c r="AQ364" s="369"/>
      <c r="AR364" s="369"/>
      <c r="AS364" s="369"/>
      <c r="AT364" s="369"/>
      <c r="AU364" s="369"/>
      <c r="AV364" s="374"/>
      <c r="AW364" s="54"/>
      <c r="AX364" s="375"/>
      <c r="AY364" s="376"/>
    </row>
    <row r="365" spans="1:57" s="18" customFormat="1" ht="31.5" x14ac:dyDescent="0.25">
      <c r="A365" s="53" t="str">
        <f t="shared" si="30"/>
        <v>VC7DT_D1+1</v>
      </c>
      <c r="B365" s="53" t="str">
        <f t="shared" si="31"/>
        <v>VC7DT_D1+2</v>
      </c>
      <c r="C365" s="53" t="str">
        <f t="shared" si="32"/>
        <v>VC7DT_D1+3</v>
      </c>
      <c r="D365" s="53" t="str">
        <f t="shared" si="33"/>
        <v>VC7DT_D1+4</v>
      </c>
      <c r="E365" s="54" t="s">
        <v>32</v>
      </c>
      <c r="F365" s="55"/>
      <c r="G365" s="55" t="s">
        <v>6266</v>
      </c>
      <c r="H365" s="56" t="str">
        <f t="shared" si="7"/>
        <v>Đường Lê Đại Hành</v>
      </c>
      <c r="I365" s="56" t="s">
        <v>6265</v>
      </c>
      <c r="J365" s="56" t="s">
        <v>4528</v>
      </c>
      <c r="K365" s="56" t="s">
        <v>272</v>
      </c>
      <c r="L365" s="57">
        <v>3500</v>
      </c>
      <c r="M365" s="55">
        <v>1500</v>
      </c>
      <c r="N365" s="55">
        <v>900</v>
      </c>
      <c r="O365" s="55">
        <v>800</v>
      </c>
      <c r="P365" s="57">
        <f>VLOOKUP(G365&amp;"Vị trí 1",'[1]14_ODT'!$D$11:$L$3938,9,0)</f>
        <v>3500</v>
      </c>
      <c r="Q365" s="57">
        <f>VLOOKUP(G365&amp;"Vị trí 2",'[1]14_ODT'!$D$11:$L$3938,9,0)</f>
        <v>1500</v>
      </c>
      <c r="R365" s="57">
        <f>VLOOKUP(G365&amp;"Vị trí 3",'[1]14_ODT'!$D$11:$L$3938,9,0)</f>
        <v>900</v>
      </c>
      <c r="S365" s="57">
        <f>VLOOKUP(G365&amp;"Vị trí 4",'[1]14_ODT'!$D$11:$L$3938,9,0)</f>
        <v>800</v>
      </c>
      <c r="T365" s="368"/>
      <c r="U365" s="369"/>
      <c r="V365" s="369"/>
      <c r="W365" s="369"/>
      <c r="X365" s="369"/>
      <c r="Y365" s="370"/>
      <c r="Z365" s="370"/>
      <c r="AA365" s="370"/>
      <c r="AB365" s="370"/>
      <c r="AC365" s="369"/>
      <c r="AD365" s="369"/>
      <c r="AE365" s="369"/>
      <c r="AF365" s="369"/>
      <c r="AG365" s="371"/>
      <c r="AH365" s="371"/>
      <c r="AI365" s="371"/>
      <c r="AJ365" s="371">
        <v>5.37</v>
      </c>
      <c r="AK365" s="372"/>
      <c r="AL365" s="372" t="e">
        <f>ROUNDDOWN(AJ365*#REF!/#REF!,1)</f>
        <v>#REF!</v>
      </c>
      <c r="AM365" s="373" t="e">
        <f t="shared" si="38"/>
        <v>#REF!</v>
      </c>
      <c r="AN365" s="369" t="e">
        <f t="shared" si="38"/>
        <v>#REF!</v>
      </c>
      <c r="AO365" s="369" t="e">
        <f t="shared" si="38"/>
        <v>#REF!</v>
      </c>
      <c r="AP365" s="369" t="e">
        <f t="shared" si="38"/>
        <v>#REF!</v>
      </c>
      <c r="AQ365" s="369" t="e">
        <f t="shared" si="39"/>
        <v>#REF!</v>
      </c>
      <c r="AR365" s="369" t="e">
        <f t="shared" si="39"/>
        <v>#REF!</v>
      </c>
      <c r="AS365" s="369" t="e">
        <f t="shared" si="39"/>
        <v>#REF!</v>
      </c>
      <c r="AT365" s="369" t="e">
        <f t="shared" si="39"/>
        <v>#REF!</v>
      </c>
      <c r="AU365" s="369" t="e">
        <f t="shared" si="42"/>
        <v>#REF!</v>
      </c>
      <c r="AV365" s="374" t="s">
        <v>32</v>
      </c>
      <c r="AW365" s="54">
        <v>2800</v>
      </c>
      <c r="AX365" s="375">
        <v>980</v>
      </c>
      <c r="AY365" s="376">
        <v>700</v>
      </c>
      <c r="AZ365" s="18">
        <v>630</v>
      </c>
      <c r="BA365" s="18">
        <v>2400</v>
      </c>
      <c r="BB365" s="18">
        <v>840</v>
      </c>
      <c r="BC365" s="18">
        <v>600</v>
      </c>
      <c r="BD365" s="18">
        <v>540</v>
      </c>
      <c r="BE365" s="18" t="e">
        <f t="shared" si="43"/>
        <v>#REF!</v>
      </c>
    </row>
    <row r="366" spans="1:57" s="18" customFormat="1" ht="15.75" x14ac:dyDescent="0.25">
      <c r="A366" s="53"/>
      <c r="B366" s="53"/>
      <c r="C366" s="53"/>
      <c r="D366" s="53"/>
      <c r="E366" s="54"/>
      <c r="F366" s="55"/>
      <c r="G366" s="55"/>
      <c r="H366" s="56"/>
      <c r="I366" s="56"/>
      <c r="J366" s="56"/>
      <c r="K366" s="56"/>
      <c r="L366" s="57"/>
      <c r="M366" s="55"/>
      <c r="N366" s="55"/>
      <c r="O366" s="55"/>
      <c r="P366" s="57"/>
      <c r="Q366" s="57"/>
      <c r="R366" s="57"/>
      <c r="S366" s="57"/>
      <c r="T366" s="368"/>
      <c r="U366" s="369"/>
      <c r="V366" s="369"/>
      <c r="W366" s="369"/>
      <c r="X366" s="369"/>
      <c r="Y366" s="370"/>
      <c r="Z366" s="370"/>
      <c r="AA366" s="370"/>
      <c r="AB366" s="370"/>
      <c r="AC366" s="369"/>
      <c r="AD366" s="369"/>
      <c r="AE366" s="369"/>
      <c r="AF366" s="369"/>
      <c r="AG366" s="371"/>
      <c r="AH366" s="371"/>
      <c r="AI366" s="371"/>
      <c r="AJ366" s="371"/>
      <c r="AK366" s="372"/>
      <c r="AL366" s="372"/>
      <c r="AM366" s="373"/>
      <c r="AN366" s="369"/>
      <c r="AO366" s="369"/>
      <c r="AP366" s="369"/>
      <c r="AQ366" s="369"/>
      <c r="AR366" s="369"/>
      <c r="AS366" s="369"/>
      <c r="AT366" s="369"/>
      <c r="AU366" s="369"/>
      <c r="AV366" s="374"/>
      <c r="AW366" s="54"/>
      <c r="AX366" s="375"/>
      <c r="AY366" s="376"/>
    </row>
    <row r="367" spans="1:57" s="18" customFormat="1" ht="15.75" x14ac:dyDescent="0.25">
      <c r="A367" s="53"/>
      <c r="B367" s="53"/>
      <c r="C367" s="53"/>
      <c r="D367" s="53"/>
      <c r="E367" s="54"/>
      <c r="F367" s="55"/>
      <c r="G367" s="55"/>
      <c r="H367" s="56"/>
      <c r="I367" s="56"/>
      <c r="J367" s="56"/>
      <c r="K367" s="56"/>
      <c r="L367" s="57"/>
      <c r="M367" s="55"/>
      <c r="N367" s="55"/>
      <c r="O367" s="55"/>
      <c r="P367" s="57"/>
      <c r="Q367" s="57"/>
      <c r="R367" s="57"/>
      <c r="S367" s="57"/>
      <c r="T367" s="368"/>
      <c r="U367" s="369"/>
      <c r="V367" s="369"/>
      <c r="W367" s="369"/>
      <c r="X367" s="369"/>
      <c r="Y367" s="370"/>
      <c r="Z367" s="370"/>
      <c r="AA367" s="370"/>
      <c r="AB367" s="370"/>
      <c r="AC367" s="369"/>
      <c r="AD367" s="369"/>
      <c r="AE367" s="369"/>
      <c r="AF367" s="369"/>
      <c r="AG367" s="371"/>
      <c r="AH367" s="371"/>
      <c r="AI367" s="371"/>
      <c r="AJ367" s="371"/>
      <c r="AK367" s="372"/>
      <c r="AL367" s="372"/>
      <c r="AM367" s="373"/>
      <c r="AN367" s="369"/>
      <c r="AO367" s="369"/>
      <c r="AP367" s="369"/>
      <c r="AQ367" s="369"/>
      <c r="AR367" s="369"/>
      <c r="AS367" s="369"/>
      <c r="AT367" s="369"/>
      <c r="AU367" s="369"/>
      <c r="AV367" s="374"/>
      <c r="AW367" s="54"/>
      <c r="AX367" s="375"/>
      <c r="AY367" s="376"/>
    </row>
    <row r="368" spans="1:57" s="18" customFormat="1" ht="15.75" x14ac:dyDescent="0.25">
      <c r="A368" s="53"/>
      <c r="B368" s="53"/>
      <c r="C368" s="53"/>
      <c r="D368" s="53"/>
      <c r="E368" s="54"/>
      <c r="F368" s="55"/>
      <c r="G368" s="55"/>
      <c r="H368" s="56"/>
      <c r="I368" s="56"/>
      <c r="J368" s="56"/>
      <c r="K368" s="56"/>
      <c r="L368" s="57"/>
      <c r="M368" s="55"/>
      <c r="N368" s="55"/>
      <c r="O368" s="55"/>
      <c r="P368" s="57"/>
      <c r="Q368" s="57"/>
      <c r="R368" s="57"/>
      <c r="S368" s="57"/>
      <c r="T368" s="368"/>
      <c r="U368" s="369"/>
      <c r="V368" s="369"/>
      <c r="W368" s="369"/>
      <c r="X368" s="369"/>
      <c r="Y368" s="370"/>
      <c r="Z368" s="370"/>
      <c r="AA368" s="370"/>
      <c r="AB368" s="370"/>
      <c r="AC368" s="369"/>
      <c r="AD368" s="369"/>
      <c r="AE368" s="369"/>
      <c r="AF368" s="369"/>
      <c r="AG368" s="371"/>
      <c r="AH368" s="371"/>
      <c r="AI368" s="371"/>
      <c r="AJ368" s="371"/>
      <c r="AK368" s="372"/>
      <c r="AL368" s="372"/>
      <c r="AM368" s="373"/>
      <c r="AN368" s="369"/>
      <c r="AO368" s="369"/>
      <c r="AP368" s="369"/>
      <c r="AQ368" s="369"/>
      <c r="AR368" s="369"/>
      <c r="AS368" s="369"/>
      <c r="AT368" s="369"/>
      <c r="AU368" s="369"/>
      <c r="AV368" s="374"/>
      <c r="AW368" s="54"/>
      <c r="AX368" s="375"/>
      <c r="AY368" s="376"/>
    </row>
    <row r="369" spans="1:57" s="18" customFormat="1" ht="15.75" x14ac:dyDescent="0.25">
      <c r="A369" s="53"/>
      <c r="B369" s="53"/>
      <c r="C369" s="53"/>
      <c r="D369" s="53"/>
      <c r="E369" s="54"/>
      <c r="F369" s="55"/>
      <c r="G369" s="55"/>
      <c r="H369" s="56"/>
      <c r="I369" s="56"/>
      <c r="J369" s="56"/>
      <c r="K369" s="56"/>
      <c r="L369" s="57"/>
      <c r="M369" s="55"/>
      <c r="N369" s="55"/>
      <c r="O369" s="55"/>
      <c r="P369" s="57"/>
      <c r="Q369" s="57"/>
      <c r="R369" s="57"/>
      <c r="S369" s="57"/>
      <c r="T369" s="368"/>
      <c r="U369" s="369"/>
      <c r="V369" s="369"/>
      <c r="W369" s="369"/>
      <c r="X369" s="369"/>
      <c r="Y369" s="370"/>
      <c r="Z369" s="370"/>
      <c r="AA369" s="370"/>
      <c r="AB369" s="370"/>
      <c r="AC369" s="369"/>
      <c r="AD369" s="369"/>
      <c r="AE369" s="369"/>
      <c r="AF369" s="369"/>
      <c r="AG369" s="371"/>
      <c r="AH369" s="371"/>
      <c r="AI369" s="371"/>
      <c r="AJ369" s="371"/>
      <c r="AK369" s="372"/>
      <c r="AL369" s="372"/>
      <c r="AM369" s="373"/>
      <c r="AN369" s="369"/>
      <c r="AO369" s="369"/>
      <c r="AP369" s="369"/>
      <c r="AQ369" s="369"/>
      <c r="AR369" s="369"/>
      <c r="AS369" s="369"/>
      <c r="AT369" s="369"/>
      <c r="AU369" s="369"/>
      <c r="AV369" s="374"/>
      <c r="AW369" s="54"/>
      <c r="AX369" s="375"/>
      <c r="AY369" s="376"/>
    </row>
    <row r="370" spans="1:57" s="18" customFormat="1" ht="15.75" x14ac:dyDescent="0.25">
      <c r="A370" s="53"/>
      <c r="B370" s="53"/>
      <c r="C370" s="53"/>
      <c r="D370" s="53"/>
      <c r="E370" s="54"/>
      <c r="F370" s="55"/>
      <c r="G370" s="55"/>
      <c r="H370" s="56"/>
      <c r="I370" s="56"/>
      <c r="J370" s="56"/>
      <c r="K370" s="56"/>
      <c r="L370" s="57"/>
      <c r="M370" s="55"/>
      <c r="N370" s="55"/>
      <c r="O370" s="55"/>
      <c r="P370" s="57"/>
      <c r="Q370" s="57"/>
      <c r="R370" s="57"/>
      <c r="S370" s="57"/>
      <c r="T370" s="368"/>
      <c r="U370" s="369"/>
      <c r="V370" s="369"/>
      <c r="W370" s="369"/>
      <c r="X370" s="369"/>
      <c r="Y370" s="370"/>
      <c r="Z370" s="370"/>
      <c r="AA370" s="370"/>
      <c r="AB370" s="370"/>
      <c r="AC370" s="369"/>
      <c r="AD370" s="369"/>
      <c r="AE370" s="369"/>
      <c r="AF370" s="369"/>
      <c r="AG370" s="371"/>
      <c r="AH370" s="371"/>
      <c r="AI370" s="371"/>
      <c r="AJ370" s="371"/>
      <c r="AK370" s="372"/>
      <c r="AL370" s="372"/>
      <c r="AM370" s="373"/>
      <c r="AN370" s="369"/>
      <c r="AO370" s="369"/>
      <c r="AP370" s="369"/>
      <c r="AQ370" s="369"/>
      <c r="AR370" s="369"/>
      <c r="AS370" s="369"/>
      <c r="AT370" s="369"/>
      <c r="AU370" s="369"/>
      <c r="AV370" s="374"/>
      <c r="AW370" s="54"/>
      <c r="AX370" s="375"/>
      <c r="AY370" s="376"/>
    </row>
    <row r="371" spans="1:57" s="18" customFormat="1" ht="15.75" x14ac:dyDescent="0.25">
      <c r="A371" s="53"/>
      <c r="B371" s="53"/>
      <c r="C371" s="53"/>
      <c r="D371" s="53"/>
      <c r="E371" s="54"/>
      <c r="F371" s="55"/>
      <c r="G371" s="55"/>
      <c r="H371" s="56"/>
      <c r="I371" s="56"/>
      <c r="J371" s="56"/>
      <c r="K371" s="56"/>
      <c r="L371" s="57"/>
      <c r="M371" s="55"/>
      <c r="N371" s="55"/>
      <c r="O371" s="55"/>
      <c r="P371" s="57"/>
      <c r="Q371" s="57"/>
      <c r="R371" s="57"/>
      <c r="S371" s="57"/>
      <c r="T371" s="368"/>
      <c r="U371" s="369"/>
      <c r="V371" s="369"/>
      <c r="W371" s="369"/>
      <c r="X371" s="369"/>
      <c r="Y371" s="370"/>
      <c r="Z371" s="370"/>
      <c r="AA371" s="370"/>
      <c r="AB371" s="370"/>
      <c r="AC371" s="369"/>
      <c r="AD371" s="369"/>
      <c r="AE371" s="369"/>
      <c r="AF371" s="369"/>
      <c r="AG371" s="371"/>
      <c r="AH371" s="371"/>
      <c r="AI371" s="371"/>
      <c r="AJ371" s="371"/>
      <c r="AK371" s="372"/>
      <c r="AL371" s="372"/>
      <c r="AM371" s="373"/>
      <c r="AN371" s="369"/>
      <c r="AO371" s="369"/>
      <c r="AP371" s="369"/>
      <c r="AQ371" s="369"/>
      <c r="AR371" s="369"/>
      <c r="AS371" s="369"/>
      <c r="AT371" s="369"/>
      <c r="AU371" s="369"/>
      <c r="AV371" s="374"/>
      <c r="AW371" s="54"/>
      <c r="AX371" s="375"/>
      <c r="AY371" s="376"/>
    </row>
    <row r="372" spans="1:57" s="18" customFormat="1" ht="31.5" x14ac:dyDescent="0.25">
      <c r="A372" s="53" t="str">
        <f t="shared" si="30"/>
        <v>VC7DT_D2+1</v>
      </c>
      <c r="B372" s="53" t="str">
        <f t="shared" si="31"/>
        <v>VC7DT_D2+2</v>
      </c>
      <c r="C372" s="53" t="str">
        <f t="shared" si="32"/>
        <v>VC7DT_D2+3</v>
      </c>
      <c r="D372" s="53" t="str">
        <f t="shared" si="33"/>
        <v>VC7DT_D2+4</v>
      </c>
      <c r="E372" s="54" t="s">
        <v>32</v>
      </c>
      <c r="F372" s="55"/>
      <c r="G372" s="55" t="s">
        <v>6268</v>
      </c>
      <c r="H372" s="56" t="str">
        <f t="shared" si="7"/>
        <v>Đường Lê Đại Hành</v>
      </c>
      <c r="I372" s="56" t="s">
        <v>6270</v>
      </c>
      <c r="J372" s="56" t="s">
        <v>4528</v>
      </c>
      <c r="K372" s="56" t="s">
        <v>538</v>
      </c>
      <c r="L372" s="57">
        <v>3000</v>
      </c>
      <c r="M372" s="55">
        <v>1500</v>
      </c>
      <c r="N372" s="55">
        <v>900</v>
      </c>
      <c r="O372" s="55">
        <v>800</v>
      </c>
      <c r="P372" s="57">
        <f>VLOOKUP(G372&amp;"Vị trí 1",'[1]14_ODT'!$D$11:$L$3938,9,0)</f>
        <v>3000</v>
      </c>
      <c r="Q372" s="57">
        <f>VLOOKUP(G372&amp;"Vị trí 2",'[1]14_ODT'!$D$11:$L$3938,9,0)</f>
        <v>1500</v>
      </c>
      <c r="R372" s="57">
        <f>VLOOKUP(G372&amp;"Vị trí 3",'[1]14_ODT'!$D$11:$L$3938,9,0)</f>
        <v>900</v>
      </c>
      <c r="S372" s="57">
        <f>VLOOKUP(G372&amp;"Vị trí 4",'[1]14_ODT'!$D$11:$L$3938,9,0)</f>
        <v>800</v>
      </c>
      <c r="T372" s="368"/>
      <c r="U372" s="369"/>
      <c r="V372" s="369"/>
      <c r="W372" s="369"/>
      <c r="X372" s="369"/>
      <c r="Y372" s="370"/>
      <c r="Z372" s="370"/>
      <c r="AA372" s="370"/>
      <c r="AB372" s="370"/>
      <c r="AC372" s="369"/>
      <c r="AD372" s="369"/>
      <c r="AE372" s="369"/>
      <c r="AF372" s="369"/>
      <c r="AG372" s="371"/>
      <c r="AH372" s="371"/>
      <c r="AI372" s="371"/>
      <c r="AJ372" s="371">
        <v>5.37</v>
      </c>
      <c r="AK372" s="372"/>
      <c r="AL372" s="372" t="e">
        <f>ROUNDDOWN(AJ372*#REF!/#REF!,1)</f>
        <v>#REF!</v>
      </c>
      <c r="AM372" s="373" t="e">
        <f t="shared" si="38"/>
        <v>#REF!</v>
      </c>
      <c r="AN372" s="369" t="e">
        <f t="shared" si="38"/>
        <v>#REF!</v>
      </c>
      <c r="AO372" s="369" t="e">
        <f t="shared" si="38"/>
        <v>#REF!</v>
      </c>
      <c r="AP372" s="369" t="e">
        <f t="shared" si="38"/>
        <v>#REF!</v>
      </c>
      <c r="AQ372" s="369" t="e">
        <f t="shared" si="39"/>
        <v>#REF!</v>
      </c>
      <c r="AR372" s="369" t="e">
        <f t="shared" si="39"/>
        <v>#REF!</v>
      </c>
      <c r="AS372" s="369" t="e">
        <f t="shared" si="39"/>
        <v>#REF!</v>
      </c>
      <c r="AT372" s="369" t="e">
        <f t="shared" si="39"/>
        <v>#REF!</v>
      </c>
      <c r="AU372" s="369" t="e">
        <f t="shared" si="42"/>
        <v>#REF!</v>
      </c>
      <c r="AV372" s="374" t="s">
        <v>32</v>
      </c>
      <c r="AW372" s="54">
        <v>2800</v>
      </c>
      <c r="AX372" s="375">
        <v>980</v>
      </c>
      <c r="AY372" s="376">
        <v>770</v>
      </c>
      <c r="AZ372" s="18">
        <v>560</v>
      </c>
      <c r="BA372" s="18">
        <v>2400</v>
      </c>
      <c r="BB372" s="18">
        <v>840</v>
      </c>
      <c r="BC372" s="18">
        <v>660</v>
      </c>
      <c r="BD372" s="18">
        <v>480</v>
      </c>
      <c r="BE372" s="18" t="e">
        <f t="shared" si="43"/>
        <v>#REF!</v>
      </c>
    </row>
    <row r="373" spans="1:57" s="18" customFormat="1" ht="15.75" x14ac:dyDescent="0.25">
      <c r="A373" s="53"/>
      <c r="B373" s="53"/>
      <c r="C373" s="53"/>
      <c r="D373" s="53"/>
      <c r="E373" s="54"/>
      <c r="F373" s="55"/>
      <c r="G373" s="55"/>
      <c r="H373" s="56"/>
      <c r="I373" s="56"/>
      <c r="J373" s="56"/>
      <c r="K373" s="56"/>
      <c r="L373" s="57"/>
      <c r="M373" s="55"/>
      <c r="N373" s="55"/>
      <c r="O373" s="55"/>
      <c r="P373" s="57"/>
      <c r="Q373" s="57"/>
      <c r="R373" s="57"/>
      <c r="S373" s="57"/>
      <c r="T373" s="368"/>
      <c r="U373" s="369"/>
      <c r="V373" s="369"/>
      <c r="W373" s="369"/>
      <c r="X373" s="369"/>
      <c r="Y373" s="370"/>
      <c r="Z373" s="370"/>
      <c r="AA373" s="370"/>
      <c r="AB373" s="370"/>
      <c r="AC373" s="369"/>
      <c r="AD373" s="369"/>
      <c r="AE373" s="369"/>
      <c r="AF373" s="369"/>
      <c r="AG373" s="371"/>
      <c r="AH373" s="371"/>
      <c r="AI373" s="371"/>
      <c r="AJ373" s="371"/>
      <c r="AK373" s="372"/>
      <c r="AL373" s="372"/>
      <c r="AM373" s="373"/>
      <c r="AN373" s="369"/>
      <c r="AO373" s="369"/>
      <c r="AP373" s="369"/>
      <c r="AQ373" s="369"/>
      <c r="AR373" s="369"/>
      <c r="AS373" s="369"/>
      <c r="AT373" s="369"/>
      <c r="AU373" s="369"/>
      <c r="AV373" s="374"/>
      <c r="AW373" s="54"/>
      <c r="AX373" s="375"/>
      <c r="AY373" s="376"/>
    </row>
    <row r="374" spans="1:57" s="18" customFormat="1" ht="15.75" x14ac:dyDescent="0.25">
      <c r="A374" s="53"/>
      <c r="B374" s="53"/>
      <c r="C374" s="53"/>
      <c r="D374" s="53"/>
      <c r="E374" s="54"/>
      <c r="F374" s="55"/>
      <c r="G374" s="55"/>
      <c r="H374" s="56"/>
      <c r="I374" s="56"/>
      <c r="J374" s="56"/>
      <c r="K374" s="56"/>
      <c r="L374" s="57"/>
      <c r="M374" s="55"/>
      <c r="N374" s="55"/>
      <c r="O374" s="55"/>
      <c r="P374" s="57"/>
      <c r="Q374" s="57"/>
      <c r="R374" s="57"/>
      <c r="S374" s="57"/>
      <c r="T374" s="368"/>
      <c r="U374" s="369"/>
      <c r="V374" s="369"/>
      <c r="W374" s="369"/>
      <c r="X374" s="369"/>
      <c r="Y374" s="370"/>
      <c r="Z374" s="370"/>
      <c r="AA374" s="370"/>
      <c r="AB374" s="370"/>
      <c r="AC374" s="369"/>
      <c r="AD374" s="369"/>
      <c r="AE374" s="369"/>
      <c r="AF374" s="369"/>
      <c r="AG374" s="371"/>
      <c r="AH374" s="371"/>
      <c r="AI374" s="371"/>
      <c r="AJ374" s="371"/>
      <c r="AK374" s="372"/>
      <c r="AL374" s="372"/>
      <c r="AM374" s="373"/>
      <c r="AN374" s="369"/>
      <c r="AO374" s="369"/>
      <c r="AP374" s="369"/>
      <c r="AQ374" s="369"/>
      <c r="AR374" s="369"/>
      <c r="AS374" s="369"/>
      <c r="AT374" s="369"/>
      <c r="AU374" s="369"/>
      <c r="AV374" s="374"/>
      <c r="AW374" s="54"/>
      <c r="AX374" s="375"/>
      <c r="AY374" s="376"/>
    </row>
    <row r="375" spans="1:57" s="18" customFormat="1" ht="15.75" x14ac:dyDescent="0.25">
      <c r="A375" s="53"/>
      <c r="B375" s="53"/>
      <c r="C375" s="53"/>
      <c r="D375" s="53"/>
      <c r="E375" s="54"/>
      <c r="F375" s="55"/>
      <c r="G375" s="55"/>
      <c r="H375" s="56"/>
      <c r="I375" s="56"/>
      <c r="J375" s="56"/>
      <c r="K375" s="56"/>
      <c r="L375" s="57"/>
      <c r="M375" s="55"/>
      <c r="N375" s="55"/>
      <c r="O375" s="55"/>
      <c r="P375" s="57"/>
      <c r="Q375" s="57"/>
      <c r="R375" s="57"/>
      <c r="S375" s="57"/>
      <c r="T375" s="368"/>
      <c r="U375" s="369"/>
      <c r="V375" s="369"/>
      <c r="W375" s="369"/>
      <c r="X375" s="369"/>
      <c r="Y375" s="370"/>
      <c r="Z375" s="370"/>
      <c r="AA375" s="370"/>
      <c r="AB375" s="370"/>
      <c r="AC375" s="369"/>
      <c r="AD375" s="369"/>
      <c r="AE375" s="369"/>
      <c r="AF375" s="369"/>
      <c r="AG375" s="371"/>
      <c r="AH375" s="371"/>
      <c r="AI375" s="371"/>
      <c r="AJ375" s="371"/>
      <c r="AK375" s="372"/>
      <c r="AL375" s="372"/>
      <c r="AM375" s="373"/>
      <c r="AN375" s="369"/>
      <c r="AO375" s="369"/>
      <c r="AP375" s="369"/>
      <c r="AQ375" s="369"/>
      <c r="AR375" s="369"/>
      <c r="AS375" s="369"/>
      <c r="AT375" s="369"/>
      <c r="AU375" s="369"/>
      <c r="AV375" s="374"/>
      <c r="AW375" s="54"/>
      <c r="AX375" s="375"/>
      <c r="AY375" s="376"/>
    </row>
    <row r="376" spans="1:57" s="18" customFormat="1" ht="15.75" x14ac:dyDescent="0.25">
      <c r="A376" s="53"/>
      <c r="B376" s="53"/>
      <c r="C376" s="53"/>
      <c r="D376" s="53"/>
      <c r="E376" s="54"/>
      <c r="F376" s="55"/>
      <c r="G376" s="55"/>
      <c r="H376" s="56"/>
      <c r="I376" s="56"/>
      <c r="J376" s="56"/>
      <c r="K376" s="56"/>
      <c r="L376" s="57"/>
      <c r="M376" s="55"/>
      <c r="N376" s="55"/>
      <c r="O376" s="55"/>
      <c r="P376" s="57"/>
      <c r="Q376" s="57"/>
      <c r="R376" s="57"/>
      <c r="S376" s="57"/>
      <c r="T376" s="368"/>
      <c r="U376" s="369"/>
      <c r="V376" s="369"/>
      <c r="W376" s="369"/>
      <c r="X376" s="369"/>
      <c r="Y376" s="370"/>
      <c r="Z376" s="370"/>
      <c r="AA376" s="370"/>
      <c r="AB376" s="370"/>
      <c r="AC376" s="369"/>
      <c r="AD376" s="369"/>
      <c r="AE376" s="369"/>
      <c r="AF376" s="369"/>
      <c r="AG376" s="371"/>
      <c r="AH376" s="371"/>
      <c r="AI376" s="371"/>
      <c r="AJ376" s="371"/>
      <c r="AK376" s="372"/>
      <c r="AL376" s="372"/>
      <c r="AM376" s="373"/>
      <c r="AN376" s="369"/>
      <c r="AO376" s="369"/>
      <c r="AP376" s="369"/>
      <c r="AQ376" s="369"/>
      <c r="AR376" s="369"/>
      <c r="AS376" s="369"/>
      <c r="AT376" s="369"/>
      <c r="AU376" s="369"/>
      <c r="AV376" s="374"/>
      <c r="AW376" s="54"/>
      <c r="AX376" s="375"/>
      <c r="AY376" s="376"/>
    </row>
    <row r="377" spans="1:57" s="18" customFormat="1" ht="15.75" x14ac:dyDescent="0.25">
      <c r="A377" s="53"/>
      <c r="B377" s="53"/>
      <c r="C377" s="53"/>
      <c r="D377" s="53"/>
      <c r="E377" s="54"/>
      <c r="F377" s="55"/>
      <c r="G377" s="55"/>
      <c r="H377" s="56"/>
      <c r="I377" s="56"/>
      <c r="J377" s="56"/>
      <c r="K377" s="56"/>
      <c r="L377" s="57"/>
      <c r="M377" s="55"/>
      <c r="N377" s="55"/>
      <c r="O377" s="55"/>
      <c r="P377" s="57"/>
      <c r="Q377" s="57"/>
      <c r="R377" s="57"/>
      <c r="S377" s="57"/>
      <c r="T377" s="368"/>
      <c r="U377" s="369"/>
      <c r="V377" s="369"/>
      <c r="W377" s="369"/>
      <c r="X377" s="369"/>
      <c r="Y377" s="370"/>
      <c r="Z377" s="370"/>
      <c r="AA377" s="370"/>
      <c r="AB377" s="370"/>
      <c r="AC377" s="369"/>
      <c r="AD377" s="369"/>
      <c r="AE377" s="369"/>
      <c r="AF377" s="369"/>
      <c r="AG377" s="371"/>
      <c r="AH377" s="371"/>
      <c r="AI377" s="371"/>
      <c r="AJ377" s="371"/>
      <c r="AK377" s="372"/>
      <c r="AL377" s="372"/>
      <c r="AM377" s="373"/>
      <c r="AN377" s="369"/>
      <c r="AO377" s="369"/>
      <c r="AP377" s="369"/>
      <c r="AQ377" s="369"/>
      <c r="AR377" s="369"/>
      <c r="AS377" s="369"/>
      <c r="AT377" s="369"/>
      <c r="AU377" s="369"/>
      <c r="AV377" s="374"/>
      <c r="AW377" s="54"/>
      <c r="AX377" s="375"/>
      <c r="AY377" s="376"/>
    </row>
    <row r="378" spans="1:57" s="18" customFormat="1" ht="15.75" x14ac:dyDescent="0.25">
      <c r="A378" s="53"/>
      <c r="B378" s="53"/>
      <c r="C378" s="53"/>
      <c r="D378" s="53"/>
      <c r="E378" s="54"/>
      <c r="F378" s="55"/>
      <c r="G378" s="55"/>
      <c r="H378" s="56"/>
      <c r="I378" s="56"/>
      <c r="J378" s="56"/>
      <c r="K378" s="56"/>
      <c r="L378" s="57"/>
      <c r="M378" s="55"/>
      <c r="N378" s="55"/>
      <c r="O378" s="55"/>
      <c r="P378" s="57"/>
      <c r="Q378" s="57"/>
      <c r="R378" s="57"/>
      <c r="S378" s="57"/>
      <c r="T378" s="368"/>
      <c r="U378" s="369"/>
      <c r="V378" s="369"/>
      <c r="W378" s="369"/>
      <c r="X378" s="369"/>
      <c r="Y378" s="370"/>
      <c r="Z378" s="370"/>
      <c r="AA378" s="370"/>
      <c r="AB378" s="370"/>
      <c r="AC378" s="369"/>
      <c r="AD378" s="369"/>
      <c r="AE378" s="369"/>
      <c r="AF378" s="369"/>
      <c r="AG378" s="371"/>
      <c r="AH378" s="371"/>
      <c r="AI378" s="371"/>
      <c r="AJ378" s="371"/>
      <c r="AK378" s="372"/>
      <c r="AL378" s="372"/>
      <c r="AM378" s="373"/>
      <c r="AN378" s="369"/>
      <c r="AO378" s="369"/>
      <c r="AP378" s="369"/>
      <c r="AQ378" s="369"/>
      <c r="AR378" s="369"/>
      <c r="AS378" s="369"/>
      <c r="AT378" s="369"/>
      <c r="AU378" s="369"/>
      <c r="AV378" s="374"/>
      <c r="AW378" s="54"/>
      <c r="AX378" s="375"/>
      <c r="AY378" s="376"/>
    </row>
    <row r="379" spans="1:57" s="18" customFormat="1" ht="47.25" x14ac:dyDescent="0.25">
      <c r="A379" s="53" t="str">
        <f t="shared" si="30"/>
        <v>VC28DT+1</v>
      </c>
      <c r="B379" s="53" t="str">
        <f t="shared" si="31"/>
        <v>VC28DT+2</v>
      </c>
      <c r="C379" s="53" t="str">
        <f t="shared" si="32"/>
        <v>VC28DT+3</v>
      </c>
      <c r="D379" s="53" t="str">
        <f t="shared" si="33"/>
        <v>VC28DT+4</v>
      </c>
      <c r="E379" s="54" t="s">
        <v>32</v>
      </c>
      <c r="F379" s="55">
        <v>28</v>
      </c>
      <c r="G379" s="55" t="s">
        <v>6332</v>
      </c>
      <c r="H379" s="56" t="str">
        <f t="shared" si="7"/>
        <v xml:space="preserve">Đường liên khu phố 1 - 2 của thị trấn Vĩnh An </v>
      </c>
      <c r="I379" s="56" t="s">
        <v>4528</v>
      </c>
      <c r="J379" s="56" t="s">
        <v>6420</v>
      </c>
      <c r="K379" s="56" t="s">
        <v>4299</v>
      </c>
      <c r="L379" s="57">
        <v>2100</v>
      </c>
      <c r="M379" s="55">
        <v>1000</v>
      </c>
      <c r="N379" s="55">
        <v>900</v>
      </c>
      <c r="O379" s="55">
        <v>800</v>
      </c>
      <c r="P379" s="57">
        <f>VLOOKUP(G379&amp;"Vị trí 1",'[1]14_ODT'!$D$11:$L$3938,9,0)</f>
        <v>2100</v>
      </c>
      <c r="Q379" s="57">
        <f>VLOOKUP(G379&amp;"Vị trí 2",'[1]14_ODT'!$D$11:$L$3938,9,0)</f>
        <v>1000</v>
      </c>
      <c r="R379" s="57">
        <f>VLOOKUP(G379&amp;"Vị trí 3",'[1]14_ODT'!$D$11:$L$3938,9,0)</f>
        <v>900</v>
      </c>
      <c r="S379" s="57">
        <f>VLOOKUP(G379&amp;"Vị trí 4",'[1]14_ODT'!$D$11:$L$3938,9,0)</f>
        <v>800</v>
      </c>
      <c r="T379" s="368" t="e">
        <f>VLOOKUP(A379,[1]bieutonghopphieudieutra!$E$4:$Z$1730,32,0)</f>
        <v>#N/A</v>
      </c>
      <c r="U379" s="369" t="e">
        <f>VLOOKUP(B379,[1]bieutonghopphieudieutra!$E$4:$Z$1730,32,0)</f>
        <v>#N/A</v>
      </c>
      <c r="V379" s="369"/>
      <c r="W379" s="369"/>
      <c r="X379" s="369" t="e">
        <f>T379/L379</f>
        <v>#N/A</v>
      </c>
      <c r="Y379" s="370" t="e">
        <f>U379/M379</f>
        <v>#N/A</v>
      </c>
      <c r="Z379" s="370"/>
      <c r="AA379" s="370"/>
      <c r="AB379" s="370"/>
      <c r="AC379" s="369"/>
      <c r="AD379" s="369"/>
      <c r="AE379" s="369"/>
      <c r="AF379" s="369"/>
      <c r="AG379" s="371"/>
      <c r="AH379" s="371"/>
      <c r="AI379" s="371"/>
      <c r="AJ379" s="371">
        <v>4.1725342930162208</v>
      </c>
      <c r="AK379" s="372"/>
      <c r="AL379" s="372" t="e">
        <f>ROUNDDOWN(AJ379*#REF!/#REF!,1)</f>
        <v>#REF!</v>
      </c>
      <c r="AM379" s="373" t="e">
        <f t="shared" si="38"/>
        <v>#REF!</v>
      </c>
      <c r="AN379" s="369" t="e">
        <f t="shared" si="38"/>
        <v>#REF!</v>
      </c>
      <c r="AO379" s="369" t="e">
        <f t="shared" si="38"/>
        <v>#REF!</v>
      </c>
      <c r="AP379" s="369" t="e">
        <f t="shared" si="38"/>
        <v>#REF!</v>
      </c>
      <c r="AQ379" s="369" t="e">
        <f t="shared" si="39"/>
        <v>#REF!</v>
      </c>
      <c r="AR379" s="369" t="e">
        <f t="shared" si="39"/>
        <v>#REF!</v>
      </c>
      <c r="AS379" s="369" t="e">
        <f t="shared" si="39"/>
        <v>#REF!</v>
      </c>
      <c r="AT379" s="369" t="e">
        <f t="shared" si="39"/>
        <v>#REF!</v>
      </c>
      <c r="AU379" s="369" t="e">
        <f t="shared" si="42"/>
        <v>#REF!</v>
      </c>
      <c r="AV379" s="374" t="s">
        <v>1888</v>
      </c>
      <c r="AW379" s="54">
        <v>2625</v>
      </c>
      <c r="AX379" s="375">
        <v>1225</v>
      </c>
      <c r="AY379" s="376">
        <v>665</v>
      </c>
      <c r="AZ379" s="18">
        <v>540</v>
      </c>
      <c r="BA379" s="18">
        <v>2250</v>
      </c>
      <c r="BB379" s="18">
        <v>1050</v>
      </c>
      <c r="BC379" s="18">
        <v>570</v>
      </c>
      <c r="BD379" s="18">
        <v>465</v>
      </c>
      <c r="BE379" s="18" t="e">
        <f t="shared" si="43"/>
        <v>#REF!</v>
      </c>
    </row>
    <row r="380" spans="1:57" s="18" customFormat="1" ht="15.75" x14ac:dyDescent="0.25">
      <c r="A380" s="53"/>
      <c r="B380" s="53"/>
      <c r="C380" s="53"/>
      <c r="D380" s="53"/>
      <c r="E380" s="54"/>
      <c r="F380" s="55"/>
      <c r="G380" s="55"/>
      <c r="H380" s="56"/>
      <c r="I380" s="56"/>
      <c r="J380" s="56"/>
      <c r="K380" s="56"/>
      <c r="L380" s="57"/>
      <c r="M380" s="55"/>
      <c r="N380" s="55"/>
      <c r="O380" s="55"/>
      <c r="P380" s="57"/>
      <c r="Q380" s="57"/>
      <c r="R380" s="57"/>
      <c r="S380" s="57"/>
      <c r="T380" s="368"/>
      <c r="U380" s="369"/>
      <c r="V380" s="369"/>
      <c r="W380" s="369"/>
      <c r="X380" s="369"/>
      <c r="Y380" s="370"/>
      <c r="Z380" s="370"/>
      <c r="AA380" s="370"/>
      <c r="AB380" s="370"/>
      <c r="AC380" s="369"/>
      <c r="AD380" s="369"/>
      <c r="AE380" s="369"/>
      <c r="AF380" s="369"/>
      <c r="AG380" s="371"/>
      <c r="AH380" s="371"/>
      <c r="AI380" s="371"/>
      <c r="AJ380" s="371"/>
      <c r="AK380" s="372"/>
      <c r="AL380" s="372"/>
      <c r="AM380" s="373"/>
      <c r="AN380" s="369"/>
      <c r="AO380" s="369"/>
      <c r="AP380" s="369"/>
      <c r="AQ380" s="369"/>
      <c r="AR380" s="369"/>
      <c r="AS380" s="369"/>
      <c r="AT380" s="369"/>
      <c r="AU380" s="369"/>
      <c r="AV380" s="374"/>
      <c r="AW380" s="54"/>
      <c r="AX380" s="375"/>
      <c r="AY380" s="376"/>
    </row>
    <row r="381" spans="1:57" s="18" customFormat="1" ht="15.75" x14ac:dyDescent="0.25">
      <c r="A381" s="53"/>
      <c r="B381" s="53"/>
      <c r="C381" s="53"/>
      <c r="D381" s="53"/>
      <c r="E381" s="54"/>
      <c r="F381" s="55"/>
      <c r="G381" s="55"/>
      <c r="H381" s="56"/>
      <c r="I381" s="56"/>
      <c r="J381" s="56"/>
      <c r="K381" s="56"/>
      <c r="L381" s="57"/>
      <c r="M381" s="55"/>
      <c r="N381" s="55"/>
      <c r="O381" s="55"/>
      <c r="P381" s="57"/>
      <c r="Q381" s="57"/>
      <c r="R381" s="57"/>
      <c r="S381" s="57"/>
      <c r="T381" s="368"/>
      <c r="U381" s="369"/>
      <c r="V381" s="369"/>
      <c r="W381" s="369"/>
      <c r="X381" s="369"/>
      <c r="Y381" s="370"/>
      <c r="Z381" s="370"/>
      <c r="AA381" s="370"/>
      <c r="AB381" s="370"/>
      <c r="AC381" s="369"/>
      <c r="AD381" s="369"/>
      <c r="AE381" s="369"/>
      <c r="AF381" s="369"/>
      <c r="AG381" s="371"/>
      <c r="AH381" s="371"/>
      <c r="AI381" s="371"/>
      <c r="AJ381" s="371"/>
      <c r="AK381" s="372"/>
      <c r="AL381" s="372"/>
      <c r="AM381" s="373"/>
      <c r="AN381" s="369"/>
      <c r="AO381" s="369"/>
      <c r="AP381" s="369"/>
      <c r="AQ381" s="369"/>
      <c r="AR381" s="369"/>
      <c r="AS381" s="369"/>
      <c r="AT381" s="369"/>
      <c r="AU381" s="369"/>
      <c r="AV381" s="374"/>
      <c r="AW381" s="54"/>
      <c r="AX381" s="375"/>
      <c r="AY381" s="376"/>
    </row>
    <row r="382" spans="1:57" s="18" customFormat="1" ht="15.75" x14ac:dyDescent="0.25">
      <c r="A382" s="53"/>
      <c r="B382" s="53"/>
      <c r="C382" s="53"/>
      <c r="D382" s="53"/>
      <c r="E382" s="54"/>
      <c r="F382" s="55"/>
      <c r="G382" s="55"/>
      <c r="H382" s="56"/>
      <c r="I382" s="56"/>
      <c r="J382" s="56"/>
      <c r="K382" s="56"/>
      <c r="L382" s="57"/>
      <c r="M382" s="55"/>
      <c r="N382" s="55"/>
      <c r="O382" s="55"/>
      <c r="P382" s="57"/>
      <c r="Q382" s="57"/>
      <c r="R382" s="57"/>
      <c r="S382" s="57"/>
      <c r="T382" s="368"/>
      <c r="U382" s="369"/>
      <c r="V382" s="369"/>
      <c r="W382" s="369"/>
      <c r="X382" s="369"/>
      <c r="Y382" s="370"/>
      <c r="Z382" s="370"/>
      <c r="AA382" s="370"/>
      <c r="AB382" s="370"/>
      <c r="AC382" s="369"/>
      <c r="AD382" s="369"/>
      <c r="AE382" s="369"/>
      <c r="AF382" s="369"/>
      <c r="AG382" s="371"/>
      <c r="AH382" s="371"/>
      <c r="AI382" s="371"/>
      <c r="AJ382" s="371"/>
      <c r="AK382" s="372"/>
      <c r="AL382" s="372"/>
      <c r="AM382" s="373"/>
      <c r="AN382" s="369"/>
      <c r="AO382" s="369"/>
      <c r="AP382" s="369"/>
      <c r="AQ382" s="369"/>
      <c r="AR382" s="369"/>
      <c r="AS382" s="369"/>
      <c r="AT382" s="369"/>
      <c r="AU382" s="369"/>
      <c r="AV382" s="374"/>
      <c r="AW382" s="54"/>
      <c r="AX382" s="375"/>
      <c r="AY382" s="376"/>
    </row>
    <row r="383" spans="1:57" s="18" customFormat="1" ht="15.75" x14ac:dyDescent="0.25">
      <c r="A383" s="53"/>
      <c r="B383" s="53"/>
      <c r="C383" s="53"/>
      <c r="D383" s="53"/>
      <c r="E383" s="54"/>
      <c r="F383" s="55"/>
      <c r="G383" s="55"/>
      <c r="H383" s="56"/>
      <c r="I383" s="56"/>
      <c r="J383" s="56"/>
      <c r="K383" s="56"/>
      <c r="L383" s="57"/>
      <c r="M383" s="55"/>
      <c r="N383" s="55"/>
      <c r="O383" s="55"/>
      <c r="P383" s="57"/>
      <c r="Q383" s="57"/>
      <c r="R383" s="57"/>
      <c r="S383" s="57"/>
      <c r="T383" s="368"/>
      <c r="U383" s="369"/>
      <c r="V383" s="369"/>
      <c r="W383" s="369"/>
      <c r="X383" s="369"/>
      <c r="Y383" s="370"/>
      <c r="Z383" s="370"/>
      <c r="AA383" s="370"/>
      <c r="AB383" s="370"/>
      <c r="AC383" s="369"/>
      <c r="AD383" s="369"/>
      <c r="AE383" s="369"/>
      <c r="AF383" s="369"/>
      <c r="AG383" s="371"/>
      <c r="AH383" s="371"/>
      <c r="AI383" s="371"/>
      <c r="AJ383" s="371"/>
      <c r="AK383" s="372"/>
      <c r="AL383" s="372"/>
      <c r="AM383" s="373"/>
      <c r="AN383" s="369"/>
      <c r="AO383" s="369"/>
      <c r="AP383" s="369"/>
      <c r="AQ383" s="369"/>
      <c r="AR383" s="369"/>
      <c r="AS383" s="369"/>
      <c r="AT383" s="369"/>
      <c r="AU383" s="369"/>
      <c r="AV383" s="374"/>
      <c r="AW383" s="54"/>
      <c r="AX383" s="375"/>
      <c r="AY383" s="376"/>
    </row>
    <row r="384" spans="1:57" s="18" customFormat="1" ht="15.75" x14ac:dyDescent="0.25">
      <c r="A384" s="53"/>
      <c r="B384" s="53"/>
      <c r="C384" s="53"/>
      <c r="D384" s="53"/>
      <c r="E384" s="54"/>
      <c r="F384" s="55"/>
      <c r="G384" s="55"/>
      <c r="H384" s="56"/>
      <c r="I384" s="56"/>
      <c r="J384" s="56"/>
      <c r="K384" s="56"/>
      <c r="L384" s="57"/>
      <c r="M384" s="55"/>
      <c r="N384" s="55"/>
      <c r="O384" s="55"/>
      <c r="P384" s="57"/>
      <c r="Q384" s="57"/>
      <c r="R384" s="57"/>
      <c r="S384" s="57"/>
      <c r="T384" s="368"/>
      <c r="U384" s="369"/>
      <c r="V384" s="369"/>
      <c r="W384" s="369"/>
      <c r="X384" s="369"/>
      <c r="Y384" s="370"/>
      <c r="Z384" s="370"/>
      <c r="AA384" s="370"/>
      <c r="AB384" s="370"/>
      <c r="AC384" s="369"/>
      <c r="AD384" s="369"/>
      <c r="AE384" s="369"/>
      <c r="AF384" s="369"/>
      <c r="AG384" s="371"/>
      <c r="AH384" s="371"/>
      <c r="AI384" s="371"/>
      <c r="AJ384" s="371"/>
      <c r="AK384" s="372"/>
      <c r="AL384" s="372"/>
      <c r="AM384" s="373"/>
      <c r="AN384" s="369"/>
      <c r="AO384" s="369"/>
      <c r="AP384" s="369"/>
      <c r="AQ384" s="369"/>
      <c r="AR384" s="369"/>
      <c r="AS384" s="369"/>
      <c r="AT384" s="369"/>
      <c r="AU384" s="369"/>
      <c r="AV384" s="374"/>
      <c r="AW384" s="54"/>
      <c r="AX384" s="375"/>
      <c r="AY384" s="376"/>
    </row>
    <row r="385" spans="1:57" s="18" customFormat="1" ht="15.75" x14ac:dyDescent="0.25">
      <c r="A385" s="53"/>
      <c r="B385" s="53"/>
      <c r="C385" s="53"/>
      <c r="D385" s="53"/>
      <c r="E385" s="54"/>
      <c r="F385" s="55"/>
      <c r="G385" s="55"/>
      <c r="H385" s="56"/>
      <c r="I385" s="56"/>
      <c r="J385" s="56"/>
      <c r="K385" s="56"/>
      <c r="L385" s="57"/>
      <c r="M385" s="55"/>
      <c r="N385" s="55"/>
      <c r="O385" s="55"/>
      <c r="P385" s="57"/>
      <c r="Q385" s="57"/>
      <c r="R385" s="57"/>
      <c r="S385" s="57"/>
      <c r="T385" s="368"/>
      <c r="U385" s="369"/>
      <c r="V385" s="369"/>
      <c r="W385" s="369"/>
      <c r="X385" s="369"/>
      <c r="Y385" s="370"/>
      <c r="Z385" s="370"/>
      <c r="AA385" s="370"/>
      <c r="AB385" s="370"/>
      <c r="AC385" s="369"/>
      <c r="AD385" s="369"/>
      <c r="AE385" s="369"/>
      <c r="AF385" s="369"/>
      <c r="AG385" s="371"/>
      <c r="AH385" s="371"/>
      <c r="AI385" s="371"/>
      <c r="AJ385" s="371"/>
      <c r="AK385" s="372"/>
      <c r="AL385" s="372"/>
      <c r="AM385" s="373"/>
      <c r="AN385" s="369"/>
      <c r="AO385" s="369"/>
      <c r="AP385" s="369"/>
      <c r="AQ385" s="369"/>
      <c r="AR385" s="369"/>
      <c r="AS385" s="369"/>
      <c r="AT385" s="369"/>
      <c r="AU385" s="369"/>
      <c r="AV385" s="374"/>
      <c r="AW385" s="54"/>
      <c r="AX385" s="375"/>
      <c r="AY385" s="376"/>
    </row>
    <row r="386" spans="1:57" s="18" customFormat="1" ht="47.25" x14ac:dyDescent="0.25">
      <c r="A386" s="53" t="str">
        <f t="shared" si="30"/>
        <v>VC18DT+1</v>
      </c>
      <c r="B386" s="53" t="str">
        <f t="shared" si="31"/>
        <v>VC18DT+2</v>
      </c>
      <c r="C386" s="53" t="str">
        <f t="shared" si="32"/>
        <v>VC18DT+3</v>
      </c>
      <c r="D386" s="53" t="str">
        <f t="shared" si="33"/>
        <v>VC18DT+4</v>
      </c>
      <c r="E386" s="54" t="s">
        <v>32</v>
      </c>
      <c r="F386" s="55">
        <v>18</v>
      </c>
      <c r="G386" s="55" t="s">
        <v>6299</v>
      </c>
      <c r="H386" s="56" t="str">
        <f t="shared" si="7"/>
        <v>Đường Phan Đình Phùng</v>
      </c>
      <c r="I386" s="56" t="s">
        <v>6301</v>
      </c>
      <c r="J386" s="56" t="s">
        <v>4251</v>
      </c>
      <c r="K386" s="56" t="s">
        <v>6302</v>
      </c>
      <c r="L386" s="57">
        <v>2100</v>
      </c>
      <c r="M386" s="55">
        <v>1000</v>
      </c>
      <c r="N386" s="55">
        <v>900</v>
      </c>
      <c r="O386" s="55">
        <v>800</v>
      </c>
      <c r="P386" s="57">
        <f>VLOOKUP(G386&amp;"Vị trí 1",'[1]14_ODT'!$D$11:$L$3938,9,0)</f>
        <v>2100</v>
      </c>
      <c r="Q386" s="57">
        <f>VLOOKUP(G386&amp;"Vị trí 2",'[1]14_ODT'!$D$11:$L$3938,9,0)</f>
        <v>1000</v>
      </c>
      <c r="R386" s="57">
        <f>VLOOKUP(G386&amp;"Vị trí 3",'[1]14_ODT'!$D$11:$L$3938,9,0)</f>
        <v>900</v>
      </c>
      <c r="S386" s="57">
        <f>VLOOKUP(G386&amp;"Vị trí 4",'[1]14_ODT'!$D$11:$L$3938,9,0)</f>
        <v>800</v>
      </c>
      <c r="T386" s="368"/>
      <c r="U386" s="369"/>
      <c r="V386" s="369"/>
      <c r="W386" s="369"/>
      <c r="X386" s="369"/>
      <c r="Y386" s="370"/>
      <c r="Z386" s="370"/>
      <c r="AA386" s="370"/>
      <c r="AB386" s="370"/>
      <c r="AC386" s="369"/>
      <c r="AD386" s="369"/>
      <c r="AE386" s="369"/>
      <c r="AF386" s="369"/>
      <c r="AG386" s="371"/>
      <c r="AH386" s="371"/>
      <c r="AI386" s="371"/>
      <c r="AJ386" s="371">
        <v>5.37</v>
      </c>
      <c r="AK386" s="372"/>
      <c r="AL386" s="372" t="e">
        <f>ROUNDDOWN(AJ386*#REF!/#REF!,1)</f>
        <v>#REF!</v>
      </c>
      <c r="AM386" s="373" t="e">
        <f t="shared" ref="AM386:AP414" si="44">L386*$AL386</f>
        <v>#REF!</v>
      </c>
      <c r="AN386" s="369" t="e">
        <f t="shared" si="44"/>
        <v>#REF!</v>
      </c>
      <c r="AO386" s="369" t="e">
        <f t="shared" si="44"/>
        <v>#REF!</v>
      </c>
      <c r="AP386" s="369" t="e">
        <f t="shared" si="44"/>
        <v>#REF!</v>
      </c>
      <c r="AQ386" s="369" t="e">
        <f t="shared" ref="AQ386:AT414" si="45">IF(AM386&lt;1000,ROUND(AM386,-1),ROUND(AM386,-2))</f>
        <v>#REF!</v>
      </c>
      <c r="AR386" s="369" t="e">
        <f t="shared" si="45"/>
        <v>#REF!</v>
      </c>
      <c r="AS386" s="369" t="e">
        <f t="shared" si="45"/>
        <v>#REF!</v>
      </c>
      <c r="AT386" s="369" t="e">
        <f t="shared" si="45"/>
        <v>#REF!</v>
      </c>
      <c r="AU386" s="369" t="e">
        <f t="shared" si="42"/>
        <v>#REF!</v>
      </c>
      <c r="AV386" s="374" t="s">
        <v>32</v>
      </c>
      <c r="AW386" s="54">
        <v>1050</v>
      </c>
      <c r="AX386" s="375">
        <v>490</v>
      </c>
      <c r="AY386" s="376">
        <v>390</v>
      </c>
      <c r="AZ386" s="18">
        <v>350</v>
      </c>
      <c r="BA386" s="18">
        <v>900</v>
      </c>
      <c r="BB386" s="18">
        <v>420</v>
      </c>
      <c r="BC386" s="18">
        <v>330</v>
      </c>
      <c r="BD386" s="18">
        <v>300</v>
      </c>
      <c r="BE386" s="18" t="e">
        <f t="shared" si="43"/>
        <v>#REF!</v>
      </c>
    </row>
    <row r="387" spans="1:57" s="18" customFormat="1" ht="15.75" x14ac:dyDescent="0.25">
      <c r="A387" s="53"/>
      <c r="B387" s="53"/>
      <c r="C387" s="53"/>
      <c r="D387" s="53"/>
      <c r="E387" s="54"/>
      <c r="F387" s="55"/>
      <c r="G387" s="55"/>
      <c r="H387" s="56"/>
      <c r="I387" s="56"/>
      <c r="J387" s="56"/>
      <c r="K387" s="56"/>
      <c r="L387" s="57"/>
      <c r="M387" s="55"/>
      <c r="N387" s="55"/>
      <c r="O387" s="55"/>
      <c r="P387" s="57"/>
      <c r="Q387" s="57"/>
      <c r="R387" s="57"/>
      <c r="S387" s="57"/>
      <c r="T387" s="368"/>
      <c r="U387" s="369"/>
      <c r="V387" s="369"/>
      <c r="W387" s="369"/>
      <c r="X387" s="369"/>
      <c r="Y387" s="370"/>
      <c r="Z387" s="370"/>
      <c r="AA387" s="370"/>
      <c r="AB387" s="370"/>
      <c r="AC387" s="369"/>
      <c r="AD387" s="369"/>
      <c r="AE387" s="369"/>
      <c r="AF387" s="369"/>
      <c r="AG387" s="371"/>
      <c r="AH387" s="371"/>
      <c r="AI387" s="371"/>
      <c r="AJ387" s="371"/>
      <c r="AK387" s="372"/>
      <c r="AL387" s="372"/>
      <c r="AM387" s="373"/>
      <c r="AN387" s="369"/>
      <c r="AO387" s="369"/>
      <c r="AP387" s="369"/>
      <c r="AQ387" s="369"/>
      <c r="AR387" s="369"/>
      <c r="AS387" s="369"/>
      <c r="AT387" s="369"/>
      <c r="AU387" s="369"/>
      <c r="AV387" s="374"/>
      <c r="AW387" s="54"/>
      <c r="AX387" s="375"/>
      <c r="AY387" s="376"/>
    </row>
    <row r="388" spans="1:57" s="18" customFormat="1" ht="15.75" x14ac:dyDescent="0.25">
      <c r="A388" s="53"/>
      <c r="B388" s="53"/>
      <c r="C388" s="53"/>
      <c r="D388" s="53"/>
      <c r="E388" s="54"/>
      <c r="F388" s="55"/>
      <c r="G388" s="55"/>
      <c r="H388" s="56"/>
      <c r="I388" s="56"/>
      <c r="J388" s="56"/>
      <c r="K388" s="56"/>
      <c r="L388" s="57"/>
      <c r="M388" s="55"/>
      <c r="N388" s="55"/>
      <c r="O388" s="55"/>
      <c r="P388" s="57"/>
      <c r="Q388" s="57"/>
      <c r="R388" s="57"/>
      <c r="S388" s="57"/>
      <c r="T388" s="368"/>
      <c r="U388" s="369"/>
      <c r="V388" s="369"/>
      <c r="W388" s="369"/>
      <c r="X388" s="369"/>
      <c r="Y388" s="370"/>
      <c r="Z388" s="370"/>
      <c r="AA388" s="370"/>
      <c r="AB388" s="370"/>
      <c r="AC388" s="369"/>
      <c r="AD388" s="369"/>
      <c r="AE388" s="369"/>
      <c r="AF388" s="369"/>
      <c r="AG388" s="371"/>
      <c r="AH388" s="371"/>
      <c r="AI388" s="371"/>
      <c r="AJ388" s="371"/>
      <c r="AK388" s="372"/>
      <c r="AL388" s="372"/>
      <c r="AM388" s="373"/>
      <c r="AN388" s="369"/>
      <c r="AO388" s="369"/>
      <c r="AP388" s="369"/>
      <c r="AQ388" s="369"/>
      <c r="AR388" s="369"/>
      <c r="AS388" s="369"/>
      <c r="AT388" s="369"/>
      <c r="AU388" s="369"/>
      <c r="AV388" s="374"/>
      <c r="AW388" s="54"/>
      <c r="AX388" s="375"/>
      <c r="AY388" s="376"/>
    </row>
    <row r="389" spans="1:57" s="18" customFormat="1" ht="15.75" x14ac:dyDescent="0.25">
      <c r="A389" s="53"/>
      <c r="B389" s="53"/>
      <c r="C389" s="53"/>
      <c r="D389" s="53"/>
      <c r="E389" s="54"/>
      <c r="F389" s="55"/>
      <c r="G389" s="55"/>
      <c r="H389" s="56"/>
      <c r="I389" s="56"/>
      <c r="J389" s="56"/>
      <c r="K389" s="56"/>
      <c r="L389" s="57"/>
      <c r="M389" s="55"/>
      <c r="N389" s="55"/>
      <c r="O389" s="55"/>
      <c r="P389" s="57"/>
      <c r="Q389" s="57"/>
      <c r="R389" s="57"/>
      <c r="S389" s="57"/>
      <c r="T389" s="368"/>
      <c r="U389" s="369"/>
      <c r="V389" s="369"/>
      <c r="W389" s="369"/>
      <c r="X389" s="369"/>
      <c r="Y389" s="370"/>
      <c r="Z389" s="370"/>
      <c r="AA389" s="370"/>
      <c r="AB389" s="370"/>
      <c r="AC389" s="369"/>
      <c r="AD389" s="369"/>
      <c r="AE389" s="369"/>
      <c r="AF389" s="369"/>
      <c r="AG389" s="371"/>
      <c r="AH389" s="371"/>
      <c r="AI389" s="371"/>
      <c r="AJ389" s="371"/>
      <c r="AK389" s="372"/>
      <c r="AL389" s="372"/>
      <c r="AM389" s="373"/>
      <c r="AN389" s="369"/>
      <c r="AO389" s="369"/>
      <c r="AP389" s="369"/>
      <c r="AQ389" s="369"/>
      <c r="AR389" s="369"/>
      <c r="AS389" s="369"/>
      <c r="AT389" s="369"/>
      <c r="AU389" s="369"/>
      <c r="AV389" s="374"/>
      <c r="AW389" s="54"/>
      <c r="AX389" s="375"/>
      <c r="AY389" s="376"/>
    </row>
    <row r="390" spans="1:57" s="18" customFormat="1" ht="15.75" x14ac:dyDescent="0.25">
      <c r="A390" s="53"/>
      <c r="B390" s="53"/>
      <c r="C390" s="53"/>
      <c r="D390" s="53"/>
      <c r="E390" s="54"/>
      <c r="F390" s="55"/>
      <c r="G390" s="55"/>
      <c r="H390" s="56"/>
      <c r="I390" s="56"/>
      <c r="J390" s="56"/>
      <c r="K390" s="56"/>
      <c r="L390" s="57"/>
      <c r="M390" s="55"/>
      <c r="N390" s="55"/>
      <c r="O390" s="55"/>
      <c r="P390" s="57"/>
      <c r="Q390" s="57"/>
      <c r="R390" s="57"/>
      <c r="S390" s="57"/>
      <c r="T390" s="368"/>
      <c r="U390" s="369"/>
      <c r="V390" s="369"/>
      <c r="W390" s="369"/>
      <c r="X390" s="369"/>
      <c r="Y390" s="370"/>
      <c r="Z390" s="370"/>
      <c r="AA390" s="370"/>
      <c r="AB390" s="370"/>
      <c r="AC390" s="369"/>
      <c r="AD390" s="369"/>
      <c r="AE390" s="369"/>
      <c r="AF390" s="369"/>
      <c r="AG390" s="371"/>
      <c r="AH390" s="371"/>
      <c r="AI390" s="371"/>
      <c r="AJ390" s="371"/>
      <c r="AK390" s="372"/>
      <c r="AL390" s="372"/>
      <c r="AM390" s="373"/>
      <c r="AN390" s="369"/>
      <c r="AO390" s="369"/>
      <c r="AP390" s="369"/>
      <c r="AQ390" s="369"/>
      <c r="AR390" s="369"/>
      <c r="AS390" s="369"/>
      <c r="AT390" s="369"/>
      <c r="AU390" s="369"/>
      <c r="AV390" s="374"/>
      <c r="AW390" s="54"/>
      <c r="AX390" s="375"/>
      <c r="AY390" s="376"/>
    </row>
    <row r="391" spans="1:57" s="18" customFormat="1" ht="15.75" x14ac:dyDescent="0.25">
      <c r="A391" s="53"/>
      <c r="B391" s="53"/>
      <c r="C391" s="53"/>
      <c r="D391" s="53"/>
      <c r="E391" s="54"/>
      <c r="F391" s="55"/>
      <c r="G391" s="55"/>
      <c r="H391" s="56"/>
      <c r="I391" s="56"/>
      <c r="J391" s="56"/>
      <c r="K391" s="56"/>
      <c r="L391" s="57"/>
      <c r="M391" s="55"/>
      <c r="N391" s="55"/>
      <c r="O391" s="55"/>
      <c r="P391" s="57"/>
      <c r="Q391" s="57"/>
      <c r="R391" s="57"/>
      <c r="S391" s="57"/>
      <c r="T391" s="368"/>
      <c r="U391" s="369"/>
      <c r="V391" s="369"/>
      <c r="W391" s="369"/>
      <c r="X391" s="369"/>
      <c r="Y391" s="370"/>
      <c r="Z391" s="370"/>
      <c r="AA391" s="370"/>
      <c r="AB391" s="370"/>
      <c r="AC391" s="369"/>
      <c r="AD391" s="369"/>
      <c r="AE391" s="369"/>
      <c r="AF391" s="369"/>
      <c r="AG391" s="371"/>
      <c r="AH391" s="371"/>
      <c r="AI391" s="371"/>
      <c r="AJ391" s="371"/>
      <c r="AK391" s="372"/>
      <c r="AL391" s="372"/>
      <c r="AM391" s="373"/>
      <c r="AN391" s="369"/>
      <c r="AO391" s="369"/>
      <c r="AP391" s="369"/>
      <c r="AQ391" s="369"/>
      <c r="AR391" s="369"/>
      <c r="AS391" s="369"/>
      <c r="AT391" s="369"/>
      <c r="AU391" s="369"/>
      <c r="AV391" s="374"/>
      <c r="AW391" s="54"/>
      <c r="AX391" s="375"/>
      <c r="AY391" s="376"/>
    </row>
    <row r="392" spans="1:57" s="18" customFormat="1" ht="15.75" x14ac:dyDescent="0.25">
      <c r="A392" s="53"/>
      <c r="B392" s="53"/>
      <c r="C392" s="53"/>
      <c r="D392" s="53"/>
      <c r="E392" s="54"/>
      <c r="F392" s="55"/>
      <c r="G392" s="55"/>
      <c r="H392" s="56"/>
      <c r="I392" s="56"/>
      <c r="J392" s="56"/>
      <c r="K392" s="56"/>
      <c r="L392" s="57"/>
      <c r="M392" s="55"/>
      <c r="N392" s="55"/>
      <c r="O392" s="55"/>
      <c r="P392" s="57"/>
      <c r="Q392" s="57"/>
      <c r="R392" s="57"/>
      <c r="S392" s="57"/>
      <c r="T392" s="368"/>
      <c r="U392" s="369"/>
      <c r="V392" s="369"/>
      <c r="W392" s="369"/>
      <c r="X392" s="369"/>
      <c r="Y392" s="370"/>
      <c r="Z392" s="370"/>
      <c r="AA392" s="370"/>
      <c r="AB392" s="370"/>
      <c r="AC392" s="369"/>
      <c r="AD392" s="369"/>
      <c r="AE392" s="369"/>
      <c r="AF392" s="369"/>
      <c r="AG392" s="371"/>
      <c r="AH392" s="371"/>
      <c r="AI392" s="371"/>
      <c r="AJ392" s="371"/>
      <c r="AK392" s="372"/>
      <c r="AL392" s="372"/>
      <c r="AM392" s="373"/>
      <c r="AN392" s="369"/>
      <c r="AO392" s="369"/>
      <c r="AP392" s="369"/>
      <c r="AQ392" s="369"/>
      <c r="AR392" s="369"/>
      <c r="AS392" s="369"/>
      <c r="AT392" s="369"/>
      <c r="AU392" s="369"/>
      <c r="AV392" s="374"/>
      <c r="AW392" s="54"/>
      <c r="AX392" s="375"/>
      <c r="AY392" s="376"/>
    </row>
    <row r="393" spans="1:57" s="18" customFormat="1" ht="63" x14ac:dyDescent="0.25">
      <c r="A393" s="53" t="str">
        <f t="shared" si="30"/>
        <v>VC17DT+1</v>
      </c>
      <c r="B393" s="53" t="str">
        <f t="shared" si="31"/>
        <v>VC17DT+2</v>
      </c>
      <c r="C393" s="53" t="str">
        <f t="shared" si="32"/>
        <v>VC17DT+3</v>
      </c>
      <c r="D393" s="53" t="str">
        <f t="shared" si="33"/>
        <v>VC17DT+4</v>
      </c>
      <c r="E393" s="54" t="s">
        <v>32</v>
      </c>
      <c r="F393" s="55">
        <v>17</v>
      </c>
      <c r="G393" s="55" t="s">
        <v>6296</v>
      </c>
      <c r="H393" s="56" t="str">
        <f t="shared" si="7"/>
        <v>Đường Hoàng Văn Thụ</v>
      </c>
      <c r="I393" s="56" t="s">
        <v>4528</v>
      </c>
      <c r="J393" s="56" t="s">
        <v>272</v>
      </c>
      <c r="K393" s="56" t="s">
        <v>6421</v>
      </c>
      <c r="L393" s="57">
        <v>2200</v>
      </c>
      <c r="M393" s="55">
        <v>1100</v>
      </c>
      <c r="N393" s="55">
        <v>1000</v>
      </c>
      <c r="O393" s="55">
        <v>600</v>
      </c>
      <c r="P393" s="57">
        <f>VLOOKUP(G393&amp;"Vị trí 1",'[1]14_ODT'!$D$11:$L$3938,9,0)</f>
        <v>2200</v>
      </c>
      <c r="Q393" s="57">
        <f>VLOOKUP(G393&amp;"Vị trí 2",'[1]14_ODT'!$D$11:$L$3938,9,0)</f>
        <v>1100</v>
      </c>
      <c r="R393" s="57">
        <f>VLOOKUP(G393&amp;"Vị trí 3",'[1]14_ODT'!$D$11:$L$3938,9,0)</f>
        <v>1000</v>
      </c>
      <c r="S393" s="57">
        <f>VLOOKUP(G393&amp;"Vị trí 4",'[1]14_ODT'!$D$11:$L$3938,9,0)</f>
        <v>600</v>
      </c>
      <c r="T393" s="368"/>
      <c r="U393" s="369"/>
      <c r="V393" s="369"/>
      <c r="W393" s="369"/>
      <c r="X393" s="369"/>
      <c r="Y393" s="370"/>
      <c r="Z393" s="370"/>
      <c r="AA393" s="370"/>
      <c r="AB393" s="370"/>
      <c r="AC393" s="369"/>
      <c r="AD393" s="369"/>
      <c r="AE393" s="369"/>
      <c r="AF393" s="369"/>
      <c r="AG393" s="371"/>
      <c r="AH393" s="371"/>
      <c r="AI393" s="371"/>
      <c r="AJ393" s="371">
        <v>5.37</v>
      </c>
      <c r="AK393" s="372"/>
      <c r="AL393" s="372" t="e">
        <f>ROUNDDOWN(AJ393*#REF!/#REF!,1)</f>
        <v>#REF!</v>
      </c>
      <c r="AM393" s="373" t="e">
        <f t="shared" si="44"/>
        <v>#REF!</v>
      </c>
      <c r="AN393" s="369" t="e">
        <f t="shared" si="44"/>
        <v>#REF!</v>
      </c>
      <c r="AO393" s="369" t="e">
        <f t="shared" si="44"/>
        <v>#REF!</v>
      </c>
      <c r="AP393" s="369" t="e">
        <f t="shared" si="44"/>
        <v>#REF!</v>
      </c>
      <c r="AQ393" s="369" t="e">
        <f t="shared" si="45"/>
        <v>#REF!</v>
      </c>
      <c r="AR393" s="369" t="e">
        <f t="shared" si="45"/>
        <v>#REF!</v>
      </c>
      <c r="AS393" s="369" t="e">
        <f t="shared" si="45"/>
        <v>#REF!</v>
      </c>
      <c r="AT393" s="369" t="e">
        <f t="shared" si="45"/>
        <v>#REF!</v>
      </c>
      <c r="AU393" s="369" t="e">
        <f t="shared" si="42"/>
        <v>#REF!</v>
      </c>
      <c r="AV393" s="374" t="s">
        <v>32</v>
      </c>
      <c r="AW393" s="54">
        <v>2100</v>
      </c>
      <c r="AX393" s="375">
        <v>840</v>
      </c>
      <c r="AY393" s="376">
        <v>630</v>
      </c>
      <c r="AZ393" s="18">
        <v>560</v>
      </c>
      <c r="BA393" s="18">
        <v>1800</v>
      </c>
      <c r="BB393" s="18">
        <v>720</v>
      </c>
      <c r="BC393" s="18">
        <v>540</v>
      </c>
      <c r="BD393" s="18">
        <v>480</v>
      </c>
      <c r="BE393" s="18" t="e">
        <f t="shared" si="43"/>
        <v>#REF!</v>
      </c>
    </row>
    <row r="394" spans="1:57" s="18" customFormat="1" ht="15.75" x14ac:dyDescent="0.25">
      <c r="A394" s="53"/>
      <c r="B394" s="53"/>
      <c r="C394" s="53"/>
      <c r="D394" s="53"/>
      <c r="E394" s="54"/>
      <c r="F394" s="55"/>
      <c r="G394" s="55"/>
      <c r="H394" s="56"/>
      <c r="I394" s="56"/>
      <c r="J394" s="56"/>
      <c r="K394" s="56"/>
      <c r="L394" s="57"/>
      <c r="M394" s="55"/>
      <c r="N394" s="55"/>
      <c r="O394" s="55"/>
      <c r="P394" s="57"/>
      <c r="Q394" s="57"/>
      <c r="R394" s="57"/>
      <c r="S394" s="57"/>
      <c r="T394" s="368"/>
      <c r="U394" s="369"/>
      <c r="V394" s="369"/>
      <c r="W394" s="369"/>
      <c r="X394" s="369"/>
      <c r="Y394" s="370"/>
      <c r="Z394" s="370"/>
      <c r="AA394" s="370"/>
      <c r="AB394" s="370"/>
      <c r="AC394" s="369"/>
      <c r="AD394" s="369"/>
      <c r="AE394" s="369"/>
      <c r="AF394" s="369"/>
      <c r="AG394" s="371"/>
      <c r="AH394" s="371"/>
      <c r="AI394" s="371"/>
      <c r="AJ394" s="371"/>
      <c r="AK394" s="372"/>
      <c r="AL394" s="372"/>
      <c r="AM394" s="373"/>
      <c r="AN394" s="369"/>
      <c r="AO394" s="369"/>
      <c r="AP394" s="369"/>
      <c r="AQ394" s="369"/>
      <c r="AR394" s="369"/>
      <c r="AS394" s="369"/>
      <c r="AT394" s="369"/>
      <c r="AU394" s="369"/>
      <c r="AV394" s="374"/>
      <c r="AW394" s="54"/>
      <c r="AX394" s="375"/>
      <c r="AY394" s="376"/>
    </row>
    <row r="395" spans="1:57" s="18" customFormat="1" ht="15.75" x14ac:dyDescent="0.25">
      <c r="A395" s="53"/>
      <c r="B395" s="53"/>
      <c r="C395" s="53"/>
      <c r="D395" s="53"/>
      <c r="E395" s="54"/>
      <c r="F395" s="55"/>
      <c r="G395" s="55"/>
      <c r="H395" s="56"/>
      <c r="I395" s="56"/>
      <c r="J395" s="56"/>
      <c r="K395" s="56"/>
      <c r="L395" s="57"/>
      <c r="M395" s="55"/>
      <c r="N395" s="55"/>
      <c r="O395" s="55"/>
      <c r="P395" s="57"/>
      <c r="Q395" s="57"/>
      <c r="R395" s="57"/>
      <c r="S395" s="57"/>
      <c r="T395" s="368"/>
      <c r="U395" s="369"/>
      <c r="V395" s="369"/>
      <c r="W395" s="369"/>
      <c r="X395" s="369"/>
      <c r="Y395" s="370"/>
      <c r="Z395" s="370"/>
      <c r="AA395" s="370"/>
      <c r="AB395" s="370"/>
      <c r="AC395" s="369"/>
      <c r="AD395" s="369"/>
      <c r="AE395" s="369"/>
      <c r="AF395" s="369"/>
      <c r="AG395" s="371"/>
      <c r="AH395" s="371"/>
      <c r="AI395" s="371"/>
      <c r="AJ395" s="371"/>
      <c r="AK395" s="372"/>
      <c r="AL395" s="372"/>
      <c r="AM395" s="373"/>
      <c r="AN395" s="369"/>
      <c r="AO395" s="369"/>
      <c r="AP395" s="369"/>
      <c r="AQ395" s="369"/>
      <c r="AR395" s="369"/>
      <c r="AS395" s="369"/>
      <c r="AT395" s="369"/>
      <c r="AU395" s="369"/>
      <c r="AV395" s="374"/>
      <c r="AW395" s="54"/>
      <c r="AX395" s="375"/>
      <c r="AY395" s="376"/>
    </row>
    <row r="396" spans="1:57" s="18" customFormat="1" ht="15.75" x14ac:dyDescent="0.25">
      <c r="A396" s="53"/>
      <c r="B396" s="53"/>
      <c r="C396" s="53"/>
      <c r="D396" s="53"/>
      <c r="E396" s="54"/>
      <c r="F396" s="55"/>
      <c r="G396" s="55"/>
      <c r="H396" s="56"/>
      <c r="I396" s="56"/>
      <c r="J396" s="56"/>
      <c r="K396" s="56"/>
      <c r="L396" s="57"/>
      <c r="M396" s="55"/>
      <c r="N396" s="55"/>
      <c r="O396" s="55"/>
      <c r="P396" s="57"/>
      <c r="Q396" s="57"/>
      <c r="R396" s="57"/>
      <c r="S396" s="57"/>
      <c r="T396" s="368"/>
      <c r="U396" s="369"/>
      <c r="V396" s="369"/>
      <c r="W396" s="369"/>
      <c r="X396" s="369"/>
      <c r="Y396" s="370"/>
      <c r="Z396" s="370"/>
      <c r="AA396" s="370"/>
      <c r="AB396" s="370"/>
      <c r="AC396" s="369"/>
      <c r="AD396" s="369"/>
      <c r="AE396" s="369"/>
      <c r="AF396" s="369"/>
      <c r="AG396" s="371"/>
      <c r="AH396" s="371"/>
      <c r="AI396" s="371"/>
      <c r="AJ396" s="371"/>
      <c r="AK396" s="372"/>
      <c r="AL396" s="372"/>
      <c r="AM396" s="373"/>
      <c r="AN396" s="369"/>
      <c r="AO396" s="369"/>
      <c r="AP396" s="369"/>
      <c r="AQ396" s="369"/>
      <c r="AR396" s="369"/>
      <c r="AS396" s="369"/>
      <c r="AT396" s="369"/>
      <c r="AU396" s="369"/>
      <c r="AV396" s="374"/>
      <c r="AW396" s="54"/>
      <c r="AX396" s="375"/>
      <c r="AY396" s="376"/>
    </row>
    <row r="397" spans="1:57" s="18" customFormat="1" ht="15.75" x14ac:dyDescent="0.25">
      <c r="A397" s="53"/>
      <c r="B397" s="53"/>
      <c r="C397" s="53"/>
      <c r="D397" s="53"/>
      <c r="E397" s="54"/>
      <c r="F397" s="55"/>
      <c r="G397" s="55"/>
      <c r="H397" s="56"/>
      <c r="I397" s="56"/>
      <c r="J397" s="56"/>
      <c r="K397" s="56"/>
      <c r="L397" s="57"/>
      <c r="M397" s="55"/>
      <c r="N397" s="55"/>
      <c r="O397" s="55"/>
      <c r="P397" s="57"/>
      <c r="Q397" s="57"/>
      <c r="R397" s="57"/>
      <c r="S397" s="57"/>
      <c r="T397" s="368"/>
      <c r="U397" s="369"/>
      <c r="V397" s="369"/>
      <c r="W397" s="369"/>
      <c r="X397" s="369"/>
      <c r="Y397" s="370"/>
      <c r="Z397" s="370"/>
      <c r="AA397" s="370"/>
      <c r="AB397" s="370"/>
      <c r="AC397" s="369"/>
      <c r="AD397" s="369"/>
      <c r="AE397" s="369"/>
      <c r="AF397" s="369"/>
      <c r="AG397" s="371"/>
      <c r="AH397" s="371"/>
      <c r="AI397" s="371"/>
      <c r="AJ397" s="371"/>
      <c r="AK397" s="372"/>
      <c r="AL397" s="372"/>
      <c r="AM397" s="373"/>
      <c r="AN397" s="369"/>
      <c r="AO397" s="369"/>
      <c r="AP397" s="369"/>
      <c r="AQ397" s="369"/>
      <c r="AR397" s="369"/>
      <c r="AS397" s="369"/>
      <c r="AT397" s="369"/>
      <c r="AU397" s="369"/>
      <c r="AV397" s="374"/>
      <c r="AW397" s="54"/>
      <c r="AX397" s="375"/>
      <c r="AY397" s="376"/>
    </row>
    <row r="398" spans="1:57" s="18" customFormat="1" ht="15.75" x14ac:dyDescent="0.25">
      <c r="A398" s="53"/>
      <c r="B398" s="53"/>
      <c r="C398" s="53"/>
      <c r="D398" s="53"/>
      <c r="E398" s="54"/>
      <c r="F398" s="55"/>
      <c r="G398" s="55"/>
      <c r="H398" s="56"/>
      <c r="I398" s="56"/>
      <c r="J398" s="56"/>
      <c r="K398" s="56"/>
      <c r="L398" s="57"/>
      <c r="M398" s="55"/>
      <c r="N398" s="55"/>
      <c r="O398" s="55"/>
      <c r="P398" s="57"/>
      <c r="Q398" s="57"/>
      <c r="R398" s="57"/>
      <c r="S398" s="57"/>
      <c r="T398" s="368"/>
      <c r="U398" s="369"/>
      <c r="V398" s="369"/>
      <c r="W398" s="369"/>
      <c r="X398" s="369"/>
      <c r="Y398" s="370"/>
      <c r="Z398" s="370"/>
      <c r="AA398" s="370"/>
      <c r="AB398" s="370"/>
      <c r="AC398" s="369"/>
      <c r="AD398" s="369"/>
      <c r="AE398" s="369"/>
      <c r="AF398" s="369"/>
      <c r="AG398" s="371"/>
      <c r="AH398" s="371"/>
      <c r="AI398" s="371"/>
      <c r="AJ398" s="371"/>
      <c r="AK398" s="372"/>
      <c r="AL398" s="372"/>
      <c r="AM398" s="373"/>
      <c r="AN398" s="369"/>
      <c r="AO398" s="369"/>
      <c r="AP398" s="369"/>
      <c r="AQ398" s="369"/>
      <c r="AR398" s="369"/>
      <c r="AS398" s="369"/>
      <c r="AT398" s="369"/>
      <c r="AU398" s="369"/>
      <c r="AV398" s="374"/>
      <c r="AW398" s="54"/>
      <c r="AX398" s="375"/>
      <c r="AY398" s="376"/>
    </row>
    <row r="399" spans="1:57" s="18" customFormat="1" ht="15.75" x14ac:dyDescent="0.25">
      <c r="A399" s="53"/>
      <c r="B399" s="53"/>
      <c r="C399" s="53"/>
      <c r="D399" s="53"/>
      <c r="E399" s="54"/>
      <c r="F399" s="55"/>
      <c r="G399" s="55"/>
      <c r="H399" s="56"/>
      <c r="I399" s="56"/>
      <c r="J399" s="56"/>
      <c r="K399" s="56"/>
      <c r="L399" s="57"/>
      <c r="M399" s="55"/>
      <c r="N399" s="55"/>
      <c r="O399" s="55"/>
      <c r="P399" s="57"/>
      <c r="Q399" s="57"/>
      <c r="R399" s="57"/>
      <c r="S399" s="57"/>
      <c r="T399" s="368"/>
      <c r="U399" s="369"/>
      <c r="V399" s="369"/>
      <c r="W399" s="369"/>
      <c r="X399" s="369"/>
      <c r="Y399" s="370"/>
      <c r="Z399" s="370"/>
      <c r="AA399" s="370"/>
      <c r="AB399" s="370"/>
      <c r="AC399" s="369"/>
      <c r="AD399" s="369"/>
      <c r="AE399" s="369"/>
      <c r="AF399" s="369"/>
      <c r="AG399" s="371"/>
      <c r="AH399" s="371"/>
      <c r="AI399" s="371"/>
      <c r="AJ399" s="371"/>
      <c r="AK399" s="372"/>
      <c r="AL399" s="372"/>
      <c r="AM399" s="373"/>
      <c r="AN399" s="369"/>
      <c r="AO399" s="369"/>
      <c r="AP399" s="369"/>
      <c r="AQ399" s="369"/>
      <c r="AR399" s="369"/>
      <c r="AS399" s="369"/>
      <c r="AT399" s="369"/>
      <c r="AU399" s="369"/>
      <c r="AV399" s="374"/>
      <c r="AW399" s="54"/>
      <c r="AX399" s="375"/>
      <c r="AY399" s="376"/>
    </row>
    <row r="400" spans="1:57" s="18" customFormat="1" ht="31.5" x14ac:dyDescent="0.25">
      <c r="A400" s="53" t="str">
        <f t="shared" si="30"/>
        <v>VC25DT+1</v>
      </c>
      <c r="B400" s="53" t="str">
        <f t="shared" si="31"/>
        <v>VC25DT+2</v>
      </c>
      <c r="C400" s="53" t="str">
        <f t="shared" si="32"/>
        <v>VC25DT+3</v>
      </c>
      <c r="D400" s="53" t="str">
        <f t="shared" si="33"/>
        <v>VC25DT+4</v>
      </c>
      <c r="E400" s="54" t="s">
        <v>32</v>
      </c>
      <c r="F400" s="55">
        <v>25</v>
      </c>
      <c r="G400" s="55" t="s">
        <v>6323</v>
      </c>
      <c r="H400" s="56" t="str">
        <f t="shared" si="7"/>
        <v>Đường Trung tâm Khu phố 2</v>
      </c>
      <c r="I400" s="56" t="s">
        <v>6325</v>
      </c>
      <c r="J400" s="56" t="s">
        <v>6422</v>
      </c>
      <c r="K400" s="56" t="s">
        <v>5410</v>
      </c>
      <c r="L400" s="57">
        <v>2100</v>
      </c>
      <c r="M400" s="55">
        <v>1000</v>
      </c>
      <c r="N400" s="55">
        <v>900</v>
      </c>
      <c r="O400" s="55">
        <v>800</v>
      </c>
      <c r="P400" s="57">
        <f>VLOOKUP(G400&amp;"Vị trí 1",'[1]14_ODT'!$D$11:$L$3938,9,0)</f>
        <v>2100</v>
      </c>
      <c r="Q400" s="57">
        <f>VLOOKUP(G400&amp;"Vị trí 2",'[1]14_ODT'!$D$11:$L$3938,9,0)</f>
        <v>1000</v>
      </c>
      <c r="R400" s="57">
        <f>VLOOKUP(G400&amp;"Vị trí 3",'[1]14_ODT'!$D$11:$L$3938,9,0)</f>
        <v>900</v>
      </c>
      <c r="S400" s="57">
        <f>VLOOKUP(G400&amp;"Vị trí 4",'[1]14_ODT'!$D$11:$L$3938,9,0)</f>
        <v>800</v>
      </c>
      <c r="T400" s="368"/>
      <c r="U400" s="369"/>
      <c r="V400" s="369"/>
      <c r="W400" s="369"/>
      <c r="X400" s="369"/>
      <c r="Y400" s="370"/>
      <c r="Z400" s="370"/>
      <c r="AA400" s="370"/>
      <c r="AB400" s="370"/>
      <c r="AC400" s="369"/>
      <c r="AD400" s="369"/>
      <c r="AE400" s="369"/>
      <c r="AF400" s="369"/>
      <c r="AG400" s="371"/>
      <c r="AH400" s="371"/>
      <c r="AI400" s="371"/>
      <c r="AJ400" s="371">
        <v>7.6768707482993195</v>
      </c>
      <c r="AK400" s="372"/>
      <c r="AL400" s="372" t="e">
        <f>ROUNDDOWN(AJ400*#REF!/#REF!,1)</f>
        <v>#REF!</v>
      </c>
      <c r="AM400" s="373" t="e">
        <f t="shared" si="44"/>
        <v>#REF!</v>
      </c>
      <c r="AN400" s="369" t="e">
        <f t="shared" si="44"/>
        <v>#REF!</v>
      </c>
      <c r="AO400" s="369" t="e">
        <f t="shared" si="44"/>
        <v>#REF!</v>
      </c>
      <c r="AP400" s="369" t="e">
        <f t="shared" si="44"/>
        <v>#REF!</v>
      </c>
      <c r="AQ400" s="369" t="e">
        <f t="shared" si="45"/>
        <v>#REF!</v>
      </c>
      <c r="AR400" s="369" t="e">
        <f t="shared" si="45"/>
        <v>#REF!</v>
      </c>
      <c r="AS400" s="369" t="e">
        <f t="shared" si="45"/>
        <v>#REF!</v>
      </c>
      <c r="AT400" s="369" t="e">
        <f t="shared" si="45"/>
        <v>#REF!</v>
      </c>
      <c r="AU400" s="369" t="e">
        <f t="shared" si="42"/>
        <v>#REF!</v>
      </c>
      <c r="AV400" s="374" t="s">
        <v>32</v>
      </c>
      <c r="AW400" s="54">
        <v>1959.9999999999998</v>
      </c>
      <c r="AX400" s="375">
        <v>909.99999999999989</v>
      </c>
      <c r="AY400" s="376">
        <v>700</v>
      </c>
      <c r="AZ400" s="18">
        <v>560</v>
      </c>
      <c r="BA400" s="18">
        <v>1680</v>
      </c>
      <c r="BB400" s="18">
        <v>780</v>
      </c>
      <c r="BC400" s="18">
        <v>600</v>
      </c>
      <c r="BD400" s="18">
        <v>480</v>
      </c>
      <c r="BE400" s="18" t="e">
        <f t="shared" si="43"/>
        <v>#REF!</v>
      </c>
    </row>
    <row r="401" spans="1:59" s="18" customFormat="1" ht="15.75" x14ac:dyDescent="0.25">
      <c r="A401" s="53"/>
      <c r="B401" s="53"/>
      <c r="C401" s="53"/>
      <c r="D401" s="53"/>
      <c r="E401" s="54"/>
      <c r="F401" s="55"/>
      <c r="G401" s="55"/>
      <c r="H401" s="56"/>
      <c r="I401" s="56"/>
      <c r="J401" s="56"/>
      <c r="K401" s="56"/>
      <c r="L401" s="57"/>
      <c r="M401" s="55"/>
      <c r="N401" s="55"/>
      <c r="O401" s="55"/>
      <c r="P401" s="57"/>
      <c r="Q401" s="57"/>
      <c r="R401" s="57"/>
      <c r="S401" s="57"/>
      <c r="T401" s="368"/>
      <c r="U401" s="369"/>
      <c r="V401" s="369"/>
      <c r="W401" s="369"/>
      <c r="X401" s="369"/>
      <c r="Y401" s="370"/>
      <c r="Z401" s="370"/>
      <c r="AA401" s="370"/>
      <c r="AB401" s="370"/>
      <c r="AC401" s="369"/>
      <c r="AD401" s="369"/>
      <c r="AE401" s="369"/>
      <c r="AF401" s="369"/>
      <c r="AG401" s="371"/>
      <c r="AH401" s="371"/>
      <c r="AI401" s="371"/>
      <c r="AJ401" s="371"/>
      <c r="AK401" s="372"/>
      <c r="AL401" s="372"/>
      <c r="AM401" s="373"/>
      <c r="AN401" s="369"/>
      <c r="AO401" s="369"/>
      <c r="AP401" s="369"/>
      <c r="AQ401" s="369"/>
      <c r="AR401" s="369"/>
      <c r="AS401" s="369"/>
      <c r="AT401" s="369"/>
      <c r="AU401" s="369"/>
      <c r="AV401" s="374"/>
      <c r="AW401" s="54"/>
      <c r="AX401" s="375"/>
      <c r="AY401" s="376"/>
    </row>
    <row r="402" spans="1:59" s="18" customFormat="1" ht="15.75" x14ac:dyDescent="0.25">
      <c r="A402" s="53"/>
      <c r="B402" s="53"/>
      <c r="C402" s="53"/>
      <c r="D402" s="53"/>
      <c r="E402" s="54"/>
      <c r="F402" s="55"/>
      <c r="G402" s="55"/>
      <c r="H402" s="56"/>
      <c r="I402" s="56"/>
      <c r="J402" s="56"/>
      <c r="K402" s="56"/>
      <c r="L402" s="57"/>
      <c r="M402" s="55"/>
      <c r="N402" s="55"/>
      <c r="O402" s="55"/>
      <c r="P402" s="57"/>
      <c r="Q402" s="57"/>
      <c r="R402" s="57"/>
      <c r="S402" s="57"/>
      <c r="T402" s="368"/>
      <c r="U402" s="369"/>
      <c r="V402" s="369"/>
      <c r="W402" s="369"/>
      <c r="X402" s="369"/>
      <c r="Y402" s="370"/>
      <c r="Z402" s="370"/>
      <c r="AA402" s="370"/>
      <c r="AB402" s="370"/>
      <c r="AC402" s="369"/>
      <c r="AD402" s="369"/>
      <c r="AE402" s="369"/>
      <c r="AF402" s="369"/>
      <c r="AG402" s="371"/>
      <c r="AH402" s="371"/>
      <c r="AI402" s="371"/>
      <c r="AJ402" s="371"/>
      <c r="AK402" s="372"/>
      <c r="AL402" s="372"/>
      <c r="AM402" s="373"/>
      <c r="AN402" s="369"/>
      <c r="AO402" s="369"/>
      <c r="AP402" s="369"/>
      <c r="AQ402" s="369"/>
      <c r="AR402" s="369"/>
      <c r="AS402" s="369"/>
      <c r="AT402" s="369"/>
      <c r="AU402" s="369"/>
      <c r="AV402" s="374"/>
      <c r="AW402" s="54"/>
      <c r="AX402" s="375"/>
      <c r="AY402" s="376"/>
    </row>
    <row r="403" spans="1:59" s="18" customFormat="1" ht="15.75" x14ac:dyDescent="0.25">
      <c r="A403" s="53"/>
      <c r="B403" s="53"/>
      <c r="C403" s="53"/>
      <c r="D403" s="53"/>
      <c r="E403" s="54"/>
      <c r="F403" s="55"/>
      <c r="G403" s="55"/>
      <c r="H403" s="56"/>
      <c r="I403" s="56"/>
      <c r="J403" s="56"/>
      <c r="K403" s="56"/>
      <c r="L403" s="57"/>
      <c r="M403" s="55"/>
      <c r="N403" s="55"/>
      <c r="O403" s="55"/>
      <c r="P403" s="57"/>
      <c r="Q403" s="57"/>
      <c r="R403" s="57"/>
      <c r="S403" s="57"/>
      <c r="T403" s="368"/>
      <c r="U403" s="369"/>
      <c r="V403" s="369"/>
      <c r="W403" s="369"/>
      <c r="X403" s="369"/>
      <c r="Y403" s="370"/>
      <c r="Z403" s="370"/>
      <c r="AA403" s="370"/>
      <c r="AB403" s="370"/>
      <c r="AC403" s="369"/>
      <c r="AD403" s="369"/>
      <c r="AE403" s="369"/>
      <c r="AF403" s="369"/>
      <c r="AG403" s="371"/>
      <c r="AH403" s="371"/>
      <c r="AI403" s="371"/>
      <c r="AJ403" s="371"/>
      <c r="AK403" s="372"/>
      <c r="AL403" s="372"/>
      <c r="AM403" s="373"/>
      <c r="AN403" s="369"/>
      <c r="AO403" s="369"/>
      <c r="AP403" s="369"/>
      <c r="AQ403" s="369"/>
      <c r="AR403" s="369"/>
      <c r="AS403" s="369"/>
      <c r="AT403" s="369"/>
      <c r="AU403" s="369"/>
      <c r="AV403" s="374"/>
      <c r="AW403" s="54"/>
      <c r="AX403" s="375"/>
      <c r="AY403" s="376"/>
    </row>
    <row r="404" spans="1:59" s="18" customFormat="1" ht="15.75" x14ac:dyDescent="0.25">
      <c r="A404" s="53"/>
      <c r="B404" s="53"/>
      <c r="C404" s="53"/>
      <c r="D404" s="53"/>
      <c r="E404" s="54"/>
      <c r="F404" s="55"/>
      <c r="G404" s="55"/>
      <c r="H404" s="56"/>
      <c r="I404" s="56"/>
      <c r="J404" s="56"/>
      <c r="K404" s="56"/>
      <c r="L404" s="57"/>
      <c r="M404" s="55"/>
      <c r="N404" s="55"/>
      <c r="O404" s="55"/>
      <c r="P404" s="57"/>
      <c r="Q404" s="57"/>
      <c r="R404" s="57"/>
      <c r="S404" s="57"/>
      <c r="T404" s="368"/>
      <c r="U404" s="369"/>
      <c r="V404" s="369"/>
      <c r="W404" s="369"/>
      <c r="X404" s="369"/>
      <c r="Y404" s="370"/>
      <c r="Z404" s="370"/>
      <c r="AA404" s="370"/>
      <c r="AB404" s="370"/>
      <c r="AC404" s="369"/>
      <c r="AD404" s="369"/>
      <c r="AE404" s="369"/>
      <c r="AF404" s="369"/>
      <c r="AG404" s="371"/>
      <c r="AH404" s="371"/>
      <c r="AI404" s="371"/>
      <c r="AJ404" s="371"/>
      <c r="AK404" s="372"/>
      <c r="AL404" s="372"/>
      <c r="AM404" s="373"/>
      <c r="AN404" s="369"/>
      <c r="AO404" s="369"/>
      <c r="AP404" s="369"/>
      <c r="AQ404" s="369"/>
      <c r="AR404" s="369"/>
      <c r="AS404" s="369"/>
      <c r="AT404" s="369"/>
      <c r="AU404" s="369"/>
      <c r="AV404" s="374"/>
      <c r="AW404" s="54"/>
      <c r="AX404" s="375"/>
      <c r="AY404" s="376"/>
    </row>
    <row r="405" spans="1:59" s="18" customFormat="1" ht="15.75" x14ac:dyDescent="0.25">
      <c r="A405" s="53"/>
      <c r="B405" s="53"/>
      <c r="C405" s="53"/>
      <c r="D405" s="53"/>
      <c r="E405" s="54"/>
      <c r="F405" s="55"/>
      <c r="G405" s="55"/>
      <c r="H405" s="56"/>
      <c r="I405" s="56"/>
      <c r="J405" s="56"/>
      <c r="K405" s="56"/>
      <c r="L405" s="57"/>
      <c r="M405" s="55"/>
      <c r="N405" s="55"/>
      <c r="O405" s="55"/>
      <c r="P405" s="57"/>
      <c r="Q405" s="57"/>
      <c r="R405" s="57"/>
      <c r="S405" s="57"/>
      <c r="T405" s="368"/>
      <c r="U405" s="369"/>
      <c r="V405" s="369"/>
      <c r="W405" s="369"/>
      <c r="X405" s="369"/>
      <c r="Y405" s="370"/>
      <c r="Z405" s="370"/>
      <c r="AA405" s="370"/>
      <c r="AB405" s="370"/>
      <c r="AC405" s="369"/>
      <c r="AD405" s="369"/>
      <c r="AE405" s="369"/>
      <c r="AF405" s="369"/>
      <c r="AG405" s="371"/>
      <c r="AH405" s="371"/>
      <c r="AI405" s="371"/>
      <c r="AJ405" s="371"/>
      <c r="AK405" s="372"/>
      <c r="AL405" s="372"/>
      <c r="AM405" s="373"/>
      <c r="AN405" s="369"/>
      <c r="AO405" s="369"/>
      <c r="AP405" s="369"/>
      <c r="AQ405" s="369"/>
      <c r="AR405" s="369"/>
      <c r="AS405" s="369"/>
      <c r="AT405" s="369"/>
      <c r="AU405" s="369"/>
      <c r="AV405" s="374"/>
      <c r="AW405" s="54"/>
      <c r="AX405" s="375"/>
      <c r="AY405" s="376"/>
    </row>
    <row r="406" spans="1:59" s="18" customFormat="1" ht="15.75" x14ac:dyDescent="0.25">
      <c r="A406" s="53"/>
      <c r="B406" s="53"/>
      <c r="C406" s="53"/>
      <c r="D406" s="53"/>
      <c r="E406" s="54"/>
      <c r="F406" s="55"/>
      <c r="G406" s="55"/>
      <c r="H406" s="56"/>
      <c r="I406" s="56"/>
      <c r="J406" s="56"/>
      <c r="K406" s="56"/>
      <c r="L406" s="57"/>
      <c r="M406" s="55"/>
      <c r="N406" s="55"/>
      <c r="O406" s="55"/>
      <c r="P406" s="57"/>
      <c r="Q406" s="57"/>
      <c r="R406" s="57"/>
      <c r="S406" s="57"/>
      <c r="T406" s="368"/>
      <c r="U406" s="369"/>
      <c r="V406" s="369"/>
      <c r="W406" s="369"/>
      <c r="X406" s="369"/>
      <c r="Y406" s="370"/>
      <c r="Z406" s="370"/>
      <c r="AA406" s="370"/>
      <c r="AB406" s="370"/>
      <c r="AC406" s="369"/>
      <c r="AD406" s="369"/>
      <c r="AE406" s="369"/>
      <c r="AF406" s="369"/>
      <c r="AG406" s="371"/>
      <c r="AH406" s="371"/>
      <c r="AI406" s="371"/>
      <c r="AJ406" s="371"/>
      <c r="AK406" s="372"/>
      <c r="AL406" s="372"/>
      <c r="AM406" s="373"/>
      <c r="AN406" s="369"/>
      <c r="AO406" s="369"/>
      <c r="AP406" s="369"/>
      <c r="AQ406" s="369"/>
      <c r="AR406" s="369"/>
      <c r="AS406" s="369"/>
      <c r="AT406" s="369"/>
      <c r="AU406" s="369"/>
      <c r="AV406" s="374"/>
      <c r="AW406" s="54"/>
      <c r="AX406" s="375"/>
      <c r="AY406" s="376"/>
    </row>
    <row r="407" spans="1:59" s="18" customFormat="1" ht="63" x14ac:dyDescent="0.25">
      <c r="A407" s="53" t="str">
        <f t="shared" si="30"/>
        <v>VC19DT+1</v>
      </c>
      <c r="B407" s="53" t="str">
        <f t="shared" si="31"/>
        <v>VC19DT+2</v>
      </c>
      <c r="C407" s="53" t="str">
        <f t="shared" si="32"/>
        <v>VC19DT+3</v>
      </c>
      <c r="D407" s="53" t="str">
        <f t="shared" si="33"/>
        <v>VC19DT+4</v>
      </c>
      <c r="E407" s="89" t="s">
        <v>32</v>
      </c>
      <c r="F407" s="87">
        <v>19</v>
      </c>
      <c r="G407" s="87" t="s">
        <v>6303</v>
      </c>
      <c r="H407" s="56" t="str">
        <f t="shared" si="7"/>
        <v>Đường Lý Thái Tổ</v>
      </c>
      <c r="I407" s="87" t="s">
        <v>6305</v>
      </c>
      <c r="J407" s="87" t="s">
        <v>643</v>
      </c>
      <c r="K407" s="87" t="s">
        <v>6423</v>
      </c>
      <c r="L407" s="387">
        <v>2100</v>
      </c>
      <c r="M407" s="87">
        <v>1000</v>
      </c>
      <c r="N407" s="87">
        <v>900</v>
      </c>
      <c r="O407" s="87">
        <v>800</v>
      </c>
      <c r="P407" s="387">
        <f>VLOOKUP(G407&amp;"Vị trí 1",'[1]14_ODT'!$D$11:$L$3938,9,0)</f>
        <v>2100</v>
      </c>
      <c r="Q407" s="387">
        <f>VLOOKUP(G407&amp;"Vị trí 2",'[1]14_ODT'!$D$11:$L$3938,9,0)</f>
        <v>1000</v>
      </c>
      <c r="R407" s="387">
        <f>VLOOKUP(G407&amp;"Vị trí 3",'[1]14_ODT'!$D$11:$L$3938,9,0)</f>
        <v>900</v>
      </c>
      <c r="S407" s="387">
        <f>VLOOKUP(G407&amp;"Vị trí 4",'[1]14_ODT'!$D$11:$L$3938,9,0)</f>
        <v>800</v>
      </c>
      <c r="T407" s="388" t="e">
        <f>VLOOKUP(A407,[1]bieutonghopphieudieutra!$E$4:$Z$1730,32,0)</f>
        <v>#N/A</v>
      </c>
      <c r="U407" s="389"/>
      <c r="V407" s="389"/>
      <c r="W407" s="389"/>
      <c r="X407" s="389" t="e">
        <f>T407/L407</f>
        <v>#N/A</v>
      </c>
      <c r="Y407" s="390"/>
      <c r="Z407" s="390"/>
      <c r="AA407" s="390"/>
      <c r="AB407" s="390"/>
      <c r="AC407" s="389"/>
      <c r="AD407" s="389"/>
      <c r="AE407" s="389"/>
      <c r="AF407" s="389"/>
      <c r="AG407" s="391"/>
      <c r="AH407" s="391"/>
      <c r="AI407" s="391"/>
      <c r="AJ407" s="391">
        <v>5.37</v>
      </c>
      <c r="AK407" s="392"/>
      <c r="AL407" s="392" t="e">
        <f>ROUNDDOWN(AJ407*#REF!/#REF!,1)</f>
        <v>#REF!</v>
      </c>
      <c r="AM407" s="393" t="e">
        <f t="shared" si="44"/>
        <v>#REF!</v>
      </c>
      <c r="AN407" s="389" t="e">
        <f t="shared" si="44"/>
        <v>#REF!</v>
      </c>
      <c r="AO407" s="389" t="e">
        <f t="shared" si="44"/>
        <v>#REF!</v>
      </c>
      <c r="AP407" s="389" t="e">
        <f t="shared" si="44"/>
        <v>#REF!</v>
      </c>
      <c r="AQ407" s="389" t="e">
        <f t="shared" si="45"/>
        <v>#REF!</v>
      </c>
      <c r="AR407" s="389" t="e">
        <f t="shared" si="45"/>
        <v>#REF!</v>
      </c>
      <c r="AS407" s="389" t="e">
        <f t="shared" si="45"/>
        <v>#REF!</v>
      </c>
      <c r="AT407" s="389" t="e">
        <f t="shared" si="45"/>
        <v>#REF!</v>
      </c>
      <c r="AU407" s="389" t="e">
        <f t="shared" si="42"/>
        <v>#REF!</v>
      </c>
      <c r="AV407" s="392" t="s">
        <v>32</v>
      </c>
      <c r="AW407" s="89">
        <v>1470</v>
      </c>
      <c r="AX407" s="394">
        <v>700</v>
      </c>
      <c r="AY407" s="395">
        <v>630</v>
      </c>
      <c r="AZ407" s="18">
        <v>560</v>
      </c>
      <c r="BA407" s="18">
        <v>1260</v>
      </c>
      <c r="BB407" s="18">
        <v>600</v>
      </c>
      <c r="BC407" s="18">
        <v>540</v>
      </c>
      <c r="BD407" s="18">
        <v>480</v>
      </c>
      <c r="BE407" s="18" t="e">
        <f t="shared" si="43"/>
        <v>#REF!</v>
      </c>
    </row>
    <row r="408" spans="1:59" s="18" customFormat="1" ht="15.75" x14ac:dyDescent="0.25">
      <c r="A408" s="53"/>
      <c r="B408" s="53"/>
      <c r="C408" s="53"/>
      <c r="D408" s="53"/>
      <c r="E408" s="89"/>
      <c r="F408" s="87"/>
      <c r="G408" s="87"/>
      <c r="H408" s="56"/>
      <c r="I408" s="87"/>
      <c r="J408" s="87"/>
      <c r="K408" s="87"/>
      <c r="L408" s="387"/>
      <c r="M408" s="87"/>
      <c r="N408" s="87"/>
      <c r="O408" s="87"/>
      <c r="P408" s="387"/>
      <c r="Q408" s="387"/>
      <c r="R408" s="387"/>
      <c r="S408" s="387"/>
      <c r="T408" s="388"/>
      <c r="U408" s="389"/>
      <c r="V408" s="389"/>
      <c r="W408" s="389"/>
      <c r="X408" s="389"/>
      <c r="Y408" s="390"/>
      <c r="Z408" s="390"/>
      <c r="AA408" s="390"/>
      <c r="AB408" s="390"/>
      <c r="AC408" s="389"/>
      <c r="AD408" s="389"/>
      <c r="AE408" s="389"/>
      <c r="AF408" s="389"/>
      <c r="AG408" s="391"/>
      <c r="AH408" s="391"/>
      <c r="AI408" s="391"/>
      <c r="AJ408" s="391"/>
      <c r="AK408" s="392"/>
      <c r="AL408" s="392"/>
      <c r="AM408" s="393"/>
      <c r="AN408" s="389"/>
      <c r="AO408" s="389"/>
      <c r="AP408" s="389"/>
      <c r="AQ408" s="389"/>
      <c r="AR408" s="389"/>
      <c r="AS408" s="389"/>
      <c r="AT408" s="389"/>
      <c r="AU408" s="389"/>
      <c r="AV408" s="396"/>
      <c r="AW408" s="89"/>
      <c r="AX408" s="394"/>
      <c r="AY408" s="395"/>
    </row>
    <row r="409" spans="1:59" s="18" customFormat="1" ht="15.75" x14ac:dyDescent="0.25">
      <c r="A409" s="53"/>
      <c r="B409" s="53"/>
      <c r="C409" s="53"/>
      <c r="D409" s="53"/>
      <c r="E409" s="89"/>
      <c r="F409" s="87"/>
      <c r="G409" s="87"/>
      <c r="H409" s="56"/>
      <c r="I409" s="87"/>
      <c r="J409" s="87"/>
      <c r="K409" s="87"/>
      <c r="L409" s="387"/>
      <c r="M409" s="87"/>
      <c r="N409" s="87"/>
      <c r="O409" s="87"/>
      <c r="P409" s="387"/>
      <c r="Q409" s="387"/>
      <c r="R409" s="387"/>
      <c r="S409" s="387"/>
      <c r="T409" s="388"/>
      <c r="U409" s="389"/>
      <c r="V409" s="389"/>
      <c r="W409" s="389"/>
      <c r="X409" s="389"/>
      <c r="Y409" s="390"/>
      <c r="Z409" s="390"/>
      <c r="AA409" s="390"/>
      <c r="AB409" s="390"/>
      <c r="AC409" s="389"/>
      <c r="AD409" s="389"/>
      <c r="AE409" s="389"/>
      <c r="AF409" s="389"/>
      <c r="AG409" s="391"/>
      <c r="AH409" s="391"/>
      <c r="AI409" s="391"/>
      <c r="AJ409" s="391"/>
      <c r="AK409" s="392"/>
      <c r="AL409" s="392"/>
      <c r="AM409" s="393"/>
      <c r="AN409" s="389"/>
      <c r="AO409" s="389"/>
      <c r="AP409" s="389"/>
      <c r="AQ409" s="389"/>
      <c r="AR409" s="389"/>
      <c r="AS409" s="389"/>
      <c r="AT409" s="389"/>
      <c r="AU409" s="389"/>
      <c r="AV409" s="396"/>
      <c r="AW409" s="89"/>
      <c r="AX409" s="394"/>
      <c r="AY409" s="395"/>
    </row>
    <row r="410" spans="1:59" s="18" customFormat="1" ht="15.75" x14ac:dyDescent="0.25">
      <c r="A410" s="53"/>
      <c r="B410" s="53"/>
      <c r="C410" s="53"/>
      <c r="D410" s="53"/>
      <c r="E410" s="89"/>
      <c r="F410" s="87"/>
      <c r="G410" s="87"/>
      <c r="H410" s="56"/>
      <c r="I410" s="87"/>
      <c r="J410" s="87"/>
      <c r="K410" s="87"/>
      <c r="L410" s="387"/>
      <c r="M410" s="87"/>
      <c r="N410" s="87"/>
      <c r="O410" s="87"/>
      <c r="P410" s="387"/>
      <c r="Q410" s="387"/>
      <c r="R410" s="387"/>
      <c r="S410" s="387"/>
      <c r="T410" s="388"/>
      <c r="U410" s="389"/>
      <c r="V410" s="389"/>
      <c r="W410" s="389"/>
      <c r="X410" s="389"/>
      <c r="Y410" s="390"/>
      <c r="Z410" s="390"/>
      <c r="AA410" s="390"/>
      <c r="AB410" s="390"/>
      <c r="AC410" s="389"/>
      <c r="AD410" s="389"/>
      <c r="AE410" s="389"/>
      <c r="AF410" s="389"/>
      <c r="AG410" s="391"/>
      <c r="AH410" s="391"/>
      <c r="AI410" s="391"/>
      <c r="AJ410" s="391"/>
      <c r="AK410" s="392"/>
      <c r="AL410" s="392"/>
      <c r="AM410" s="393"/>
      <c r="AN410" s="389"/>
      <c r="AO410" s="389"/>
      <c r="AP410" s="389"/>
      <c r="AQ410" s="389"/>
      <c r="AR410" s="389"/>
      <c r="AS410" s="389"/>
      <c r="AT410" s="389"/>
      <c r="AU410" s="389"/>
      <c r="AV410" s="396"/>
      <c r="AW410" s="89"/>
      <c r="AX410" s="394"/>
      <c r="AY410" s="395"/>
    </row>
    <row r="411" spans="1:59" s="18" customFormat="1" ht="15.75" x14ac:dyDescent="0.25">
      <c r="A411" s="53"/>
      <c r="B411" s="53"/>
      <c r="C411" s="53"/>
      <c r="D411" s="53"/>
      <c r="E411" s="89"/>
      <c r="F411" s="87"/>
      <c r="G411" s="87"/>
      <c r="H411" s="56"/>
      <c r="I411" s="87"/>
      <c r="J411" s="87"/>
      <c r="K411" s="87"/>
      <c r="L411" s="387"/>
      <c r="M411" s="87"/>
      <c r="N411" s="87"/>
      <c r="O411" s="87"/>
      <c r="P411" s="387"/>
      <c r="Q411" s="387"/>
      <c r="R411" s="387"/>
      <c r="S411" s="387"/>
      <c r="T411" s="388"/>
      <c r="U411" s="389"/>
      <c r="V411" s="389"/>
      <c r="W411" s="389"/>
      <c r="X411" s="389"/>
      <c r="Y411" s="390"/>
      <c r="Z411" s="390"/>
      <c r="AA411" s="390"/>
      <c r="AB411" s="390"/>
      <c r="AC411" s="389"/>
      <c r="AD411" s="389"/>
      <c r="AE411" s="389"/>
      <c r="AF411" s="389"/>
      <c r="AG411" s="391"/>
      <c r="AH411" s="391"/>
      <c r="AI411" s="391"/>
      <c r="AJ411" s="391"/>
      <c r="AK411" s="392"/>
      <c r="AL411" s="392"/>
      <c r="AM411" s="393"/>
      <c r="AN411" s="389"/>
      <c r="AO411" s="389"/>
      <c r="AP411" s="389"/>
      <c r="AQ411" s="389"/>
      <c r="AR411" s="389"/>
      <c r="AS411" s="389"/>
      <c r="AT411" s="389"/>
      <c r="AU411" s="389"/>
      <c r="AV411" s="396"/>
      <c r="AW411" s="89"/>
      <c r="AX411" s="394"/>
      <c r="AY411" s="395"/>
    </row>
    <row r="412" spans="1:59" s="18" customFormat="1" ht="15.75" x14ac:dyDescent="0.25">
      <c r="A412" s="53"/>
      <c r="B412" s="53"/>
      <c r="C412" s="53"/>
      <c r="D412" s="53"/>
      <c r="E412" s="89"/>
      <c r="F412" s="87"/>
      <c r="G412" s="87"/>
      <c r="H412" s="56"/>
      <c r="I412" s="87"/>
      <c r="J412" s="87"/>
      <c r="K412" s="87"/>
      <c r="L412" s="387"/>
      <c r="M412" s="87"/>
      <c r="N412" s="87"/>
      <c r="O412" s="87"/>
      <c r="P412" s="387"/>
      <c r="Q412" s="387"/>
      <c r="R412" s="387"/>
      <c r="S412" s="387"/>
      <c r="T412" s="388"/>
      <c r="U412" s="389"/>
      <c r="V412" s="389"/>
      <c r="W412" s="389"/>
      <c r="X412" s="389"/>
      <c r="Y412" s="390"/>
      <c r="Z412" s="390"/>
      <c r="AA412" s="390"/>
      <c r="AB412" s="390"/>
      <c r="AC412" s="389"/>
      <c r="AD412" s="389"/>
      <c r="AE412" s="389"/>
      <c r="AF412" s="389"/>
      <c r="AG412" s="391"/>
      <c r="AH412" s="391"/>
      <c r="AI412" s="391"/>
      <c r="AJ412" s="391"/>
      <c r="AK412" s="392"/>
      <c r="AL412" s="392"/>
      <c r="AM412" s="393"/>
      <c r="AN412" s="389"/>
      <c r="AO412" s="389"/>
      <c r="AP412" s="389"/>
      <c r="AQ412" s="389"/>
      <c r="AR412" s="389"/>
      <c r="AS412" s="389"/>
      <c r="AT412" s="389"/>
      <c r="AU412" s="389"/>
      <c r="AV412" s="396"/>
      <c r="AW412" s="89"/>
      <c r="AX412" s="394"/>
      <c r="AY412" s="395"/>
    </row>
    <row r="413" spans="1:59" s="18" customFormat="1" ht="15.75" x14ac:dyDescent="0.25">
      <c r="A413" s="53"/>
      <c r="B413" s="53"/>
      <c r="C413" s="53"/>
      <c r="D413" s="53"/>
      <c r="E413" s="89"/>
      <c r="F413" s="87"/>
      <c r="G413" s="87"/>
      <c r="H413" s="56"/>
      <c r="I413" s="87"/>
      <c r="J413" s="87"/>
      <c r="K413" s="87"/>
      <c r="L413" s="387"/>
      <c r="M413" s="87"/>
      <c r="N413" s="87"/>
      <c r="O413" s="87"/>
      <c r="P413" s="387"/>
      <c r="Q413" s="387"/>
      <c r="R413" s="387"/>
      <c r="S413" s="387"/>
      <c r="T413" s="388"/>
      <c r="U413" s="389"/>
      <c r="V413" s="389"/>
      <c r="W413" s="389"/>
      <c r="X413" s="389"/>
      <c r="Y413" s="390"/>
      <c r="Z413" s="390"/>
      <c r="AA413" s="390"/>
      <c r="AB413" s="390"/>
      <c r="AC413" s="389"/>
      <c r="AD413" s="389"/>
      <c r="AE413" s="389"/>
      <c r="AF413" s="389"/>
      <c r="AG413" s="391"/>
      <c r="AH413" s="391"/>
      <c r="AI413" s="391"/>
      <c r="AJ413" s="391"/>
      <c r="AK413" s="392"/>
      <c r="AL413" s="392"/>
      <c r="AM413" s="393"/>
      <c r="AN413" s="389"/>
      <c r="AO413" s="389"/>
      <c r="AP413" s="389"/>
      <c r="AQ413" s="389"/>
      <c r="AR413" s="389"/>
      <c r="AS413" s="389"/>
      <c r="AT413" s="389"/>
      <c r="AU413" s="389"/>
      <c r="AV413" s="396"/>
      <c r="AW413" s="89"/>
      <c r="AX413" s="394"/>
      <c r="AY413" s="395"/>
    </row>
    <row r="414" spans="1:59" s="1" customFormat="1" ht="47.25" customHeight="1" x14ac:dyDescent="0.25">
      <c r="A414" s="83" t="str">
        <f t="shared" si="30"/>
        <v>VC24DT+1</v>
      </c>
      <c r="B414" s="83" t="str">
        <f t="shared" si="31"/>
        <v>VC24DT+2</v>
      </c>
      <c r="C414" s="83" t="str">
        <f t="shared" si="32"/>
        <v>VC24DT+3</v>
      </c>
      <c r="D414" s="83" t="str">
        <f t="shared" si="33"/>
        <v>VC24DT+4</v>
      </c>
      <c r="E414" s="29" t="s">
        <v>32</v>
      </c>
      <c r="F414" s="85">
        <v>24</v>
      </c>
      <c r="G414" s="93" t="s">
        <v>6321</v>
      </c>
      <c r="H414" s="56" t="str">
        <f t="shared" si="7"/>
        <v>Hương lộ 24</v>
      </c>
      <c r="I414" s="84" t="s">
        <v>2888</v>
      </c>
      <c r="J414" s="84" t="s">
        <v>2504</v>
      </c>
      <c r="K414" s="84" t="s">
        <v>2507</v>
      </c>
      <c r="L414" s="95">
        <v>1500</v>
      </c>
      <c r="M414" s="96">
        <v>700</v>
      </c>
      <c r="N414" s="96">
        <v>550</v>
      </c>
      <c r="O414" s="96">
        <v>500</v>
      </c>
      <c r="P414" s="95">
        <f>VLOOKUP(G414&amp;"Vị trí 1",'[2]14_ODT'!$D$11:$L$3938,9,0)</f>
        <v>1500</v>
      </c>
      <c r="Q414" s="95">
        <f>VLOOKUP(G414&amp;"Vị trí 2",'[2]14_ODT'!$D$11:$L$3938,9,0)</f>
        <v>700</v>
      </c>
      <c r="R414" s="95">
        <f>VLOOKUP(G414&amp;"Vị trí 3",'[2]14_ODT'!$D$11:$L$3938,9,0)</f>
        <v>550</v>
      </c>
      <c r="S414" s="95">
        <f>VLOOKUP(G414&amp;"Vị trí 4",'[2]14_ODT'!$D$11:$L$3938,9,0)</f>
        <v>500</v>
      </c>
      <c r="T414" s="253" t="e">
        <f>VLOOKUP(A414,[2]bieutonghopphieudieutra!$E$4:$Z$1730,32,0)</f>
        <v>#N/A</v>
      </c>
      <c r="U414" s="253"/>
      <c r="V414" s="253"/>
      <c r="W414" s="253"/>
      <c r="X414" s="254" t="e">
        <f>T414/L414</f>
        <v>#N/A</v>
      </c>
      <c r="Y414" s="254"/>
      <c r="Z414" s="254"/>
      <c r="AA414" s="254"/>
      <c r="AB414" s="253"/>
      <c r="AC414" s="253"/>
      <c r="AD414" s="253"/>
      <c r="AE414" s="253"/>
      <c r="AF414" s="254"/>
      <c r="AG414" s="254"/>
      <c r="AH414" s="254"/>
      <c r="AI414" s="254"/>
      <c r="AJ414" s="86">
        <v>5.37</v>
      </c>
      <c r="AK414" s="255"/>
      <c r="AL414" s="255" t="e">
        <f>ROUNDDOWN(AJ414*#REF!/#REF!,1)</f>
        <v>#REF!</v>
      </c>
      <c r="AM414" s="397" t="e">
        <f t="shared" si="44"/>
        <v>#REF!</v>
      </c>
      <c r="AN414" s="397" t="e">
        <f t="shared" si="44"/>
        <v>#REF!</v>
      </c>
      <c r="AO414" s="397" t="e">
        <f t="shared" si="44"/>
        <v>#REF!</v>
      </c>
      <c r="AP414" s="397" t="e">
        <f t="shared" si="44"/>
        <v>#REF!</v>
      </c>
      <c r="AQ414" s="398" t="e">
        <f t="shared" si="45"/>
        <v>#REF!</v>
      </c>
      <c r="AR414" s="398" t="e">
        <f t="shared" si="45"/>
        <v>#REF!</v>
      </c>
      <c r="AS414" s="398" t="e">
        <f t="shared" si="45"/>
        <v>#REF!</v>
      </c>
      <c r="AT414" s="398" t="e">
        <f t="shared" si="45"/>
        <v>#REF!</v>
      </c>
      <c r="AU414" s="399" t="e">
        <f t="shared" si="42"/>
        <v>#REF!</v>
      </c>
      <c r="AV414" s="256" t="s">
        <v>32</v>
      </c>
      <c r="AW414" s="400">
        <v>1470</v>
      </c>
      <c r="AX414" s="401">
        <v>770</v>
      </c>
      <c r="AY414" s="401">
        <v>630</v>
      </c>
      <c r="AZ414" s="401">
        <v>560</v>
      </c>
      <c r="BA414" s="253">
        <v>1260</v>
      </c>
      <c r="BB414" s="253">
        <v>660</v>
      </c>
      <c r="BC414" s="253">
        <v>540</v>
      </c>
      <c r="BD414" s="253">
        <v>480</v>
      </c>
      <c r="BE414" s="103" t="e">
        <f t="shared" si="43"/>
        <v>#REF!</v>
      </c>
      <c r="BG414" s="1" t="s">
        <v>6408</v>
      </c>
    </row>
    <row r="415" spans="1:59" s="1" customFormat="1" ht="47.25" customHeight="1" x14ac:dyDescent="0.25">
      <c r="A415" s="83"/>
      <c r="B415" s="83"/>
      <c r="C415" s="83"/>
      <c r="D415" s="83"/>
      <c r="E415" s="29"/>
      <c r="F415" s="85"/>
      <c r="G415" s="93"/>
      <c r="H415" s="56"/>
      <c r="I415" s="84"/>
      <c r="J415" s="84"/>
      <c r="K415" s="84"/>
      <c r="L415" s="95"/>
      <c r="M415" s="96"/>
      <c r="N415" s="96"/>
      <c r="O415" s="96"/>
      <c r="P415" s="115"/>
      <c r="Q415" s="115"/>
      <c r="R415" s="115"/>
      <c r="S415" s="115"/>
      <c r="T415" s="402"/>
      <c r="U415" s="402"/>
      <c r="V415" s="402"/>
      <c r="W415" s="402"/>
      <c r="X415" s="403"/>
      <c r="Y415" s="403"/>
      <c r="Z415" s="403"/>
      <c r="AA415" s="403"/>
      <c r="AB415" s="402"/>
      <c r="AC415" s="402"/>
      <c r="AD415" s="402"/>
      <c r="AE415" s="402"/>
      <c r="AF415" s="403"/>
      <c r="AG415" s="403"/>
      <c r="AH415" s="403"/>
      <c r="AI415" s="403"/>
      <c r="AJ415" s="118"/>
      <c r="AK415" s="404"/>
      <c r="AL415" s="404"/>
      <c r="AM415" s="405"/>
      <c r="AN415" s="405"/>
      <c r="AO415" s="405"/>
      <c r="AP415" s="405"/>
      <c r="AQ415" s="406"/>
      <c r="AR415" s="406"/>
      <c r="AS415" s="406"/>
      <c r="AT415" s="406"/>
      <c r="AU415" s="407"/>
      <c r="AV415" s="403"/>
      <c r="AW415" s="408"/>
      <c r="AX415" s="408"/>
      <c r="AY415" s="408"/>
      <c r="AZ415" s="408"/>
      <c r="BA415" s="402"/>
      <c r="BB415" s="402"/>
      <c r="BC415" s="402"/>
      <c r="BD415" s="402"/>
      <c r="BE415" s="103"/>
    </row>
    <row r="416" spans="1:59" s="1" customFormat="1" ht="47.25" customHeight="1" x14ac:dyDescent="0.25">
      <c r="A416" s="83"/>
      <c r="B416" s="83"/>
      <c r="C416" s="83"/>
      <c r="D416" s="83"/>
      <c r="E416" s="29"/>
      <c r="F416" s="85"/>
      <c r="G416" s="93"/>
      <c r="H416" s="56"/>
      <c r="I416" s="84"/>
      <c r="J416" s="84"/>
      <c r="K416" s="84"/>
      <c r="L416" s="95"/>
      <c r="M416" s="96"/>
      <c r="N416" s="96"/>
      <c r="O416" s="96"/>
      <c r="P416" s="115"/>
      <c r="Q416" s="115"/>
      <c r="R416" s="115"/>
      <c r="S416" s="115"/>
      <c r="T416" s="402"/>
      <c r="U416" s="402"/>
      <c r="V416" s="402"/>
      <c r="W416" s="402"/>
      <c r="X416" s="403"/>
      <c r="Y416" s="403"/>
      <c r="Z416" s="403"/>
      <c r="AA416" s="403"/>
      <c r="AB416" s="402"/>
      <c r="AC416" s="402"/>
      <c r="AD416" s="402"/>
      <c r="AE416" s="402"/>
      <c r="AF416" s="403"/>
      <c r="AG416" s="403"/>
      <c r="AH416" s="403"/>
      <c r="AI416" s="403"/>
      <c r="AJ416" s="118"/>
      <c r="AK416" s="404"/>
      <c r="AL416" s="404"/>
      <c r="AM416" s="405"/>
      <c r="AN416" s="405"/>
      <c r="AO416" s="405"/>
      <c r="AP416" s="405"/>
      <c r="AQ416" s="406"/>
      <c r="AR416" s="406"/>
      <c r="AS416" s="406"/>
      <c r="AT416" s="406"/>
      <c r="AU416" s="407"/>
      <c r="AV416" s="403"/>
      <c r="AW416" s="408"/>
      <c r="AX416" s="408"/>
      <c r="AY416" s="408"/>
      <c r="AZ416" s="408"/>
      <c r="BA416" s="402"/>
      <c r="BB416" s="402"/>
      <c r="BC416" s="402"/>
      <c r="BD416" s="402"/>
      <c r="BE416" s="103"/>
    </row>
    <row r="417" spans="1:59" s="1" customFormat="1" ht="47.25" customHeight="1" x14ac:dyDescent="0.25">
      <c r="A417" s="83"/>
      <c r="B417" s="83"/>
      <c r="C417" s="83"/>
      <c r="D417" s="83"/>
      <c r="E417" s="29"/>
      <c r="F417" s="85"/>
      <c r="G417" s="93"/>
      <c r="H417" s="56"/>
      <c r="I417" s="84"/>
      <c r="J417" s="84"/>
      <c r="K417" s="84"/>
      <c r="L417" s="95"/>
      <c r="M417" s="96"/>
      <c r="N417" s="96"/>
      <c r="O417" s="96"/>
      <c r="P417" s="115"/>
      <c r="Q417" s="115"/>
      <c r="R417" s="115"/>
      <c r="S417" s="115"/>
      <c r="T417" s="402"/>
      <c r="U417" s="402"/>
      <c r="V417" s="402"/>
      <c r="W417" s="402"/>
      <c r="X417" s="403"/>
      <c r="Y417" s="403"/>
      <c r="Z417" s="403"/>
      <c r="AA417" s="403"/>
      <c r="AB417" s="402"/>
      <c r="AC417" s="402"/>
      <c r="AD417" s="402"/>
      <c r="AE417" s="402"/>
      <c r="AF417" s="403"/>
      <c r="AG417" s="403"/>
      <c r="AH417" s="403"/>
      <c r="AI417" s="403"/>
      <c r="AJ417" s="118"/>
      <c r="AK417" s="404"/>
      <c r="AL417" s="404"/>
      <c r="AM417" s="405"/>
      <c r="AN417" s="405"/>
      <c r="AO417" s="405"/>
      <c r="AP417" s="405"/>
      <c r="AQ417" s="406"/>
      <c r="AR417" s="406"/>
      <c r="AS417" s="406"/>
      <c r="AT417" s="406"/>
      <c r="AU417" s="407"/>
      <c r="AV417" s="403"/>
      <c r="AW417" s="408"/>
      <c r="AX417" s="408"/>
      <c r="AY417" s="408"/>
      <c r="AZ417" s="408"/>
      <c r="BA417" s="402"/>
      <c r="BB417" s="402"/>
      <c r="BC417" s="402"/>
      <c r="BD417" s="402"/>
      <c r="BE417" s="103"/>
    </row>
    <row r="418" spans="1:59" s="1" customFormat="1" ht="47.25" customHeight="1" x14ac:dyDescent="0.25">
      <c r="A418" s="83"/>
      <c r="B418" s="83"/>
      <c r="C418" s="83"/>
      <c r="D418" s="83"/>
      <c r="E418" s="29"/>
      <c r="F418" s="85"/>
      <c r="G418" s="93"/>
      <c r="H418" s="56"/>
      <c r="I418" s="84"/>
      <c r="J418" s="84"/>
      <c r="K418" s="84"/>
      <c r="L418" s="95"/>
      <c r="M418" s="96"/>
      <c r="N418" s="96"/>
      <c r="O418" s="96"/>
      <c r="P418" s="115"/>
      <c r="Q418" s="115"/>
      <c r="R418" s="115"/>
      <c r="S418" s="115"/>
      <c r="T418" s="402"/>
      <c r="U418" s="402"/>
      <c r="V418" s="402"/>
      <c r="W418" s="402"/>
      <c r="X418" s="403"/>
      <c r="Y418" s="403"/>
      <c r="Z418" s="403"/>
      <c r="AA418" s="403"/>
      <c r="AB418" s="402"/>
      <c r="AC418" s="402"/>
      <c r="AD418" s="402"/>
      <c r="AE418" s="402"/>
      <c r="AF418" s="403"/>
      <c r="AG418" s="403"/>
      <c r="AH418" s="403"/>
      <c r="AI418" s="403"/>
      <c r="AJ418" s="118"/>
      <c r="AK418" s="404"/>
      <c r="AL418" s="404"/>
      <c r="AM418" s="405"/>
      <c r="AN418" s="405"/>
      <c r="AO418" s="405"/>
      <c r="AP418" s="405"/>
      <c r="AQ418" s="406"/>
      <c r="AR418" s="406"/>
      <c r="AS418" s="406"/>
      <c r="AT418" s="406"/>
      <c r="AU418" s="407"/>
      <c r="AV418" s="403"/>
      <c r="AW418" s="408"/>
      <c r="AX418" s="408"/>
      <c r="AY418" s="408"/>
      <c r="AZ418" s="408"/>
      <c r="BA418" s="402"/>
      <c r="BB418" s="402"/>
      <c r="BC418" s="402"/>
      <c r="BD418" s="402"/>
      <c r="BE418" s="103"/>
    </row>
    <row r="419" spans="1:59" s="1" customFormat="1" ht="47.25" customHeight="1" x14ac:dyDescent="0.25">
      <c r="A419" s="83"/>
      <c r="B419" s="83"/>
      <c r="C419" s="83"/>
      <c r="D419" s="83"/>
      <c r="E419" s="29"/>
      <c r="F419" s="85"/>
      <c r="G419" s="93"/>
      <c r="H419" s="56"/>
      <c r="I419" s="84"/>
      <c r="J419" s="84"/>
      <c r="K419" s="84"/>
      <c r="L419" s="95"/>
      <c r="M419" s="96"/>
      <c r="N419" s="96"/>
      <c r="O419" s="96"/>
      <c r="P419" s="115"/>
      <c r="Q419" s="115"/>
      <c r="R419" s="115"/>
      <c r="S419" s="115"/>
      <c r="T419" s="402"/>
      <c r="U419" s="402"/>
      <c r="V419" s="402"/>
      <c r="W419" s="402"/>
      <c r="X419" s="403"/>
      <c r="Y419" s="403"/>
      <c r="Z419" s="403"/>
      <c r="AA419" s="403"/>
      <c r="AB419" s="402"/>
      <c r="AC419" s="402"/>
      <c r="AD419" s="402"/>
      <c r="AE419" s="402"/>
      <c r="AF419" s="403"/>
      <c r="AG419" s="403"/>
      <c r="AH419" s="403"/>
      <c r="AI419" s="403"/>
      <c r="AJ419" s="118"/>
      <c r="AK419" s="404"/>
      <c r="AL419" s="404"/>
      <c r="AM419" s="405"/>
      <c r="AN419" s="405"/>
      <c r="AO419" s="405"/>
      <c r="AP419" s="405"/>
      <c r="AQ419" s="406"/>
      <c r="AR419" s="406"/>
      <c r="AS419" s="406"/>
      <c r="AT419" s="406"/>
      <c r="AU419" s="407"/>
      <c r="AV419" s="403"/>
      <c r="AW419" s="408"/>
      <c r="AX419" s="408"/>
      <c r="AY419" s="408"/>
      <c r="AZ419" s="408"/>
      <c r="BA419" s="402"/>
      <c r="BB419" s="402"/>
      <c r="BC419" s="402"/>
      <c r="BD419" s="402"/>
      <c r="BE419" s="103"/>
    </row>
    <row r="420" spans="1:59" s="1" customFormat="1" ht="47.25" customHeight="1" x14ac:dyDescent="0.25">
      <c r="A420" s="83"/>
      <c r="B420" s="83"/>
      <c r="C420" s="83"/>
      <c r="D420" s="83"/>
      <c r="E420" s="29"/>
      <c r="F420" s="85"/>
      <c r="G420" s="93"/>
      <c r="H420" s="56"/>
      <c r="I420" s="84"/>
      <c r="J420" s="84"/>
      <c r="K420" s="84"/>
      <c r="L420" s="95"/>
      <c r="M420" s="96"/>
      <c r="N420" s="96"/>
      <c r="O420" s="96"/>
      <c r="P420" s="115"/>
      <c r="Q420" s="115"/>
      <c r="R420" s="115"/>
      <c r="S420" s="115"/>
      <c r="T420" s="402"/>
      <c r="U420" s="402"/>
      <c r="V420" s="402"/>
      <c r="W420" s="402"/>
      <c r="X420" s="403"/>
      <c r="Y420" s="403"/>
      <c r="Z420" s="403"/>
      <c r="AA420" s="403"/>
      <c r="AB420" s="402"/>
      <c r="AC420" s="402"/>
      <c r="AD420" s="402"/>
      <c r="AE420" s="402"/>
      <c r="AF420" s="403"/>
      <c r="AG420" s="403"/>
      <c r="AH420" s="403"/>
      <c r="AI420" s="403"/>
      <c r="AJ420" s="118"/>
      <c r="AK420" s="404"/>
      <c r="AL420" s="404"/>
      <c r="AM420" s="405"/>
      <c r="AN420" s="405"/>
      <c r="AO420" s="405"/>
      <c r="AP420" s="405"/>
      <c r="AQ420" s="406"/>
      <c r="AR420" s="406"/>
      <c r="AS420" s="406"/>
      <c r="AT420" s="406"/>
      <c r="AU420" s="407"/>
      <c r="AV420" s="403"/>
      <c r="AW420" s="408"/>
      <c r="AX420" s="408"/>
      <c r="AY420" s="408"/>
      <c r="AZ420" s="408"/>
      <c r="BA420" s="402"/>
      <c r="BB420" s="402"/>
      <c r="BC420" s="402"/>
      <c r="BD420" s="402"/>
      <c r="BE420" s="103"/>
    </row>
    <row r="421" spans="1:59" s="7" customFormat="1" ht="63" x14ac:dyDescent="0.3">
      <c r="A421" s="1"/>
      <c r="B421" s="1"/>
      <c r="C421" s="1"/>
      <c r="D421" s="1"/>
      <c r="E421" s="1"/>
      <c r="F421" s="55">
        <v>59</v>
      </c>
      <c r="G421" s="55" t="s">
        <v>4178</v>
      </c>
      <c r="H421" s="56" t="str">
        <f t="shared" si="7"/>
        <v>Đường giáp ranh giữa xã Vĩnh Tân và thị trấn Vĩnh An cũ</v>
      </c>
      <c r="I421" s="56" t="s">
        <v>51</v>
      </c>
      <c r="J421" s="56" t="s">
        <v>6424</v>
      </c>
      <c r="K421" s="84" t="s">
        <v>2507</v>
      </c>
      <c r="L421" s="55">
        <v>2000</v>
      </c>
      <c r="M421" s="55">
        <v>1000</v>
      </c>
      <c r="N421" s="55">
        <v>800</v>
      </c>
      <c r="O421" s="55">
        <v>500</v>
      </c>
      <c r="AJ421" s="8"/>
      <c r="AL421" s="9"/>
      <c r="AM421" s="409"/>
      <c r="AN421" s="410"/>
      <c r="AO421" s="410"/>
      <c r="AP421" s="411"/>
      <c r="AQ421" s="412"/>
      <c r="AR421" s="412"/>
      <c r="AS421" s="412"/>
      <c r="AT421" s="412"/>
      <c r="AU421" s="413"/>
      <c r="AV421" s="8"/>
      <c r="AW421" s="15"/>
      <c r="AX421" s="15"/>
      <c r="AY421" s="15"/>
      <c r="AZ421" s="15"/>
      <c r="BA421" s="16"/>
      <c r="BB421" s="16"/>
      <c r="BC421" s="16"/>
      <c r="BD421" s="16"/>
      <c r="BE421" s="1"/>
      <c r="BF421" s="6"/>
      <c r="BG421" s="6"/>
    </row>
    <row r="422" spans="1:59" s="18" customFormat="1" ht="15.75" x14ac:dyDescent="0.25">
      <c r="A422" s="53"/>
      <c r="B422" s="53"/>
      <c r="C422" s="53"/>
      <c r="D422" s="53"/>
      <c r="E422" s="89"/>
      <c r="F422" s="87"/>
      <c r="G422" s="87"/>
      <c r="H422" s="56"/>
      <c r="I422" s="87"/>
      <c r="J422" s="87"/>
      <c r="K422" s="87"/>
      <c r="L422" s="387"/>
      <c r="M422" s="87"/>
      <c r="N422" s="87"/>
      <c r="O422" s="87"/>
      <c r="P422" s="387"/>
      <c r="Q422" s="387"/>
      <c r="R422" s="387"/>
      <c r="S422" s="387"/>
      <c r="T422" s="388"/>
      <c r="U422" s="389"/>
      <c r="V422" s="389"/>
      <c r="W422" s="389"/>
      <c r="X422" s="389"/>
      <c r="Y422" s="390"/>
      <c r="Z422" s="390"/>
      <c r="AA422" s="390"/>
      <c r="AB422" s="390"/>
      <c r="AC422" s="389"/>
      <c r="AD422" s="389"/>
      <c r="AE422" s="389"/>
      <c r="AF422" s="389"/>
      <c r="AG422" s="391"/>
      <c r="AH422" s="391"/>
      <c r="AI422" s="391"/>
      <c r="AJ422" s="391"/>
      <c r="AK422" s="392"/>
      <c r="AL422" s="392"/>
      <c r="AM422" s="393"/>
      <c r="AN422" s="389"/>
      <c r="AO422" s="389"/>
      <c r="AP422" s="389"/>
      <c r="AQ422" s="389"/>
      <c r="AR422" s="389"/>
      <c r="AS422" s="389"/>
      <c r="AT422" s="389"/>
      <c r="AU422" s="389"/>
      <c r="AV422" s="396"/>
      <c r="AW422" s="89"/>
      <c r="AX422" s="394"/>
      <c r="AY422" s="395"/>
    </row>
    <row r="423" spans="1:59" s="18" customFormat="1" ht="15.75" x14ac:dyDescent="0.25">
      <c r="A423" s="53"/>
      <c r="B423" s="53"/>
      <c r="C423" s="53"/>
      <c r="D423" s="53"/>
      <c r="E423" s="89"/>
      <c r="F423" s="87"/>
      <c r="G423" s="87"/>
      <c r="H423" s="56"/>
      <c r="I423" s="87"/>
      <c r="J423" s="87"/>
      <c r="K423" s="87"/>
      <c r="L423" s="387"/>
      <c r="M423" s="87"/>
      <c r="N423" s="87"/>
      <c r="O423" s="87"/>
      <c r="P423" s="387"/>
      <c r="Q423" s="387"/>
      <c r="R423" s="387"/>
      <c r="S423" s="387"/>
      <c r="T423" s="388"/>
      <c r="U423" s="389"/>
      <c r="V423" s="389"/>
      <c r="W423" s="389"/>
      <c r="X423" s="389"/>
      <c r="Y423" s="390"/>
      <c r="Z423" s="390"/>
      <c r="AA423" s="390"/>
      <c r="AB423" s="390"/>
      <c r="AC423" s="389"/>
      <c r="AD423" s="389"/>
      <c r="AE423" s="389"/>
      <c r="AF423" s="389"/>
      <c r="AG423" s="391"/>
      <c r="AH423" s="391"/>
      <c r="AI423" s="391"/>
      <c r="AJ423" s="391"/>
      <c r="AK423" s="392"/>
      <c r="AL423" s="392"/>
      <c r="AM423" s="393"/>
      <c r="AN423" s="389"/>
      <c r="AO423" s="389"/>
      <c r="AP423" s="389"/>
      <c r="AQ423" s="389"/>
      <c r="AR423" s="389"/>
      <c r="AS423" s="389"/>
      <c r="AT423" s="389"/>
      <c r="AU423" s="389"/>
      <c r="AV423" s="396"/>
      <c r="AW423" s="89"/>
      <c r="AX423" s="394"/>
      <c r="AY423" s="395"/>
    </row>
    <row r="424" spans="1:59" s="18" customFormat="1" ht="15.75" x14ac:dyDescent="0.25">
      <c r="A424" s="53"/>
      <c r="B424" s="53"/>
      <c r="C424" s="53"/>
      <c r="D424" s="53"/>
      <c r="E424" s="89"/>
      <c r="F424" s="87"/>
      <c r="G424" s="87"/>
      <c r="H424" s="56"/>
      <c r="I424" s="87"/>
      <c r="J424" s="87"/>
      <c r="K424" s="87"/>
      <c r="L424" s="387"/>
      <c r="M424" s="87"/>
      <c r="N424" s="87"/>
      <c r="O424" s="87"/>
      <c r="P424" s="387"/>
      <c r="Q424" s="387"/>
      <c r="R424" s="387"/>
      <c r="S424" s="387"/>
      <c r="T424" s="388"/>
      <c r="U424" s="389"/>
      <c r="V424" s="389"/>
      <c r="W424" s="389"/>
      <c r="X424" s="389"/>
      <c r="Y424" s="390"/>
      <c r="Z424" s="390"/>
      <c r="AA424" s="390"/>
      <c r="AB424" s="390"/>
      <c r="AC424" s="389"/>
      <c r="AD424" s="389"/>
      <c r="AE424" s="389"/>
      <c r="AF424" s="389"/>
      <c r="AG424" s="391"/>
      <c r="AH424" s="391"/>
      <c r="AI424" s="391"/>
      <c r="AJ424" s="391"/>
      <c r="AK424" s="392"/>
      <c r="AL424" s="392"/>
      <c r="AM424" s="393"/>
      <c r="AN424" s="389"/>
      <c r="AO424" s="389"/>
      <c r="AP424" s="389"/>
      <c r="AQ424" s="389"/>
      <c r="AR424" s="389"/>
      <c r="AS424" s="389"/>
      <c r="AT424" s="389"/>
      <c r="AU424" s="389"/>
      <c r="AV424" s="396"/>
      <c r="AW424" s="89"/>
      <c r="AX424" s="394"/>
      <c r="AY424" s="395"/>
    </row>
    <row r="425" spans="1:59" s="18" customFormat="1" ht="15.75" x14ac:dyDescent="0.25">
      <c r="A425" s="53"/>
      <c r="B425" s="53"/>
      <c r="C425" s="53"/>
      <c r="D425" s="53"/>
      <c r="E425" s="89"/>
      <c r="F425" s="87"/>
      <c r="G425" s="87"/>
      <c r="H425" s="56"/>
      <c r="I425" s="87"/>
      <c r="J425" s="87"/>
      <c r="K425" s="87"/>
      <c r="L425" s="387"/>
      <c r="M425" s="87"/>
      <c r="N425" s="87"/>
      <c r="O425" s="87"/>
      <c r="P425" s="387"/>
      <c r="Q425" s="387"/>
      <c r="R425" s="387"/>
      <c r="S425" s="387"/>
      <c r="T425" s="388"/>
      <c r="U425" s="389"/>
      <c r="V425" s="389"/>
      <c r="W425" s="389"/>
      <c r="X425" s="389"/>
      <c r="Y425" s="390"/>
      <c r="Z425" s="390"/>
      <c r="AA425" s="390"/>
      <c r="AB425" s="390"/>
      <c r="AC425" s="389"/>
      <c r="AD425" s="389"/>
      <c r="AE425" s="389"/>
      <c r="AF425" s="389"/>
      <c r="AG425" s="391"/>
      <c r="AH425" s="391"/>
      <c r="AI425" s="391"/>
      <c r="AJ425" s="391"/>
      <c r="AK425" s="392"/>
      <c r="AL425" s="392"/>
      <c r="AM425" s="393"/>
      <c r="AN425" s="389"/>
      <c r="AO425" s="389"/>
      <c r="AP425" s="389"/>
      <c r="AQ425" s="389"/>
      <c r="AR425" s="389"/>
      <c r="AS425" s="389"/>
      <c r="AT425" s="389"/>
      <c r="AU425" s="389"/>
      <c r="AV425" s="396"/>
      <c r="AW425" s="89"/>
      <c r="AX425" s="394"/>
      <c r="AY425" s="395"/>
    </row>
    <row r="426" spans="1:59" s="18" customFormat="1" ht="15.75" x14ac:dyDescent="0.25">
      <c r="A426" s="53"/>
      <c r="B426" s="53"/>
      <c r="C426" s="53"/>
      <c r="D426" s="53"/>
      <c r="E426" s="89"/>
      <c r="F426" s="87"/>
      <c r="G426" s="87"/>
      <c r="H426" s="56"/>
      <c r="I426" s="87"/>
      <c r="J426" s="87"/>
      <c r="K426" s="87"/>
      <c r="L426" s="387"/>
      <c r="M426" s="87"/>
      <c r="N426" s="87"/>
      <c r="O426" s="87"/>
      <c r="P426" s="387"/>
      <c r="Q426" s="387"/>
      <c r="R426" s="387"/>
      <c r="S426" s="387"/>
      <c r="T426" s="388"/>
      <c r="U426" s="389"/>
      <c r="V426" s="389"/>
      <c r="W426" s="389"/>
      <c r="X426" s="389"/>
      <c r="Y426" s="390"/>
      <c r="Z426" s="390"/>
      <c r="AA426" s="390"/>
      <c r="AB426" s="390"/>
      <c r="AC426" s="389"/>
      <c r="AD426" s="389"/>
      <c r="AE426" s="389"/>
      <c r="AF426" s="389"/>
      <c r="AG426" s="391"/>
      <c r="AH426" s="391"/>
      <c r="AI426" s="391"/>
      <c r="AJ426" s="391"/>
      <c r="AK426" s="392"/>
      <c r="AL426" s="392"/>
      <c r="AM426" s="393"/>
      <c r="AN426" s="389"/>
      <c r="AO426" s="389"/>
      <c r="AP426" s="389"/>
      <c r="AQ426" s="389"/>
      <c r="AR426" s="389"/>
      <c r="AS426" s="389"/>
      <c r="AT426" s="389"/>
      <c r="AU426" s="389"/>
      <c r="AV426" s="396"/>
      <c r="AW426" s="89"/>
      <c r="AX426" s="394"/>
      <c r="AY426" s="395"/>
    </row>
    <row r="427" spans="1:59" s="18" customFormat="1" ht="15.75" x14ac:dyDescent="0.25">
      <c r="A427" s="53"/>
      <c r="B427" s="53"/>
      <c r="C427" s="53"/>
      <c r="D427" s="53"/>
      <c r="E427" s="89"/>
      <c r="F427" s="87"/>
      <c r="G427" s="87"/>
      <c r="H427" s="56"/>
      <c r="I427" s="87"/>
      <c r="J427" s="87"/>
      <c r="K427" s="87"/>
      <c r="L427" s="387"/>
      <c r="M427" s="87"/>
      <c r="N427" s="87"/>
      <c r="O427" s="87"/>
      <c r="P427" s="387"/>
      <c r="Q427" s="387"/>
      <c r="R427" s="387"/>
      <c r="S427" s="387"/>
      <c r="T427" s="388"/>
      <c r="U427" s="389"/>
      <c r="V427" s="389"/>
      <c r="W427" s="389"/>
      <c r="X427" s="389"/>
      <c r="Y427" s="390"/>
      <c r="Z427" s="390"/>
      <c r="AA427" s="390"/>
      <c r="AB427" s="390"/>
      <c r="AC427" s="389"/>
      <c r="AD427" s="389"/>
      <c r="AE427" s="389"/>
      <c r="AF427" s="389"/>
      <c r="AG427" s="391"/>
      <c r="AH427" s="391"/>
      <c r="AI427" s="391"/>
      <c r="AJ427" s="391"/>
      <c r="AK427" s="392"/>
      <c r="AL427" s="392"/>
      <c r="AM427" s="393"/>
      <c r="AN427" s="389"/>
      <c r="AO427" s="389"/>
      <c r="AP427" s="389"/>
      <c r="AQ427" s="389"/>
      <c r="AR427" s="389"/>
      <c r="AS427" s="389"/>
      <c r="AT427" s="389"/>
      <c r="AU427" s="389"/>
      <c r="AV427" s="396"/>
      <c r="AW427" s="89"/>
      <c r="AX427" s="394"/>
      <c r="AY427" s="395"/>
    </row>
    <row r="428" spans="1:59" s="7" customFormat="1" ht="31.5" x14ac:dyDescent="0.3">
      <c r="A428" s="1"/>
      <c r="B428" s="1"/>
      <c r="C428" s="1"/>
      <c r="D428" s="1"/>
      <c r="E428" s="1"/>
      <c r="F428" s="55"/>
      <c r="G428" s="55" t="s">
        <v>72</v>
      </c>
      <c r="H428" s="56" t="str">
        <f t="shared" si="7"/>
        <v>Đường Tân An - Vĩnh Tân</v>
      </c>
      <c r="I428" s="56" t="s">
        <v>6425</v>
      </c>
      <c r="J428" s="56" t="s">
        <v>67</v>
      </c>
      <c r="K428" s="56" t="s">
        <v>4081</v>
      </c>
      <c r="L428" s="57">
        <v>2000</v>
      </c>
      <c r="M428" s="57">
        <v>800</v>
      </c>
      <c r="N428" s="55">
        <v>600</v>
      </c>
      <c r="O428" s="55">
        <v>500</v>
      </c>
      <c r="AJ428" s="8"/>
      <c r="AL428" s="9"/>
      <c r="AM428" s="409"/>
      <c r="AN428" s="410"/>
      <c r="AO428" s="410"/>
      <c r="AP428" s="411"/>
      <c r="AQ428" s="412"/>
      <c r="AR428" s="412"/>
      <c r="AS428" s="412"/>
      <c r="AT428" s="412"/>
      <c r="AU428" s="413"/>
      <c r="AV428" s="8"/>
      <c r="AW428" s="15"/>
      <c r="AX428" s="15"/>
      <c r="AY428" s="15"/>
      <c r="AZ428" s="15"/>
      <c r="BA428" s="16"/>
      <c r="BB428" s="16"/>
      <c r="BC428" s="16"/>
      <c r="BD428" s="16"/>
      <c r="BE428" s="1"/>
      <c r="BF428" s="6"/>
      <c r="BG428" s="6"/>
    </row>
    <row r="429" spans="1:59" s="18" customFormat="1" ht="15.75" x14ac:dyDescent="0.25">
      <c r="A429" s="53"/>
      <c r="B429" s="53"/>
      <c r="C429" s="53"/>
      <c r="D429" s="53"/>
      <c r="E429" s="89"/>
      <c r="F429" s="87"/>
      <c r="G429" s="87"/>
      <c r="H429" s="56"/>
      <c r="I429" s="87"/>
      <c r="J429" s="87"/>
      <c r="K429" s="87"/>
      <c r="L429" s="387"/>
      <c r="M429" s="87"/>
      <c r="N429" s="87"/>
      <c r="O429" s="87"/>
      <c r="P429" s="387"/>
      <c r="Q429" s="387"/>
      <c r="R429" s="387"/>
      <c r="S429" s="387"/>
      <c r="T429" s="388"/>
      <c r="U429" s="389"/>
      <c r="V429" s="389"/>
      <c r="W429" s="389"/>
      <c r="X429" s="389"/>
      <c r="Y429" s="390"/>
      <c r="Z429" s="390"/>
      <c r="AA429" s="390"/>
      <c r="AB429" s="390"/>
      <c r="AC429" s="389"/>
      <c r="AD429" s="389"/>
      <c r="AE429" s="389"/>
      <c r="AF429" s="389"/>
      <c r="AG429" s="391"/>
      <c r="AH429" s="391"/>
      <c r="AI429" s="391"/>
      <c r="AJ429" s="391"/>
      <c r="AK429" s="392"/>
      <c r="AL429" s="392"/>
      <c r="AM429" s="393"/>
      <c r="AN429" s="389"/>
      <c r="AO429" s="389"/>
      <c r="AP429" s="389"/>
      <c r="AQ429" s="389"/>
      <c r="AR429" s="389"/>
      <c r="AS429" s="389"/>
      <c r="AT429" s="389"/>
      <c r="AU429" s="389"/>
      <c r="AV429" s="396"/>
      <c r="AW429" s="89"/>
      <c r="AX429" s="394"/>
      <c r="AY429" s="395"/>
    </row>
    <row r="430" spans="1:59" s="18" customFormat="1" ht="15.75" x14ac:dyDescent="0.25">
      <c r="A430" s="53"/>
      <c r="B430" s="53"/>
      <c r="C430" s="53"/>
      <c r="D430" s="53"/>
      <c r="E430" s="89"/>
      <c r="F430" s="87"/>
      <c r="G430" s="87"/>
      <c r="H430" s="56"/>
      <c r="I430" s="87"/>
      <c r="J430" s="87"/>
      <c r="K430" s="87"/>
      <c r="L430" s="387"/>
      <c r="M430" s="87"/>
      <c r="N430" s="87"/>
      <c r="O430" s="87"/>
      <c r="P430" s="387"/>
      <c r="Q430" s="387"/>
      <c r="R430" s="387"/>
      <c r="S430" s="387"/>
      <c r="T430" s="388"/>
      <c r="U430" s="389"/>
      <c r="V430" s="389"/>
      <c r="W430" s="389"/>
      <c r="X430" s="389"/>
      <c r="Y430" s="390"/>
      <c r="Z430" s="390"/>
      <c r="AA430" s="390"/>
      <c r="AB430" s="390"/>
      <c r="AC430" s="389"/>
      <c r="AD430" s="389"/>
      <c r="AE430" s="389"/>
      <c r="AF430" s="389"/>
      <c r="AG430" s="391"/>
      <c r="AH430" s="391"/>
      <c r="AI430" s="391"/>
      <c r="AJ430" s="391"/>
      <c r="AK430" s="392"/>
      <c r="AL430" s="392"/>
      <c r="AM430" s="393"/>
      <c r="AN430" s="389"/>
      <c r="AO430" s="389"/>
      <c r="AP430" s="389"/>
      <c r="AQ430" s="389"/>
      <c r="AR430" s="389"/>
      <c r="AS430" s="389"/>
      <c r="AT430" s="389"/>
      <c r="AU430" s="389"/>
      <c r="AV430" s="396"/>
      <c r="AW430" s="89"/>
      <c r="AX430" s="394"/>
      <c r="AY430" s="395"/>
    </row>
    <row r="431" spans="1:59" s="18" customFormat="1" ht="15.75" x14ac:dyDescent="0.25">
      <c r="A431" s="53"/>
      <c r="B431" s="53"/>
      <c r="C431" s="53"/>
      <c r="D431" s="53"/>
      <c r="E431" s="89"/>
      <c r="F431" s="87"/>
      <c r="G431" s="87"/>
      <c r="H431" s="56"/>
      <c r="I431" s="87"/>
      <c r="J431" s="87"/>
      <c r="K431" s="87"/>
      <c r="L431" s="387"/>
      <c r="M431" s="87"/>
      <c r="N431" s="87"/>
      <c r="O431" s="87"/>
      <c r="P431" s="387"/>
      <c r="Q431" s="387"/>
      <c r="R431" s="387"/>
      <c r="S431" s="387"/>
      <c r="T431" s="388"/>
      <c r="U431" s="389"/>
      <c r="V431" s="389"/>
      <c r="W431" s="389"/>
      <c r="X431" s="389"/>
      <c r="Y431" s="390"/>
      <c r="Z431" s="390"/>
      <c r="AA431" s="390"/>
      <c r="AB431" s="390"/>
      <c r="AC431" s="389"/>
      <c r="AD431" s="389"/>
      <c r="AE431" s="389"/>
      <c r="AF431" s="389"/>
      <c r="AG431" s="391"/>
      <c r="AH431" s="391"/>
      <c r="AI431" s="391"/>
      <c r="AJ431" s="391"/>
      <c r="AK431" s="392"/>
      <c r="AL431" s="392"/>
      <c r="AM431" s="393"/>
      <c r="AN431" s="389"/>
      <c r="AO431" s="389"/>
      <c r="AP431" s="389"/>
      <c r="AQ431" s="389"/>
      <c r="AR431" s="389"/>
      <c r="AS431" s="389"/>
      <c r="AT431" s="389"/>
      <c r="AU431" s="389"/>
      <c r="AV431" s="396"/>
      <c r="AW431" s="89"/>
      <c r="AX431" s="394"/>
      <c r="AY431" s="395"/>
    </row>
    <row r="432" spans="1:59" s="18" customFormat="1" ht="15.75" x14ac:dyDescent="0.25">
      <c r="A432" s="53"/>
      <c r="B432" s="53"/>
      <c r="C432" s="53"/>
      <c r="D432" s="53"/>
      <c r="E432" s="89"/>
      <c r="F432" s="87"/>
      <c r="G432" s="87"/>
      <c r="H432" s="56"/>
      <c r="I432" s="87"/>
      <c r="J432" s="87"/>
      <c r="K432" s="87"/>
      <c r="L432" s="387"/>
      <c r="M432" s="87"/>
      <c r="N432" s="87"/>
      <c r="O432" s="87"/>
      <c r="P432" s="387"/>
      <c r="Q432" s="387"/>
      <c r="R432" s="387"/>
      <c r="S432" s="387"/>
      <c r="T432" s="388"/>
      <c r="U432" s="389"/>
      <c r="V432" s="389"/>
      <c r="W432" s="389"/>
      <c r="X432" s="389"/>
      <c r="Y432" s="390"/>
      <c r="Z432" s="390"/>
      <c r="AA432" s="390"/>
      <c r="AB432" s="390"/>
      <c r="AC432" s="389"/>
      <c r="AD432" s="389"/>
      <c r="AE432" s="389"/>
      <c r="AF432" s="389"/>
      <c r="AG432" s="391"/>
      <c r="AH432" s="391"/>
      <c r="AI432" s="391"/>
      <c r="AJ432" s="391"/>
      <c r="AK432" s="392"/>
      <c r="AL432" s="392"/>
      <c r="AM432" s="393"/>
      <c r="AN432" s="389"/>
      <c r="AO432" s="389"/>
      <c r="AP432" s="389"/>
      <c r="AQ432" s="389"/>
      <c r="AR432" s="389"/>
      <c r="AS432" s="389"/>
      <c r="AT432" s="389"/>
      <c r="AU432" s="389"/>
      <c r="AV432" s="396"/>
      <c r="AW432" s="89"/>
      <c r="AX432" s="394"/>
      <c r="AY432" s="395"/>
    </row>
    <row r="433" spans="1:59" s="18" customFormat="1" ht="15.75" x14ac:dyDescent="0.25">
      <c r="A433" s="53"/>
      <c r="B433" s="53"/>
      <c r="C433" s="53"/>
      <c r="D433" s="53"/>
      <c r="E433" s="89"/>
      <c r="F433" s="87"/>
      <c r="G433" s="87"/>
      <c r="H433" s="56"/>
      <c r="I433" s="87"/>
      <c r="J433" s="87"/>
      <c r="K433" s="87"/>
      <c r="L433" s="387"/>
      <c r="M433" s="87"/>
      <c r="N433" s="87"/>
      <c r="O433" s="87"/>
      <c r="P433" s="387"/>
      <c r="Q433" s="387"/>
      <c r="R433" s="387"/>
      <c r="S433" s="387"/>
      <c r="T433" s="388"/>
      <c r="U433" s="389"/>
      <c r="V433" s="389"/>
      <c r="W433" s="389"/>
      <c r="X433" s="389"/>
      <c r="Y433" s="390"/>
      <c r="Z433" s="390"/>
      <c r="AA433" s="390"/>
      <c r="AB433" s="390"/>
      <c r="AC433" s="389"/>
      <c r="AD433" s="389"/>
      <c r="AE433" s="389"/>
      <c r="AF433" s="389"/>
      <c r="AG433" s="391"/>
      <c r="AH433" s="391"/>
      <c r="AI433" s="391"/>
      <c r="AJ433" s="391"/>
      <c r="AK433" s="392"/>
      <c r="AL433" s="392"/>
      <c r="AM433" s="393"/>
      <c r="AN433" s="389"/>
      <c r="AO433" s="389"/>
      <c r="AP433" s="389"/>
      <c r="AQ433" s="389"/>
      <c r="AR433" s="389"/>
      <c r="AS433" s="389"/>
      <c r="AT433" s="389"/>
      <c r="AU433" s="389"/>
      <c r="AV433" s="396"/>
      <c r="AW433" s="89"/>
      <c r="AX433" s="394"/>
      <c r="AY433" s="395"/>
    </row>
    <row r="434" spans="1:59" s="18" customFormat="1" ht="15.75" x14ac:dyDescent="0.25">
      <c r="A434" s="53"/>
      <c r="B434" s="53"/>
      <c r="C434" s="53"/>
      <c r="D434" s="53"/>
      <c r="E434" s="89"/>
      <c r="F434" s="87"/>
      <c r="G434" s="87"/>
      <c r="H434" s="56"/>
      <c r="I434" s="87"/>
      <c r="J434" s="87"/>
      <c r="K434" s="87"/>
      <c r="L434" s="387"/>
      <c r="M434" s="87"/>
      <c r="N434" s="87"/>
      <c r="O434" s="87"/>
      <c r="P434" s="387"/>
      <c r="Q434" s="387"/>
      <c r="R434" s="387"/>
      <c r="S434" s="387"/>
      <c r="T434" s="388"/>
      <c r="U434" s="389"/>
      <c r="V434" s="389"/>
      <c r="W434" s="389"/>
      <c r="X434" s="389"/>
      <c r="Y434" s="390"/>
      <c r="Z434" s="390"/>
      <c r="AA434" s="390"/>
      <c r="AB434" s="390"/>
      <c r="AC434" s="389"/>
      <c r="AD434" s="389"/>
      <c r="AE434" s="389"/>
      <c r="AF434" s="389"/>
      <c r="AG434" s="391"/>
      <c r="AH434" s="391"/>
      <c r="AI434" s="391"/>
      <c r="AJ434" s="391"/>
      <c r="AK434" s="392"/>
      <c r="AL434" s="392"/>
      <c r="AM434" s="393"/>
      <c r="AN434" s="389"/>
      <c r="AO434" s="389"/>
      <c r="AP434" s="389"/>
      <c r="AQ434" s="389"/>
      <c r="AR434" s="389"/>
      <c r="AS434" s="389"/>
      <c r="AT434" s="389"/>
      <c r="AU434" s="389"/>
      <c r="AV434" s="396"/>
      <c r="AW434" s="89"/>
      <c r="AX434" s="394"/>
      <c r="AY434" s="395"/>
    </row>
    <row r="435" spans="1:59" s="7" customFormat="1" ht="31.5" x14ac:dyDescent="0.3">
      <c r="A435" s="1"/>
      <c r="B435" s="1"/>
      <c r="C435" s="1"/>
      <c r="D435" s="1"/>
      <c r="E435" s="1"/>
      <c r="F435" s="55"/>
      <c r="G435" s="55" t="s">
        <v>65</v>
      </c>
      <c r="H435" s="56" t="str">
        <f t="shared" si="7"/>
        <v>Đường Tân An - Vĩnh Tân</v>
      </c>
      <c r="I435" s="56" t="s">
        <v>4081</v>
      </c>
      <c r="J435" s="56" t="s">
        <v>67</v>
      </c>
      <c r="K435" s="56" t="s">
        <v>6426</v>
      </c>
      <c r="L435" s="57">
        <v>2300</v>
      </c>
      <c r="M435" s="57">
        <v>1000</v>
      </c>
      <c r="N435" s="57">
        <v>800</v>
      </c>
      <c r="O435" s="57">
        <v>700</v>
      </c>
      <c r="AJ435" s="8"/>
      <c r="AL435" s="9"/>
      <c r="AM435" s="409"/>
      <c r="AN435" s="410"/>
      <c r="AO435" s="410"/>
      <c r="AP435" s="411"/>
      <c r="AQ435" s="412"/>
      <c r="AR435" s="412"/>
      <c r="AS435" s="412"/>
      <c r="AT435" s="412"/>
      <c r="AU435" s="413"/>
      <c r="AV435" s="8"/>
      <c r="AW435" s="15"/>
      <c r="AX435" s="15"/>
      <c r="AY435" s="15"/>
      <c r="AZ435" s="15"/>
      <c r="BA435" s="16"/>
      <c r="BB435" s="16"/>
      <c r="BC435" s="16"/>
      <c r="BD435" s="16"/>
      <c r="BE435" s="1"/>
      <c r="BF435" s="6"/>
      <c r="BG435" s="6"/>
    </row>
    <row r="436" spans="1:59" s="32" customFormat="1" ht="66" customHeight="1" x14ac:dyDescent="0.25">
      <c r="A436" s="53"/>
      <c r="B436" s="53"/>
      <c r="C436" s="53"/>
      <c r="D436" s="53"/>
      <c r="E436" s="89"/>
      <c r="F436" s="55"/>
      <c r="G436" s="56"/>
      <c r="H436" s="56"/>
      <c r="I436" s="56"/>
      <c r="J436" s="56"/>
      <c r="K436" s="87"/>
      <c r="L436" s="91"/>
      <c r="M436" s="90"/>
      <c r="N436" s="90"/>
      <c r="O436" s="90"/>
      <c r="P436" s="57"/>
      <c r="Q436" s="57"/>
      <c r="R436" s="57"/>
      <c r="S436" s="57"/>
      <c r="T436" s="58"/>
      <c r="U436" s="59"/>
      <c r="V436" s="59"/>
      <c r="W436" s="59"/>
      <c r="X436" s="59"/>
      <c r="Y436" s="60"/>
      <c r="Z436" s="60"/>
      <c r="AA436" s="60"/>
      <c r="AB436" s="60"/>
      <c r="AC436" s="59"/>
      <c r="AD436" s="59"/>
      <c r="AE436" s="59"/>
      <c r="AF436" s="59"/>
      <c r="AG436" s="61"/>
      <c r="AH436" s="61"/>
      <c r="AI436" s="61"/>
      <c r="AJ436" s="61"/>
      <c r="AK436" s="62"/>
      <c r="AL436" s="62"/>
      <c r="AM436" s="63"/>
      <c r="AN436" s="59"/>
      <c r="AO436" s="59"/>
      <c r="AP436" s="59"/>
      <c r="AQ436" s="59"/>
      <c r="AR436" s="59"/>
      <c r="AS436" s="59"/>
      <c r="AT436" s="59"/>
      <c r="AU436" s="59"/>
      <c r="AV436" s="64"/>
      <c r="AW436" s="89"/>
      <c r="AX436" s="65"/>
      <c r="AY436" s="66"/>
    </row>
    <row r="437" spans="1:59" s="32" customFormat="1" ht="66" customHeight="1" x14ac:dyDescent="0.25">
      <c r="A437" s="53"/>
      <c r="B437" s="53"/>
      <c r="C437" s="53"/>
      <c r="D437" s="53"/>
      <c r="E437" s="89"/>
      <c r="F437" s="55"/>
      <c r="G437" s="56"/>
      <c r="H437" s="56"/>
      <c r="I437" s="56"/>
      <c r="J437" s="56"/>
      <c r="K437" s="87"/>
      <c r="L437" s="91"/>
      <c r="M437" s="90"/>
      <c r="N437" s="90"/>
      <c r="O437" s="90"/>
      <c r="P437" s="57"/>
      <c r="Q437" s="57"/>
      <c r="R437" s="57"/>
      <c r="S437" s="57"/>
      <c r="T437" s="58"/>
      <c r="U437" s="59"/>
      <c r="V437" s="59"/>
      <c r="W437" s="59"/>
      <c r="X437" s="59"/>
      <c r="Y437" s="60"/>
      <c r="Z437" s="60"/>
      <c r="AA437" s="60"/>
      <c r="AB437" s="60"/>
      <c r="AC437" s="59"/>
      <c r="AD437" s="59"/>
      <c r="AE437" s="59"/>
      <c r="AF437" s="59"/>
      <c r="AG437" s="61"/>
      <c r="AH437" s="61"/>
      <c r="AI437" s="61"/>
      <c r="AJ437" s="61"/>
      <c r="AK437" s="62"/>
      <c r="AL437" s="62"/>
      <c r="AM437" s="63"/>
      <c r="AN437" s="59"/>
      <c r="AO437" s="59"/>
      <c r="AP437" s="59"/>
      <c r="AQ437" s="59"/>
      <c r="AR437" s="59"/>
      <c r="AS437" s="59"/>
      <c r="AT437" s="59"/>
      <c r="AU437" s="59"/>
      <c r="AV437" s="64"/>
      <c r="AW437" s="89"/>
      <c r="AX437" s="65"/>
      <c r="AY437" s="66"/>
    </row>
    <row r="438" spans="1:59" s="32" customFormat="1" ht="66" customHeight="1" x14ac:dyDescent="0.25">
      <c r="A438" s="53"/>
      <c r="B438" s="53"/>
      <c r="C438" s="53"/>
      <c r="D438" s="53"/>
      <c r="E438" s="89"/>
      <c r="F438" s="55"/>
      <c r="G438" s="56"/>
      <c r="H438" s="56"/>
      <c r="I438" s="56"/>
      <c r="J438" s="56"/>
      <c r="K438" s="87"/>
      <c r="L438" s="91"/>
      <c r="M438" s="90"/>
      <c r="N438" s="90"/>
      <c r="O438" s="90"/>
      <c r="P438" s="57"/>
      <c r="Q438" s="57"/>
      <c r="R438" s="57"/>
      <c r="S438" s="57"/>
      <c r="T438" s="58"/>
      <c r="U438" s="59"/>
      <c r="V438" s="59"/>
      <c r="W438" s="59"/>
      <c r="X438" s="59"/>
      <c r="Y438" s="60"/>
      <c r="Z438" s="60"/>
      <c r="AA438" s="60"/>
      <c r="AB438" s="60"/>
      <c r="AC438" s="59"/>
      <c r="AD438" s="59"/>
      <c r="AE438" s="59"/>
      <c r="AF438" s="59"/>
      <c r="AG438" s="61"/>
      <c r="AH438" s="61"/>
      <c r="AI438" s="61"/>
      <c r="AJ438" s="61"/>
      <c r="AK438" s="62"/>
      <c r="AL438" s="62"/>
      <c r="AM438" s="63"/>
      <c r="AN438" s="59"/>
      <c r="AO438" s="59"/>
      <c r="AP438" s="59"/>
      <c r="AQ438" s="59"/>
      <c r="AR438" s="59"/>
      <c r="AS438" s="59"/>
      <c r="AT438" s="59"/>
      <c r="AU438" s="59"/>
      <c r="AV438" s="64"/>
      <c r="AW438" s="89"/>
      <c r="AX438" s="65"/>
      <c r="AY438" s="66"/>
    </row>
    <row r="439" spans="1:59" s="32" customFormat="1" ht="66" customHeight="1" x14ac:dyDescent="0.25">
      <c r="A439" s="53"/>
      <c r="B439" s="53"/>
      <c r="C439" s="53"/>
      <c r="D439" s="53"/>
      <c r="E439" s="89"/>
      <c r="F439" s="55"/>
      <c r="G439" s="56"/>
      <c r="H439" s="56"/>
      <c r="I439" s="56"/>
      <c r="J439" s="56"/>
      <c r="K439" s="87"/>
      <c r="L439" s="91"/>
      <c r="M439" s="90"/>
      <c r="N439" s="90"/>
      <c r="O439" s="90"/>
      <c r="P439" s="57"/>
      <c r="Q439" s="57"/>
      <c r="R439" s="57"/>
      <c r="S439" s="57"/>
      <c r="T439" s="58"/>
      <c r="U439" s="59"/>
      <c r="V439" s="59"/>
      <c r="W439" s="59"/>
      <c r="X439" s="59"/>
      <c r="Y439" s="60"/>
      <c r="Z439" s="60"/>
      <c r="AA439" s="60"/>
      <c r="AB439" s="60"/>
      <c r="AC439" s="59"/>
      <c r="AD439" s="59"/>
      <c r="AE439" s="59"/>
      <c r="AF439" s="59"/>
      <c r="AG439" s="61"/>
      <c r="AH439" s="61"/>
      <c r="AI439" s="61"/>
      <c r="AJ439" s="61"/>
      <c r="AK439" s="62"/>
      <c r="AL439" s="62"/>
      <c r="AM439" s="63"/>
      <c r="AN439" s="59"/>
      <c r="AO439" s="59"/>
      <c r="AP439" s="59"/>
      <c r="AQ439" s="59"/>
      <c r="AR439" s="59"/>
      <c r="AS439" s="59"/>
      <c r="AT439" s="59"/>
      <c r="AU439" s="59"/>
      <c r="AV439" s="64"/>
      <c r="AW439" s="89"/>
      <c r="AX439" s="65"/>
      <c r="AY439" s="66"/>
    </row>
    <row r="440" spans="1:59" s="32" customFormat="1" ht="66" customHeight="1" x14ac:dyDescent="0.25">
      <c r="A440" s="53"/>
      <c r="B440" s="53"/>
      <c r="C440" s="53"/>
      <c r="D440" s="53"/>
      <c r="E440" s="89"/>
      <c r="F440" s="55"/>
      <c r="G440" s="56"/>
      <c r="H440" s="56"/>
      <c r="I440" s="56"/>
      <c r="J440" s="56"/>
      <c r="K440" s="87"/>
      <c r="L440" s="91"/>
      <c r="M440" s="90"/>
      <c r="N440" s="90"/>
      <c r="O440" s="90"/>
      <c r="P440" s="57"/>
      <c r="Q440" s="57"/>
      <c r="R440" s="57"/>
      <c r="S440" s="57"/>
      <c r="T440" s="58"/>
      <c r="U440" s="59"/>
      <c r="V440" s="59"/>
      <c r="W440" s="59"/>
      <c r="X440" s="59"/>
      <c r="Y440" s="60"/>
      <c r="Z440" s="60"/>
      <c r="AA440" s="60"/>
      <c r="AB440" s="60"/>
      <c r="AC440" s="59"/>
      <c r="AD440" s="59"/>
      <c r="AE440" s="59"/>
      <c r="AF440" s="59"/>
      <c r="AG440" s="61"/>
      <c r="AH440" s="61"/>
      <c r="AI440" s="61"/>
      <c r="AJ440" s="61"/>
      <c r="AK440" s="62"/>
      <c r="AL440" s="62"/>
      <c r="AM440" s="63"/>
      <c r="AN440" s="59"/>
      <c r="AO440" s="59"/>
      <c r="AP440" s="59"/>
      <c r="AQ440" s="59"/>
      <c r="AR440" s="59"/>
      <c r="AS440" s="59"/>
      <c r="AT440" s="59"/>
      <c r="AU440" s="59"/>
      <c r="AV440" s="64"/>
      <c r="AW440" s="89"/>
      <c r="AX440" s="65"/>
      <c r="AY440" s="66"/>
    </row>
    <row r="441" spans="1:59" s="32" customFormat="1" ht="66" customHeight="1" x14ac:dyDescent="0.25">
      <c r="A441" s="53"/>
      <c r="B441" s="53"/>
      <c r="C441" s="53"/>
      <c r="D441" s="53"/>
      <c r="E441" s="89"/>
      <c r="F441" s="55"/>
      <c r="G441" s="56"/>
      <c r="H441" s="56"/>
      <c r="I441" s="56"/>
      <c r="J441" s="56"/>
      <c r="K441" s="87"/>
      <c r="L441" s="91"/>
      <c r="M441" s="90"/>
      <c r="N441" s="90"/>
      <c r="O441" s="90"/>
      <c r="P441" s="57"/>
      <c r="Q441" s="57"/>
      <c r="R441" s="57"/>
      <c r="S441" s="57"/>
      <c r="T441" s="58"/>
      <c r="U441" s="59"/>
      <c r="V441" s="59"/>
      <c r="W441" s="59"/>
      <c r="X441" s="59"/>
      <c r="Y441" s="60"/>
      <c r="Z441" s="60"/>
      <c r="AA441" s="60"/>
      <c r="AB441" s="60"/>
      <c r="AC441" s="59"/>
      <c r="AD441" s="59"/>
      <c r="AE441" s="59"/>
      <c r="AF441" s="59"/>
      <c r="AG441" s="61"/>
      <c r="AH441" s="61"/>
      <c r="AI441" s="61"/>
      <c r="AJ441" s="61"/>
      <c r="AK441" s="62"/>
      <c r="AL441" s="62"/>
      <c r="AM441" s="63"/>
      <c r="AN441" s="59"/>
      <c r="AO441" s="59"/>
      <c r="AP441" s="59"/>
      <c r="AQ441" s="59"/>
      <c r="AR441" s="59"/>
      <c r="AS441" s="59"/>
      <c r="AT441" s="59"/>
      <c r="AU441" s="59"/>
      <c r="AV441" s="64"/>
      <c r="AW441" s="89"/>
      <c r="AX441" s="65"/>
      <c r="AY441" s="66"/>
    </row>
    <row r="442" spans="1:59" s="104" customFormat="1" ht="35.1" customHeight="1" x14ac:dyDescent="0.25">
      <c r="A442" s="83"/>
      <c r="B442" s="83"/>
      <c r="C442" s="83"/>
      <c r="D442" s="83"/>
      <c r="E442" s="32"/>
      <c r="F442" s="111"/>
      <c r="G442" s="112"/>
      <c r="H442" s="30"/>
      <c r="I442" s="113"/>
      <c r="J442" s="114"/>
      <c r="K442" s="113"/>
      <c r="L442" s="115"/>
      <c r="M442" s="115"/>
      <c r="N442" s="116"/>
      <c r="O442" s="116"/>
      <c r="P442" s="115"/>
      <c r="Q442" s="115"/>
      <c r="R442" s="115"/>
      <c r="S442" s="115"/>
      <c r="T442" s="106"/>
      <c r="U442" s="106"/>
      <c r="V442" s="106"/>
      <c r="W442" s="106"/>
      <c r="X442" s="117"/>
      <c r="Y442" s="117"/>
      <c r="Z442" s="117"/>
      <c r="AA442" s="117"/>
      <c r="AB442" s="106"/>
      <c r="AC442" s="106"/>
      <c r="AD442" s="106"/>
      <c r="AE442" s="106"/>
      <c r="AF442" s="117"/>
      <c r="AG442" s="117"/>
      <c r="AH442" s="117"/>
      <c r="AI442" s="117"/>
      <c r="AJ442" s="118"/>
      <c r="AK442" s="119"/>
      <c r="AL442" s="119"/>
      <c r="AM442" s="120"/>
      <c r="AN442" s="120"/>
      <c r="AO442" s="120"/>
      <c r="AP442" s="120"/>
      <c r="AQ442" s="121"/>
      <c r="AR442" s="121"/>
      <c r="AS442" s="121"/>
      <c r="AT442" s="121"/>
      <c r="AU442" s="122"/>
      <c r="AV442" s="117"/>
      <c r="AW442" s="105"/>
      <c r="AX442" s="105"/>
      <c r="AY442" s="105"/>
      <c r="AZ442" s="105"/>
      <c r="BA442" s="106"/>
      <c r="BB442" s="106"/>
      <c r="BC442" s="106"/>
      <c r="BD442" s="106"/>
      <c r="BE442" s="103"/>
    </row>
    <row r="443" spans="1:59" s="104" customFormat="1" ht="35.1" customHeight="1" x14ac:dyDescent="0.25">
      <c r="A443" s="83"/>
      <c r="B443" s="83"/>
      <c r="C443" s="83"/>
      <c r="D443" s="83"/>
      <c r="E443" s="32"/>
      <c r="F443" s="111"/>
      <c r="G443" s="112"/>
      <c r="H443" s="30"/>
      <c r="I443" s="113"/>
      <c r="J443" s="114"/>
      <c r="K443" s="113"/>
      <c r="L443" s="115"/>
      <c r="M443" s="115"/>
      <c r="N443" s="116"/>
      <c r="O443" s="116"/>
      <c r="P443" s="115"/>
      <c r="Q443" s="115"/>
      <c r="R443" s="115"/>
      <c r="S443" s="115"/>
      <c r="T443" s="106"/>
      <c r="U443" s="106"/>
      <c r="V443" s="106"/>
      <c r="W443" s="106"/>
      <c r="X443" s="117"/>
      <c r="Y443" s="117"/>
      <c r="Z443" s="117"/>
      <c r="AA443" s="117"/>
      <c r="AB443" s="106"/>
      <c r="AC443" s="106"/>
      <c r="AD443" s="106"/>
      <c r="AE443" s="106"/>
      <c r="AF443" s="117"/>
      <c r="AG443" s="117"/>
      <c r="AH443" s="117"/>
      <c r="AI443" s="117"/>
      <c r="AJ443" s="118"/>
      <c r="AK443" s="119"/>
      <c r="AL443" s="119"/>
      <c r="AM443" s="120"/>
      <c r="AN443" s="120"/>
      <c r="AO443" s="120"/>
      <c r="AP443" s="120"/>
      <c r="AQ443" s="121"/>
      <c r="AR443" s="121"/>
      <c r="AS443" s="121"/>
      <c r="AT443" s="121"/>
      <c r="AU443" s="122"/>
      <c r="AV443" s="117"/>
      <c r="AW443" s="105"/>
      <c r="AX443" s="105"/>
      <c r="AY443" s="105"/>
      <c r="AZ443" s="105"/>
      <c r="BA443" s="106"/>
      <c r="BB443" s="106"/>
      <c r="BC443" s="106"/>
      <c r="BD443" s="106"/>
      <c r="BE443" s="103"/>
    </row>
    <row r="444" spans="1:59" s="104" customFormat="1" ht="35.1" customHeight="1" x14ac:dyDescent="0.25">
      <c r="A444" s="83"/>
      <c r="B444" s="83"/>
      <c r="C444" s="83"/>
      <c r="D444" s="83"/>
      <c r="E444" s="32"/>
      <c r="F444" s="111"/>
      <c r="G444" s="112"/>
      <c r="H444" s="30"/>
      <c r="I444" s="113"/>
      <c r="J444" s="114"/>
      <c r="K444" s="113"/>
      <c r="L444" s="115"/>
      <c r="M444" s="115"/>
      <c r="N444" s="116"/>
      <c r="O444" s="116"/>
      <c r="P444" s="115"/>
      <c r="Q444" s="115"/>
      <c r="R444" s="115"/>
      <c r="S444" s="115"/>
      <c r="T444" s="106"/>
      <c r="U444" s="106"/>
      <c r="V444" s="106"/>
      <c r="W444" s="106"/>
      <c r="X444" s="117"/>
      <c r="Y444" s="117"/>
      <c r="Z444" s="117"/>
      <c r="AA444" s="117"/>
      <c r="AB444" s="106"/>
      <c r="AC444" s="106"/>
      <c r="AD444" s="106"/>
      <c r="AE444" s="106"/>
      <c r="AF444" s="117"/>
      <c r="AG444" s="117"/>
      <c r="AH444" s="117"/>
      <c r="AI444" s="117"/>
      <c r="AJ444" s="118"/>
      <c r="AK444" s="119"/>
      <c r="AL444" s="119"/>
      <c r="AM444" s="120"/>
      <c r="AN444" s="120"/>
      <c r="AO444" s="120"/>
      <c r="AP444" s="120"/>
      <c r="AQ444" s="121"/>
      <c r="AR444" s="121"/>
      <c r="AS444" s="121"/>
      <c r="AT444" s="121"/>
      <c r="AU444" s="122"/>
      <c r="AV444" s="117"/>
      <c r="AW444" s="105"/>
      <c r="AX444" s="105"/>
      <c r="AY444" s="105"/>
      <c r="AZ444" s="105"/>
      <c r="BA444" s="106"/>
      <c r="BB444" s="106"/>
      <c r="BC444" s="106"/>
      <c r="BD444" s="106"/>
      <c r="BE444" s="103"/>
    </row>
    <row r="445" spans="1:59" s="104" customFormat="1" ht="35.1" customHeight="1" x14ac:dyDescent="0.25">
      <c r="A445" s="83"/>
      <c r="B445" s="83"/>
      <c r="C445" s="83"/>
      <c r="D445" s="83"/>
      <c r="E445" s="32"/>
      <c r="F445" s="111"/>
      <c r="G445" s="112"/>
      <c r="H445" s="30"/>
      <c r="I445" s="113"/>
      <c r="J445" s="114"/>
      <c r="K445" s="113"/>
      <c r="L445" s="115"/>
      <c r="M445" s="115"/>
      <c r="N445" s="116"/>
      <c r="O445" s="116"/>
      <c r="P445" s="115"/>
      <c r="Q445" s="115"/>
      <c r="R445" s="115"/>
      <c r="S445" s="115"/>
      <c r="T445" s="106"/>
      <c r="U445" s="106"/>
      <c r="V445" s="106"/>
      <c r="W445" s="106"/>
      <c r="X445" s="117"/>
      <c r="Y445" s="117"/>
      <c r="Z445" s="117"/>
      <c r="AA445" s="117"/>
      <c r="AB445" s="106"/>
      <c r="AC445" s="106"/>
      <c r="AD445" s="106"/>
      <c r="AE445" s="106"/>
      <c r="AF445" s="117"/>
      <c r="AG445" s="117"/>
      <c r="AH445" s="117"/>
      <c r="AI445" s="117"/>
      <c r="AJ445" s="118"/>
      <c r="AK445" s="119"/>
      <c r="AL445" s="119"/>
      <c r="AM445" s="120"/>
      <c r="AN445" s="120"/>
      <c r="AO445" s="120"/>
      <c r="AP445" s="120"/>
      <c r="AQ445" s="121"/>
      <c r="AR445" s="121"/>
      <c r="AS445" s="121"/>
      <c r="AT445" s="121"/>
      <c r="AU445" s="122"/>
      <c r="AV445" s="117"/>
      <c r="AW445" s="105"/>
      <c r="AX445" s="105"/>
      <c r="AY445" s="105"/>
      <c r="AZ445" s="105"/>
      <c r="BA445" s="106"/>
      <c r="BB445" s="106"/>
      <c r="BC445" s="106"/>
      <c r="BD445" s="106"/>
      <c r="BE445" s="103"/>
    </row>
    <row r="446" spans="1:59" s="104" customFormat="1" ht="35.1" customHeight="1" x14ac:dyDescent="0.25">
      <c r="A446" s="83"/>
      <c r="B446" s="83"/>
      <c r="C446" s="83"/>
      <c r="D446" s="83"/>
      <c r="E446" s="32"/>
      <c r="F446" s="111"/>
      <c r="G446" s="112"/>
      <c r="H446" s="30"/>
      <c r="I446" s="113"/>
      <c r="J446" s="114"/>
      <c r="K446" s="113"/>
      <c r="L446" s="115"/>
      <c r="M446" s="115"/>
      <c r="N446" s="116"/>
      <c r="O446" s="116"/>
      <c r="P446" s="115"/>
      <c r="Q446" s="115"/>
      <c r="R446" s="115"/>
      <c r="S446" s="115"/>
      <c r="T446" s="106"/>
      <c r="U446" s="106"/>
      <c r="V446" s="106"/>
      <c r="W446" s="106"/>
      <c r="X446" s="117"/>
      <c r="Y446" s="117"/>
      <c r="Z446" s="117"/>
      <c r="AA446" s="117"/>
      <c r="AB446" s="106"/>
      <c r="AC446" s="106"/>
      <c r="AD446" s="106"/>
      <c r="AE446" s="106"/>
      <c r="AF446" s="117"/>
      <c r="AG446" s="117"/>
      <c r="AH446" s="117"/>
      <c r="AI446" s="117"/>
      <c r="AJ446" s="118"/>
      <c r="AK446" s="119"/>
      <c r="AL446" s="119"/>
      <c r="AM446" s="120"/>
      <c r="AN446" s="120"/>
      <c r="AO446" s="120"/>
      <c r="AP446" s="120"/>
      <c r="AQ446" s="121"/>
      <c r="AR446" s="121"/>
      <c r="AS446" s="121"/>
      <c r="AT446" s="121"/>
      <c r="AU446" s="122"/>
      <c r="AV446" s="117"/>
      <c r="AW446" s="105"/>
      <c r="AX446" s="105"/>
      <c r="AY446" s="105"/>
      <c r="AZ446" s="105"/>
      <c r="BA446" s="106"/>
      <c r="BB446" s="106"/>
      <c r="BC446" s="106"/>
      <c r="BD446" s="106"/>
      <c r="BE446" s="103"/>
    </row>
    <row r="447" spans="1:59" s="104" customFormat="1" ht="35.1" customHeight="1" x14ac:dyDescent="0.25">
      <c r="A447" s="83"/>
      <c r="B447" s="83"/>
      <c r="C447" s="83"/>
      <c r="D447" s="83"/>
      <c r="E447" s="32"/>
      <c r="F447" s="111"/>
      <c r="G447" s="112"/>
      <c r="H447" s="30"/>
      <c r="I447" s="113"/>
      <c r="J447" s="114"/>
      <c r="K447" s="113"/>
      <c r="L447" s="115"/>
      <c r="M447" s="115"/>
      <c r="N447" s="116"/>
      <c r="O447" s="116"/>
      <c r="P447" s="115"/>
      <c r="Q447" s="115"/>
      <c r="R447" s="115"/>
      <c r="S447" s="115"/>
      <c r="T447" s="106"/>
      <c r="U447" s="106"/>
      <c r="V447" s="106"/>
      <c r="W447" s="106"/>
      <c r="X447" s="117"/>
      <c r="Y447" s="117"/>
      <c r="Z447" s="117"/>
      <c r="AA447" s="117"/>
      <c r="AB447" s="106"/>
      <c r="AC447" s="106"/>
      <c r="AD447" s="106"/>
      <c r="AE447" s="106"/>
      <c r="AF447" s="117"/>
      <c r="AG447" s="117"/>
      <c r="AH447" s="117"/>
      <c r="AI447" s="117"/>
      <c r="AJ447" s="118"/>
      <c r="AK447" s="119"/>
      <c r="AL447" s="119"/>
      <c r="AM447" s="120"/>
      <c r="AN447" s="120"/>
      <c r="AO447" s="120"/>
      <c r="AP447" s="120"/>
      <c r="AQ447" s="121"/>
      <c r="AR447" s="121"/>
      <c r="AS447" s="121"/>
      <c r="AT447" s="121"/>
      <c r="AU447" s="122"/>
      <c r="AV447" s="117"/>
      <c r="AW447" s="105"/>
      <c r="AX447" s="105"/>
      <c r="AY447" s="105"/>
      <c r="AZ447" s="105"/>
      <c r="BA447" s="106"/>
      <c r="BB447" s="106"/>
      <c r="BC447" s="106"/>
      <c r="BD447" s="106"/>
      <c r="BE447" s="103"/>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444"/>
  <sheetViews>
    <sheetView tabSelected="1" topLeftCell="E1" zoomScale="70" zoomScaleNormal="70" zoomScaleSheetLayoutView="100" workbookViewId="0">
      <selection activeCell="Z6" sqref="Z6"/>
    </sheetView>
  </sheetViews>
  <sheetFormatPr defaultColWidth="9.140625" defaultRowHeight="16.5" x14ac:dyDescent="0.25"/>
  <cols>
    <col min="1" max="3" width="0" style="1" hidden="1" customWidth="1"/>
    <col min="4" max="4" width="6" style="1" hidden="1" customWidth="1"/>
    <col min="5" max="5" width="6.5703125" style="1" customWidth="1"/>
    <col min="6" max="6" width="48.140625" style="4" customWidth="1"/>
    <col min="7" max="7" width="32.5703125" style="5" customWidth="1"/>
    <col min="8" max="8" width="35.28515625" style="5" customWidth="1"/>
    <col min="9" max="10" width="17.7109375" style="5" customWidth="1"/>
    <col min="11" max="17" width="13" style="414" customWidth="1"/>
    <col min="18" max="191" width="9.140625" style="6"/>
    <col min="192" max="195" width="0" style="6" hidden="1" customWidth="1"/>
    <col min="196" max="196" width="6.5703125" style="6" customWidth="1"/>
    <col min="197" max="197" width="5.42578125" style="6" customWidth="1"/>
    <col min="198" max="198" width="12.5703125" style="6" customWidth="1"/>
    <col min="199" max="199" width="61.85546875" style="6" customWidth="1"/>
    <col min="200" max="200" width="32.5703125" style="6" customWidth="1"/>
    <col min="201" max="201" width="23.5703125" style="6" customWidth="1"/>
    <col min="202" max="202" width="35.28515625" style="6" customWidth="1"/>
    <col min="203" max="203" width="8.5703125" style="6" customWidth="1"/>
    <col min="204" max="205" width="8.140625" style="6" customWidth="1"/>
    <col min="206" max="206" width="7.7109375" style="6" customWidth="1"/>
    <col min="207" max="249" width="0" style="6" hidden="1" customWidth="1"/>
    <col min="250" max="250" width="14.85546875" style="6" bestFit="1" customWidth="1"/>
    <col min="251" max="251" width="12.5703125" style="6" bestFit="1" customWidth="1"/>
    <col min="252" max="447" width="9.140625" style="6"/>
    <col min="448" max="451" width="0" style="6" hidden="1" customWidth="1"/>
    <col min="452" max="452" width="6.5703125" style="6" customWidth="1"/>
    <col min="453" max="453" width="5.42578125" style="6" customWidth="1"/>
    <col min="454" max="454" width="12.5703125" style="6" customWidth="1"/>
    <col min="455" max="455" width="61.85546875" style="6" customWidth="1"/>
    <col min="456" max="456" width="32.5703125" style="6" customWidth="1"/>
    <col min="457" max="457" width="23.5703125" style="6" customWidth="1"/>
    <col min="458" max="458" width="35.28515625" style="6" customWidth="1"/>
    <col min="459" max="459" width="8.5703125" style="6" customWidth="1"/>
    <col min="460" max="461" width="8.140625" style="6" customWidth="1"/>
    <col min="462" max="462" width="7.7109375" style="6" customWidth="1"/>
    <col min="463" max="505" width="0" style="6" hidden="1" customWidth="1"/>
    <col min="506" max="506" width="14.85546875" style="6" bestFit="1" customWidth="1"/>
    <col min="507" max="507" width="12.5703125" style="6" bestFit="1" customWidth="1"/>
    <col min="508" max="703" width="9.140625" style="6"/>
    <col min="704" max="707" width="0" style="6" hidden="1" customWidth="1"/>
    <col min="708" max="708" width="6.5703125" style="6" customWidth="1"/>
    <col min="709" max="709" width="5.42578125" style="6" customWidth="1"/>
    <col min="710" max="710" width="12.5703125" style="6" customWidth="1"/>
    <col min="711" max="711" width="61.85546875" style="6" customWidth="1"/>
    <col min="712" max="712" width="32.5703125" style="6" customWidth="1"/>
    <col min="713" max="713" width="23.5703125" style="6" customWidth="1"/>
    <col min="714" max="714" width="35.28515625" style="6" customWidth="1"/>
    <col min="715" max="715" width="8.5703125" style="6" customWidth="1"/>
    <col min="716" max="717" width="8.140625" style="6" customWidth="1"/>
    <col min="718" max="718" width="7.7109375" style="6" customWidth="1"/>
    <col min="719" max="761" width="0" style="6" hidden="1" customWidth="1"/>
    <col min="762" max="762" width="14.85546875" style="6" bestFit="1" customWidth="1"/>
    <col min="763" max="763" width="12.5703125" style="6" bestFit="1" customWidth="1"/>
    <col min="764" max="959" width="9.140625" style="6"/>
    <col min="960" max="963" width="0" style="6" hidden="1" customWidth="1"/>
    <col min="964" max="964" width="6.5703125" style="6" customWidth="1"/>
    <col min="965" max="965" width="5.42578125" style="6" customWidth="1"/>
    <col min="966" max="966" width="12.5703125" style="6" customWidth="1"/>
    <col min="967" max="967" width="61.85546875" style="6" customWidth="1"/>
    <col min="968" max="968" width="32.5703125" style="6" customWidth="1"/>
    <col min="969" max="969" width="23.5703125" style="6" customWidth="1"/>
    <col min="970" max="970" width="35.28515625" style="6" customWidth="1"/>
    <col min="971" max="971" width="8.5703125" style="6" customWidth="1"/>
    <col min="972" max="973" width="8.140625" style="6" customWidth="1"/>
    <col min="974" max="974" width="7.7109375" style="6" customWidth="1"/>
    <col min="975" max="1017" width="0" style="6" hidden="1" customWidth="1"/>
    <col min="1018" max="1018" width="14.85546875" style="6" bestFit="1" customWidth="1"/>
    <col min="1019" max="1019" width="12.5703125" style="6" bestFit="1" customWidth="1"/>
    <col min="1020" max="1215" width="9.140625" style="6"/>
    <col min="1216" max="1219" width="0" style="6" hidden="1" customWidth="1"/>
    <col min="1220" max="1220" width="6.5703125" style="6" customWidth="1"/>
    <col min="1221" max="1221" width="5.42578125" style="6" customWidth="1"/>
    <col min="1222" max="1222" width="12.5703125" style="6" customWidth="1"/>
    <col min="1223" max="1223" width="61.85546875" style="6" customWidth="1"/>
    <col min="1224" max="1224" width="32.5703125" style="6" customWidth="1"/>
    <col min="1225" max="1225" width="23.5703125" style="6" customWidth="1"/>
    <col min="1226" max="1226" width="35.28515625" style="6" customWidth="1"/>
    <col min="1227" max="1227" width="8.5703125" style="6" customWidth="1"/>
    <col min="1228" max="1229" width="8.140625" style="6" customWidth="1"/>
    <col min="1230" max="1230" width="7.7109375" style="6" customWidth="1"/>
    <col min="1231" max="1273" width="0" style="6" hidden="1" customWidth="1"/>
    <col min="1274" max="1274" width="14.85546875" style="6" bestFit="1" customWidth="1"/>
    <col min="1275" max="1275" width="12.5703125" style="6" bestFit="1" customWidth="1"/>
    <col min="1276" max="1471" width="9.140625" style="6"/>
    <col min="1472" max="1475" width="0" style="6" hidden="1" customWidth="1"/>
    <col min="1476" max="1476" width="6.5703125" style="6" customWidth="1"/>
    <col min="1477" max="1477" width="5.42578125" style="6" customWidth="1"/>
    <col min="1478" max="1478" width="12.5703125" style="6" customWidth="1"/>
    <col min="1479" max="1479" width="61.85546875" style="6" customWidth="1"/>
    <col min="1480" max="1480" width="32.5703125" style="6" customWidth="1"/>
    <col min="1481" max="1481" width="23.5703125" style="6" customWidth="1"/>
    <col min="1482" max="1482" width="35.28515625" style="6" customWidth="1"/>
    <col min="1483" max="1483" width="8.5703125" style="6" customWidth="1"/>
    <col min="1484" max="1485" width="8.140625" style="6" customWidth="1"/>
    <col min="1486" max="1486" width="7.7109375" style="6" customWidth="1"/>
    <col min="1487" max="1529" width="0" style="6" hidden="1" customWidth="1"/>
    <col min="1530" max="1530" width="14.85546875" style="6" bestFit="1" customWidth="1"/>
    <col min="1531" max="1531" width="12.5703125" style="6" bestFit="1" customWidth="1"/>
    <col min="1532" max="1727" width="9.140625" style="6"/>
    <col min="1728" max="1731" width="0" style="6" hidden="1" customWidth="1"/>
    <col min="1732" max="1732" width="6.5703125" style="6" customWidth="1"/>
    <col min="1733" max="1733" width="5.42578125" style="6" customWidth="1"/>
    <col min="1734" max="1734" width="12.5703125" style="6" customWidth="1"/>
    <col min="1735" max="1735" width="61.85546875" style="6" customWidth="1"/>
    <col min="1736" max="1736" width="32.5703125" style="6" customWidth="1"/>
    <col min="1737" max="1737" width="23.5703125" style="6" customWidth="1"/>
    <col min="1738" max="1738" width="35.28515625" style="6" customWidth="1"/>
    <col min="1739" max="1739" width="8.5703125" style="6" customWidth="1"/>
    <col min="1740" max="1741" width="8.140625" style="6" customWidth="1"/>
    <col min="1742" max="1742" width="7.7109375" style="6" customWidth="1"/>
    <col min="1743" max="1785" width="0" style="6" hidden="1" customWidth="1"/>
    <col min="1786" max="1786" width="14.85546875" style="6" bestFit="1" customWidth="1"/>
    <col min="1787" max="1787" width="12.5703125" style="6" bestFit="1" customWidth="1"/>
    <col min="1788" max="1983" width="9.140625" style="6"/>
    <col min="1984" max="1987" width="0" style="6" hidden="1" customWidth="1"/>
    <col min="1988" max="1988" width="6.5703125" style="6" customWidth="1"/>
    <col min="1989" max="1989" width="5.42578125" style="6" customWidth="1"/>
    <col min="1990" max="1990" width="12.5703125" style="6" customWidth="1"/>
    <col min="1991" max="1991" width="61.85546875" style="6" customWidth="1"/>
    <col min="1992" max="1992" width="32.5703125" style="6" customWidth="1"/>
    <col min="1993" max="1993" width="23.5703125" style="6" customWidth="1"/>
    <col min="1994" max="1994" width="35.28515625" style="6" customWidth="1"/>
    <col min="1995" max="1995" width="8.5703125" style="6" customWidth="1"/>
    <col min="1996" max="1997" width="8.140625" style="6" customWidth="1"/>
    <col min="1998" max="1998" width="7.7109375" style="6" customWidth="1"/>
    <col min="1999" max="2041" width="0" style="6" hidden="1" customWidth="1"/>
    <col min="2042" max="2042" width="14.85546875" style="6" bestFit="1" customWidth="1"/>
    <col min="2043" max="2043" width="12.5703125" style="6" bestFit="1" customWidth="1"/>
    <col min="2044" max="2239" width="9.140625" style="6"/>
    <col min="2240" max="2243" width="0" style="6" hidden="1" customWidth="1"/>
    <col min="2244" max="2244" width="6.5703125" style="6" customWidth="1"/>
    <col min="2245" max="2245" width="5.42578125" style="6" customWidth="1"/>
    <col min="2246" max="2246" width="12.5703125" style="6" customWidth="1"/>
    <col min="2247" max="2247" width="61.85546875" style="6" customWidth="1"/>
    <col min="2248" max="2248" width="32.5703125" style="6" customWidth="1"/>
    <col min="2249" max="2249" width="23.5703125" style="6" customWidth="1"/>
    <col min="2250" max="2250" width="35.28515625" style="6" customWidth="1"/>
    <col min="2251" max="2251" width="8.5703125" style="6" customWidth="1"/>
    <col min="2252" max="2253" width="8.140625" style="6" customWidth="1"/>
    <col min="2254" max="2254" width="7.7109375" style="6" customWidth="1"/>
    <col min="2255" max="2297" width="0" style="6" hidden="1" customWidth="1"/>
    <col min="2298" max="2298" width="14.85546875" style="6" bestFit="1" customWidth="1"/>
    <col min="2299" max="2299" width="12.5703125" style="6" bestFit="1" customWidth="1"/>
    <col min="2300" max="2495" width="9.140625" style="6"/>
    <col min="2496" max="2499" width="0" style="6" hidden="1" customWidth="1"/>
    <col min="2500" max="2500" width="6.5703125" style="6" customWidth="1"/>
    <col min="2501" max="2501" width="5.42578125" style="6" customWidth="1"/>
    <col min="2502" max="2502" width="12.5703125" style="6" customWidth="1"/>
    <col min="2503" max="2503" width="61.85546875" style="6" customWidth="1"/>
    <col min="2504" max="2504" width="32.5703125" style="6" customWidth="1"/>
    <col min="2505" max="2505" width="23.5703125" style="6" customWidth="1"/>
    <col min="2506" max="2506" width="35.28515625" style="6" customWidth="1"/>
    <col min="2507" max="2507" width="8.5703125" style="6" customWidth="1"/>
    <col min="2508" max="2509" width="8.140625" style="6" customWidth="1"/>
    <col min="2510" max="2510" width="7.7109375" style="6" customWidth="1"/>
    <col min="2511" max="2553" width="0" style="6" hidden="1" customWidth="1"/>
    <col min="2554" max="2554" width="14.85546875" style="6" bestFit="1" customWidth="1"/>
    <col min="2555" max="2555" width="12.5703125" style="6" bestFit="1" customWidth="1"/>
    <col min="2556" max="2751" width="9.140625" style="6"/>
    <col min="2752" max="2755" width="0" style="6" hidden="1" customWidth="1"/>
    <col min="2756" max="2756" width="6.5703125" style="6" customWidth="1"/>
    <col min="2757" max="2757" width="5.42578125" style="6" customWidth="1"/>
    <col min="2758" max="2758" width="12.5703125" style="6" customWidth="1"/>
    <col min="2759" max="2759" width="61.85546875" style="6" customWidth="1"/>
    <col min="2760" max="2760" width="32.5703125" style="6" customWidth="1"/>
    <col min="2761" max="2761" width="23.5703125" style="6" customWidth="1"/>
    <col min="2762" max="2762" width="35.28515625" style="6" customWidth="1"/>
    <col min="2763" max="2763" width="8.5703125" style="6" customWidth="1"/>
    <col min="2764" max="2765" width="8.140625" style="6" customWidth="1"/>
    <col min="2766" max="2766" width="7.7109375" style="6" customWidth="1"/>
    <col min="2767" max="2809" width="0" style="6" hidden="1" customWidth="1"/>
    <col min="2810" max="2810" width="14.85546875" style="6" bestFit="1" customWidth="1"/>
    <col min="2811" max="2811" width="12.5703125" style="6" bestFit="1" customWidth="1"/>
    <col min="2812" max="3007" width="9.140625" style="6"/>
    <col min="3008" max="3011" width="0" style="6" hidden="1" customWidth="1"/>
    <col min="3012" max="3012" width="6.5703125" style="6" customWidth="1"/>
    <col min="3013" max="3013" width="5.42578125" style="6" customWidth="1"/>
    <col min="3014" max="3014" width="12.5703125" style="6" customWidth="1"/>
    <col min="3015" max="3015" width="61.85546875" style="6" customWidth="1"/>
    <col min="3016" max="3016" width="32.5703125" style="6" customWidth="1"/>
    <col min="3017" max="3017" width="23.5703125" style="6" customWidth="1"/>
    <col min="3018" max="3018" width="35.28515625" style="6" customWidth="1"/>
    <col min="3019" max="3019" width="8.5703125" style="6" customWidth="1"/>
    <col min="3020" max="3021" width="8.140625" style="6" customWidth="1"/>
    <col min="3022" max="3022" width="7.7109375" style="6" customWidth="1"/>
    <col min="3023" max="3065" width="0" style="6" hidden="1" customWidth="1"/>
    <col min="3066" max="3066" width="14.85546875" style="6" bestFit="1" customWidth="1"/>
    <col min="3067" max="3067" width="12.5703125" style="6" bestFit="1" customWidth="1"/>
    <col min="3068" max="3263" width="9.140625" style="6"/>
    <col min="3264" max="3267" width="0" style="6" hidden="1" customWidth="1"/>
    <col min="3268" max="3268" width="6.5703125" style="6" customWidth="1"/>
    <col min="3269" max="3269" width="5.42578125" style="6" customWidth="1"/>
    <col min="3270" max="3270" width="12.5703125" style="6" customWidth="1"/>
    <col min="3271" max="3271" width="61.85546875" style="6" customWidth="1"/>
    <col min="3272" max="3272" width="32.5703125" style="6" customWidth="1"/>
    <col min="3273" max="3273" width="23.5703125" style="6" customWidth="1"/>
    <col min="3274" max="3274" width="35.28515625" style="6" customWidth="1"/>
    <col min="3275" max="3275" width="8.5703125" style="6" customWidth="1"/>
    <col min="3276" max="3277" width="8.140625" style="6" customWidth="1"/>
    <col min="3278" max="3278" width="7.7109375" style="6" customWidth="1"/>
    <col min="3279" max="3321" width="0" style="6" hidden="1" customWidth="1"/>
    <col min="3322" max="3322" width="14.85546875" style="6" bestFit="1" customWidth="1"/>
    <col min="3323" max="3323" width="12.5703125" style="6" bestFit="1" customWidth="1"/>
    <col min="3324" max="3519" width="9.140625" style="6"/>
    <col min="3520" max="3523" width="0" style="6" hidden="1" customWidth="1"/>
    <col min="3524" max="3524" width="6.5703125" style="6" customWidth="1"/>
    <col min="3525" max="3525" width="5.42578125" style="6" customWidth="1"/>
    <col min="3526" max="3526" width="12.5703125" style="6" customWidth="1"/>
    <col min="3527" max="3527" width="61.85546875" style="6" customWidth="1"/>
    <col min="3528" max="3528" width="32.5703125" style="6" customWidth="1"/>
    <col min="3529" max="3529" width="23.5703125" style="6" customWidth="1"/>
    <col min="3530" max="3530" width="35.28515625" style="6" customWidth="1"/>
    <col min="3531" max="3531" width="8.5703125" style="6" customWidth="1"/>
    <col min="3532" max="3533" width="8.140625" style="6" customWidth="1"/>
    <col min="3534" max="3534" width="7.7109375" style="6" customWidth="1"/>
    <col min="3535" max="3577" width="0" style="6" hidden="1" customWidth="1"/>
    <col min="3578" max="3578" width="14.85546875" style="6" bestFit="1" customWidth="1"/>
    <col min="3579" max="3579" width="12.5703125" style="6" bestFit="1" customWidth="1"/>
    <col min="3580" max="3775" width="9.140625" style="6"/>
    <col min="3776" max="3779" width="0" style="6" hidden="1" customWidth="1"/>
    <col min="3780" max="3780" width="6.5703125" style="6" customWidth="1"/>
    <col min="3781" max="3781" width="5.42578125" style="6" customWidth="1"/>
    <col min="3782" max="3782" width="12.5703125" style="6" customWidth="1"/>
    <col min="3783" max="3783" width="61.85546875" style="6" customWidth="1"/>
    <col min="3784" max="3784" width="32.5703125" style="6" customWidth="1"/>
    <col min="3785" max="3785" width="23.5703125" style="6" customWidth="1"/>
    <col min="3786" max="3786" width="35.28515625" style="6" customWidth="1"/>
    <col min="3787" max="3787" width="8.5703125" style="6" customWidth="1"/>
    <col min="3788" max="3789" width="8.140625" style="6" customWidth="1"/>
    <col min="3790" max="3790" width="7.7109375" style="6" customWidth="1"/>
    <col min="3791" max="3833" width="0" style="6" hidden="1" customWidth="1"/>
    <col min="3834" max="3834" width="14.85546875" style="6" bestFit="1" customWidth="1"/>
    <col min="3835" max="3835" width="12.5703125" style="6" bestFit="1" customWidth="1"/>
    <col min="3836" max="4031" width="9.140625" style="6"/>
    <col min="4032" max="4035" width="0" style="6" hidden="1" customWidth="1"/>
    <col min="4036" max="4036" width="6.5703125" style="6" customWidth="1"/>
    <col min="4037" max="4037" width="5.42578125" style="6" customWidth="1"/>
    <col min="4038" max="4038" width="12.5703125" style="6" customWidth="1"/>
    <col min="4039" max="4039" width="61.85546875" style="6" customWidth="1"/>
    <col min="4040" max="4040" width="32.5703125" style="6" customWidth="1"/>
    <col min="4041" max="4041" width="23.5703125" style="6" customWidth="1"/>
    <col min="4042" max="4042" width="35.28515625" style="6" customWidth="1"/>
    <col min="4043" max="4043" width="8.5703125" style="6" customWidth="1"/>
    <col min="4044" max="4045" width="8.140625" style="6" customWidth="1"/>
    <col min="4046" max="4046" width="7.7109375" style="6" customWidth="1"/>
    <col min="4047" max="4089" width="0" style="6" hidden="1" customWidth="1"/>
    <col min="4090" max="4090" width="14.85546875" style="6" bestFit="1" customWidth="1"/>
    <col min="4091" max="4091" width="12.5703125" style="6" bestFit="1" customWidth="1"/>
    <col min="4092" max="4287" width="9.140625" style="6"/>
    <col min="4288" max="4291" width="0" style="6" hidden="1" customWidth="1"/>
    <col min="4292" max="4292" width="6.5703125" style="6" customWidth="1"/>
    <col min="4293" max="4293" width="5.42578125" style="6" customWidth="1"/>
    <col min="4294" max="4294" width="12.5703125" style="6" customWidth="1"/>
    <col min="4295" max="4295" width="61.85546875" style="6" customWidth="1"/>
    <col min="4296" max="4296" width="32.5703125" style="6" customWidth="1"/>
    <col min="4297" max="4297" width="23.5703125" style="6" customWidth="1"/>
    <col min="4298" max="4298" width="35.28515625" style="6" customWidth="1"/>
    <col min="4299" max="4299" width="8.5703125" style="6" customWidth="1"/>
    <col min="4300" max="4301" width="8.140625" style="6" customWidth="1"/>
    <col min="4302" max="4302" width="7.7109375" style="6" customWidth="1"/>
    <col min="4303" max="4345" width="0" style="6" hidden="1" customWidth="1"/>
    <col min="4346" max="4346" width="14.85546875" style="6" bestFit="1" customWidth="1"/>
    <col min="4347" max="4347" width="12.5703125" style="6" bestFit="1" customWidth="1"/>
    <col min="4348" max="4543" width="9.140625" style="6"/>
    <col min="4544" max="4547" width="0" style="6" hidden="1" customWidth="1"/>
    <col min="4548" max="4548" width="6.5703125" style="6" customWidth="1"/>
    <col min="4549" max="4549" width="5.42578125" style="6" customWidth="1"/>
    <col min="4550" max="4550" width="12.5703125" style="6" customWidth="1"/>
    <col min="4551" max="4551" width="61.85546875" style="6" customWidth="1"/>
    <col min="4552" max="4552" width="32.5703125" style="6" customWidth="1"/>
    <col min="4553" max="4553" width="23.5703125" style="6" customWidth="1"/>
    <col min="4554" max="4554" width="35.28515625" style="6" customWidth="1"/>
    <col min="4555" max="4555" width="8.5703125" style="6" customWidth="1"/>
    <col min="4556" max="4557" width="8.140625" style="6" customWidth="1"/>
    <col min="4558" max="4558" width="7.7109375" style="6" customWidth="1"/>
    <col min="4559" max="4601" width="0" style="6" hidden="1" customWidth="1"/>
    <col min="4602" max="4602" width="14.85546875" style="6" bestFit="1" customWidth="1"/>
    <col min="4603" max="4603" width="12.5703125" style="6" bestFit="1" customWidth="1"/>
    <col min="4604" max="4799" width="9.140625" style="6"/>
    <col min="4800" max="4803" width="0" style="6" hidden="1" customWidth="1"/>
    <col min="4804" max="4804" width="6.5703125" style="6" customWidth="1"/>
    <col min="4805" max="4805" width="5.42578125" style="6" customWidth="1"/>
    <col min="4806" max="4806" width="12.5703125" style="6" customWidth="1"/>
    <col min="4807" max="4807" width="61.85546875" style="6" customWidth="1"/>
    <col min="4808" max="4808" width="32.5703125" style="6" customWidth="1"/>
    <col min="4809" max="4809" width="23.5703125" style="6" customWidth="1"/>
    <col min="4810" max="4810" width="35.28515625" style="6" customWidth="1"/>
    <col min="4811" max="4811" width="8.5703125" style="6" customWidth="1"/>
    <col min="4812" max="4813" width="8.140625" style="6" customWidth="1"/>
    <col min="4814" max="4814" width="7.7109375" style="6" customWidth="1"/>
    <col min="4815" max="4857" width="0" style="6" hidden="1" customWidth="1"/>
    <col min="4858" max="4858" width="14.85546875" style="6" bestFit="1" customWidth="1"/>
    <col min="4859" max="4859" width="12.5703125" style="6" bestFit="1" customWidth="1"/>
    <col min="4860" max="5055" width="9.140625" style="6"/>
    <col min="5056" max="5059" width="0" style="6" hidden="1" customWidth="1"/>
    <col min="5060" max="5060" width="6.5703125" style="6" customWidth="1"/>
    <col min="5061" max="5061" width="5.42578125" style="6" customWidth="1"/>
    <col min="5062" max="5062" width="12.5703125" style="6" customWidth="1"/>
    <col min="5063" max="5063" width="61.85546875" style="6" customWidth="1"/>
    <col min="5064" max="5064" width="32.5703125" style="6" customWidth="1"/>
    <col min="5065" max="5065" width="23.5703125" style="6" customWidth="1"/>
    <col min="5066" max="5066" width="35.28515625" style="6" customWidth="1"/>
    <col min="5067" max="5067" width="8.5703125" style="6" customWidth="1"/>
    <col min="5068" max="5069" width="8.140625" style="6" customWidth="1"/>
    <col min="5070" max="5070" width="7.7109375" style="6" customWidth="1"/>
    <col min="5071" max="5113" width="0" style="6" hidden="1" customWidth="1"/>
    <col min="5114" max="5114" width="14.85546875" style="6" bestFit="1" customWidth="1"/>
    <col min="5115" max="5115" width="12.5703125" style="6" bestFit="1" customWidth="1"/>
    <col min="5116" max="5311" width="9.140625" style="6"/>
    <col min="5312" max="5315" width="0" style="6" hidden="1" customWidth="1"/>
    <col min="5316" max="5316" width="6.5703125" style="6" customWidth="1"/>
    <col min="5317" max="5317" width="5.42578125" style="6" customWidth="1"/>
    <col min="5318" max="5318" width="12.5703125" style="6" customWidth="1"/>
    <col min="5319" max="5319" width="61.85546875" style="6" customWidth="1"/>
    <col min="5320" max="5320" width="32.5703125" style="6" customWidth="1"/>
    <col min="5321" max="5321" width="23.5703125" style="6" customWidth="1"/>
    <col min="5322" max="5322" width="35.28515625" style="6" customWidth="1"/>
    <col min="5323" max="5323" width="8.5703125" style="6" customWidth="1"/>
    <col min="5324" max="5325" width="8.140625" style="6" customWidth="1"/>
    <col min="5326" max="5326" width="7.7109375" style="6" customWidth="1"/>
    <col min="5327" max="5369" width="0" style="6" hidden="1" customWidth="1"/>
    <col min="5370" max="5370" width="14.85546875" style="6" bestFit="1" customWidth="1"/>
    <col min="5371" max="5371" width="12.5703125" style="6" bestFit="1" customWidth="1"/>
    <col min="5372" max="5567" width="9.140625" style="6"/>
    <col min="5568" max="5571" width="0" style="6" hidden="1" customWidth="1"/>
    <col min="5572" max="5572" width="6.5703125" style="6" customWidth="1"/>
    <col min="5573" max="5573" width="5.42578125" style="6" customWidth="1"/>
    <col min="5574" max="5574" width="12.5703125" style="6" customWidth="1"/>
    <col min="5575" max="5575" width="61.85546875" style="6" customWidth="1"/>
    <col min="5576" max="5576" width="32.5703125" style="6" customWidth="1"/>
    <col min="5577" max="5577" width="23.5703125" style="6" customWidth="1"/>
    <col min="5578" max="5578" width="35.28515625" style="6" customWidth="1"/>
    <col min="5579" max="5579" width="8.5703125" style="6" customWidth="1"/>
    <col min="5580" max="5581" width="8.140625" style="6" customWidth="1"/>
    <col min="5582" max="5582" width="7.7109375" style="6" customWidth="1"/>
    <col min="5583" max="5625" width="0" style="6" hidden="1" customWidth="1"/>
    <col min="5626" max="5626" width="14.85546875" style="6" bestFit="1" customWidth="1"/>
    <col min="5627" max="5627" width="12.5703125" style="6" bestFit="1" customWidth="1"/>
    <col min="5628" max="5823" width="9.140625" style="6"/>
    <col min="5824" max="5827" width="0" style="6" hidden="1" customWidth="1"/>
    <col min="5828" max="5828" width="6.5703125" style="6" customWidth="1"/>
    <col min="5829" max="5829" width="5.42578125" style="6" customWidth="1"/>
    <col min="5830" max="5830" width="12.5703125" style="6" customWidth="1"/>
    <col min="5831" max="5831" width="61.85546875" style="6" customWidth="1"/>
    <col min="5832" max="5832" width="32.5703125" style="6" customWidth="1"/>
    <col min="5833" max="5833" width="23.5703125" style="6" customWidth="1"/>
    <col min="5834" max="5834" width="35.28515625" style="6" customWidth="1"/>
    <col min="5835" max="5835" width="8.5703125" style="6" customWidth="1"/>
    <col min="5836" max="5837" width="8.140625" style="6" customWidth="1"/>
    <col min="5838" max="5838" width="7.7109375" style="6" customWidth="1"/>
    <col min="5839" max="5881" width="0" style="6" hidden="1" customWidth="1"/>
    <col min="5882" max="5882" width="14.85546875" style="6" bestFit="1" customWidth="1"/>
    <col min="5883" max="5883" width="12.5703125" style="6" bestFit="1" customWidth="1"/>
    <col min="5884" max="6079" width="9.140625" style="6"/>
    <col min="6080" max="6083" width="0" style="6" hidden="1" customWidth="1"/>
    <col min="6084" max="6084" width="6.5703125" style="6" customWidth="1"/>
    <col min="6085" max="6085" width="5.42578125" style="6" customWidth="1"/>
    <col min="6086" max="6086" width="12.5703125" style="6" customWidth="1"/>
    <col min="6087" max="6087" width="61.85546875" style="6" customWidth="1"/>
    <col min="6088" max="6088" width="32.5703125" style="6" customWidth="1"/>
    <col min="6089" max="6089" width="23.5703125" style="6" customWidth="1"/>
    <col min="6090" max="6090" width="35.28515625" style="6" customWidth="1"/>
    <col min="6091" max="6091" width="8.5703125" style="6" customWidth="1"/>
    <col min="6092" max="6093" width="8.140625" style="6" customWidth="1"/>
    <col min="6094" max="6094" width="7.7109375" style="6" customWidth="1"/>
    <col min="6095" max="6137" width="0" style="6" hidden="1" customWidth="1"/>
    <col min="6138" max="6138" width="14.85546875" style="6" bestFit="1" customWidth="1"/>
    <col min="6139" max="6139" width="12.5703125" style="6" bestFit="1" customWidth="1"/>
    <col min="6140" max="6335" width="9.140625" style="6"/>
    <col min="6336" max="6339" width="0" style="6" hidden="1" customWidth="1"/>
    <col min="6340" max="6340" width="6.5703125" style="6" customWidth="1"/>
    <col min="6341" max="6341" width="5.42578125" style="6" customWidth="1"/>
    <col min="6342" max="6342" width="12.5703125" style="6" customWidth="1"/>
    <col min="6343" max="6343" width="61.85546875" style="6" customWidth="1"/>
    <col min="6344" max="6344" width="32.5703125" style="6" customWidth="1"/>
    <col min="6345" max="6345" width="23.5703125" style="6" customWidth="1"/>
    <col min="6346" max="6346" width="35.28515625" style="6" customWidth="1"/>
    <col min="6347" max="6347" width="8.5703125" style="6" customWidth="1"/>
    <col min="6348" max="6349" width="8.140625" style="6" customWidth="1"/>
    <col min="6350" max="6350" width="7.7109375" style="6" customWidth="1"/>
    <col min="6351" max="6393" width="0" style="6" hidden="1" customWidth="1"/>
    <col min="6394" max="6394" width="14.85546875" style="6" bestFit="1" customWidth="1"/>
    <col min="6395" max="6395" width="12.5703125" style="6" bestFit="1" customWidth="1"/>
    <col min="6396" max="6591" width="9.140625" style="6"/>
    <col min="6592" max="6595" width="0" style="6" hidden="1" customWidth="1"/>
    <col min="6596" max="6596" width="6.5703125" style="6" customWidth="1"/>
    <col min="6597" max="6597" width="5.42578125" style="6" customWidth="1"/>
    <col min="6598" max="6598" width="12.5703125" style="6" customWidth="1"/>
    <col min="6599" max="6599" width="61.85546875" style="6" customWidth="1"/>
    <col min="6600" max="6600" width="32.5703125" style="6" customWidth="1"/>
    <col min="6601" max="6601" width="23.5703125" style="6" customWidth="1"/>
    <col min="6602" max="6602" width="35.28515625" style="6" customWidth="1"/>
    <col min="6603" max="6603" width="8.5703125" style="6" customWidth="1"/>
    <col min="6604" max="6605" width="8.140625" style="6" customWidth="1"/>
    <col min="6606" max="6606" width="7.7109375" style="6" customWidth="1"/>
    <col min="6607" max="6649" width="0" style="6" hidden="1" customWidth="1"/>
    <col min="6650" max="6650" width="14.85546875" style="6" bestFit="1" customWidth="1"/>
    <col min="6651" max="6651" width="12.5703125" style="6" bestFit="1" customWidth="1"/>
    <col min="6652" max="6847" width="9.140625" style="6"/>
    <col min="6848" max="6851" width="0" style="6" hidden="1" customWidth="1"/>
    <col min="6852" max="6852" width="6.5703125" style="6" customWidth="1"/>
    <col min="6853" max="6853" width="5.42578125" style="6" customWidth="1"/>
    <col min="6854" max="6854" width="12.5703125" style="6" customWidth="1"/>
    <col min="6855" max="6855" width="61.85546875" style="6" customWidth="1"/>
    <col min="6856" max="6856" width="32.5703125" style="6" customWidth="1"/>
    <col min="6857" max="6857" width="23.5703125" style="6" customWidth="1"/>
    <col min="6858" max="6858" width="35.28515625" style="6" customWidth="1"/>
    <col min="6859" max="6859" width="8.5703125" style="6" customWidth="1"/>
    <col min="6860" max="6861" width="8.140625" style="6" customWidth="1"/>
    <col min="6862" max="6862" width="7.7109375" style="6" customWidth="1"/>
    <col min="6863" max="6905" width="0" style="6" hidden="1" customWidth="1"/>
    <col min="6906" max="6906" width="14.85546875" style="6" bestFit="1" customWidth="1"/>
    <col min="6907" max="6907" width="12.5703125" style="6" bestFit="1" customWidth="1"/>
    <col min="6908" max="7103" width="9.140625" style="6"/>
    <col min="7104" max="7107" width="0" style="6" hidden="1" customWidth="1"/>
    <col min="7108" max="7108" width="6.5703125" style="6" customWidth="1"/>
    <col min="7109" max="7109" width="5.42578125" style="6" customWidth="1"/>
    <col min="7110" max="7110" width="12.5703125" style="6" customWidth="1"/>
    <col min="7111" max="7111" width="61.85546875" style="6" customWidth="1"/>
    <col min="7112" max="7112" width="32.5703125" style="6" customWidth="1"/>
    <col min="7113" max="7113" width="23.5703125" style="6" customWidth="1"/>
    <col min="7114" max="7114" width="35.28515625" style="6" customWidth="1"/>
    <col min="7115" max="7115" width="8.5703125" style="6" customWidth="1"/>
    <col min="7116" max="7117" width="8.140625" style="6" customWidth="1"/>
    <col min="7118" max="7118" width="7.7109375" style="6" customWidth="1"/>
    <col min="7119" max="7161" width="0" style="6" hidden="1" customWidth="1"/>
    <col min="7162" max="7162" width="14.85546875" style="6" bestFit="1" customWidth="1"/>
    <col min="7163" max="7163" width="12.5703125" style="6" bestFit="1" customWidth="1"/>
    <col min="7164" max="7359" width="9.140625" style="6"/>
    <col min="7360" max="7363" width="0" style="6" hidden="1" customWidth="1"/>
    <col min="7364" max="7364" width="6.5703125" style="6" customWidth="1"/>
    <col min="7365" max="7365" width="5.42578125" style="6" customWidth="1"/>
    <col min="7366" max="7366" width="12.5703125" style="6" customWidth="1"/>
    <col min="7367" max="7367" width="61.85546875" style="6" customWidth="1"/>
    <col min="7368" max="7368" width="32.5703125" style="6" customWidth="1"/>
    <col min="7369" max="7369" width="23.5703125" style="6" customWidth="1"/>
    <col min="7370" max="7370" width="35.28515625" style="6" customWidth="1"/>
    <col min="7371" max="7371" width="8.5703125" style="6" customWidth="1"/>
    <col min="7372" max="7373" width="8.140625" style="6" customWidth="1"/>
    <col min="7374" max="7374" width="7.7109375" style="6" customWidth="1"/>
    <col min="7375" max="7417" width="0" style="6" hidden="1" customWidth="1"/>
    <col min="7418" max="7418" width="14.85546875" style="6" bestFit="1" customWidth="1"/>
    <col min="7419" max="7419" width="12.5703125" style="6" bestFit="1" customWidth="1"/>
    <col min="7420" max="7615" width="9.140625" style="6"/>
    <col min="7616" max="7619" width="0" style="6" hidden="1" customWidth="1"/>
    <col min="7620" max="7620" width="6.5703125" style="6" customWidth="1"/>
    <col min="7621" max="7621" width="5.42578125" style="6" customWidth="1"/>
    <col min="7622" max="7622" width="12.5703125" style="6" customWidth="1"/>
    <col min="7623" max="7623" width="61.85546875" style="6" customWidth="1"/>
    <col min="7624" max="7624" width="32.5703125" style="6" customWidth="1"/>
    <col min="7625" max="7625" width="23.5703125" style="6" customWidth="1"/>
    <col min="7626" max="7626" width="35.28515625" style="6" customWidth="1"/>
    <col min="7627" max="7627" width="8.5703125" style="6" customWidth="1"/>
    <col min="7628" max="7629" width="8.140625" style="6" customWidth="1"/>
    <col min="7630" max="7630" width="7.7109375" style="6" customWidth="1"/>
    <col min="7631" max="7673" width="0" style="6" hidden="1" customWidth="1"/>
    <col min="7674" max="7674" width="14.85546875" style="6" bestFit="1" customWidth="1"/>
    <col min="7675" max="7675" width="12.5703125" style="6" bestFit="1" customWidth="1"/>
    <col min="7676" max="7871" width="9.140625" style="6"/>
    <col min="7872" max="7875" width="0" style="6" hidden="1" customWidth="1"/>
    <col min="7876" max="7876" width="6.5703125" style="6" customWidth="1"/>
    <col min="7877" max="7877" width="5.42578125" style="6" customWidth="1"/>
    <col min="7878" max="7878" width="12.5703125" style="6" customWidth="1"/>
    <col min="7879" max="7879" width="61.85546875" style="6" customWidth="1"/>
    <col min="7880" max="7880" width="32.5703125" style="6" customWidth="1"/>
    <col min="7881" max="7881" width="23.5703125" style="6" customWidth="1"/>
    <col min="7882" max="7882" width="35.28515625" style="6" customWidth="1"/>
    <col min="7883" max="7883" width="8.5703125" style="6" customWidth="1"/>
    <col min="7884" max="7885" width="8.140625" style="6" customWidth="1"/>
    <col min="7886" max="7886" width="7.7109375" style="6" customWidth="1"/>
    <col min="7887" max="7929" width="0" style="6" hidden="1" customWidth="1"/>
    <col min="7930" max="7930" width="14.85546875" style="6" bestFit="1" customWidth="1"/>
    <col min="7931" max="7931" width="12.5703125" style="6" bestFit="1" customWidth="1"/>
    <col min="7932" max="8127" width="9.140625" style="6"/>
    <col min="8128" max="8131" width="0" style="6" hidden="1" customWidth="1"/>
    <col min="8132" max="8132" width="6.5703125" style="6" customWidth="1"/>
    <col min="8133" max="8133" width="5.42578125" style="6" customWidth="1"/>
    <col min="8134" max="8134" width="12.5703125" style="6" customWidth="1"/>
    <col min="8135" max="8135" width="61.85546875" style="6" customWidth="1"/>
    <col min="8136" max="8136" width="32.5703125" style="6" customWidth="1"/>
    <col min="8137" max="8137" width="23.5703125" style="6" customWidth="1"/>
    <col min="8138" max="8138" width="35.28515625" style="6" customWidth="1"/>
    <col min="8139" max="8139" width="8.5703125" style="6" customWidth="1"/>
    <col min="8140" max="8141" width="8.140625" style="6" customWidth="1"/>
    <col min="8142" max="8142" width="7.7109375" style="6" customWidth="1"/>
    <col min="8143" max="8185" width="0" style="6" hidden="1" customWidth="1"/>
    <col min="8186" max="8186" width="14.85546875" style="6" bestFit="1" customWidth="1"/>
    <col min="8187" max="8187" width="12.5703125" style="6" bestFit="1" customWidth="1"/>
    <col min="8188" max="8383" width="9.140625" style="6"/>
    <col min="8384" max="8387" width="0" style="6" hidden="1" customWidth="1"/>
    <col min="8388" max="8388" width="6.5703125" style="6" customWidth="1"/>
    <col min="8389" max="8389" width="5.42578125" style="6" customWidth="1"/>
    <col min="8390" max="8390" width="12.5703125" style="6" customWidth="1"/>
    <col min="8391" max="8391" width="61.85546875" style="6" customWidth="1"/>
    <col min="8392" max="8392" width="32.5703125" style="6" customWidth="1"/>
    <col min="8393" max="8393" width="23.5703125" style="6" customWidth="1"/>
    <col min="8394" max="8394" width="35.28515625" style="6" customWidth="1"/>
    <col min="8395" max="8395" width="8.5703125" style="6" customWidth="1"/>
    <col min="8396" max="8397" width="8.140625" style="6" customWidth="1"/>
    <col min="8398" max="8398" width="7.7109375" style="6" customWidth="1"/>
    <col min="8399" max="8441" width="0" style="6" hidden="1" customWidth="1"/>
    <col min="8442" max="8442" width="14.85546875" style="6" bestFit="1" customWidth="1"/>
    <col min="8443" max="8443" width="12.5703125" style="6" bestFit="1" customWidth="1"/>
    <col min="8444" max="8639" width="9.140625" style="6"/>
    <col min="8640" max="8643" width="0" style="6" hidden="1" customWidth="1"/>
    <col min="8644" max="8644" width="6.5703125" style="6" customWidth="1"/>
    <col min="8645" max="8645" width="5.42578125" style="6" customWidth="1"/>
    <col min="8646" max="8646" width="12.5703125" style="6" customWidth="1"/>
    <col min="8647" max="8647" width="61.85546875" style="6" customWidth="1"/>
    <col min="8648" max="8648" width="32.5703125" style="6" customWidth="1"/>
    <col min="8649" max="8649" width="23.5703125" style="6" customWidth="1"/>
    <col min="8650" max="8650" width="35.28515625" style="6" customWidth="1"/>
    <col min="8651" max="8651" width="8.5703125" style="6" customWidth="1"/>
    <col min="8652" max="8653" width="8.140625" style="6" customWidth="1"/>
    <col min="8654" max="8654" width="7.7109375" style="6" customWidth="1"/>
    <col min="8655" max="8697" width="0" style="6" hidden="1" customWidth="1"/>
    <col min="8698" max="8698" width="14.85546875" style="6" bestFit="1" customWidth="1"/>
    <col min="8699" max="8699" width="12.5703125" style="6" bestFit="1" customWidth="1"/>
    <col min="8700" max="8895" width="9.140625" style="6"/>
    <col min="8896" max="8899" width="0" style="6" hidden="1" customWidth="1"/>
    <col min="8900" max="8900" width="6.5703125" style="6" customWidth="1"/>
    <col min="8901" max="8901" width="5.42578125" style="6" customWidth="1"/>
    <col min="8902" max="8902" width="12.5703125" style="6" customWidth="1"/>
    <col min="8903" max="8903" width="61.85546875" style="6" customWidth="1"/>
    <col min="8904" max="8904" width="32.5703125" style="6" customWidth="1"/>
    <col min="8905" max="8905" width="23.5703125" style="6" customWidth="1"/>
    <col min="8906" max="8906" width="35.28515625" style="6" customWidth="1"/>
    <col min="8907" max="8907" width="8.5703125" style="6" customWidth="1"/>
    <col min="8908" max="8909" width="8.140625" style="6" customWidth="1"/>
    <col min="8910" max="8910" width="7.7109375" style="6" customWidth="1"/>
    <col min="8911" max="8953" width="0" style="6" hidden="1" customWidth="1"/>
    <col min="8954" max="8954" width="14.85546875" style="6" bestFit="1" customWidth="1"/>
    <col min="8955" max="8955" width="12.5703125" style="6" bestFit="1" customWidth="1"/>
    <col min="8956" max="9151" width="9.140625" style="6"/>
    <col min="9152" max="9155" width="0" style="6" hidden="1" customWidth="1"/>
    <col min="9156" max="9156" width="6.5703125" style="6" customWidth="1"/>
    <col min="9157" max="9157" width="5.42578125" style="6" customWidth="1"/>
    <col min="9158" max="9158" width="12.5703125" style="6" customWidth="1"/>
    <col min="9159" max="9159" width="61.85546875" style="6" customWidth="1"/>
    <col min="9160" max="9160" width="32.5703125" style="6" customWidth="1"/>
    <col min="9161" max="9161" width="23.5703125" style="6" customWidth="1"/>
    <col min="9162" max="9162" width="35.28515625" style="6" customWidth="1"/>
    <col min="9163" max="9163" width="8.5703125" style="6" customWidth="1"/>
    <col min="9164" max="9165" width="8.140625" style="6" customWidth="1"/>
    <col min="9166" max="9166" width="7.7109375" style="6" customWidth="1"/>
    <col min="9167" max="9209" width="0" style="6" hidden="1" customWidth="1"/>
    <col min="9210" max="9210" width="14.85546875" style="6" bestFit="1" customWidth="1"/>
    <col min="9211" max="9211" width="12.5703125" style="6" bestFit="1" customWidth="1"/>
    <col min="9212" max="9407" width="9.140625" style="6"/>
    <col min="9408" max="9411" width="0" style="6" hidden="1" customWidth="1"/>
    <col min="9412" max="9412" width="6.5703125" style="6" customWidth="1"/>
    <col min="9413" max="9413" width="5.42578125" style="6" customWidth="1"/>
    <col min="9414" max="9414" width="12.5703125" style="6" customWidth="1"/>
    <col min="9415" max="9415" width="61.85546875" style="6" customWidth="1"/>
    <col min="9416" max="9416" width="32.5703125" style="6" customWidth="1"/>
    <col min="9417" max="9417" width="23.5703125" style="6" customWidth="1"/>
    <col min="9418" max="9418" width="35.28515625" style="6" customWidth="1"/>
    <col min="9419" max="9419" width="8.5703125" style="6" customWidth="1"/>
    <col min="9420" max="9421" width="8.140625" style="6" customWidth="1"/>
    <col min="9422" max="9422" width="7.7109375" style="6" customWidth="1"/>
    <col min="9423" max="9465" width="0" style="6" hidden="1" customWidth="1"/>
    <col min="9466" max="9466" width="14.85546875" style="6" bestFit="1" customWidth="1"/>
    <col min="9467" max="9467" width="12.5703125" style="6" bestFit="1" customWidth="1"/>
    <col min="9468" max="9663" width="9.140625" style="6"/>
    <col min="9664" max="9667" width="0" style="6" hidden="1" customWidth="1"/>
    <col min="9668" max="9668" width="6.5703125" style="6" customWidth="1"/>
    <col min="9669" max="9669" width="5.42578125" style="6" customWidth="1"/>
    <col min="9670" max="9670" width="12.5703125" style="6" customWidth="1"/>
    <col min="9671" max="9671" width="61.85546875" style="6" customWidth="1"/>
    <col min="9672" max="9672" width="32.5703125" style="6" customWidth="1"/>
    <col min="9673" max="9673" width="23.5703125" style="6" customWidth="1"/>
    <col min="9674" max="9674" width="35.28515625" style="6" customWidth="1"/>
    <col min="9675" max="9675" width="8.5703125" style="6" customWidth="1"/>
    <col min="9676" max="9677" width="8.140625" style="6" customWidth="1"/>
    <col min="9678" max="9678" width="7.7109375" style="6" customWidth="1"/>
    <col min="9679" max="9721" width="0" style="6" hidden="1" customWidth="1"/>
    <col min="9722" max="9722" width="14.85546875" style="6" bestFit="1" customWidth="1"/>
    <col min="9723" max="9723" width="12.5703125" style="6" bestFit="1" customWidth="1"/>
    <col min="9724" max="9919" width="9.140625" style="6"/>
    <col min="9920" max="9923" width="0" style="6" hidden="1" customWidth="1"/>
    <col min="9924" max="9924" width="6.5703125" style="6" customWidth="1"/>
    <col min="9925" max="9925" width="5.42578125" style="6" customWidth="1"/>
    <col min="9926" max="9926" width="12.5703125" style="6" customWidth="1"/>
    <col min="9927" max="9927" width="61.85546875" style="6" customWidth="1"/>
    <col min="9928" max="9928" width="32.5703125" style="6" customWidth="1"/>
    <col min="9929" max="9929" width="23.5703125" style="6" customWidth="1"/>
    <col min="9930" max="9930" width="35.28515625" style="6" customWidth="1"/>
    <col min="9931" max="9931" width="8.5703125" style="6" customWidth="1"/>
    <col min="9932" max="9933" width="8.140625" style="6" customWidth="1"/>
    <col min="9934" max="9934" width="7.7109375" style="6" customWidth="1"/>
    <col min="9935" max="9977" width="0" style="6" hidden="1" customWidth="1"/>
    <col min="9978" max="9978" width="14.85546875" style="6" bestFit="1" customWidth="1"/>
    <col min="9979" max="9979" width="12.5703125" style="6" bestFit="1" customWidth="1"/>
    <col min="9980" max="10175" width="9.140625" style="6"/>
    <col min="10176" max="10179" width="0" style="6" hidden="1" customWidth="1"/>
    <col min="10180" max="10180" width="6.5703125" style="6" customWidth="1"/>
    <col min="10181" max="10181" width="5.42578125" style="6" customWidth="1"/>
    <col min="10182" max="10182" width="12.5703125" style="6" customWidth="1"/>
    <col min="10183" max="10183" width="61.85546875" style="6" customWidth="1"/>
    <col min="10184" max="10184" width="32.5703125" style="6" customWidth="1"/>
    <col min="10185" max="10185" width="23.5703125" style="6" customWidth="1"/>
    <col min="10186" max="10186" width="35.28515625" style="6" customWidth="1"/>
    <col min="10187" max="10187" width="8.5703125" style="6" customWidth="1"/>
    <col min="10188" max="10189" width="8.140625" style="6" customWidth="1"/>
    <col min="10190" max="10190" width="7.7109375" style="6" customWidth="1"/>
    <col min="10191" max="10233" width="0" style="6" hidden="1" customWidth="1"/>
    <col min="10234" max="10234" width="14.85546875" style="6" bestFit="1" customWidth="1"/>
    <col min="10235" max="10235" width="12.5703125" style="6" bestFit="1" customWidth="1"/>
    <col min="10236" max="10431" width="9.140625" style="6"/>
    <col min="10432" max="10435" width="0" style="6" hidden="1" customWidth="1"/>
    <col min="10436" max="10436" width="6.5703125" style="6" customWidth="1"/>
    <col min="10437" max="10437" width="5.42578125" style="6" customWidth="1"/>
    <col min="10438" max="10438" width="12.5703125" style="6" customWidth="1"/>
    <col min="10439" max="10439" width="61.85546875" style="6" customWidth="1"/>
    <col min="10440" max="10440" width="32.5703125" style="6" customWidth="1"/>
    <col min="10441" max="10441" width="23.5703125" style="6" customWidth="1"/>
    <col min="10442" max="10442" width="35.28515625" style="6" customWidth="1"/>
    <col min="10443" max="10443" width="8.5703125" style="6" customWidth="1"/>
    <col min="10444" max="10445" width="8.140625" style="6" customWidth="1"/>
    <col min="10446" max="10446" width="7.7109375" style="6" customWidth="1"/>
    <col min="10447" max="10489" width="0" style="6" hidden="1" customWidth="1"/>
    <col min="10490" max="10490" width="14.85546875" style="6" bestFit="1" customWidth="1"/>
    <col min="10491" max="10491" width="12.5703125" style="6" bestFit="1" customWidth="1"/>
    <col min="10492" max="10687" width="9.140625" style="6"/>
    <col min="10688" max="10691" width="0" style="6" hidden="1" customWidth="1"/>
    <col min="10692" max="10692" width="6.5703125" style="6" customWidth="1"/>
    <col min="10693" max="10693" width="5.42578125" style="6" customWidth="1"/>
    <col min="10694" max="10694" width="12.5703125" style="6" customWidth="1"/>
    <col min="10695" max="10695" width="61.85546875" style="6" customWidth="1"/>
    <col min="10696" max="10696" width="32.5703125" style="6" customWidth="1"/>
    <col min="10697" max="10697" width="23.5703125" style="6" customWidth="1"/>
    <col min="10698" max="10698" width="35.28515625" style="6" customWidth="1"/>
    <col min="10699" max="10699" width="8.5703125" style="6" customWidth="1"/>
    <col min="10700" max="10701" width="8.140625" style="6" customWidth="1"/>
    <col min="10702" max="10702" width="7.7109375" style="6" customWidth="1"/>
    <col min="10703" max="10745" width="0" style="6" hidden="1" customWidth="1"/>
    <col min="10746" max="10746" width="14.85546875" style="6" bestFit="1" customWidth="1"/>
    <col min="10747" max="10747" width="12.5703125" style="6" bestFit="1" customWidth="1"/>
    <col min="10748" max="10943" width="9.140625" style="6"/>
    <col min="10944" max="10947" width="0" style="6" hidden="1" customWidth="1"/>
    <col min="10948" max="10948" width="6.5703125" style="6" customWidth="1"/>
    <col min="10949" max="10949" width="5.42578125" style="6" customWidth="1"/>
    <col min="10950" max="10950" width="12.5703125" style="6" customWidth="1"/>
    <col min="10951" max="10951" width="61.85546875" style="6" customWidth="1"/>
    <col min="10952" max="10952" width="32.5703125" style="6" customWidth="1"/>
    <col min="10953" max="10953" width="23.5703125" style="6" customWidth="1"/>
    <col min="10954" max="10954" width="35.28515625" style="6" customWidth="1"/>
    <col min="10955" max="10955" width="8.5703125" style="6" customWidth="1"/>
    <col min="10956" max="10957" width="8.140625" style="6" customWidth="1"/>
    <col min="10958" max="10958" width="7.7109375" style="6" customWidth="1"/>
    <col min="10959" max="11001" width="0" style="6" hidden="1" customWidth="1"/>
    <col min="11002" max="11002" width="14.85546875" style="6" bestFit="1" customWidth="1"/>
    <col min="11003" max="11003" width="12.5703125" style="6" bestFit="1" customWidth="1"/>
    <col min="11004" max="11199" width="9.140625" style="6"/>
    <col min="11200" max="11203" width="0" style="6" hidden="1" customWidth="1"/>
    <col min="11204" max="11204" width="6.5703125" style="6" customWidth="1"/>
    <col min="11205" max="11205" width="5.42578125" style="6" customWidth="1"/>
    <col min="11206" max="11206" width="12.5703125" style="6" customWidth="1"/>
    <col min="11207" max="11207" width="61.85546875" style="6" customWidth="1"/>
    <col min="11208" max="11208" width="32.5703125" style="6" customWidth="1"/>
    <col min="11209" max="11209" width="23.5703125" style="6" customWidth="1"/>
    <col min="11210" max="11210" width="35.28515625" style="6" customWidth="1"/>
    <col min="11211" max="11211" width="8.5703125" style="6" customWidth="1"/>
    <col min="11212" max="11213" width="8.140625" style="6" customWidth="1"/>
    <col min="11214" max="11214" width="7.7109375" style="6" customWidth="1"/>
    <col min="11215" max="11257" width="0" style="6" hidden="1" customWidth="1"/>
    <col min="11258" max="11258" width="14.85546875" style="6" bestFit="1" customWidth="1"/>
    <col min="11259" max="11259" width="12.5703125" style="6" bestFit="1" customWidth="1"/>
    <col min="11260" max="11455" width="9.140625" style="6"/>
    <col min="11456" max="11459" width="0" style="6" hidden="1" customWidth="1"/>
    <col min="11460" max="11460" width="6.5703125" style="6" customWidth="1"/>
    <col min="11461" max="11461" width="5.42578125" style="6" customWidth="1"/>
    <col min="11462" max="11462" width="12.5703125" style="6" customWidth="1"/>
    <col min="11463" max="11463" width="61.85546875" style="6" customWidth="1"/>
    <col min="11464" max="11464" width="32.5703125" style="6" customWidth="1"/>
    <col min="11465" max="11465" width="23.5703125" style="6" customWidth="1"/>
    <col min="11466" max="11466" width="35.28515625" style="6" customWidth="1"/>
    <col min="11467" max="11467" width="8.5703125" style="6" customWidth="1"/>
    <col min="11468" max="11469" width="8.140625" style="6" customWidth="1"/>
    <col min="11470" max="11470" width="7.7109375" style="6" customWidth="1"/>
    <col min="11471" max="11513" width="0" style="6" hidden="1" customWidth="1"/>
    <col min="11514" max="11514" width="14.85546875" style="6" bestFit="1" customWidth="1"/>
    <col min="11515" max="11515" width="12.5703125" style="6" bestFit="1" customWidth="1"/>
    <col min="11516" max="11711" width="9.140625" style="6"/>
    <col min="11712" max="11715" width="0" style="6" hidden="1" customWidth="1"/>
    <col min="11716" max="11716" width="6.5703125" style="6" customWidth="1"/>
    <col min="11717" max="11717" width="5.42578125" style="6" customWidth="1"/>
    <col min="11718" max="11718" width="12.5703125" style="6" customWidth="1"/>
    <col min="11719" max="11719" width="61.85546875" style="6" customWidth="1"/>
    <col min="11720" max="11720" width="32.5703125" style="6" customWidth="1"/>
    <col min="11721" max="11721" width="23.5703125" style="6" customWidth="1"/>
    <col min="11722" max="11722" width="35.28515625" style="6" customWidth="1"/>
    <col min="11723" max="11723" width="8.5703125" style="6" customWidth="1"/>
    <col min="11724" max="11725" width="8.140625" style="6" customWidth="1"/>
    <col min="11726" max="11726" width="7.7109375" style="6" customWidth="1"/>
    <col min="11727" max="11769" width="0" style="6" hidden="1" customWidth="1"/>
    <col min="11770" max="11770" width="14.85546875" style="6" bestFit="1" customWidth="1"/>
    <col min="11771" max="11771" width="12.5703125" style="6" bestFit="1" customWidth="1"/>
    <col min="11772" max="11967" width="9.140625" style="6"/>
    <col min="11968" max="11971" width="0" style="6" hidden="1" customWidth="1"/>
    <col min="11972" max="11972" width="6.5703125" style="6" customWidth="1"/>
    <col min="11973" max="11973" width="5.42578125" style="6" customWidth="1"/>
    <col min="11974" max="11974" width="12.5703125" style="6" customWidth="1"/>
    <col min="11975" max="11975" width="61.85546875" style="6" customWidth="1"/>
    <col min="11976" max="11976" width="32.5703125" style="6" customWidth="1"/>
    <col min="11977" max="11977" width="23.5703125" style="6" customWidth="1"/>
    <col min="11978" max="11978" width="35.28515625" style="6" customWidth="1"/>
    <col min="11979" max="11979" width="8.5703125" style="6" customWidth="1"/>
    <col min="11980" max="11981" width="8.140625" style="6" customWidth="1"/>
    <col min="11982" max="11982" width="7.7109375" style="6" customWidth="1"/>
    <col min="11983" max="12025" width="0" style="6" hidden="1" customWidth="1"/>
    <col min="12026" max="12026" width="14.85546875" style="6" bestFit="1" customWidth="1"/>
    <col min="12027" max="12027" width="12.5703125" style="6" bestFit="1" customWidth="1"/>
    <col min="12028" max="12223" width="9.140625" style="6"/>
    <col min="12224" max="12227" width="0" style="6" hidden="1" customWidth="1"/>
    <col min="12228" max="12228" width="6.5703125" style="6" customWidth="1"/>
    <col min="12229" max="12229" width="5.42578125" style="6" customWidth="1"/>
    <col min="12230" max="12230" width="12.5703125" style="6" customWidth="1"/>
    <col min="12231" max="12231" width="61.85546875" style="6" customWidth="1"/>
    <col min="12232" max="12232" width="32.5703125" style="6" customWidth="1"/>
    <col min="12233" max="12233" width="23.5703125" style="6" customWidth="1"/>
    <col min="12234" max="12234" width="35.28515625" style="6" customWidth="1"/>
    <col min="12235" max="12235" width="8.5703125" style="6" customWidth="1"/>
    <col min="12236" max="12237" width="8.140625" style="6" customWidth="1"/>
    <col min="12238" max="12238" width="7.7109375" style="6" customWidth="1"/>
    <col min="12239" max="12281" width="0" style="6" hidden="1" customWidth="1"/>
    <col min="12282" max="12282" width="14.85546875" style="6" bestFit="1" customWidth="1"/>
    <col min="12283" max="12283" width="12.5703125" style="6" bestFit="1" customWidth="1"/>
    <col min="12284" max="12479" width="9.140625" style="6"/>
    <col min="12480" max="12483" width="0" style="6" hidden="1" customWidth="1"/>
    <col min="12484" max="12484" width="6.5703125" style="6" customWidth="1"/>
    <col min="12485" max="12485" width="5.42578125" style="6" customWidth="1"/>
    <col min="12486" max="12486" width="12.5703125" style="6" customWidth="1"/>
    <col min="12487" max="12487" width="61.85546875" style="6" customWidth="1"/>
    <col min="12488" max="12488" width="32.5703125" style="6" customWidth="1"/>
    <col min="12489" max="12489" width="23.5703125" style="6" customWidth="1"/>
    <col min="12490" max="12490" width="35.28515625" style="6" customWidth="1"/>
    <col min="12491" max="12491" width="8.5703125" style="6" customWidth="1"/>
    <col min="12492" max="12493" width="8.140625" style="6" customWidth="1"/>
    <col min="12494" max="12494" width="7.7109375" style="6" customWidth="1"/>
    <col min="12495" max="12537" width="0" style="6" hidden="1" customWidth="1"/>
    <col min="12538" max="12538" width="14.85546875" style="6" bestFit="1" customWidth="1"/>
    <col min="12539" max="12539" width="12.5703125" style="6" bestFit="1" customWidth="1"/>
    <col min="12540" max="12735" width="9.140625" style="6"/>
    <col min="12736" max="12739" width="0" style="6" hidden="1" customWidth="1"/>
    <col min="12740" max="12740" width="6.5703125" style="6" customWidth="1"/>
    <col min="12741" max="12741" width="5.42578125" style="6" customWidth="1"/>
    <col min="12742" max="12742" width="12.5703125" style="6" customWidth="1"/>
    <col min="12743" max="12743" width="61.85546875" style="6" customWidth="1"/>
    <col min="12744" max="12744" width="32.5703125" style="6" customWidth="1"/>
    <col min="12745" max="12745" width="23.5703125" style="6" customWidth="1"/>
    <col min="12746" max="12746" width="35.28515625" style="6" customWidth="1"/>
    <col min="12747" max="12747" width="8.5703125" style="6" customWidth="1"/>
    <col min="12748" max="12749" width="8.140625" style="6" customWidth="1"/>
    <col min="12750" max="12750" width="7.7109375" style="6" customWidth="1"/>
    <col min="12751" max="12793" width="0" style="6" hidden="1" customWidth="1"/>
    <col min="12794" max="12794" width="14.85546875" style="6" bestFit="1" customWidth="1"/>
    <col min="12795" max="12795" width="12.5703125" style="6" bestFit="1" customWidth="1"/>
    <col min="12796" max="12991" width="9.140625" style="6"/>
    <col min="12992" max="12995" width="0" style="6" hidden="1" customWidth="1"/>
    <col min="12996" max="12996" width="6.5703125" style="6" customWidth="1"/>
    <col min="12997" max="12997" width="5.42578125" style="6" customWidth="1"/>
    <col min="12998" max="12998" width="12.5703125" style="6" customWidth="1"/>
    <col min="12999" max="12999" width="61.85546875" style="6" customWidth="1"/>
    <col min="13000" max="13000" width="32.5703125" style="6" customWidth="1"/>
    <col min="13001" max="13001" width="23.5703125" style="6" customWidth="1"/>
    <col min="13002" max="13002" width="35.28515625" style="6" customWidth="1"/>
    <col min="13003" max="13003" width="8.5703125" style="6" customWidth="1"/>
    <col min="13004" max="13005" width="8.140625" style="6" customWidth="1"/>
    <col min="13006" max="13006" width="7.7109375" style="6" customWidth="1"/>
    <col min="13007" max="13049" width="0" style="6" hidden="1" customWidth="1"/>
    <col min="13050" max="13050" width="14.85546875" style="6" bestFit="1" customWidth="1"/>
    <col min="13051" max="13051" width="12.5703125" style="6" bestFit="1" customWidth="1"/>
    <col min="13052" max="13247" width="9.140625" style="6"/>
    <col min="13248" max="13251" width="0" style="6" hidden="1" customWidth="1"/>
    <col min="13252" max="13252" width="6.5703125" style="6" customWidth="1"/>
    <col min="13253" max="13253" width="5.42578125" style="6" customWidth="1"/>
    <col min="13254" max="13254" width="12.5703125" style="6" customWidth="1"/>
    <col min="13255" max="13255" width="61.85546875" style="6" customWidth="1"/>
    <col min="13256" max="13256" width="32.5703125" style="6" customWidth="1"/>
    <col min="13257" max="13257" width="23.5703125" style="6" customWidth="1"/>
    <col min="13258" max="13258" width="35.28515625" style="6" customWidth="1"/>
    <col min="13259" max="13259" width="8.5703125" style="6" customWidth="1"/>
    <col min="13260" max="13261" width="8.140625" style="6" customWidth="1"/>
    <col min="13262" max="13262" width="7.7109375" style="6" customWidth="1"/>
    <col min="13263" max="13305" width="0" style="6" hidden="1" customWidth="1"/>
    <col min="13306" max="13306" width="14.85546875" style="6" bestFit="1" customWidth="1"/>
    <col min="13307" max="13307" width="12.5703125" style="6" bestFit="1" customWidth="1"/>
    <col min="13308" max="13503" width="9.140625" style="6"/>
    <col min="13504" max="13507" width="0" style="6" hidden="1" customWidth="1"/>
    <col min="13508" max="13508" width="6.5703125" style="6" customWidth="1"/>
    <col min="13509" max="13509" width="5.42578125" style="6" customWidth="1"/>
    <col min="13510" max="13510" width="12.5703125" style="6" customWidth="1"/>
    <col min="13511" max="13511" width="61.85546875" style="6" customWidth="1"/>
    <col min="13512" max="13512" width="32.5703125" style="6" customWidth="1"/>
    <col min="13513" max="13513" width="23.5703125" style="6" customWidth="1"/>
    <col min="13514" max="13514" width="35.28515625" style="6" customWidth="1"/>
    <col min="13515" max="13515" width="8.5703125" style="6" customWidth="1"/>
    <col min="13516" max="13517" width="8.140625" style="6" customWidth="1"/>
    <col min="13518" max="13518" width="7.7109375" style="6" customWidth="1"/>
    <col min="13519" max="13561" width="0" style="6" hidden="1" customWidth="1"/>
    <col min="13562" max="13562" width="14.85546875" style="6" bestFit="1" customWidth="1"/>
    <col min="13563" max="13563" width="12.5703125" style="6" bestFit="1" customWidth="1"/>
    <col min="13564" max="13759" width="9.140625" style="6"/>
    <col min="13760" max="13763" width="0" style="6" hidden="1" customWidth="1"/>
    <col min="13764" max="13764" width="6.5703125" style="6" customWidth="1"/>
    <col min="13765" max="13765" width="5.42578125" style="6" customWidth="1"/>
    <col min="13766" max="13766" width="12.5703125" style="6" customWidth="1"/>
    <col min="13767" max="13767" width="61.85546875" style="6" customWidth="1"/>
    <col min="13768" max="13768" width="32.5703125" style="6" customWidth="1"/>
    <col min="13769" max="13769" width="23.5703125" style="6" customWidth="1"/>
    <col min="13770" max="13770" width="35.28515625" style="6" customWidth="1"/>
    <col min="13771" max="13771" width="8.5703125" style="6" customWidth="1"/>
    <col min="13772" max="13773" width="8.140625" style="6" customWidth="1"/>
    <col min="13774" max="13774" width="7.7109375" style="6" customWidth="1"/>
    <col min="13775" max="13817" width="0" style="6" hidden="1" customWidth="1"/>
    <col min="13818" max="13818" width="14.85546875" style="6" bestFit="1" customWidth="1"/>
    <col min="13819" max="13819" width="12.5703125" style="6" bestFit="1" customWidth="1"/>
    <col min="13820" max="14015" width="9.140625" style="6"/>
    <col min="14016" max="14019" width="0" style="6" hidden="1" customWidth="1"/>
    <col min="14020" max="14020" width="6.5703125" style="6" customWidth="1"/>
    <col min="14021" max="14021" width="5.42578125" style="6" customWidth="1"/>
    <col min="14022" max="14022" width="12.5703125" style="6" customWidth="1"/>
    <col min="14023" max="14023" width="61.85546875" style="6" customWidth="1"/>
    <col min="14024" max="14024" width="32.5703125" style="6" customWidth="1"/>
    <col min="14025" max="14025" width="23.5703125" style="6" customWidth="1"/>
    <col min="14026" max="14026" width="35.28515625" style="6" customWidth="1"/>
    <col min="14027" max="14027" width="8.5703125" style="6" customWidth="1"/>
    <col min="14028" max="14029" width="8.140625" style="6" customWidth="1"/>
    <col min="14030" max="14030" width="7.7109375" style="6" customWidth="1"/>
    <col min="14031" max="14073" width="0" style="6" hidden="1" customWidth="1"/>
    <col min="14074" max="14074" width="14.85546875" style="6" bestFit="1" customWidth="1"/>
    <col min="14075" max="14075" width="12.5703125" style="6" bestFit="1" customWidth="1"/>
    <col min="14076" max="14271" width="9.140625" style="6"/>
    <col min="14272" max="14275" width="0" style="6" hidden="1" customWidth="1"/>
    <col min="14276" max="14276" width="6.5703125" style="6" customWidth="1"/>
    <col min="14277" max="14277" width="5.42578125" style="6" customWidth="1"/>
    <col min="14278" max="14278" width="12.5703125" style="6" customWidth="1"/>
    <col min="14279" max="14279" width="61.85546875" style="6" customWidth="1"/>
    <col min="14280" max="14280" width="32.5703125" style="6" customWidth="1"/>
    <col min="14281" max="14281" width="23.5703125" style="6" customWidth="1"/>
    <col min="14282" max="14282" width="35.28515625" style="6" customWidth="1"/>
    <col min="14283" max="14283" width="8.5703125" style="6" customWidth="1"/>
    <col min="14284" max="14285" width="8.140625" style="6" customWidth="1"/>
    <col min="14286" max="14286" width="7.7109375" style="6" customWidth="1"/>
    <col min="14287" max="14329" width="0" style="6" hidden="1" customWidth="1"/>
    <col min="14330" max="14330" width="14.85546875" style="6" bestFit="1" customWidth="1"/>
    <col min="14331" max="14331" width="12.5703125" style="6" bestFit="1" customWidth="1"/>
    <col min="14332" max="14527" width="9.140625" style="6"/>
    <col min="14528" max="14531" width="0" style="6" hidden="1" customWidth="1"/>
    <col min="14532" max="14532" width="6.5703125" style="6" customWidth="1"/>
    <col min="14533" max="14533" width="5.42578125" style="6" customWidth="1"/>
    <col min="14534" max="14534" width="12.5703125" style="6" customWidth="1"/>
    <col min="14535" max="14535" width="61.85546875" style="6" customWidth="1"/>
    <col min="14536" max="14536" width="32.5703125" style="6" customWidth="1"/>
    <col min="14537" max="14537" width="23.5703125" style="6" customWidth="1"/>
    <col min="14538" max="14538" width="35.28515625" style="6" customWidth="1"/>
    <col min="14539" max="14539" width="8.5703125" style="6" customWidth="1"/>
    <col min="14540" max="14541" width="8.140625" style="6" customWidth="1"/>
    <col min="14542" max="14542" width="7.7109375" style="6" customWidth="1"/>
    <col min="14543" max="14585" width="0" style="6" hidden="1" customWidth="1"/>
    <col min="14586" max="14586" width="14.85546875" style="6" bestFit="1" customWidth="1"/>
    <col min="14587" max="14587" width="12.5703125" style="6" bestFit="1" customWidth="1"/>
    <col min="14588" max="14783" width="9.140625" style="6"/>
    <col min="14784" max="14787" width="0" style="6" hidden="1" customWidth="1"/>
    <col min="14788" max="14788" width="6.5703125" style="6" customWidth="1"/>
    <col min="14789" max="14789" width="5.42578125" style="6" customWidth="1"/>
    <col min="14790" max="14790" width="12.5703125" style="6" customWidth="1"/>
    <col min="14791" max="14791" width="61.85546875" style="6" customWidth="1"/>
    <col min="14792" max="14792" width="32.5703125" style="6" customWidth="1"/>
    <col min="14793" max="14793" width="23.5703125" style="6" customWidth="1"/>
    <col min="14794" max="14794" width="35.28515625" style="6" customWidth="1"/>
    <col min="14795" max="14795" width="8.5703125" style="6" customWidth="1"/>
    <col min="14796" max="14797" width="8.140625" style="6" customWidth="1"/>
    <col min="14798" max="14798" width="7.7109375" style="6" customWidth="1"/>
    <col min="14799" max="14841" width="0" style="6" hidden="1" customWidth="1"/>
    <col min="14842" max="14842" width="14.85546875" style="6" bestFit="1" customWidth="1"/>
    <col min="14843" max="14843" width="12.5703125" style="6" bestFit="1" customWidth="1"/>
    <col min="14844" max="15039" width="9.140625" style="6"/>
    <col min="15040" max="15043" width="0" style="6" hidden="1" customWidth="1"/>
    <col min="15044" max="15044" width="6.5703125" style="6" customWidth="1"/>
    <col min="15045" max="15045" width="5.42578125" style="6" customWidth="1"/>
    <col min="15046" max="15046" width="12.5703125" style="6" customWidth="1"/>
    <col min="15047" max="15047" width="61.85546875" style="6" customWidth="1"/>
    <col min="15048" max="15048" width="32.5703125" style="6" customWidth="1"/>
    <col min="15049" max="15049" width="23.5703125" style="6" customWidth="1"/>
    <col min="15050" max="15050" width="35.28515625" style="6" customWidth="1"/>
    <col min="15051" max="15051" width="8.5703125" style="6" customWidth="1"/>
    <col min="15052" max="15053" width="8.140625" style="6" customWidth="1"/>
    <col min="15054" max="15054" width="7.7109375" style="6" customWidth="1"/>
    <col min="15055" max="15097" width="0" style="6" hidden="1" customWidth="1"/>
    <col min="15098" max="15098" width="14.85546875" style="6" bestFit="1" customWidth="1"/>
    <col min="15099" max="15099" width="12.5703125" style="6" bestFit="1" customWidth="1"/>
    <col min="15100" max="15295" width="9.140625" style="6"/>
    <col min="15296" max="15299" width="0" style="6" hidden="1" customWidth="1"/>
    <col min="15300" max="15300" width="6.5703125" style="6" customWidth="1"/>
    <col min="15301" max="15301" width="5.42578125" style="6" customWidth="1"/>
    <col min="15302" max="15302" width="12.5703125" style="6" customWidth="1"/>
    <col min="15303" max="15303" width="61.85546875" style="6" customWidth="1"/>
    <col min="15304" max="15304" width="32.5703125" style="6" customWidth="1"/>
    <col min="15305" max="15305" width="23.5703125" style="6" customWidth="1"/>
    <col min="15306" max="15306" width="35.28515625" style="6" customWidth="1"/>
    <col min="15307" max="15307" width="8.5703125" style="6" customWidth="1"/>
    <col min="15308" max="15309" width="8.140625" style="6" customWidth="1"/>
    <col min="15310" max="15310" width="7.7109375" style="6" customWidth="1"/>
    <col min="15311" max="15353" width="0" style="6" hidden="1" customWidth="1"/>
    <col min="15354" max="15354" width="14.85546875" style="6" bestFit="1" customWidth="1"/>
    <col min="15355" max="15355" width="12.5703125" style="6" bestFit="1" customWidth="1"/>
    <col min="15356" max="15551" width="9.140625" style="6"/>
    <col min="15552" max="15555" width="0" style="6" hidden="1" customWidth="1"/>
    <col min="15556" max="15556" width="6.5703125" style="6" customWidth="1"/>
    <col min="15557" max="15557" width="5.42578125" style="6" customWidth="1"/>
    <col min="15558" max="15558" width="12.5703125" style="6" customWidth="1"/>
    <col min="15559" max="15559" width="61.85546875" style="6" customWidth="1"/>
    <col min="15560" max="15560" width="32.5703125" style="6" customWidth="1"/>
    <col min="15561" max="15561" width="23.5703125" style="6" customWidth="1"/>
    <col min="15562" max="15562" width="35.28515625" style="6" customWidth="1"/>
    <col min="15563" max="15563" width="8.5703125" style="6" customWidth="1"/>
    <col min="15564" max="15565" width="8.140625" style="6" customWidth="1"/>
    <col min="15566" max="15566" width="7.7109375" style="6" customWidth="1"/>
    <col min="15567" max="15609" width="0" style="6" hidden="1" customWidth="1"/>
    <col min="15610" max="15610" width="14.85546875" style="6" bestFit="1" customWidth="1"/>
    <col min="15611" max="15611" width="12.5703125" style="6" bestFit="1" customWidth="1"/>
    <col min="15612" max="15807" width="9.140625" style="6"/>
    <col min="15808" max="15811" width="0" style="6" hidden="1" customWidth="1"/>
    <col min="15812" max="15812" width="6.5703125" style="6" customWidth="1"/>
    <col min="15813" max="15813" width="5.42578125" style="6" customWidth="1"/>
    <col min="15814" max="15814" width="12.5703125" style="6" customWidth="1"/>
    <col min="15815" max="15815" width="61.85546875" style="6" customWidth="1"/>
    <col min="15816" max="15816" width="32.5703125" style="6" customWidth="1"/>
    <col min="15817" max="15817" width="23.5703125" style="6" customWidth="1"/>
    <col min="15818" max="15818" width="35.28515625" style="6" customWidth="1"/>
    <col min="15819" max="15819" width="8.5703125" style="6" customWidth="1"/>
    <col min="15820" max="15821" width="8.140625" style="6" customWidth="1"/>
    <col min="15822" max="15822" width="7.7109375" style="6" customWidth="1"/>
    <col min="15823" max="15865" width="0" style="6" hidden="1" customWidth="1"/>
    <col min="15866" max="15866" width="14.85546875" style="6" bestFit="1" customWidth="1"/>
    <col min="15867" max="15867" width="12.5703125" style="6" bestFit="1" customWidth="1"/>
    <col min="15868" max="16063" width="9.140625" style="6"/>
    <col min="16064" max="16067" width="0" style="6" hidden="1" customWidth="1"/>
    <col min="16068" max="16068" width="6.5703125" style="6" customWidth="1"/>
    <col min="16069" max="16069" width="5.42578125" style="6" customWidth="1"/>
    <col min="16070" max="16070" width="12.5703125" style="6" customWidth="1"/>
    <col min="16071" max="16071" width="61.85546875" style="6" customWidth="1"/>
    <col min="16072" max="16072" width="32.5703125" style="6" customWidth="1"/>
    <col min="16073" max="16073" width="23.5703125" style="6" customWidth="1"/>
    <col min="16074" max="16074" width="35.28515625" style="6" customWidth="1"/>
    <col min="16075" max="16075" width="8.5703125" style="6" customWidth="1"/>
    <col min="16076" max="16077" width="8.140625" style="6" customWidth="1"/>
    <col min="16078" max="16078" width="7.7109375" style="6" customWidth="1"/>
    <col min="16079" max="16121" width="0" style="6" hidden="1" customWidth="1"/>
    <col min="16122" max="16122" width="14.85546875" style="6" bestFit="1" customWidth="1"/>
    <col min="16123" max="16123" width="12.5703125" style="6" bestFit="1" customWidth="1"/>
    <col min="16124" max="16384" width="9.140625" style="6"/>
  </cols>
  <sheetData>
    <row r="1" spans="1:17" ht="22.5" x14ac:dyDescent="0.25">
      <c r="A1" s="18"/>
      <c r="B1" s="18"/>
      <c r="C1" s="18"/>
      <c r="D1" s="18"/>
      <c r="E1" s="18"/>
      <c r="F1" s="360"/>
      <c r="G1" s="360"/>
      <c r="H1" s="360"/>
      <c r="I1" s="360"/>
      <c r="J1" s="360"/>
      <c r="K1" s="360"/>
      <c r="L1" s="360"/>
      <c r="M1" s="360"/>
      <c r="N1" s="360"/>
      <c r="O1" s="360"/>
      <c r="P1" s="360"/>
      <c r="Q1" s="419" t="s">
        <v>6815</v>
      </c>
    </row>
    <row r="2" spans="1:17" x14ac:dyDescent="0.25">
      <c r="A2" s="18"/>
      <c r="B2" s="18"/>
      <c r="C2" s="18"/>
      <c r="D2" s="18"/>
      <c r="E2" s="18"/>
      <c r="F2" s="123" t="s">
        <v>4</v>
      </c>
      <c r="G2" s="123" t="s">
        <v>5</v>
      </c>
      <c r="H2" s="124" t="s">
        <v>7</v>
      </c>
      <c r="I2" s="467" t="s">
        <v>6428</v>
      </c>
      <c r="J2" s="478" t="s">
        <v>6429</v>
      </c>
      <c r="K2" s="467" t="s">
        <v>6430</v>
      </c>
      <c r="L2" s="480" t="s">
        <v>6431</v>
      </c>
      <c r="M2" s="480" t="s">
        <v>6432</v>
      </c>
      <c r="N2" s="480" t="s">
        <v>6433</v>
      </c>
      <c r="O2" s="480" t="s">
        <v>6434</v>
      </c>
      <c r="P2" s="481" t="s">
        <v>6435</v>
      </c>
      <c r="Q2" s="481" t="s">
        <v>6436</v>
      </c>
    </row>
    <row r="3" spans="1:17" s="210" customFormat="1" ht="15.75" x14ac:dyDescent="0.25">
      <c r="A3" s="50" t="e">
        <f>#REF!&amp;"+1"</f>
        <v>#REF!</v>
      </c>
      <c r="B3" s="50" t="e">
        <f>#REF!&amp;"+2"</f>
        <v>#REF!</v>
      </c>
      <c r="C3" s="50" t="e">
        <f>#REF!&amp;"+3"</f>
        <v>#REF!</v>
      </c>
      <c r="D3" s="50" t="e">
        <f>#REF!&amp;"+4"</f>
        <v>#REF!</v>
      </c>
      <c r="E3" s="51" t="s">
        <v>6816</v>
      </c>
      <c r="F3" s="52" t="s">
        <v>6427</v>
      </c>
      <c r="G3" s="52"/>
      <c r="H3" s="52"/>
      <c r="I3" s="468"/>
      <c r="J3" s="479"/>
      <c r="K3" s="468"/>
      <c r="L3" s="480"/>
      <c r="M3" s="480"/>
      <c r="N3" s="480"/>
      <c r="O3" s="480"/>
      <c r="P3" s="481"/>
      <c r="Q3" s="481"/>
    </row>
    <row r="4" spans="1:17" s="18" customFormat="1" ht="15.75" x14ac:dyDescent="0.25">
      <c r="A4" s="53" t="e">
        <f>#REF!&amp;"+1"</f>
        <v>#REF!</v>
      </c>
      <c r="B4" s="53" t="e">
        <f>#REF!&amp;"+2"</f>
        <v>#REF!</v>
      </c>
      <c r="C4" s="53" t="e">
        <f>#REF!&amp;"+3"</f>
        <v>#REF!</v>
      </c>
      <c r="D4" s="53" t="e">
        <f>#REF!&amp;"+4"</f>
        <v>#REF!</v>
      </c>
      <c r="E4" s="54">
        <v>1</v>
      </c>
      <c r="F4" s="56" t="s">
        <v>6385</v>
      </c>
      <c r="G4" s="56" t="s">
        <v>82</v>
      </c>
      <c r="H4" s="56" t="s">
        <v>4172</v>
      </c>
      <c r="I4" s="261">
        <v>1500</v>
      </c>
      <c r="J4" s="420">
        <v>2</v>
      </c>
      <c r="K4" s="261">
        <v>3000</v>
      </c>
      <c r="L4" s="261">
        <v>2100</v>
      </c>
      <c r="M4" s="261">
        <v>1800</v>
      </c>
      <c r="N4" s="261">
        <v>900</v>
      </c>
      <c r="O4" s="261">
        <v>1050</v>
      </c>
      <c r="P4" s="420">
        <v>2</v>
      </c>
      <c r="Q4" s="420">
        <v>2</v>
      </c>
    </row>
    <row r="5" spans="1:17" s="18" customFormat="1" ht="112.5" customHeight="1" x14ac:dyDescent="0.25">
      <c r="A5" s="53"/>
      <c r="B5" s="53"/>
      <c r="C5" s="53"/>
      <c r="D5" s="53"/>
      <c r="E5" s="54">
        <v>2</v>
      </c>
      <c r="F5" s="464" t="s">
        <v>6437</v>
      </c>
      <c r="G5" s="465"/>
      <c r="H5" s="466"/>
      <c r="I5" s="415"/>
      <c r="J5" s="415"/>
      <c r="K5" s="421">
        <v>1400</v>
      </c>
      <c r="L5" s="421"/>
      <c r="M5" s="421"/>
      <c r="N5" s="421"/>
      <c r="O5" s="421"/>
      <c r="P5" s="421"/>
      <c r="Q5" s="421"/>
    </row>
    <row r="6" spans="1:17" s="18" customFormat="1" ht="112.5" customHeight="1" x14ac:dyDescent="0.25">
      <c r="A6" s="53"/>
      <c r="B6" s="53"/>
      <c r="C6" s="53"/>
      <c r="D6" s="53"/>
      <c r="E6" s="54">
        <v>3</v>
      </c>
      <c r="F6" s="464" t="s">
        <v>6438</v>
      </c>
      <c r="G6" s="465"/>
      <c r="H6" s="466"/>
      <c r="I6" s="415"/>
      <c r="J6" s="415"/>
      <c r="K6" s="421">
        <v>1200</v>
      </c>
      <c r="L6" s="421"/>
      <c r="M6" s="421"/>
      <c r="N6" s="421"/>
      <c r="O6" s="421"/>
      <c r="P6" s="421"/>
      <c r="Q6" s="421"/>
    </row>
    <row r="7" spans="1:17" s="18" customFormat="1" ht="112.5" customHeight="1" x14ac:dyDescent="0.25">
      <c r="A7" s="53"/>
      <c r="B7" s="53"/>
      <c r="C7" s="53"/>
      <c r="D7" s="53"/>
      <c r="E7" s="54">
        <v>4</v>
      </c>
      <c r="F7" s="464" t="s">
        <v>6439</v>
      </c>
      <c r="G7" s="465"/>
      <c r="H7" s="466"/>
      <c r="I7" s="415"/>
      <c r="J7" s="415"/>
      <c r="K7" s="421">
        <v>1000</v>
      </c>
      <c r="L7" s="421"/>
      <c r="M7" s="421"/>
      <c r="N7" s="421"/>
      <c r="O7" s="421"/>
      <c r="P7" s="421"/>
      <c r="Q7" s="421"/>
    </row>
    <row r="8" spans="1:17" s="18" customFormat="1" ht="112.5" customHeight="1" x14ac:dyDescent="0.25">
      <c r="A8" s="53"/>
      <c r="B8" s="53"/>
      <c r="C8" s="53"/>
      <c r="D8" s="53"/>
      <c r="E8" s="54">
        <v>5</v>
      </c>
      <c r="F8" s="464" t="s">
        <v>6440</v>
      </c>
      <c r="G8" s="465"/>
      <c r="H8" s="466"/>
      <c r="I8" s="415"/>
      <c r="J8" s="415"/>
      <c r="K8" s="421">
        <v>1120</v>
      </c>
      <c r="L8" s="421"/>
      <c r="M8" s="421"/>
      <c r="N8" s="421"/>
      <c r="O8" s="421"/>
      <c r="P8" s="421"/>
      <c r="Q8" s="421"/>
    </row>
    <row r="9" spans="1:17" s="18" customFormat="1" ht="112.5" customHeight="1" x14ac:dyDescent="0.25">
      <c r="A9" s="53"/>
      <c r="B9" s="53"/>
      <c r="C9" s="53"/>
      <c r="D9" s="53"/>
      <c r="E9" s="54">
        <v>6</v>
      </c>
      <c r="F9" s="464" t="s">
        <v>6441</v>
      </c>
      <c r="G9" s="465"/>
      <c r="H9" s="466"/>
      <c r="I9" s="415"/>
      <c r="J9" s="415"/>
      <c r="K9" s="421">
        <v>960</v>
      </c>
      <c r="L9" s="421"/>
      <c r="M9" s="421"/>
      <c r="N9" s="421"/>
      <c r="O9" s="421"/>
      <c r="P9" s="421"/>
      <c r="Q9" s="421"/>
    </row>
    <row r="10" spans="1:17" s="18" customFormat="1" ht="112.5" customHeight="1" x14ac:dyDescent="0.25">
      <c r="A10" s="53"/>
      <c r="B10" s="53"/>
      <c r="C10" s="53"/>
      <c r="D10" s="53"/>
      <c r="E10" s="54">
        <v>7</v>
      </c>
      <c r="F10" s="464" t="s">
        <v>6442</v>
      </c>
      <c r="G10" s="465"/>
      <c r="H10" s="466"/>
      <c r="I10" s="415"/>
      <c r="J10" s="415"/>
      <c r="K10" s="421">
        <v>800</v>
      </c>
      <c r="L10" s="421"/>
      <c r="M10" s="421"/>
      <c r="N10" s="421"/>
      <c r="O10" s="421"/>
      <c r="P10" s="421"/>
      <c r="Q10" s="421"/>
    </row>
    <row r="11" spans="1:17" s="18" customFormat="1" ht="15.75" x14ac:dyDescent="0.25">
      <c r="A11" s="53" t="e">
        <f>#REF!&amp;"+1"</f>
        <v>#REF!</v>
      </c>
      <c r="B11" s="53" t="e">
        <f>#REF!&amp;"+2"</f>
        <v>#REF!</v>
      </c>
      <c r="C11" s="53" t="e">
        <f>#REF!&amp;"+3"</f>
        <v>#REF!</v>
      </c>
      <c r="D11" s="53" t="e">
        <f>#REF!&amp;"+4"</f>
        <v>#REF!</v>
      </c>
      <c r="E11" s="54">
        <v>8</v>
      </c>
      <c r="F11" s="56" t="s">
        <v>4172</v>
      </c>
      <c r="G11" s="56" t="s">
        <v>82</v>
      </c>
      <c r="H11" s="56" t="s">
        <v>4177</v>
      </c>
      <c r="I11" s="261">
        <v>1200</v>
      </c>
      <c r="J11" s="420">
        <v>2</v>
      </c>
      <c r="K11" s="261">
        <v>2400</v>
      </c>
      <c r="L11" s="261">
        <v>1680</v>
      </c>
      <c r="M11" s="261">
        <v>1440</v>
      </c>
      <c r="N11" s="261">
        <v>720</v>
      </c>
      <c r="O11" s="261">
        <v>840</v>
      </c>
      <c r="P11" s="420">
        <v>2</v>
      </c>
      <c r="Q11" s="420">
        <v>2</v>
      </c>
    </row>
    <row r="12" spans="1:17" s="18" customFormat="1" ht="112.5" customHeight="1" x14ac:dyDescent="0.25">
      <c r="A12" s="53"/>
      <c r="B12" s="53"/>
      <c r="C12" s="53"/>
      <c r="D12" s="53"/>
      <c r="E12" s="54">
        <v>9</v>
      </c>
      <c r="F12" s="464" t="s">
        <v>6443</v>
      </c>
      <c r="G12" s="465"/>
      <c r="H12" s="466"/>
      <c r="I12" s="415"/>
      <c r="J12" s="415"/>
      <c r="K12" s="421">
        <v>1200</v>
      </c>
      <c r="L12" s="421"/>
      <c r="M12" s="421"/>
      <c r="N12" s="421"/>
      <c r="O12" s="421"/>
      <c r="P12" s="421"/>
      <c r="Q12" s="421"/>
    </row>
    <row r="13" spans="1:17" s="18" customFormat="1" ht="112.5" customHeight="1" x14ac:dyDescent="0.25">
      <c r="A13" s="53"/>
      <c r="B13" s="53"/>
      <c r="C13" s="53"/>
      <c r="D13" s="53"/>
      <c r="E13" s="54">
        <v>10</v>
      </c>
      <c r="F13" s="464" t="s">
        <v>6444</v>
      </c>
      <c r="G13" s="465"/>
      <c r="H13" s="466"/>
      <c r="I13" s="415"/>
      <c r="J13" s="415"/>
      <c r="K13" s="421">
        <v>1000</v>
      </c>
      <c r="L13" s="421"/>
      <c r="M13" s="421"/>
      <c r="N13" s="421"/>
      <c r="O13" s="421"/>
      <c r="P13" s="421"/>
      <c r="Q13" s="421"/>
    </row>
    <row r="14" spans="1:17" s="18" customFormat="1" ht="112.5" customHeight="1" x14ac:dyDescent="0.25">
      <c r="A14" s="53"/>
      <c r="B14" s="53"/>
      <c r="C14" s="53"/>
      <c r="D14" s="53"/>
      <c r="E14" s="54">
        <v>11</v>
      </c>
      <c r="F14" s="464" t="s">
        <v>6445</v>
      </c>
      <c r="G14" s="465"/>
      <c r="H14" s="466"/>
      <c r="I14" s="415"/>
      <c r="J14" s="415"/>
      <c r="K14" s="421">
        <v>900</v>
      </c>
      <c r="L14" s="421"/>
      <c r="M14" s="421"/>
      <c r="N14" s="421"/>
      <c r="O14" s="421"/>
      <c r="P14" s="421"/>
      <c r="Q14" s="421"/>
    </row>
    <row r="15" spans="1:17" s="18" customFormat="1" ht="112.5" customHeight="1" x14ac:dyDescent="0.25">
      <c r="A15" s="53"/>
      <c r="B15" s="53"/>
      <c r="C15" s="53"/>
      <c r="D15" s="53"/>
      <c r="E15" s="54">
        <v>12</v>
      </c>
      <c r="F15" s="464" t="s">
        <v>6446</v>
      </c>
      <c r="G15" s="465"/>
      <c r="H15" s="466"/>
      <c r="I15" s="415"/>
      <c r="J15" s="415"/>
      <c r="K15" s="421">
        <v>960</v>
      </c>
      <c r="L15" s="421"/>
      <c r="M15" s="421"/>
      <c r="N15" s="421"/>
      <c r="O15" s="421"/>
      <c r="P15" s="421"/>
      <c r="Q15" s="421"/>
    </row>
    <row r="16" spans="1:17" s="18" customFormat="1" ht="112.5" customHeight="1" x14ac:dyDescent="0.25">
      <c r="A16" s="53"/>
      <c r="B16" s="53"/>
      <c r="C16" s="53"/>
      <c r="D16" s="53"/>
      <c r="E16" s="54">
        <v>13</v>
      </c>
      <c r="F16" s="464" t="s">
        <v>6447</v>
      </c>
      <c r="G16" s="465"/>
      <c r="H16" s="466"/>
      <c r="I16" s="415"/>
      <c r="J16" s="415"/>
      <c r="K16" s="421">
        <v>800</v>
      </c>
      <c r="L16" s="421"/>
      <c r="M16" s="421"/>
      <c r="N16" s="421"/>
      <c r="O16" s="421"/>
      <c r="P16" s="421"/>
      <c r="Q16" s="421"/>
    </row>
    <row r="17" spans="1:17" s="18" customFormat="1" ht="112.5" customHeight="1" x14ac:dyDescent="0.25">
      <c r="A17" s="53"/>
      <c r="B17" s="53"/>
      <c r="C17" s="53"/>
      <c r="D17" s="53"/>
      <c r="E17" s="54">
        <v>14</v>
      </c>
      <c r="F17" s="464" t="s">
        <v>6448</v>
      </c>
      <c r="G17" s="465"/>
      <c r="H17" s="466"/>
      <c r="I17" s="415"/>
      <c r="J17" s="415"/>
      <c r="K17" s="421">
        <v>720</v>
      </c>
      <c r="L17" s="421"/>
      <c r="M17" s="421"/>
      <c r="N17" s="421"/>
      <c r="O17" s="421"/>
      <c r="P17" s="421"/>
      <c r="Q17" s="421"/>
    </row>
    <row r="18" spans="1:17" s="18" customFormat="1" ht="15.75" x14ac:dyDescent="0.25">
      <c r="A18" s="53" t="e">
        <f>#REF!&amp;"+1"</f>
        <v>#REF!</v>
      </c>
      <c r="B18" s="53" t="e">
        <f>#REF!&amp;"+2"</f>
        <v>#REF!</v>
      </c>
      <c r="C18" s="53" t="e">
        <f>#REF!&amp;"+3"</f>
        <v>#REF!</v>
      </c>
      <c r="D18" s="53" t="e">
        <f>#REF!&amp;"+4"</f>
        <v>#REF!</v>
      </c>
      <c r="E18" s="54">
        <v>15</v>
      </c>
      <c r="F18" s="56" t="s">
        <v>6386</v>
      </c>
      <c r="G18" s="56" t="s">
        <v>82</v>
      </c>
      <c r="H18" s="56" t="s">
        <v>3958</v>
      </c>
      <c r="I18" s="261">
        <v>1300</v>
      </c>
      <c r="J18" s="420">
        <v>2</v>
      </c>
      <c r="K18" s="261">
        <v>2600</v>
      </c>
      <c r="L18" s="261">
        <v>1819.9999999999998</v>
      </c>
      <c r="M18" s="261">
        <v>1560</v>
      </c>
      <c r="N18" s="261">
        <v>780</v>
      </c>
      <c r="O18" s="261">
        <v>909.99999999999989</v>
      </c>
      <c r="P18" s="420">
        <v>2</v>
      </c>
      <c r="Q18" s="420">
        <v>2</v>
      </c>
    </row>
    <row r="19" spans="1:17" s="18" customFormat="1" ht="112.5" customHeight="1" x14ac:dyDescent="0.25">
      <c r="A19" s="53"/>
      <c r="B19" s="53"/>
      <c r="C19" s="53"/>
      <c r="D19" s="53"/>
      <c r="E19" s="54">
        <v>16</v>
      </c>
      <c r="F19" s="464" t="s">
        <v>6449</v>
      </c>
      <c r="G19" s="465"/>
      <c r="H19" s="466"/>
      <c r="I19" s="415"/>
      <c r="J19" s="415"/>
      <c r="K19" s="421">
        <v>1200</v>
      </c>
      <c r="L19" s="421"/>
      <c r="M19" s="421"/>
      <c r="N19" s="421"/>
      <c r="O19" s="421"/>
      <c r="P19" s="421"/>
      <c r="Q19" s="421"/>
    </row>
    <row r="20" spans="1:17" s="18" customFormat="1" ht="112.5" customHeight="1" x14ac:dyDescent="0.25">
      <c r="A20" s="53"/>
      <c r="B20" s="53"/>
      <c r="C20" s="53"/>
      <c r="D20" s="53"/>
      <c r="E20" s="54">
        <v>17</v>
      </c>
      <c r="F20" s="464" t="s">
        <v>6450</v>
      </c>
      <c r="G20" s="465"/>
      <c r="H20" s="466"/>
      <c r="I20" s="415"/>
      <c r="J20" s="415"/>
      <c r="K20" s="421">
        <v>1000</v>
      </c>
      <c r="L20" s="421"/>
      <c r="M20" s="421"/>
      <c r="N20" s="421"/>
      <c r="O20" s="421"/>
      <c r="P20" s="421"/>
      <c r="Q20" s="421"/>
    </row>
    <row r="21" spans="1:17" s="18" customFormat="1" ht="112.5" customHeight="1" x14ac:dyDescent="0.25">
      <c r="A21" s="53"/>
      <c r="B21" s="53"/>
      <c r="C21" s="53"/>
      <c r="D21" s="53"/>
      <c r="E21" s="54">
        <v>18</v>
      </c>
      <c r="F21" s="464" t="s">
        <v>6451</v>
      </c>
      <c r="G21" s="465"/>
      <c r="H21" s="466"/>
      <c r="I21" s="415"/>
      <c r="J21" s="415"/>
      <c r="K21" s="421">
        <v>900</v>
      </c>
      <c r="L21" s="421"/>
      <c r="M21" s="421"/>
      <c r="N21" s="421"/>
      <c r="O21" s="421"/>
      <c r="P21" s="421"/>
      <c r="Q21" s="421"/>
    </row>
    <row r="22" spans="1:17" s="18" customFormat="1" ht="112.5" customHeight="1" x14ac:dyDescent="0.25">
      <c r="A22" s="53"/>
      <c r="B22" s="53"/>
      <c r="C22" s="53"/>
      <c r="D22" s="53"/>
      <c r="E22" s="54">
        <v>19</v>
      </c>
      <c r="F22" s="464" t="s">
        <v>6452</v>
      </c>
      <c r="G22" s="465"/>
      <c r="H22" s="466"/>
      <c r="I22" s="415"/>
      <c r="J22" s="415"/>
      <c r="K22" s="421">
        <v>960</v>
      </c>
      <c r="L22" s="421"/>
      <c r="M22" s="421"/>
      <c r="N22" s="421"/>
      <c r="O22" s="421"/>
      <c r="P22" s="421"/>
      <c r="Q22" s="421"/>
    </row>
    <row r="23" spans="1:17" s="18" customFormat="1" ht="112.5" customHeight="1" x14ac:dyDescent="0.25">
      <c r="A23" s="53"/>
      <c r="B23" s="53"/>
      <c r="C23" s="53"/>
      <c r="D23" s="53"/>
      <c r="E23" s="54">
        <v>20</v>
      </c>
      <c r="F23" s="464" t="s">
        <v>6453</v>
      </c>
      <c r="G23" s="465"/>
      <c r="H23" s="466"/>
      <c r="I23" s="415"/>
      <c r="J23" s="415"/>
      <c r="K23" s="421">
        <v>800</v>
      </c>
      <c r="L23" s="421"/>
      <c r="M23" s="421"/>
      <c r="N23" s="421"/>
      <c r="O23" s="421"/>
      <c r="P23" s="421"/>
      <c r="Q23" s="421"/>
    </row>
    <row r="24" spans="1:17" s="18" customFormat="1" ht="112.5" customHeight="1" x14ac:dyDescent="0.25">
      <c r="A24" s="53"/>
      <c r="B24" s="53"/>
      <c r="C24" s="53"/>
      <c r="D24" s="53"/>
      <c r="E24" s="54">
        <v>21</v>
      </c>
      <c r="F24" s="464" t="s">
        <v>6454</v>
      </c>
      <c r="G24" s="465"/>
      <c r="H24" s="466"/>
      <c r="I24" s="415"/>
      <c r="J24" s="415"/>
      <c r="K24" s="421">
        <v>720</v>
      </c>
      <c r="L24" s="421"/>
      <c r="M24" s="421"/>
      <c r="N24" s="421"/>
      <c r="O24" s="421"/>
      <c r="P24" s="421"/>
      <c r="Q24" s="421"/>
    </row>
    <row r="25" spans="1:17" s="18" customFormat="1" ht="15.75" x14ac:dyDescent="0.25">
      <c r="A25" s="53" t="e">
        <f>#REF!&amp;"+1"</f>
        <v>#REF!</v>
      </c>
      <c r="B25" s="53" t="e">
        <f>#REF!&amp;"+2"</f>
        <v>#REF!</v>
      </c>
      <c r="C25" s="53" t="e">
        <f>#REF!&amp;"+3"</f>
        <v>#REF!</v>
      </c>
      <c r="D25" s="53" t="e">
        <f>#REF!&amp;"+4"</f>
        <v>#REF!</v>
      </c>
      <c r="E25" s="54">
        <v>22</v>
      </c>
      <c r="F25" s="56" t="s">
        <v>6387</v>
      </c>
      <c r="G25" s="56" t="s">
        <v>82</v>
      </c>
      <c r="H25" s="56" t="s">
        <v>3958</v>
      </c>
      <c r="I25" s="261">
        <v>1200</v>
      </c>
      <c r="J25" s="420">
        <v>2</v>
      </c>
      <c r="K25" s="261">
        <v>2400</v>
      </c>
      <c r="L25" s="261">
        <v>1680</v>
      </c>
      <c r="M25" s="261">
        <v>1440</v>
      </c>
      <c r="N25" s="261">
        <v>720</v>
      </c>
      <c r="O25" s="261">
        <v>840</v>
      </c>
      <c r="P25" s="420">
        <v>2</v>
      </c>
      <c r="Q25" s="420">
        <v>2</v>
      </c>
    </row>
    <row r="26" spans="1:17" s="18" customFormat="1" ht="112.5" customHeight="1" x14ac:dyDescent="0.25">
      <c r="A26" s="53"/>
      <c r="B26" s="53"/>
      <c r="C26" s="53"/>
      <c r="D26" s="53"/>
      <c r="E26" s="54">
        <v>23</v>
      </c>
      <c r="F26" s="469" t="s">
        <v>6455</v>
      </c>
      <c r="G26" s="470"/>
      <c r="H26" s="471"/>
      <c r="I26" s="418"/>
      <c r="J26" s="418"/>
      <c r="K26" s="421">
        <v>1000</v>
      </c>
      <c r="L26" s="421"/>
      <c r="M26" s="421"/>
      <c r="N26" s="421"/>
      <c r="O26" s="421"/>
      <c r="P26" s="421"/>
      <c r="Q26" s="421"/>
    </row>
    <row r="27" spans="1:17" s="18" customFormat="1" ht="112.5" customHeight="1" x14ac:dyDescent="0.25">
      <c r="A27" s="53"/>
      <c r="B27" s="53"/>
      <c r="C27" s="53"/>
      <c r="D27" s="53"/>
      <c r="E27" s="54">
        <v>24</v>
      </c>
      <c r="F27" s="472" t="s">
        <v>6456</v>
      </c>
      <c r="G27" s="473"/>
      <c r="H27" s="474"/>
      <c r="I27" s="416"/>
      <c r="J27" s="416"/>
      <c r="K27" s="421">
        <v>900</v>
      </c>
      <c r="L27" s="421"/>
      <c r="M27" s="421"/>
      <c r="N27" s="421"/>
      <c r="O27" s="421"/>
      <c r="P27" s="421"/>
      <c r="Q27" s="421"/>
    </row>
    <row r="28" spans="1:17" s="18" customFormat="1" ht="112.5" customHeight="1" x14ac:dyDescent="0.25">
      <c r="A28" s="53"/>
      <c r="B28" s="53"/>
      <c r="C28" s="53"/>
      <c r="D28" s="53"/>
      <c r="E28" s="54">
        <v>25</v>
      </c>
      <c r="F28" s="472" t="s">
        <v>6457</v>
      </c>
      <c r="G28" s="473"/>
      <c r="H28" s="474"/>
      <c r="I28" s="416"/>
      <c r="J28" s="416"/>
      <c r="K28" s="421">
        <v>800</v>
      </c>
      <c r="L28" s="421"/>
      <c r="M28" s="421"/>
      <c r="N28" s="421"/>
      <c r="O28" s="421"/>
      <c r="P28" s="421"/>
      <c r="Q28" s="421"/>
    </row>
    <row r="29" spans="1:17" s="18" customFormat="1" ht="112.5" customHeight="1" x14ac:dyDescent="0.25">
      <c r="A29" s="53"/>
      <c r="B29" s="53"/>
      <c r="C29" s="53"/>
      <c r="D29" s="53"/>
      <c r="E29" s="54">
        <v>26</v>
      </c>
      <c r="F29" s="472" t="s">
        <v>6458</v>
      </c>
      <c r="G29" s="473"/>
      <c r="H29" s="474"/>
      <c r="I29" s="416"/>
      <c r="J29" s="416"/>
      <c r="K29" s="421">
        <v>800</v>
      </c>
      <c r="L29" s="421"/>
      <c r="M29" s="421"/>
      <c r="N29" s="421"/>
      <c r="O29" s="421"/>
      <c r="P29" s="421"/>
      <c r="Q29" s="421"/>
    </row>
    <row r="30" spans="1:17" s="18" customFormat="1" ht="112.5" customHeight="1" x14ac:dyDescent="0.25">
      <c r="A30" s="53"/>
      <c r="B30" s="53"/>
      <c r="C30" s="53"/>
      <c r="D30" s="53"/>
      <c r="E30" s="54">
        <v>27</v>
      </c>
      <c r="F30" s="472" t="s">
        <v>6459</v>
      </c>
      <c r="G30" s="473"/>
      <c r="H30" s="474"/>
      <c r="I30" s="416"/>
      <c r="J30" s="416"/>
      <c r="K30" s="421">
        <v>720</v>
      </c>
      <c r="L30" s="421"/>
      <c r="M30" s="421"/>
      <c r="N30" s="421"/>
      <c r="O30" s="421"/>
      <c r="P30" s="421"/>
      <c r="Q30" s="421"/>
    </row>
    <row r="31" spans="1:17" s="18" customFormat="1" ht="112.5" customHeight="1" x14ac:dyDescent="0.25">
      <c r="A31" s="53"/>
      <c r="B31" s="53"/>
      <c r="C31" s="53"/>
      <c r="D31" s="53"/>
      <c r="E31" s="54">
        <v>28</v>
      </c>
      <c r="F31" s="475" t="s">
        <v>6460</v>
      </c>
      <c r="G31" s="476"/>
      <c r="H31" s="477"/>
      <c r="I31" s="417"/>
      <c r="J31" s="417"/>
      <c r="K31" s="421">
        <v>640</v>
      </c>
      <c r="L31" s="421"/>
      <c r="M31" s="421"/>
      <c r="N31" s="421"/>
      <c r="O31" s="421"/>
      <c r="P31" s="421"/>
      <c r="Q31" s="421"/>
    </row>
    <row r="32" spans="1:17" s="71" customFormat="1" ht="31.5" x14ac:dyDescent="0.25">
      <c r="A32" s="53" t="e">
        <f>#REF!&amp;"+1"</f>
        <v>#REF!</v>
      </c>
      <c r="B32" s="53" t="e">
        <f>#REF!&amp;"+2"</f>
        <v>#REF!</v>
      </c>
      <c r="C32" s="53" t="e">
        <f>#REF!&amp;"+3"</f>
        <v>#REF!</v>
      </c>
      <c r="D32" s="53" t="e">
        <f>#REF!&amp;"+4"</f>
        <v>#REF!</v>
      </c>
      <c r="E32" s="54">
        <v>29</v>
      </c>
      <c r="F32" s="56" t="s">
        <v>6388</v>
      </c>
      <c r="G32" s="56" t="s">
        <v>4063</v>
      </c>
      <c r="H32" s="56" t="s">
        <v>3958</v>
      </c>
      <c r="I32" s="261">
        <v>1400</v>
      </c>
      <c r="J32" s="420">
        <v>2</v>
      </c>
      <c r="K32" s="261">
        <v>2800</v>
      </c>
      <c r="L32" s="261">
        <v>1959.9999999999998</v>
      </c>
      <c r="M32" s="261">
        <v>1680</v>
      </c>
      <c r="N32" s="261">
        <v>840</v>
      </c>
      <c r="O32" s="261">
        <v>979.99999999999989</v>
      </c>
      <c r="P32" s="420">
        <v>2</v>
      </c>
      <c r="Q32" s="420">
        <v>2</v>
      </c>
    </row>
    <row r="33" spans="1:17" s="71" customFormat="1" ht="112.5" customHeight="1" x14ac:dyDescent="0.25">
      <c r="A33" s="53"/>
      <c r="B33" s="53"/>
      <c r="C33" s="53"/>
      <c r="D33" s="53"/>
      <c r="E33" s="54">
        <v>30</v>
      </c>
      <c r="F33" s="469" t="s">
        <v>6461</v>
      </c>
      <c r="G33" s="470"/>
      <c r="H33" s="471"/>
      <c r="I33" s="418"/>
      <c r="J33" s="418"/>
      <c r="K33" s="421">
        <v>1400</v>
      </c>
      <c r="L33" s="421"/>
      <c r="M33" s="421"/>
      <c r="N33" s="421"/>
      <c r="O33" s="421"/>
      <c r="P33" s="421"/>
      <c r="Q33" s="421"/>
    </row>
    <row r="34" spans="1:17" s="71" customFormat="1" ht="112.5" customHeight="1" x14ac:dyDescent="0.25">
      <c r="A34" s="53"/>
      <c r="B34" s="53"/>
      <c r="C34" s="53"/>
      <c r="D34" s="53"/>
      <c r="E34" s="54">
        <v>31</v>
      </c>
      <c r="F34" s="472" t="s">
        <v>6462</v>
      </c>
      <c r="G34" s="473"/>
      <c r="H34" s="474"/>
      <c r="I34" s="416"/>
      <c r="J34" s="416"/>
      <c r="K34" s="421">
        <v>1200</v>
      </c>
      <c r="L34" s="421"/>
      <c r="M34" s="421"/>
      <c r="N34" s="421"/>
      <c r="O34" s="421"/>
      <c r="P34" s="421"/>
      <c r="Q34" s="421"/>
    </row>
    <row r="35" spans="1:17" s="71" customFormat="1" ht="112.5" customHeight="1" x14ac:dyDescent="0.25">
      <c r="A35" s="53"/>
      <c r="B35" s="53"/>
      <c r="C35" s="53"/>
      <c r="D35" s="53"/>
      <c r="E35" s="54">
        <v>32</v>
      </c>
      <c r="F35" s="472" t="s">
        <v>6463</v>
      </c>
      <c r="G35" s="473"/>
      <c r="H35" s="474"/>
      <c r="I35" s="416"/>
      <c r="J35" s="416"/>
      <c r="K35" s="421">
        <v>1000</v>
      </c>
      <c r="L35" s="421"/>
      <c r="M35" s="421"/>
      <c r="N35" s="421"/>
      <c r="O35" s="421"/>
      <c r="P35" s="421"/>
      <c r="Q35" s="421"/>
    </row>
    <row r="36" spans="1:17" s="71" customFormat="1" ht="112.5" customHeight="1" x14ac:dyDescent="0.25">
      <c r="A36" s="53"/>
      <c r="B36" s="53"/>
      <c r="C36" s="53"/>
      <c r="D36" s="53"/>
      <c r="E36" s="54">
        <v>33</v>
      </c>
      <c r="F36" s="472" t="s">
        <v>6464</v>
      </c>
      <c r="G36" s="473"/>
      <c r="H36" s="474"/>
      <c r="I36" s="416"/>
      <c r="J36" s="416"/>
      <c r="K36" s="421">
        <v>1120</v>
      </c>
      <c r="L36" s="421"/>
      <c r="M36" s="421"/>
      <c r="N36" s="421"/>
      <c r="O36" s="421"/>
      <c r="P36" s="421"/>
      <c r="Q36" s="421"/>
    </row>
    <row r="37" spans="1:17" s="71" customFormat="1" ht="112.5" customHeight="1" x14ac:dyDescent="0.25">
      <c r="A37" s="53"/>
      <c r="B37" s="53"/>
      <c r="C37" s="53"/>
      <c r="D37" s="53"/>
      <c r="E37" s="54">
        <v>34</v>
      </c>
      <c r="F37" s="472" t="s">
        <v>6465</v>
      </c>
      <c r="G37" s="473"/>
      <c r="H37" s="474"/>
      <c r="I37" s="416"/>
      <c r="J37" s="416"/>
      <c r="K37" s="421">
        <v>960</v>
      </c>
      <c r="L37" s="421"/>
      <c r="M37" s="421"/>
      <c r="N37" s="421"/>
      <c r="O37" s="421"/>
      <c r="P37" s="421"/>
      <c r="Q37" s="421"/>
    </row>
    <row r="38" spans="1:17" s="71" customFormat="1" ht="112.5" customHeight="1" x14ac:dyDescent="0.25">
      <c r="A38" s="53"/>
      <c r="B38" s="53"/>
      <c r="C38" s="53"/>
      <c r="D38" s="53"/>
      <c r="E38" s="54">
        <v>35</v>
      </c>
      <c r="F38" s="475" t="s">
        <v>6466</v>
      </c>
      <c r="G38" s="476"/>
      <c r="H38" s="477"/>
      <c r="I38" s="417"/>
      <c r="J38" s="417"/>
      <c r="K38" s="421">
        <v>800</v>
      </c>
      <c r="L38" s="421"/>
      <c r="M38" s="421"/>
      <c r="N38" s="421"/>
      <c r="O38" s="421"/>
      <c r="P38" s="421"/>
      <c r="Q38" s="421"/>
    </row>
    <row r="39" spans="1:17" s="71" customFormat="1" ht="15.75" x14ac:dyDescent="0.25">
      <c r="A39" s="53" t="e">
        <f>#REF!&amp;"+1"</f>
        <v>#REF!</v>
      </c>
      <c r="B39" s="53" t="e">
        <f>#REF!&amp;"+2"</f>
        <v>#REF!</v>
      </c>
      <c r="C39" s="53" t="e">
        <f>#REF!&amp;"+3"</f>
        <v>#REF!</v>
      </c>
      <c r="D39" s="53" t="e">
        <f>#REF!&amp;"+4"</f>
        <v>#REF!</v>
      </c>
      <c r="E39" s="54">
        <v>36</v>
      </c>
      <c r="F39" s="56" t="s">
        <v>6389</v>
      </c>
      <c r="G39" s="56" t="s">
        <v>4067</v>
      </c>
      <c r="H39" s="56" t="s">
        <v>3958</v>
      </c>
      <c r="I39" s="261">
        <v>1400</v>
      </c>
      <c r="J39" s="420">
        <v>2</v>
      </c>
      <c r="K39" s="261">
        <v>2800</v>
      </c>
      <c r="L39" s="261">
        <v>1959.9999999999998</v>
      </c>
      <c r="M39" s="261">
        <v>1680</v>
      </c>
      <c r="N39" s="261">
        <v>840</v>
      </c>
      <c r="O39" s="261">
        <v>979.99999999999989</v>
      </c>
      <c r="P39" s="420">
        <v>2</v>
      </c>
      <c r="Q39" s="420">
        <v>2</v>
      </c>
    </row>
    <row r="40" spans="1:17" s="71" customFormat="1" ht="112.5" customHeight="1" x14ac:dyDescent="0.25">
      <c r="A40" s="53"/>
      <c r="B40" s="53"/>
      <c r="C40" s="53"/>
      <c r="D40" s="53"/>
      <c r="E40" s="54">
        <v>37</v>
      </c>
      <c r="F40" s="464" t="s">
        <v>6467</v>
      </c>
      <c r="G40" s="465"/>
      <c r="H40" s="466"/>
      <c r="I40" s="415"/>
      <c r="J40" s="415"/>
      <c r="K40" s="421">
        <v>1400</v>
      </c>
      <c r="L40" s="421"/>
      <c r="M40" s="421"/>
      <c r="N40" s="421"/>
      <c r="O40" s="421"/>
      <c r="P40" s="421"/>
      <c r="Q40" s="421"/>
    </row>
    <row r="41" spans="1:17" s="71" customFormat="1" ht="112.5" customHeight="1" x14ac:dyDescent="0.25">
      <c r="A41" s="53"/>
      <c r="B41" s="53"/>
      <c r="C41" s="53"/>
      <c r="D41" s="53"/>
      <c r="E41" s="54">
        <v>38</v>
      </c>
      <c r="F41" s="464" t="s">
        <v>6468</v>
      </c>
      <c r="G41" s="465"/>
      <c r="H41" s="466"/>
      <c r="I41" s="415"/>
      <c r="J41" s="415"/>
      <c r="K41" s="421">
        <v>1200</v>
      </c>
      <c r="L41" s="421"/>
      <c r="M41" s="421"/>
      <c r="N41" s="421"/>
      <c r="O41" s="421"/>
      <c r="P41" s="421"/>
      <c r="Q41" s="421"/>
    </row>
    <row r="42" spans="1:17" s="71" customFormat="1" ht="112.5" customHeight="1" x14ac:dyDescent="0.25">
      <c r="A42" s="53"/>
      <c r="B42" s="53"/>
      <c r="C42" s="53"/>
      <c r="D42" s="53"/>
      <c r="E42" s="54">
        <v>39</v>
      </c>
      <c r="F42" s="464" t="s">
        <v>6469</v>
      </c>
      <c r="G42" s="465"/>
      <c r="H42" s="466"/>
      <c r="I42" s="415"/>
      <c r="J42" s="415"/>
      <c r="K42" s="421">
        <v>1000</v>
      </c>
      <c r="L42" s="421"/>
      <c r="M42" s="421"/>
      <c r="N42" s="421"/>
      <c r="O42" s="421"/>
      <c r="P42" s="421"/>
      <c r="Q42" s="421"/>
    </row>
    <row r="43" spans="1:17" s="71" customFormat="1" ht="112.5" customHeight="1" x14ac:dyDescent="0.25">
      <c r="A43" s="53"/>
      <c r="B43" s="53"/>
      <c r="C43" s="53"/>
      <c r="D43" s="53"/>
      <c r="E43" s="54">
        <v>40</v>
      </c>
      <c r="F43" s="464" t="s">
        <v>6470</v>
      </c>
      <c r="G43" s="465"/>
      <c r="H43" s="466"/>
      <c r="I43" s="415"/>
      <c r="J43" s="415"/>
      <c r="K43" s="421">
        <v>1120</v>
      </c>
      <c r="L43" s="421"/>
      <c r="M43" s="421"/>
      <c r="N43" s="421"/>
      <c r="O43" s="421"/>
      <c r="P43" s="421"/>
      <c r="Q43" s="421"/>
    </row>
    <row r="44" spans="1:17" s="71" customFormat="1" ht="112.5" customHeight="1" x14ac:dyDescent="0.25">
      <c r="A44" s="53"/>
      <c r="B44" s="53"/>
      <c r="C44" s="53"/>
      <c r="D44" s="53"/>
      <c r="E44" s="54">
        <v>41</v>
      </c>
      <c r="F44" s="464" t="s">
        <v>6471</v>
      </c>
      <c r="G44" s="465"/>
      <c r="H44" s="466"/>
      <c r="I44" s="415"/>
      <c r="J44" s="415"/>
      <c r="K44" s="421">
        <v>960</v>
      </c>
      <c r="L44" s="421"/>
      <c r="M44" s="421"/>
      <c r="N44" s="421"/>
      <c r="O44" s="421"/>
      <c r="P44" s="421"/>
      <c r="Q44" s="421"/>
    </row>
    <row r="45" spans="1:17" s="71" customFormat="1" ht="112.5" customHeight="1" x14ac:dyDescent="0.25">
      <c r="A45" s="53"/>
      <c r="B45" s="53"/>
      <c r="C45" s="53"/>
      <c r="D45" s="53"/>
      <c r="E45" s="54">
        <v>42</v>
      </c>
      <c r="F45" s="464" t="s">
        <v>6472</v>
      </c>
      <c r="G45" s="465"/>
      <c r="H45" s="466"/>
      <c r="I45" s="415"/>
      <c r="J45" s="415"/>
      <c r="K45" s="421">
        <v>800</v>
      </c>
      <c r="L45" s="421"/>
      <c r="M45" s="421"/>
      <c r="N45" s="421"/>
      <c r="O45" s="421"/>
      <c r="P45" s="421"/>
      <c r="Q45" s="421"/>
    </row>
    <row r="46" spans="1:17" s="71" customFormat="1" ht="15.75" x14ac:dyDescent="0.25">
      <c r="A46" s="53" t="e">
        <f>#REF!&amp;"+1"</f>
        <v>#REF!</v>
      </c>
      <c r="B46" s="53" t="e">
        <f>#REF!&amp;"+2"</f>
        <v>#REF!</v>
      </c>
      <c r="C46" s="53" t="e">
        <f>#REF!&amp;"+3"</f>
        <v>#REF!</v>
      </c>
      <c r="D46" s="53" t="e">
        <f>#REF!&amp;"+4"</f>
        <v>#REF!</v>
      </c>
      <c r="E46" s="54">
        <v>43</v>
      </c>
      <c r="F46" s="56" t="s">
        <v>6390</v>
      </c>
      <c r="G46" s="56" t="s">
        <v>82</v>
      </c>
      <c r="H46" s="56" t="s">
        <v>82</v>
      </c>
      <c r="I46" s="261">
        <v>1400</v>
      </c>
      <c r="J46" s="420">
        <v>2</v>
      </c>
      <c r="K46" s="261">
        <v>2800</v>
      </c>
      <c r="L46" s="261">
        <v>1959.9999999999998</v>
      </c>
      <c r="M46" s="261">
        <v>1680</v>
      </c>
      <c r="N46" s="261">
        <v>840</v>
      </c>
      <c r="O46" s="261">
        <v>979.99999999999989</v>
      </c>
      <c r="P46" s="420">
        <v>2</v>
      </c>
      <c r="Q46" s="420">
        <v>2</v>
      </c>
    </row>
    <row r="47" spans="1:17" s="71" customFormat="1" ht="112.5" customHeight="1" x14ac:dyDescent="0.25">
      <c r="A47" s="53"/>
      <c r="B47" s="53"/>
      <c r="C47" s="53"/>
      <c r="D47" s="53"/>
      <c r="E47" s="54">
        <v>44</v>
      </c>
      <c r="F47" s="464" t="s">
        <v>6473</v>
      </c>
      <c r="G47" s="465"/>
      <c r="H47" s="466"/>
      <c r="I47" s="415"/>
      <c r="J47" s="415"/>
      <c r="K47" s="421">
        <v>1400</v>
      </c>
      <c r="L47" s="421"/>
      <c r="M47" s="421"/>
      <c r="N47" s="421"/>
      <c r="O47" s="421"/>
      <c r="P47" s="421"/>
      <c r="Q47" s="421"/>
    </row>
    <row r="48" spans="1:17" s="71" customFormat="1" ht="112.5" customHeight="1" x14ac:dyDescent="0.25">
      <c r="A48" s="53"/>
      <c r="B48" s="53"/>
      <c r="C48" s="53"/>
      <c r="D48" s="53"/>
      <c r="E48" s="54">
        <v>45</v>
      </c>
      <c r="F48" s="464" t="s">
        <v>6474</v>
      </c>
      <c r="G48" s="465"/>
      <c r="H48" s="466"/>
      <c r="I48" s="415"/>
      <c r="J48" s="415"/>
      <c r="K48" s="421">
        <v>1000</v>
      </c>
      <c r="L48" s="421"/>
      <c r="M48" s="421"/>
      <c r="N48" s="421"/>
      <c r="O48" s="421"/>
      <c r="P48" s="421"/>
      <c r="Q48" s="421"/>
    </row>
    <row r="49" spans="1:17" s="71" customFormat="1" ht="112.5" customHeight="1" x14ac:dyDescent="0.25">
      <c r="A49" s="53"/>
      <c r="B49" s="53"/>
      <c r="C49" s="53"/>
      <c r="D49" s="53"/>
      <c r="E49" s="54">
        <v>46</v>
      </c>
      <c r="F49" s="464" t="s">
        <v>6475</v>
      </c>
      <c r="G49" s="465"/>
      <c r="H49" s="466"/>
      <c r="I49" s="415"/>
      <c r="J49" s="415"/>
      <c r="K49" s="421">
        <v>900</v>
      </c>
      <c r="L49" s="421"/>
      <c r="M49" s="421"/>
      <c r="N49" s="421"/>
      <c r="O49" s="421"/>
      <c r="P49" s="421"/>
      <c r="Q49" s="421"/>
    </row>
    <row r="50" spans="1:17" s="71" customFormat="1" ht="112.5" customHeight="1" x14ac:dyDescent="0.25">
      <c r="A50" s="53"/>
      <c r="B50" s="53"/>
      <c r="C50" s="53"/>
      <c r="D50" s="53"/>
      <c r="E50" s="54">
        <v>47</v>
      </c>
      <c r="F50" s="464" t="s">
        <v>6476</v>
      </c>
      <c r="G50" s="465"/>
      <c r="H50" s="466"/>
      <c r="I50" s="415"/>
      <c r="J50" s="415"/>
      <c r="K50" s="421">
        <v>1120</v>
      </c>
      <c r="L50" s="421"/>
      <c r="M50" s="421"/>
      <c r="N50" s="421"/>
      <c r="O50" s="421"/>
      <c r="P50" s="421"/>
      <c r="Q50" s="421"/>
    </row>
    <row r="51" spans="1:17" s="71" customFormat="1" ht="112.5" customHeight="1" x14ac:dyDescent="0.25">
      <c r="A51" s="53"/>
      <c r="B51" s="53"/>
      <c r="C51" s="53"/>
      <c r="D51" s="53"/>
      <c r="E51" s="54">
        <v>48</v>
      </c>
      <c r="F51" s="464" t="s">
        <v>6477</v>
      </c>
      <c r="G51" s="465"/>
      <c r="H51" s="466"/>
      <c r="I51" s="415"/>
      <c r="J51" s="415"/>
      <c r="K51" s="421">
        <v>800</v>
      </c>
      <c r="L51" s="421"/>
      <c r="M51" s="421"/>
      <c r="N51" s="421"/>
      <c r="O51" s="421"/>
      <c r="P51" s="421"/>
      <c r="Q51" s="421"/>
    </row>
    <row r="52" spans="1:17" s="71" customFormat="1" ht="112.5" customHeight="1" x14ac:dyDescent="0.25">
      <c r="A52" s="53"/>
      <c r="B52" s="53"/>
      <c r="C52" s="53"/>
      <c r="D52" s="53"/>
      <c r="E52" s="54">
        <v>49</v>
      </c>
      <c r="F52" s="464" t="s">
        <v>6478</v>
      </c>
      <c r="G52" s="465"/>
      <c r="H52" s="466"/>
      <c r="I52" s="415"/>
      <c r="J52" s="415"/>
      <c r="K52" s="421">
        <v>720</v>
      </c>
      <c r="L52" s="421"/>
      <c r="M52" s="421"/>
      <c r="N52" s="421"/>
      <c r="O52" s="421"/>
      <c r="P52" s="421"/>
      <c r="Q52" s="421"/>
    </row>
    <row r="53" spans="1:17" s="71" customFormat="1" ht="15.75" x14ac:dyDescent="0.25">
      <c r="A53" s="53" t="e">
        <f>#REF!&amp;"+1"</f>
        <v>#REF!</v>
      </c>
      <c r="B53" s="53" t="e">
        <f>#REF!&amp;"+2"</f>
        <v>#REF!</v>
      </c>
      <c r="C53" s="53" t="e">
        <f>#REF!&amp;"+3"</f>
        <v>#REF!</v>
      </c>
      <c r="D53" s="53" t="e">
        <f>#REF!&amp;"+4"</f>
        <v>#REF!</v>
      </c>
      <c r="E53" s="54">
        <v>50</v>
      </c>
      <c r="F53" s="56" t="s">
        <v>6392</v>
      </c>
      <c r="G53" s="56" t="s">
        <v>6391</v>
      </c>
      <c r="H53" s="56" t="s">
        <v>6393</v>
      </c>
      <c r="I53" s="261">
        <v>1500</v>
      </c>
      <c r="J53" s="420">
        <v>2</v>
      </c>
      <c r="K53" s="261">
        <v>3000</v>
      </c>
      <c r="L53" s="261">
        <v>2100</v>
      </c>
      <c r="M53" s="261">
        <v>1800</v>
      </c>
      <c r="N53" s="261">
        <v>900</v>
      </c>
      <c r="O53" s="261">
        <v>1050</v>
      </c>
      <c r="P53" s="420">
        <v>2</v>
      </c>
      <c r="Q53" s="420">
        <v>2</v>
      </c>
    </row>
    <row r="54" spans="1:17" s="71" customFormat="1" ht="112.5" customHeight="1" x14ac:dyDescent="0.25">
      <c r="A54" s="53"/>
      <c r="B54" s="53"/>
      <c r="C54" s="53"/>
      <c r="D54" s="53"/>
      <c r="E54" s="54">
        <v>51</v>
      </c>
      <c r="F54" s="464" t="s">
        <v>6479</v>
      </c>
      <c r="G54" s="465"/>
      <c r="H54" s="466"/>
      <c r="I54" s="415"/>
      <c r="J54" s="415"/>
      <c r="K54" s="421">
        <v>1500</v>
      </c>
      <c r="L54" s="421"/>
      <c r="M54" s="421"/>
      <c r="N54" s="421"/>
      <c r="O54" s="421"/>
      <c r="P54" s="421"/>
      <c r="Q54" s="421"/>
    </row>
    <row r="55" spans="1:17" s="71" customFormat="1" ht="112.5" customHeight="1" x14ac:dyDescent="0.25">
      <c r="A55" s="53"/>
      <c r="B55" s="53"/>
      <c r="C55" s="53"/>
      <c r="D55" s="53"/>
      <c r="E55" s="54">
        <v>52</v>
      </c>
      <c r="F55" s="464" t="s">
        <v>6480</v>
      </c>
      <c r="G55" s="465"/>
      <c r="H55" s="466"/>
      <c r="I55" s="415"/>
      <c r="J55" s="415"/>
      <c r="K55" s="421">
        <v>1100</v>
      </c>
      <c r="L55" s="421"/>
      <c r="M55" s="421"/>
      <c r="N55" s="421"/>
      <c r="O55" s="421"/>
      <c r="P55" s="421"/>
      <c r="Q55" s="421"/>
    </row>
    <row r="56" spans="1:17" s="71" customFormat="1" ht="112.5" customHeight="1" x14ac:dyDescent="0.25">
      <c r="A56" s="53"/>
      <c r="B56" s="53"/>
      <c r="C56" s="53"/>
      <c r="D56" s="53"/>
      <c r="E56" s="54">
        <v>53</v>
      </c>
      <c r="F56" s="464" t="s">
        <v>6481</v>
      </c>
      <c r="G56" s="465"/>
      <c r="H56" s="466"/>
      <c r="I56" s="415"/>
      <c r="J56" s="415"/>
      <c r="K56" s="421">
        <v>900</v>
      </c>
      <c r="L56" s="421"/>
      <c r="M56" s="421"/>
      <c r="N56" s="421"/>
      <c r="O56" s="421"/>
      <c r="P56" s="421"/>
      <c r="Q56" s="421"/>
    </row>
    <row r="57" spans="1:17" s="71" customFormat="1" ht="112.5" customHeight="1" x14ac:dyDescent="0.25">
      <c r="A57" s="53"/>
      <c r="B57" s="53"/>
      <c r="C57" s="53"/>
      <c r="D57" s="53"/>
      <c r="E57" s="54">
        <v>54</v>
      </c>
      <c r="F57" s="464" t="s">
        <v>6482</v>
      </c>
      <c r="G57" s="465"/>
      <c r="H57" s="466"/>
      <c r="I57" s="415"/>
      <c r="J57" s="415"/>
      <c r="K57" s="421">
        <v>1200</v>
      </c>
      <c r="L57" s="421"/>
      <c r="M57" s="421"/>
      <c r="N57" s="421"/>
      <c r="O57" s="421"/>
      <c r="P57" s="421"/>
      <c r="Q57" s="421"/>
    </row>
    <row r="58" spans="1:17" s="71" customFormat="1" ht="112.5" customHeight="1" x14ac:dyDescent="0.25">
      <c r="A58" s="53"/>
      <c r="B58" s="53"/>
      <c r="C58" s="53"/>
      <c r="D58" s="53"/>
      <c r="E58" s="54">
        <v>55</v>
      </c>
      <c r="F58" s="464" t="s">
        <v>6483</v>
      </c>
      <c r="G58" s="465"/>
      <c r="H58" s="466"/>
      <c r="I58" s="415"/>
      <c r="J58" s="415"/>
      <c r="K58" s="421">
        <v>880</v>
      </c>
      <c r="L58" s="421"/>
      <c r="M58" s="421"/>
      <c r="N58" s="421"/>
      <c r="O58" s="421"/>
      <c r="P58" s="421"/>
      <c r="Q58" s="421"/>
    </row>
    <row r="59" spans="1:17" s="71" customFormat="1" ht="112.5" customHeight="1" x14ac:dyDescent="0.25">
      <c r="A59" s="53"/>
      <c r="B59" s="53"/>
      <c r="C59" s="53"/>
      <c r="D59" s="53"/>
      <c r="E59" s="54">
        <v>56</v>
      </c>
      <c r="F59" s="464" t="s">
        <v>6484</v>
      </c>
      <c r="G59" s="465"/>
      <c r="H59" s="466"/>
      <c r="I59" s="415"/>
      <c r="J59" s="415"/>
      <c r="K59" s="421">
        <v>720</v>
      </c>
      <c r="L59" s="421"/>
      <c r="M59" s="421"/>
      <c r="N59" s="421"/>
      <c r="O59" s="421"/>
      <c r="P59" s="421"/>
      <c r="Q59" s="421"/>
    </row>
    <row r="60" spans="1:17" s="71" customFormat="1" ht="15.75" x14ac:dyDescent="0.25">
      <c r="A60" s="53" t="e">
        <f>#REF!&amp;"+1"</f>
        <v>#REF!</v>
      </c>
      <c r="B60" s="53" t="e">
        <f>#REF!&amp;"+2"</f>
        <v>#REF!</v>
      </c>
      <c r="C60" s="53" t="e">
        <f>#REF!&amp;"+3"</f>
        <v>#REF!</v>
      </c>
      <c r="D60" s="53" t="e">
        <f>#REF!&amp;"+4"</f>
        <v>#REF!</v>
      </c>
      <c r="E60" s="54">
        <v>57</v>
      </c>
      <c r="F60" s="56" t="s">
        <v>6394</v>
      </c>
      <c r="G60" s="56" t="s">
        <v>82</v>
      </c>
      <c r="H60" s="56" t="s">
        <v>4124</v>
      </c>
      <c r="I60" s="261">
        <v>1600</v>
      </c>
      <c r="J60" s="420">
        <v>2</v>
      </c>
      <c r="K60" s="261">
        <v>3200</v>
      </c>
      <c r="L60" s="261">
        <v>2240</v>
      </c>
      <c r="M60" s="261">
        <v>1920</v>
      </c>
      <c r="N60" s="261">
        <v>960</v>
      </c>
      <c r="O60" s="261">
        <v>1120</v>
      </c>
      <c r="P60" s="420">
        <v>2</v>
      </c>
      <c r="Q60" s="420">
        <v>2</v>
      </c>
    </row>
    <row r="61" spans="1:17" s="71" customFormat="1" ht="112.5" customHeight="1" x14ac:dyDescent="0.25">
      <c r="A61" s="53"/>
      <c r="B61" s="53"/>
      <c r="C61" s="53"/>
      <c r="D61" s="53"/>
      <c r="E61" s="54">
        <v>58</v>
      </c>
      <c r="F61" s="464" t="s">
        <v>6485</v>
      </c>
      <c r="G61" s="465"/>
      <c r="H61" s="466"/>
      <c r="I61" s="415"/>
      <c r="J61" s="415"/>
      <c r="K61" s="421">
        <v>1600</v>
      </c>
      <c r="L61" s="421"/>
      <c r="M61" s="421"/>
      <c r="N61" s="421"/>
      <c r="O61" s="421"/>
      <c r="P61" s="421"/>
      <c r="Q61" s="421"/>
    </row>
    <row r="62" spans="1:17" s="71" customFormat="1" ht="112.5" customHeight="1" x14ac:dyDescent="0.25">
      <c r="A62" s="53"/>
      <c r="B62" s="53"/>
      <c r="C62" s="53"/>
      <c r="D62" s="53"/>
      <c r="E62" s="54">
        <v>59</v>
      </c>
      <c r="F62" s="464" t="s">
        <v>6486</v>
      </c>
      <c r="G62" s="465"/>
      <c r="H62" s="466"/>
      <c r="I62" s="415"/>
      <c r="J62" s="415"/>
      <c r="K62" s="421">
        <v>1000</v>
      </c>
      <c r="L62" s="421"/>
      <c r="M62" s="421"/>
      <c r="N62" s="421"/>
      <c r="O62" s="421"/>
      <c r="P62" s="421"/>
      <c r="Q62" s="421"/>
    </row>
    <row r="63" spans="1:17" s="71" customFormat="1" ht="112.5" customHeight="1" x14ac:dyDescent="0.25">
      <c r="A63" s="53"/>
      <c r="B63" s="53"/>
      <c r="C63" s="53"/>
      <c r="D63" s="53"/>
      <c r="E63" s="54">
        <v>60</v>
      </c>
      <c r="F63" s="464" t="s">
        <v>6487</v>
      </c>
      <c r="G63" s="465"/>
      <c r="H63" s="466"/>
      <c r="I63" s="415"/>
      <c r="J63" s="415"/>
      <c r="K63" s="421">
        <v>900</v>
      </c>
      <c r="L63" s="421"/>
      <c r="M63" s="421"/>
      <c r="N63" s="421"/>
      <c r="O63" s="421"/>
      <c r="P63" s="421"/>
      <c r="Q63" s="421"/>
    </row>
    <row r="64" spans="1:17" s="71" customFormat="1" ht="112.5" customHeight="1" x14ac:dyDescent="0.25">
      <c r="A64" s="53"/>
      <c r="B64" s="53"/>
      <c r="C64" s="53"/>
      <c r="D64" s="53"/>
      <c r="E64" s="54">
        <v>61</v>
      </c>
      <c r="F64" s="464" t="s">
        <v>6488</v>
      </c>
      <c r="G64" s="465"/>
      <c r="H64" s="466"/>
      <c r="I64" s="415"/>
      <c r="J64" s="415"/>
      <c r="K64" s="421">
        <v>1280</v>
      </c>
      <c r="L64" s="421"/>
      <c r="M64" s="421"/>
      <c r="N64" s="421"/>
      <c r="O64" s="421"/>
      <c r="P64" s="421"/>
      <c r="Q64" s="421"/>
    </row>
    <row r="65" spans="1:17" s="71" customFormat="1" ht="112.5" customHeight="1" x14ac:dyDescent="0.25">
      <c r="A65" s="53"/>
      <c r="B65" s="53"/>
      <c r="C65" s="53"/>
      <c r="D65" s="53"/>
      <c r="E65" s="54">
        <v>62</v>
      </c>
      <c r="F65" s="464" t="s">
        <v>6489</v>
      </c>
      <c r="G65" s="465"/>
      <c r="H65" s="466"/>
      <c r="I65" s="415"/>
      <c r="J65" s="415"/>
      <c r="K65" s="421">
        <v>800</v>
      </c>
      <c r="L65" s="421"/>
      <c r="M65" s="421"/>
      <c r="N65" s="421"/>
      <c r="O65" s="421"/>
      <c r="P65" s="421"/>
      <c r="Q65" s="421"/>
    </row>
    <row r="66" spans="1:17" s="71" customFormat="1" ht="112.5" customHeight="1" x14ac:dyDescent="0.25">
      <c r="A66" s="53"/>
      <c r="B66" s="53"/>
      <c r="C66" s="53"/>
      <c r="D66" s="53"/>
      <c r="E66" s="54">
        <v>63</v>
      </c>
      <c r="F66" s="464" t="s">
        <v>6490</v>
      </c>
      <c r="G66" s="465"/>
      <c r="H66" s="466"/>
      <c r="I66" s="415"/>
      <c r="J66" s="415"/>
      <c r="K66" s="421">
        <v>720</v>
      </c>
      <c r="L66" s="421"/>
      <c r="M66" s="421"/>
      <c r="N66" s="421"/>
      <c r="O66" s="421"/>
      <c r="P66" s="421"/>
      <c r="Q66" s="421"/>
    </row>
    <row r="67" spans="1:17" s="18" customFormat="1" ht="15.75" x14ac:dyDescent="0.25">
      <c r="A67" s="53" t="e">
        <f>#REF!&amp;"+1"</f>
        <v>#REF!</v>
      </c>
      <c r="B67" s="53" t="e">
        <f>#REF!&amp;"+2"</f>
        <v>#REF!</v>
      </c>
      <c r="C67" s="53" t="e">
        <f>#REF!&amp;"+3"</f>
        <v>#REF!</v>
      </c>
      <c r="D67" s="53" t="e">
        <f>#REF!&amp;"+4"</f>
        <v>#REF!</v>
      </c>
      <c r="E67" s="54">
        <v>64</v>
      </c>
      <c r="F67" s="56" t="s">
        <v>4059</v>
      </c>
      <c r="G67" s="56" t="s">
        <v>82</v>
      </c>
      <c r="H67" s="56" t="s">
        <v>3958</v>
      </c>
      <c r="I67" s="261">
        <v>1400</v>
      </c>
      <c r="J67" s="420">
        <v>2</v>
      </c>
      <c r="K67" s="261">
        <v>2800</v>
      </c>
      <c r="L67" s="261">
        <v>1959.9999999999998</v>
      </c>
      <c r="M67" s="261">
        <v>1680</v>
      </c>
      <c r="N67" s="261">
        <v>840</v>
      </c>
      <c r="O67" s="261">
        <v>979.99999999999989</v>
      </c>
      <c r="P67" s="420">
        <v>2</v>
      </c>
      <c r="Q67" s="420">
        <v>2</v>
      </c>
    </row>
    <row r="68" spans="1:17" s="18" customFormat="1" ht="112.5" customHeight="1" x14ac:dyDescent="0.25">
      <c r="A68" s="53"/>
      <c r="B68" s="53"/>
      <c r="C68" s="53"/>
      <c r="D68" s="53"/>
      <c r="E68" s="54">
        <v>65</v>
      </c>
      <c r="F68" s="464" t="s">
        <v>6491</v>
      </c>
      <c r="G68" s="465"/>
      <c r="H68" s="466"/>
      <c r="I68" s="415"/>
      <c r="J68" s="415"/>
      <c r="K68" s="421">
        <v>1000</v>
      </c>
      <c r="L68" s="421"/>
      <c r="M68" s="421"/>
      <c r="N68" s="421"/>
      <c r="O68" s="421"/>
      <c r="P68" s="421"/>
      <c r="Q68" s="421"/>
    </row>
    <row r="69" spans="1:17" s="18" customFormat="1" ht="112.5" customHeight="1" x14ac:dyDescent="0.25">
      <c r="A69" s="53"/>
      <c r="B69" s="53"/>
      <c r="C69" s="53"/>
      <c r="D69" s="53"/>
      <c r="E69" s="54">
        <v>66</v>
      </c>
      <c r="F69" s="464" t="s">
        <v>6492</v>
      </c>
      <c r="G69" s="465"/>
      <c r="H69" s="466"/>
      <c r="I69" s="415"/>
      <c r="J69" s="415"/>
      <c r="K69" s="421">
        <v>900</v>
      </c>
      <c r="L69" s="421"/>
      <c r="M69" s="421"/>
      <c r="N69" s="421"/>
      <c r="O69" s="421"/>
      <c r="P69" s="421"/>
      <c r="Q69" s="421"/>
    </row>
    <row r="70" spans="1:17" s="18" customFormat="1" ht="112.5" customHeight="1" x14ac:dyDescent="0.25">
      <c r="A70" s="53"/>
      <c r="B70" s="53"/>
      <c r="C70" s="53"/>
      <c r="D70" s="53"/>
      <c r="E70" s="54">
        <v>67</v>
      </c>
      <c r="F70" s="464" t="s">
        <v>6493</v>
      </c>
      <c r="G70" s="465"/>
      <c r="H70" s="466"/>
      <c r="I70" s="415"/>
      <c r="J70" s="415"/>
      <c r="K70" s="421">
        <v>800</v>
      </c>
      <c r="L70" s="421"/>
      <c r="M70" s="421"/>
      <c r="N70" s="421"/>
      <c r="O70" s="421"/>
      <c r="P70" s="421"/>
      <c r="Q70" s="421"/>
    </row>
    <row r="71" spans="1:17" s="18" customFormat="1" ht="112.5" customHeight="1" x14ac:dyDescent="0.25">
      <c r="A71" s="53"/>
      <c r="B71" s="53"/>
      <c r="C71" s="53"/>
      <c r="D71" s="53"/>
      <c r="E71" s="54">
        <v>68</v>
      </c>
      <c r="F71" s="464" t="s">
        <v>6494</v>
      </c>
      <c r="G71" s="465"/>
      <c r="H71" s="466"/>
      <c r="I71" s="415"/>
      <c r="J71" s="415"/>
      <c r="K71" s="421">
        <v>800</v>
      </c>
      <c r="L71" s="421"/>
      <c r="M71" s="421"/>
      <c r="N71" s="421"/>
      <c r="O71" s="421"/>
      <c r="P71" s="421"/>
      <c r="Q71" s="421"/>
    </row>
    <row r="72" spans="1:17" s="18" customFormat="1" ht="112.5" customHeight="1" x14ac:dyDescent="0.25">
      <c r="A72" s="53"/>
      <c r="B72" s="53"/>
      <c r="C72" s="53"/>
      <c r="D72" s="53"/>
      <c r="E72" s="54">
        <v>69</v>
      </c>
      <c r="F72" s="464" t="s">
        <v>6495</v>
      </c>
      <c r="G72" s="465"/>
      <c r="H72" s="466"/>
      <c r="I72" s="415"/>
      <c r="J72" s="415"/>
      <c r="K72" s="421">
        <v>720</v>
      </c>
      <c r="L72" s="421"/>
      <c r="M72" s="421"/>
      <c r="N72" s="421"/>
      <c r="O72" s="421"/>
      <c r="P72" s="421"/>
      <c r="Q72" s="421"/>
    </row>
    <row r="73" spans="1:17" s="18" customFormat="1" ht="112.5" customHeight="1" x14ac:dyDescent="0.25">
      <c r="A73" s="53"/>
      <c r="B73" s="53"/>
      <c r="C73" s="53"/>
      <c r="D73" s="53"/>
      <c r="E73" s="54">
        <v>70</v>
      </c>
      <c r="F73" s="464" t="s">
        <v>6496</v>
      </c>
      <c r="G73" s="465"/>
      <c r="H73" s="466"/>
      <c r="I73" s="415"/>
      <c r="J73" s="415"/>
      <c r="K73" s="421">
        <v>640</v>
      </c>
      <c r="L73" s="421"/>
      <c r="M73" s="421"/>
      <c r="N73" s="421"/>
      <c r="O73" s="421"/>
      <c r="P73" s="421"/>
      <c r="Q73" s="421"/>
    </row>
    <row r="74" spans="1:17" s="18" customFormat="1" ht="63" x14ac:dyDescent="0.25">
      <c r="A74" s="53" t="e">
        <f>#REF!&amp;"+1"</f>
        <v>#REF!</v>
      </c>
      <c r="B74" s="53" t="e">
        <f>#REF!&amp;"+2"</f>
        <v>#REF!</v>
      </c>
      <c r="C74" s="53" t="e">
        <f>#REF!&amp;"+3"</f>
        <v>#REF!</v>
      </c>
      <c r="D74" s="53" t="e">
        <f>#REF!&amp;"+4"</f>
        <v>#REF!</v>
      </c>
      <c r="E74" s="54">
        <v>71</v>
      </c>
      <c r="F74" s="56" t="s">
        <v>6396</v>
      </c>
      <c r="G74" s="56" t="s">
        <v>6395</v>
      </c>
      <c r="H74" s="56" t="s">
        <v>6397</v>
      </c>
      <c r="I74" s="261">
        <v>1300</v>
      </c>
      <c r="J74" s="420">
        <v>2</v>
      </c>
      <c r="K74" s="261">
        <v>2600</v>
      </c>
      <c r="L74" s="261">
        <v>1819.9999999999998</v>
      </c>
      <c r="M74" s="261">
        <v>1560</v>
      </c>
      <c r="N74" s="261">
        <v>780</v>
      </c>
      <c r="O74" s="261">
        <v>909.99999999999989</v>
      </c>
      <c r="P74" s="420">
        <v>2</v>
      </c>
      <c r="Q74" s="420">
        <v>2</v>
      </c>
    </row>
    <row r="75" spans="1:17" s="18" customFormat="1" ht="112.5" customHeight="1" x14ac:dyDescent="0.25">
      <c r="A75" s="53"/>
      <c r="B75" s="53"/>
      <c r="C75" s="53"/>
      <c r="D75" s="53"/>
      <c r="E75" s="54">
        <v>72</v>
      </c>
      <c r="F75" s="464" t="s">
        <v>6497</v>
      </c>
      <c r="G75" s="465"/>
      <c r="H75" s="466"/>
      <c r="I75" s="415"/>
      <c r="J75" s="415"/>
      <c r="K75" s="421">
        <v>1200</v>
      </c>
      <c r="L75" s="421"/>
      <c r="M75" s="421"/>
      <c r="N75" s="421"/>
      <c r="O75" s="421"/>
      <c r="P75" s="421"/>
      <c r="Q75" s="421"/>
    </row>
    <row r="76" spans="1:17" s="18" customFormat="1" ht="112.5" customHeight="1" x14ac:dyDescent="0.25">
      <c r="A76" s="53"/>
      <c r="B76" s="53"/>
      <c r="C76" s="53"/>
      <c r="D76" s="53"/>
      <c r="E76" s="54">
        <v>73</v>
      </c>
      <c r="F76" s="464" t="s">
        <v>6498</v>
      </c>
      <c r="G76" s="465"/>
      <c r="H76" s="466"/>
      <c r="I76" s="415"/>
      <c r="J76" s="415"/>
      <c r="K76" s="421">
        <v>1000</v>
      </c>
      <c r="L76" s="421"/>
      <c r="M76" s="421"/>
      <c r="N76" s="421"/>
      <c r="O76" s="421"/>
      <c r="P76" s="421"/>
      <c r="Q76" s="421"/>
    </row>
    <row r="77" spans="1:17" s="18" customFormat="1" ht="112.5" customHeight="1" x14ac:dyDescent="0.25">
      <c r="A77" s="53"/>
      <c r="B77" s="53"/>
      <c r="C77" s="53"/>
      <c r="D77" s="53"/>
      <c r="E77" s="54">
        <v>74</v>
      </c>
      <c r="F77" s="464" t="s">
        <v>6499</v>
      </c>
      <c r="G77" s="465"/>
      <c r="H77" s="466"/>
      <c r="I77" s="415"/>
      <c r="J77" s="415"/>
      <c r="K77" s="421">
        <v>900</v>
      </c>
      <c r="L77" s="421"/>
      <c r="M77" s="421"/>
      <c r="N77" s="421"/>
      <c r="O77" s="421"/>
      <c r="P77" s="421"/>
      <c r="Q77" s="421"/>
    </row>
    <row r="78" spans="1:17" s="18" customFormat="1" ht="112.5" customHeight="1" x14ac:dyDescent="0.25">
      <c r="A78" s="53"/>
      <c r="B78" s="53"/>
      <c r="C78" s="53"/>
      <c r="D78" s="53"/>
      <c r="E78" s="54">
        <v>75</v>
      </c>
      <c r="F78" s="464" t="s">
        <v>6500</v>
      </c>
      <c r="G78" s="465"/>
      <c r="H78" s="466"/>
      <c r="I78" s="415"/>
      <c r="J78" s="415"/>
      <c r="K78" s="421">
        <v>960</v>
      </c>
      <c r="L78" s="421"/>
      <c r="M78" s="421"/>
      <c r="N78" s="421"/>
      <c r="O78" s="421"/>
      <c r="P78" s="421"/>
      <c r="Q78" s="421"/>
    </row>
    <row r="79" spans="1:17" s="18" customFormat="1" ht="112.5" customHeight="1" x14ac:dyDescent="0.25">
      <c r="A79" s="53"/>
      <c r="B79" s="53"/>
      <c r="C79" s="53"/>
      <c r="D79" s="53"/>
      <c r="E79" s="54">
        <v>76</v>
      </c>
      <c r="F79" s="464" t="s">
        <v>6501</v>
      </c>
      <c r="G79" s="465"/>
      <c r="H79" s="466"/>
      <c r="I79" s="415"/>
      <c r="J79" s="415"/>
      <c r="K79" s="421">
        <v>800</v>
      </c>
      <c r="L79" s="421"/>
      <c r="M79" s="421"/>
      <c r="N79" s="421"/>
      <c r="O79" s="421"/>
      <c r="P79" s="421"/>
      <c r="Q79" s="421"/>
    </row>
    <row r="80" spans="1:17" s="18" customFormat="1" ht="112.5" customHeight="1" x14ac:dyDescent="0.25">
      <c r="A80" s="53"/>
      <c r="B80" s="53"/>
      <c r="C80" s="53"/>
      <c r="D80" s="53"/>
      <c r="E80" s="54">
        <v>77</v>
      </c>
      <c r="F80" s="464" t="s">
        <v>6502</v>
      </c>
      <c r="G80" s="465"/>
      <c r="H80" s="466"/>
      <c r="I80" s="415"/>
      <c r="J80" s="415"/>
      <c r="K80" s="421">
        <v>720</v>
      </c>
      <c r="L80" s="421"/>
      <c r="M80" s="421"/>
      <c r="N80" s="421"/>
      <c r="O80" s="421"/>
      <c r="P80" s="421"/>
      <c r="Q80" s="421"/>
    </row>
    <row r="81" spans="1:17" s="18" customFormat="1" ht="31.5" x14ac:dyDescent="0.25">
      <c r="A81" s="53" t="e">
        <f>#REF!&amp;"+1"</f>
        <v>#REF!</v>
      </c>
      <c r="B81" s="53" t="e">
        <f>#REF!&amp;"+2"</f>
        <v>#REF!</v>
      </c>
      <c r="C81" s="53" t="e">
        <f>#REF!&amp;"+3"</f>
        <v>#REF!</v>
      </c>
      <c r="D81" s="53" t="e">
        <f>#REF!&amp;"+4"</f>
        <v>#REF!</v>
      </c>
      <c r="E81" s="54">
        <v>78</v>
      </c>
      <c r="F81" s="56" t="s">
        <v>34</v>
      </c>
      <c r="G81" s="56" t="s">
        <v>3888</v>
      </c>
      <c r="H81" s="56" t="s">
        <v>3889</v>
      </c>
      <c r="I81" s="261">
        <v>1700</v>
      </c>
      <c r="J81" s="420">
        <v>1.8</v>
      </c>
      <c r="K81" s="261">
        <v>3060</v>
      </c>
      <c r="L81" s="261">
        <v>2142</v>
      </c>
      <c r="M81" s="261">
        <v>1836</v>
      </c>
      <c r="N81" s="261">
        <v>1020</v>
      </c>
      <c r="O81" s="261">
        <v>1190</v>
      </c>
      <c r="P81" s="420">
        <v>1.8</v>
      </c>
      <c r="Q81" s="420">
        <v>1.8</v>
      </c>
    </row>
    <row r="82" spans="1:17" s="18" customFormat="1" ht="112.5" customHeight="1" x14ac:dyDescent="0.25">
      <c r="A82" s="53"/>
      <c r="B82" s="53"/>
      <c r="C82" s="53"/>
      <c r="D82" s="53"/>
      <c r="E82" s="54">
        <v>79</v>
      </c>
      <c r="F82" s="464" t="s">
        <v>6503</v>
      </c>
      <c r="G82" s="465"/>
      <c r="H82" s="466"/>
      <c r="I82" s="415"/>
      <c r="J82" s="415"/>
      <c r="K82" s="421">
        <v>1440</v>
      </c>
      <c r="L82" s="421"/>
      <c r="M82" s="421"/>
      <c r="N82" s="421"/>
      <c r="O82" s="421"/>
      <c r="P82" s="421"/>
      <c r="Q82" s="421"/>
    </row>
    <row r="83" spans="1:17" s="18" customFormat="1" ht="112.5" customHeight="1" x14ac:dyDescent="0.25">
      <c r="A83" s="53"/>
      <c r="B83" s="53"/>
      <c r="C83" s="53"/>
      <c r="D83" s="53"/>
      <c r="E83" s="54">
        <v>80</v>
      </c>
      <c r="F83" s="464" t="s">
        <v>6504</v>
      </c>
      <c r="G83" s="465"/>
      <c r="H83" s="466"/>
      <c r="I83" s="415"/>
      <c r="J83" s="415"/>
      <c r="K83" s="421">
        <v>1260</v>
      </c>
      <c r="L83" s="421"/>
      <c r="M83" s="421"/>
      <c r="N83" s="421"/>
      <c r="O83" s="421"/>
      <c r="P83" s="421"/>
      <c r="Q83" s="421"/>
    </row>
    <row r="84" spans="1:17" s="18" customFormat="1" ht="112.5" customHeight="1" x14ac:dyDescent="0.25">
      <c r="A84" s="53"/>
      <c r="B84" s="53"/>
      <c r="C84" s="53"/>
      <c r="D84" s="53"/>
      <c r="E84" s="54">
        <v>81</v>
      </c>
      <c r="F84" s="464" t="s">
        <v>6505</v>
      </c>
      <c r="G84" s="465"/>
      <c r="H84" s="466"/>
      <c r="I84" s="415"/>
      <c r="J84" s="415"/>
      <c r="K84" s="421">
        <v>1080</v>
      </c>
      <c r="L84" s="421"/>
      <c r="M84" s="421"/>
      <c r="N84" s="421"/>
      <c r="O84" s="421"/>
      <c r="P84" s="421"/>
      <c r="Q84" s="421"/>
    </row>
    <row r="85" spans="1:17" s="18" customFormat="1" ht="112.5" customHeight="1" x14ac:dyDescent="0.25">
      <c r="A85" s="53"/>
      <c r="B85" s="53"/>
      <c r="C85" s="53"/>
      <c r="D85" s="53"/>
      <c r="E85" s="54">
        <v>82</v>
      </c>
      <c r="F85" s="464" t="s">
        <v>6506</v>
      </c>
      <c r="G85" s="465"/>
      <c r="H85" s="466"/>
      <c r="I85" s="415"/>
      <c r="J85" s="415"/>
      <c r="K85" s="421">
        <v>1152</v>
      </c>
      <c r="L85" s="421"/>
      <c r="M85" s="421"/>
      <c r="N85" s="421"/>
      <c r="O85" s="421"/>
      <c r="P85" s="421"/>
      <c r="Q85" s="421"/>
    </row>
    <row r="86" spans="1:17" s="18" customFormat="1" ht="112.5" customHeight="1" x14ac:dyDescent="0.25">
      <c r="A86" s="53"/>
      <c r="B86" s="53"/>
      <c r="C86" s="53"/>
      <c r="D86" s="53"/>
      <c r="E86" s="54">
        <v>83</v>
      </c>
      <c r="F86" s="464" t="s">
        <v>6507</v>
      </c>
      <c r="G86" s="465"/>
      <c r="H86" s="466"/>
      <c r="I86" s="415"/>
      <c r="J86" s="415"/>
      <c r="K86" s="421">
        <v>1008</v>
      </c>
      <c r="L86" s="421"/>
      <c r="M86" s="421"/>
      <c r="N86" s="421"/>
      <c r="O86" s="421"/>
      <c r="P86" s="421"/>
      <c r="Q86" s="421"/>
    </row>
    <row r="87" spans="1:17" s="18" customFormat="1" ht="112.5" customHeight="1" x14ac:dyDescent="0.25">
      <c r="A87" s="53"/>
      <c r="B87" s="53"/>
      <c r="C87" s="53"/>
      <c r="D87" s="53"/>
      <c r="E87" s="54">
        <v>84</v>
      </c>
      <c r="F87" s="464" t="s">
        <v>6508</v>
      </c>
      <c r="G87" s="465"/>
      <c r="H87" s="466"/>
      <c r="I87" s="415"/>
      <c r="J87" s="415"/>
      <c r="K87" s="421">
        <v>864</v>
      </c>
      <c r="L87" s="421"/>
      <c r="M87" s="421"/>
      <c r="N87" s="421"/>
      <c r="O87" s="421"/>
      <c r="P87" s="421"/>
      <c r="Q87" s="421"/>
    </row>
    <row r="88" spans="1:17" s="18" customFormat="1" ht="31.5" x14ac:dyDescent="0.25">
      <c r="A88" s="53" t="e">
        <f>#REF!&amp;"+1"</f>
        <v>#REF!</v>
      </c>
      <c r="B88" s="53" t="e">
        <f>#REF!&amp;"+2"</f>
        <v>#REF!</v>
      </c>
      <c r="C88" s="53" t="e">
        <f>#REF!&amp;"+3"</f>
        <v>#REF!</v>
      </c>
      <c r="D88" s="53" t="e">
        <f>#REF!&amp;"+4"</f>
        <v>#REF!</v>
      </c>
      <c r="E88" s="54">
        <v>85</v>
      </c>
      <c r="F88" s="56" t="s">
        <v>34</v>
      </c>
      <c r="G88" s="56" t="s">
        <v>3889</v>
      </c>
      <c r="H88" s="56" t="s">
        <v>6398</v>
      </c>
      <c r="I88" s="261">
        <v>1650</v>
      </c>
      <c r="J88" s="420">
        <v>1.8</v>
      </c>
      <c r="K88" s="261">
        <v>2970</v>
      </c>
      <c r="L88" s="261">
        <v>2079</v>
      </c>
      <c r="M88" s="261">
        <v>1782</v>
      </c>
      <c r="N88" s="261">
        <v>990</v>
      </c>
      <c r="O88" s="261">
        <v>1155</v>
      </c>
      <c r="P88" s="420">
        <v>1.8</v>
      </c>
      <c r="Q88" s="420">
        <v>1.8</v>
      </c>
    </row>
    <row r="89" spans="1:17" s="18" customFormat="1" ht="112.5" customHeight="1" x14ac:dyDescent="0.25">
      <c r="A89" s="53"/>
      <c r="B89" s="53"/>
      <c r="C89" s="53"/>
      <c r="D89" s="53"/>
      <c r="E89" s="54">
        <v>86</v>
      </c>
      <c r="F89" s="464" t="s">
        <v>6509</v>
      </c>
      <c r="G89" s="465"/>
      <c r="H89" s="466"/>
      <c r="I89" s="415"/>
      <c r="J89" s="415"/>
      <c r="K89" s="421">
        <v>1440</v>
      </c>
      <c r="L89" s="421"/>
      <c r="M89" s="421"/>
      <c r="N89" s="421"/>
      <c r="O89" s="421"/>
      <c r="P89" s="421"/>
      <c r="Q89" s="421"/>
    </row>
    <row r="90" spans="1:17" s="18" customFormat="1" ht="112.5" customHeight="1" x14ac:dyDescent="0.25">
      <c r="A90" s="53"/>
      <c r="B90" s="53"/>
      <c r="C90" s="53"/>
      <c r="D90" s="53"/>
      <c r="E90" s="54">
        <v>87</v>
      </c>
      <c r="F90" s="464" t="s">
        <v>6510</v>
      </c>
      <c r="G90" s="465"/>
      <c r="H90" s="466"/>
      <c r="I90" s="415"/>
      <c r="J90" s="415"/>
      <c r="K90" s="421">
        <v>1170</v>
      </c>
      <c r="L90" s="421"/>
      <c r="M90" s="421"/>
      <c r="N90" s="421"/>
      <c r="O90" s="421"/>
      <c r="P90" s="421"/>
      <c r="Q90" s="421"/>
    </row>
    <row r="91" spans="1:17" s="18" customFormat="1" ht="112.5" customHeight="1" x14ac:dyDescent="0.25">
      <c r="A91" s="53"/>
      <c r="B91" s="53"/>
      <c r="C91" s="53"/>
      <c r="D91" s="53"/>
      <c r="E91" s="54">
        <v>88</v>
      </c>
      <c r="F91" s="464" t="s">
        <v>6511</v>
      </c>
      <c r="G91" s="465"/>
      <c r="H91" s="466"/>
      <c r="I91" s="415"/>
      <c r="J91" s="415"/>
      <c r="K91" s="421">
        <v>900</v>
      </c>
      <c r="L91" s="421"/>
      <c r="M91" s="421"/>
      <c r="N91" s="421"/>
      <c r="O91" s="421"/>
      <c r="P91" s="421"/>
      <c r="Q91" s="421"/>
    </row>
    <row r="92" spans="1:17" s="18" customFormat="1" ht="112.5" customHeight="1" x14ac:dyDescent="0.25">
      <c r="A92" s="53"/>
      <c r="B92" s="53"/>
      <c r="C92" s="53"/>
      <c r="D92" s="53"/>
      <c r="E92" s="54">
        <v>89</v>
      </c>
      <c r="F92" s="464" t="s">
        <v>6512</v>
      </c>
      <c r="G92" s="465"/>
      <c r="H92" s="466"/>
      <c r="I92" s="415"/>
      <c r="J92" s="415"/>
      <c r="K92" s="421">
        <v>1152</v>
      </c>
      <c r="L92" s="421"/>
      <c r="M92" s="421"/>
      <c r="N92" s="421"/>
      <c r="O92" s="421"/>
      <c r="P92" s="421"/>
      <c r="Q92" s="421"/>
    </row>
    <row r="93" spans="1:17" s="18" customFormat="1" ht="112.5" customHeight="1" x14ac:dyDescent="0.25">
      <c r="A93" s="53"/>
      <c r="B93" s="53"/>
      <c r="C93" s="53"/>
      <c r="D93" s="53"/>
      <c r="E93" s="54">
        <v>90</v>
      </c>
      <c r="F93" s="464" t="s">
        <v>6513</v>
      </c>
      <c r="G93" s="465"/>
      <c r="H93" s="466"/>
      <c r="I93" s="415"/>
      <c r="J93" s="415"/>
      <c r="K93" s="421">
        <v>936</v>
      </c>
      <c r="L93" s="421"/>
      <c r="M93" s="421"/>
      <c r="N93" s="421"/>
      <c r="O93" s="421"/>
      <c r="P93" s="421"/>
      <c r="Q93" s="421"/>
    </row>
    <row r="94" spans="1:17" s="18" customFormat="1" ht="112.5" customHeight="1" x14ac:dyDescent="0.25">
      <c r="A94" s="53"/>
      <c r="B94" s="53"/>
      <c r="C94" s="53"/>
      <c r="D94" s="53"/>
      <c r="E94" s="54">
        <v>91</v>
      </c>
      <c r="F94" s="464" t="s">
        <v>6514</v>
      </c>
      <c r="G94" s="465"/>
      <c r="H94" s="466"/>
      <c r="I94" s="415"/>
      <c r="J94" s="415"/>
      <c r="K94" s="421">
        <v>720</v>
      </c>
      <c r="L94" s="421"/>
      <c r="M94" s="421"/>
      <c r="N94" s="421"/>
      <c r="O94" s="421"/>
      <c r="P94" s="421"/>
      <c r="Q94" s="421"/>
    </row>
    <row r="95" spans="1:17" s="18" customFormat="1" ht="31.5" x14ac:dyDescent="0.25">
      <c r="A95" s="53" t="e">
        <f>#REF!&amp;"+1"</f>
        <v>#REF!</v>
      </c>
      <c r="B95" s="53" t="e">
        <f>#REF!&amp;"+2"</f>
        <v>#REF!</v>
      </c>
      <c r="C95" s="53" t="e">
        <f>#REF!&amp;"+3"</f>
        <v>#REF!</v>
      </c>
      <c r="D95" s="53" t="e">
        <f>#REF!&amp;"+4"</f>
        <v>#REF!</v>
      </c>
      <c r="E95" s="54">
        <v>92</v>
      </c>
      <c r="F95" s="56" t="s">
        <v>50</v>
      </c>
      <c r="G95" s="56" t="s">
        <v>6398</v>
      </c>
      <c r="H95" s="56" t="s">
        <v>6399</v>
      </c>
      <c r="I95" s="261">
        <v>2200</v>
      </c>
      <c r="J95" s="420">
        <v>1.8</v>
      </c>
      <c r="K95" s="261">
        <v>3960</v>
      </c>
      <c r="L95" s="261">
        <v>2772</v>
      </c>
      <c r="M95" s="261">
        <v>2376</v>
      </c>
      <c r="N95" s="261">
        <v>1320</v>
      </c>
      <c r="O95" s="261">
        <v>1540</v>
      </c>
      <c r="P95" s="420">
        <v>1.8</v>
      </c>
      <c r="Q95" s="420">
        <v>1.8</v>
      </c>
    </row>
    <row r="96" spans="1:17" s="18" customFormat="1" ht="112.5" customHeight="1" x14ac:dyDescent="0.25">
      <c r="A96" s="53"/>
      <c r="B96" s="53"/>
      <c r="C96" s="53"/>
      <c r="D96" s="53"/>
      <c r="E96" s="54">
        <v>93</v>
      </c>
      <c r="F96" s="464" t="s">
        <v>6515</v>
      </c>
      <c r="G96" s="465"/>
      <c r="H96" s="466"/>
      <c r="I96" s="415"/>
      <c r="J96" s="415"/>
      <c r="K96" s="421">
        <v>1800</v>
      </c>
      <c r="L96" s="421"/>
      <c r="M96" s="421"/>
      <c r="N96" s="421"/>
      <c r="O96" s="421"/>
      <c r="P96" s="421"/>
      <c r="Q96" s="421"/>
    </row>
    <row r="97" spans="1:17" s="18" customFormat="1" ht="112.5" customHeight="1" x14ac:dyDescent="0.25">
      <c r="A97" s="53"/>
      <c r="B97" s="53"/>
      <c r="C97" s="53"/>
      <c r="D97" s="53"/>
      <c r="E97" s="54">
        <v>94</v>
      </c>
      <c r="F97" s="464" t="s">
        <v>6516</v>
      </c>
      <c r="G97" s="465"/>
      <c r="H97" s="466"/>
      <c r="I97" s="415"/>
      <c r="J97" s="415"/>
      <c r="K97" s="421">
        <v>1440</v>
      </c>
      <c r="L97" s="421"/>
      <c r="M97" s="421"/>
      <c r="N97" s="421"/>
      <c r="O97" s="421"/>
      <c r="P97" s="421"/>
      <c r="Q97" s="421"/>
    </row>
    <row r="98" spans="1:17" s="18" customFormat="1" ht="112.5" customHeight="1" x14ac:dyDescent="0.25">
      <c r="A98" s="53"/>
      <c r="B98" s="53"/>
      <c r="C98" s="53"/>
      <c r="D98" s="53"/>
      <c r="E98" s="54">
        <v>95</v>
      </c>
      <c r="F98" s="464" t="s">
        <v>6517</v>
      </c>
      <c r="G98" s="465"/>
      <c r="H98" s="466"/>
      <c r="I98" s="415"/>
      <c r="J98" s="415"/>
      <c r="K98" s="421">
        <v>1080</v>
      </c>
      <c r="L98" s="421"/>
      <c r="M98" s="421"/>
      <c r="N98" s="421"/>
      <c r="O98" s="421"/>
      <c r="P98" s="421"/>
      <c r="Q98" s="421"/>
    </row>
    <row r="99" spans="1:17" s="18" customFormat="1" ht="112.5" customHeight="1" x14ac:dyDescent="0.25">
      <c r="A99" s="53"/>
      <c r="B99" s="53"/>
      <c r="C99" s="53"/>
      <c r="D99" s="53"/>
      <c r="E99" s="54">
        <v>96</v>
      </c>
      <c r="F99" s="464" t="s">
        <v>6518</v>
      </c>
      <c r="G99" s="465"/>
      <c r="H99" s="466"/>
      <c r="I99" s="415"/>
      <c r="J99" s="415"/>
      <c r="K99" s="421">
        <v>1440</v>
      </c>
      <c r="L99" s="421"/>
      <c r="M99" s="421"/>
      <c r="N99" s="421"/>
      <c r="O99" s="421"/>
      <c r="P99" s="421"/>
      <c r="Q99" s="421"/>
    </row>
    <row r="100" spans="1:17" s="18" customFormat="1" ht="112.5" customHeight="1" x14ac:dyDescent="0.25">
      <c r="A100" s="53"/>
      <c r="B100" s="53"/>
      <c r="C100" s="53"/>
      <c r="D100" s="53"/>
      <c r="E100" s="54">
        <v>97</v>
      </c>
      <c r="F100" s="464" t="s">
        <v>6519</v>
      </c>
      <c r="G100" s="465"/>
      <c r="H100" s="466"/>
      <c r="I100" s="415"/>
      <c r="J100" s="415"/>
      <c r="K100" s="421">
        <v>1152</v>
      </c>
      <c r="L100" s="421"/>
      <c r="M100" s="421"/>
      <c r="N100" s="421"/>
      <c r="O100" s="421"/>
      <c r="P100" s="421"/>
      <c r="Q100" s="421"/>
    </row>
    <row r="101" spans="1:17" s="18" customFormat="1" ht="112.5" customHeight="1" x14ac:dyDescent="0.25">
      <c r="A101" s="53"/>
      <c r="B101" s="53"/>
      <c r="C101" s="53"/>
      <c r="D101" s="53"/>
      <c r="E101" s="54">
        <v>98</v>
      </c>
      <c r="F101" s="464" t="s">
        <v>6520</v>
      </c>
      <c r="G101" s="465"/>
      <c r="H101" s="466"/>
      <c r="I101" s="415"/>
      <c r="J101" s="415"/>
      <c r="K101" s="421">
        <v>864</v>
      </c>
      <c r="L101" s="421"/>
      <c r="M101" s="421"/>
      <c r="N101" s="421"/>
      <c r="O101" s="421"/>
      <c r="P101" s="421"/>
      <c r="Q101" s="421"/>
    </row>
    <row r="102" spans="1:17" s="18" customFormat="1" ht="15.75" x14ac:dyDescent="0.25">
      <c r="A102" s="53" t="e">
        <f>#REF!&amp;"+1"</f>
        <v>#REF!</v>
      </c>
      <c r="B102" s="53" t="e">
        <f>#REF!&amp;"+2"</f>
        <v>#REF!</v>
      </c>
      <c r="C102" s="53" t="e">
        <f>#REF!&amp;"+3"</f>
        <v>#REF!</v>
      </c>
      <c r="D102" s="53" t="e">
        <f>#REF!&amp;"+4"</f>
        <v>#REF!</v>
      </c>
      <c r="E102" s="54">
        <v>99</v>
      </c>
      <c r="F102" s="56" t="s">
        <v>50</v>
      </c>
      <c r="G102" s="56" t="s">
        <v>67</v>
      </c>
      <c r="H102" s="56" t="s">
        <v>4103</v>
      </c>
      <c r="I102" s="261">
        <v>1500</v>
      </c>
      <c r="J102" s="420">
        <v>2</v>
      </c>
      <c r="K102" s="261">
        <v>3000</v>
      </c>
      <c r="L102" s="261">
        <v>2100</v>
      </c>
      <c r="M102" s="261">
        <v>1800</v>
      </c>
      <c r="N102" s="261">
        <v>900</v>
      </c>
      <c r="O102" s="261">
        <v>1050</v>
      </c>
      <c r="P102" s="420">
        <v>2</v>
      </c>
      <c r="Q102" s="420">
        <v>2</v>
      </c>
    </row>
    <row r="103" spans="1:17" s="18" customFormat="1" ht="112.5" customHeight="1" x14ac:dyDescent="0.25">
      <c r="A103" s="53"/>
      <c r="B103" s="53"/>
      <c r="C103" s="53"/>
      <c r="D103" s="53"/>
      <c r="E103" s="54">
        <v>100</v>
      </c>
      <c r="F103" s="464" t="s">
        <v>6521</v>
      </c>
      <c r="G103" s="465"/>
      <c r="H103" s="466"/>
      <c r="I103" s="415"/>
      <c r="J103" s="415"/>
      <c r="K103" s="421">
        <v>1400</v>
      </c>
      <c r="L103" s="421"/>
      <c r="M103" s="421"/>
      <c r="N103" s="421"/>
      <c r="O103" s="421"/>
      <c r="P103" s="421"/>
      <c r="Q103" s="421"/>
    </row>
    <row r="104" spans="1:17" s="18" customFormat="1" ht="112.5" customHeight="1" x14ac:dyDescent="0.25">
      <c r="A104" s="53"/>
      <c r="B104" s="53"/>
      <c r="C104" s="53"/>
      <c r="D104" s="53"/>
      <c r="E104" s="54">
        <v>101</v>
      </c>
      <c r="F104" s="464" t="s">
        <v>6522</v>
      </c>
      <c r="G104" s="465"/>
      <c r="H104" s="466"/>
      <c r="I104" s="415"/>
      <c r="J104" s="415"/>
      <c r="K104" s="421">
        <v>1100</v>
      </c>
      <c r="L104" s="421"/>
      <c r="M104" s="421"/>
      <c r="N104" s="421"/>
      <c r="O104" s="421"/>
      <c r="P104" s="421"/>
      <c r="Q104" s="421"/>
    </row>
    <row r="105" spans="1:17" s="18" customFormat="1" ht="112.5" customHeight="1" x14ac:dyDescent="0.25">
      <c r="A105" s="53"/>
      <c r="B105" s="53"/>
      <c r="C105" s="53"/>
      <c r="D105" s="53"/>
      <c r="E105" s="54">
        <v>102</v>
      </c>
      <c r="F105" s="464" t="s">
        <v>6523</v>
      </c>
      <c r="G105" s="465"/>
      <c r="H105" s="466"/>
      <c r="I105" s="415"/>
      <c r="J105" s="415"/>
      <c r="K105" s="421">
        <v>800</v>
      </c>
      <c r="L105" s="421"/>
      <c r="M105" s="421"/>
      <c r="N105" s="421"/>
      <c r="O105" s="421"/>
      <c r="P105" s="421"/>
      <c r="Q105" s="421"/>
    </row>
    <row r="106" spans="1:17" s="18" customFormat="1" ht="112.5" customHeight="1" x14ac:dyDescent="0.25">
      <c r="A106" s="53"/>
      <c r="B106" s="53"/>
      <c r="C106" s="53"/>
      <c r="D106" s="53"/>
      <c r="E106" s="54">
        <v>103</v>
      </c>
      <c r="F106" s="464" t="s">
        <v>6524</v>
      </c>
      <c r="G106" s="465"/>
      <c r="H106" s="466"/>
      <c r="I106" s="415"/>
      <c r="J106" s="415"/>
      <c r="K106" s="421">
        <v>1120</v>
      </c>
      <c r="L106" s="421"/>
      <c r="M106" s="421"/>
      <c r="N106" s="421"/>
      <c r="O106" s="421"/>
      <c r="P106" s="421"/>
      <c r="Q106" s="421"/>
    </row>
    <row r="107" spans="1:17" s="18" customFormat="1" ht="112.5" customHeight="1" x14ac:dyDescent="0.25">
      <c r="A107" s="53"/>
      <c r="B107" s="53"/>
      <c r="C107" s="53"/>
      <c r="D107" s="53"/>
      <c r="E107" s="54">
        <v>104</v>
      </c>
      <c r="F107" s="464" t="s">
        <v>6525</v>
      </c>
      <c r="G107" s="465"/>
      <c r="H107" s="466"/>
      <c r="I107" s="415"/>
      <c r="J107" s="415"/>
      <c r="K107" s="421">
        <v>880</v>
      </c>
      <c r="L107" s="421"/>
      <c r="M107" s="421"/>
      <c r="N107" s="421"/>
      <c r="O107" s="421"/>
      <c r="P107" s="421"/>
      <c r="Q107" s="421"/>
    </row>
    <row r="108" spans="1:17" s="18" customFormat="1" ht="112.5" customHeight="1" x14ac:dyDescent="0.25">
      <c r="A108" s="53"/>
      <c r="B108" s="53"/>
      <c r="C108" s="53"/>
      <c r="D108" s="53"/>
      <c r="E108" s="54">
        <v>105</v>
      </c>
      <c r="F108" s="464" t="s">
        <v>6526</v>
      </c>
      <c r="G108" s="465"/>
      <c r="H108" s="466"/>
      <c r="I108" s="415"/>
      <c r="J108" s="415"/>
      <c r="K108" s="421">
        <v>640</v>
      </c>
      <c r="L108" s="421"/>
      <c r="M108" s="421"/>
      <c r="N108" s="421"/>
      <c r="O108" s="421"/>
      <c r="P108" s="421"/>
      <c r="Q108" s="421"/>
    </row>
    <row r="109" spans="1:17" s="18" customFormat="1" ht="15.75" x14ac:dyDescent="0.25">
      <c r="A109" s="53" t="e">
        <f>#REF!&amp;"+1"</f>
        <v>#REF!</v>
      </c>
      <c r="B109" s="53" t="e">
        <f>#REF!&amp;"+2"</f>
        <v>#REF!</v>
      </c>
      <c r="C109" s="53" t="e">
        <f>#REF!&amp;"+3"</f>
        <v>#REF!</v>
      </c>
      <c r="D109" s="53" t="e">
        <f>#REF!&amp;"+4"</f>
        <v>#REF!</v>
      </c>
      <c r="E109" s="54">
        <v>106</v>
      </c>
      <c r="F109" s="56" t="s">
        <v>6400</v>
      </c>
      <c r="G109" s="56" t="s">
        <v>4216</v>
      </c>
      <c r="H109" s="56" t="s">
        <v>4177</v>
      </c>
      <c r="I109" s="261">
        <v>1500</v>
      </c>
      <c r="J109" s="420">
        <v>2</v>
      </c>
      <c r="K109" s="261">
        <v>3000</v>
      </c>
      <c r="L109" s="261">
        <v>2100</v>
      </c>
      <c r="M109" s="261">
        <v>1800</v>
      </c>
      <c r="N109" s="261">
        <v>900</v>
      </c>
      <c r="O109" s="261">
        <v>1050</v>
      </c>
      <c r="P109" s="420">
        <v>2</v>
      </c>
      <c r="Q109" s="420">
        <v>2</v>
      </c>
    </row>
    <row r="110" spans="1:17" s="18" customFormat="1" ht="112.5" customHeight="1" x14ac:dyDescent="0.25">
      <c r="A110" s="53"/>
      <c r="B110" s="53"/>
      <c r="C110" s="53"/>
      <c r="D110" s="53"/>
      <c r="E110" s="54">
        <v>107</v>
      </c>
      <c r="F110" s="464" t="s">
        <v>6527</v>
      </c>
      <c r="G110" s="465"/>
      <c r="H110" s="466"/>
      <c r="I110" s="415"/>
      <c r="J110" s="415"/>
      <c r="K110" s="421">
        <v>1400</v>
      </c>
      <c r="L110" s="421"/>
      <c r="M110" s="421"/>
      <c r="N110" s="421"/>
      <c r="O110" s="421"/>
      <c r="P110" s="421"/>
      <c r="Q110" s="421"/>
    </row>
    <row r="111" spans="1:17" s="18" customFormat="1" ht="112.5" customHeight="1" x14ac:dyDescent="0.25">
      <c r="A111" s="53"/>
      <c r="B111" s="53"/>
      <c r="C111" s="53"/>
      <c r="D111" s="53"/>
      <c r="E111" s="54">
        <v>108</v>
      </c>
      <c r="F111" s="464" t="s">
        <v>6528</v>
      </c>
      <c r="G111" s="465"/>
      <c r="H111" s="466"/>
      <c r="I111" s="415"/>
      <c r="J111" s="415"/>
      <c r="K111" s="421">
        <v>1200</v>
      </c>
      <c r="L111" s="421"/>
      <c r="M111" s="421"/>
      <c r="N111" s="421"/>
      <c r="O111" s="421"/>
      <c r="P111" s="421"/>
      <c r="Q111" s="421"/>
    </row>
    <row r="112" spans="1:17" s="18" customFormat="1" ht="112.5" customHeight="1" x14ac:dyDescent="0.25">
      <c r="A112" s="53"/>
      <c r="B112" s="53"/>
      <c r="C112" s="53"/>
      <c r="D112" s="53"/>
      <c r="E112" s="54">
        <v>109</v>
      </c>
      <c r="F112" s="464" t="s">
        <v>6529</v>
      </c>
      <c r="G112" s="465"/>
      <c r="H112" s="466"/>
      <c r="I112" s="415"/>
      <c r="J112" s="415"/>
      <c r="K112" s="421">
        <v>1000</v>
      </c>
      <c r="L112" s="421"/>
      <c r="M112" s="421"/>
      <c r="N112" s="421"/>
      <c r="O112" s="421"/>
      <c r="P112" s="421"/>
      <c r="Q112" s="421"/>
    </row>
    <row r="113" spans="1:17" s="18" customFormat="1" ht="112.5" customHeight="1" x14ac:dyDescent="0.25">
      <c r="A113" s="53"/>
      <c r="B113" s="53"/>
      <c r="C113" s="53"/>
      <c r="D113" s="53"/>
      <c r="E113" s="54">
        <v>110</v>
      </c>
      <c r="F113" s="464" t="s">
        <v>6530</v>
      </c>
      <c r="G113" s="465"/>
      <c r="H113" s="466"/>
      <c r="I113" s="415"/>
      <c r="J113" s="415"/>
      <c r="K113" s="421">
        <v>1120</v>
      </c>
      <c r="L113" s="421"/>
      <c r="M113" s="421"/>
      <c r="N113" s="421"/>
      <c r="O113" s="421"/>
      <c r="P113" s="421"/>
      <c r="Q113" s="421"/>
    </row>
    <row r="114" spans="1:17" s="18" customFormat="1" ht="112.5" customHeight="1" x14ac:dyDescent="0.25">
      <c r="A114" s="53"/>
      <c r="B114" s="53"/>
      <c r="C114" s="53"/>
      <c r="D114" s="53"/>
      <c r="E114" s="54">
        <v>111</v>
      </c>
      <c r="F114" s="464" t="s">
        <v>6531</v>
      </c>
      <c r="G114" s="465"/>
      <c r="H114" s="466"/>
      <c r="I114" s="415"/>
      <c r="J114" s="415"/>
      <c r="K114" s="421">
        <v>960</v>
      </c>
      <c r="L114" s="421"/>
      <c r="M114" s="421"/>
      <c r="N114" s="421"/>
      <c r="O114" s="421"/>
      <c r="P114" s="421"/>
      <c r="Q114" s="421"/>
    </row>
    <row r="115" spans="1:17" s="18" customFormat="1" ht="112.5" customHeight="1" x14ac:dyDescent="0.25">
      <c r="A115" s="53"/>
      <c r="B115" s="53"/>
      <c r="C115" s="53"/>
      <c r="D115" s="53"/>
      <c r="E115" s="54">
        <v>112</v>
      </c>
      <c r="F115" s="464" t="s">
        <v>6532</v>
      </c>
      <c r="G115" s="465"/>
      <c r="H115" s="466"/>
      <c r="I115" s="415"/>
      <c r="J115" s="415"/>
      <c r="K115" s="421">
        <v>800</v>
      </c>
      <c r="L115" s="421"/>
      <c r="M115" s="421"/>
      <c r="N115" s="421"/>
      <c r="O115" s="421"/>
      <c r="P115" s="421"/>
      <c r="Q115" s="421"/>
    </row>
    <row r="116" spans="1:17" x14ac:dyDescent="0.25">
      <c r="E116" s="54">
        <v>113</v>
      </c>
      <c r="F116" s="56" t="s">
        <v>6401</v>
      </c>
      <c r="G116" s="56" t="s">
        <v>3947</v>
      </c>
      <c r="H116" s="56" t="s">
        <v>3948</v>
      </c>
      <c r="I116" s="261">
        <v>1000</v>
      </c>
      <c r="J116" s="420">
        <v>2</v>
      </c>
      <c r="K116" s="261">
        <v>2000</v>
      </c>
      <c r="L116" s="261">
        <v>1400</v>
      </c>
      <c r="M116" s="261">
        <v>1200</v>
      </c>
      <c r="N116" s="261">
        <v>600</v>
      </c>
      <c r="O116" s="261">
        <v>700</v>
      </c>
      <c r="P116" s="420">
        <v>2</v>
      </c>
      <c r="Q116" s="420">
        <v>2</v>
      </c>
    </row>
    <row r="117" spans="1:17" ht="112.5" customHeight="1" x14ac:dyDescent="0.25">
      <c r="E117" s="54">
        <v>114</v>
      </c>
      <c r="F117" s="464" t="s">
        <v>6533</v>
      </c>
      <c r="G117" s="465"/>
      <c r="H117" s="466"/>
      <c r="I117" s="415"/>
      <c r="J117" s="415"/>
      <c r="K117" s="421">
        <v>1000</v>
      </c>
      <c r="L117" s="421"/>
      <c r="M117" s="421"/>
      <c r="N117" s="421"/>
      <c r="O117" s="421"/>
      <c r="P117" s="421"/>
      <c r="Q117" s="421"/>
    </row>
    <row r="118" spans="1:17" ht="112.5" customHeight="1" x14ac:dyDescent="0.25">
      <c r="E118" s="54">
        <v>115</v>
      </c>
      <c r="F118" s="464" t="s">
        <v>6534</v>
      </c>
      <c r="G118" s="465"/>
      <c r="H118" s="466"/>
      <c r="I118" s="415"/>
      <c r="J118" s="415"/>
      <c r="K118" s="421">
        <v>600</v>
      </c>
      <c r="L118" s="421"/>
      <c r="M118" s="421"/>
      <c r="N118" s="421"/>
      <c r="O118" s="421"/>
      <c r="P118" s="421"/>
      <c r="Q118" s="421"/>
    </row>
    <row r="119" spans="1:17" ht="112.5" customHeight="1" x14ac:dyDescent="0.25">
      <c r="E119" s="54">
        <v>116</v>
      </c>
      <c r="F119" s="464" t="s">
        <v>6535</v>
      </c>
      <c r="G119" s="465"/>
      <c r="H119" s="466"/>
      <c r="I119" s="415"/>
      <c r="J119" s="415"/>
      <c r="K119" s="421">
        <v>400</v>
      </c>
      <c r="L119" s="421"/>
      <c r="M119" s="421"/>
      <c r="N119" s="421"/>
      <c r="O119" s="421"/>
      <c r="P119" s="421"/>
      <c r="Q119" s="421"/>
    </row>
    <row r="120" spans="1:17" ht="112.5" customHeight="1" x14ac:dyDescent="0.25">
      <c r="E120" s="54">
        <v>117</v>
      </c>
      <c r="F120" s="464" t="s">
        <v>6536</v>
      </c>
      <c r="G120" s="465"/>
      <c r="H120" s="466"/>
      <c r="I120" s="415"/>
      <c r="J120" s="415"/>
      <c r="K120" s="421">
        <v>800</v>
      </c>
      <c r="L120" s="421"/>
      <c r="M120" s="421"/>
      <c r="N120" s="421"/>
      <c r="O120" s="421"/>
      <c r="P120" s="421"/>
      <c r="Q120" s="421"/>
    </row>
    <row r="121" spans="1:17" ht="112.5" customHeight="1" x14ac:dyDescent="0.25">
      <c r="E121" s="54">
        <v>118</v>
      </c>
      <c r="F121" s="464" t="s">
        <v>6537</v>
      </c>
      <c r="G121" s="465"/>
      <c r="H121" s="466"/>
      <c r="I121" s="415"/>
      <c r="J121" s="415"/>
      <c r="K121" s="421">
        <v>480</v>
      </c>
      <c r="L121" s="421"/>
      <c r="M121" s="421"/>
      <c r="N121" s="421"/>
      <c r="O121" s="421"/>
      <c r="P121" s="421"/>
      <c r="Q121" s="421"/>
    </row>
    <row r="122" spans="1:17" ht="112.5" customHeight="1" x14ac:dyDescent="0.25">
      <c r="E122" s="54">
        <v>119</v>
      </c>
      <c r="F122" s="464" t="s">
        <v>6538</v>
      </c>
      <c r="G122" s="465"/>
      <c r="H122" s="466"/>
      <c r="I122" s="415"/>
      <c r="J122" s="415"/>
      <c r="K122" s="421">
        <v>320</v>
      </c>
      <c r="L122" s="421"/>
      <c r="M122" s="421"/>
      <c r="N122" s="421"/>
      <c r="O122" s="421"/>
      <c r="P122" s="421"/>
      <c r="Q122" s="421"/>
    </row>
    <row r="123" spans="1:17" ht="31.5" x14ac:dyDescent="0.25">
      <c r="E123" s="54">
        <v>120</v>
      </c>
      <c r="F123" s="56" t="s">
        <v>6402</v>
      </c>
      <c r="G123" s="56" t="s">
        <v>6401</v>
      </c>
      <c r="H123" s="56" t="s">
        <v>6403</v>
      </c>
      <c r="I123" s="261">
        <v>650</v>
      </c>
      <c r="J123" s="420">
        <v>3</v>
      </c>
      <c r="K123" s="261">
        <v>1950</v>
      </c>
      <c r="L123" s="261">
        <v>1365</v>
      </c>
      <c r="M123" s="261">
        <v>1170</v>
      </c>
      <c r="N123" s="261">
        <v>390</v>
      </c>
      <c r="O123" s="261">
        <v>454.99999999999994</v>
      </c>
      <c r="P123" s="420">
        <v>3.0000000000000004</v>
      </c>
      <c r="Q123" s="420">
        <v>3</v>
      </c>
    </row>
    <row r="124" spans="1:17" ht="112.5" customHeight="1" x14ac:dyDescent="0.25">
      <c r="E124" s="54">
        <v>121</v>
      </c>
      <c r="F124" s="464" t="s">
        <v>6539</v>
      </c>
      <c r="G124" s="465"/>
      <c r="H124" s="466"/>
      <c r="I124" s="415"/>
      <c r="J124" s="415"/>
      <c r="K124" s="421">
        <v>1200</v>
      </c>
      <c r="L124" s="421"/>
      <c r="M124" s="421"/>
      <c r="N124" s="421"/>
      <c r="O124" s="421"/>
      <c r="P124" s="421"/>
      <c r="Q124" s="421"/>
    </row>
    <row r="125" spans="1:17" ht="112.5" customHeight="1" x14ac:dyDescent="0.25">
      <c r="E125" s="54">
        <v>122</v>
      </c>
      <c r="F125" s="464" t="s">
        <v>6540</v>
      </c>
      <c r="G125" s="465"/>
      <c r="H125" s="466"/>
      <c r="I125" s="415"/>
      <c r="J125" s="415"/>
      <c r="K125" s="421">
        <v>720</v>
      </c>
      <c r="L125" s="421"/>
      <c r="M125" s="421"/>
      <c r="N125" s="421"/>
      <c r="O125" s="421"/>
      <c r="P125" s="421"/>
      <c r="Q125" s="421"/>
    </row>
    <row r="126" spans="1:17" ht="112.5" customHeight="1" x14ac:dyDescent="0.25">
      <c r="E126" s="54">
        <v>123</v>
      </c>
      <c r="F126" s="464" t="s">
        <v>6541</v>
      </c>
      <c r="G126" s="465"/>
      <c r="H126" s="466"/>
      <c r="I126" s="415"/>
      <c r="J126" s="415"/>
      <c r="K126" s="421">
        <v>600</v>
      </c>
      <c r="L126" s="421"/>
      <c r="M126" s="421"/>
      <c r="N126" s="421"/>
      <c r="O126" s="421"/>
      <c r="P126" s="421"/>
      <c r="Q126" s="421"/>
    </row>
    <row r="127" spans="1:17" ht="112.5" customHeight="1" x14ac:dyDescent="0.25">
      <c r="E127" s="54">
        <v>124</v>
      </c>
      <c r="F127" s="464" t="s">
        <v>6542</v>
      </c>
      <c r="G127" s="465"/>
      <c r="H127" s="466"/>
      <c r="I127" s="415"/>
      <c r="J127" s="415"/>
      <c r="K127" s="421">
        <v>960</v>
      </c>
      <c r="L127" s="421"/>
      <c r="M127" s="421"/>
      <c r="N127" s="421"/>
      <c r="O127" s="421"/>
      <c r="P127" s="421"/>
      <c r="Q127" s="421"/>
    </row>
    <row r="128" spans="1:17" ht="112.5" customHeight="1" x14ac:dyDescent="0.25">
      <c r="E128" s="54">
        <v>125</v>
      </c>
      <c r="F128" s="464" t="s">
        <v>6543</v>
      </c>
      <c r="G128" s="465"/>
      <c r="H128" s="466"/>
      <c r="I128" s="415"/>
      <c r="J128" s="415"/>
      <c r="K128" s="421">
        <v>576</v>
      </c>
      <c r="L128" s="421"/>
      <c r="M128" s="421"/>
      <c r="N128" s="421"/>
      <c r="O128" s="421"/>
      <c r="P128" s="421"/>
      <c r="Q128" s="421"/>
    </row>
    <row r="129" spans="5:17" ht="112.5" customHeight="1" x14ac:dyDescent="0.25">
      <c r="E129" s="54">
        <v>126</v>
      </c>
      <c r="F129" s="464" t="s">
        <v>6544</v>
      </c>
      <c r="G129" s="465"/>
      <c r="H129" s="466"/>
      <c r="I129" s="415"/>
      <c r="J129" s="415"/>
      <c r="K129" s="421">
        <v>480</v>
      </c>
      <c r="L129" s="421"/>
      <c r="M129" s="421"/>
      <c r="N129" s="421"/>
      <c r="O129" s="421"/>
      <c r="P129" s="421"/>
      <c r="Q129" s="421"/>
    </row>
    <row r="130" spans="5:17" ht="47.25" x14ac:dyDescent="0.25">
      <c r="E130" s="54">
        <v>127</v>
      </c>
      <c r="F130" s="56" t="s">
        <v>3947</v>
      </c>
      <c r="G130" s="56" t="s">
        <v>4118</v>
      </c>
      <c r="H130" s="56" t="s">
        <v>3958</v>
      </c>
      <c r="I130" s="261">
        <v>1000</v>
      </c>
      <c r="J130" s="420">
        <v>2</v>
      </c>
      <c r="K130" s="261">
        <v>2000</v>
      </c>
      <c r="L130" s="261">
        <v>1400</v>
      </c>
      <c r="M130" s="261">
        <v>1200</v>
      </c>
      <c r="N130" s="261">
        <v>600</v>
      </c>
      <c r="O130" s="261">
        <v>700</v>
      </c>
      <c r="P130" s="420">
        <v>2</v>
      </c>
      <c r="Q130" s="420">
        <v>2</v>
      </c>
    </row>
    <row r="131" spans="5:17" ht="112.5" customHeight="1" x14ac:dyDescent="0.25">
      <c r="E131" s="54">
        <v>128</v>
      </c>
      <c r="F131" s="464" t="s">
        <v>6545</v>
      </c>
      <c r="G131" s="465"/>
      <c r="H131" s="466"/>
      <c r="I131" s="415"/>
      <c r="J131" s="415"/>
      <c r="K131" s="421">
        <v>800</v>
      </c>
      <c r="L131" s="421"/>
      <c r="M131" s="421"/>
      <c r="N131" s="421"/>
      <c r="O131" s="421"/>
      <c r="P131" s="421"/>
      <c r="Q131" s="421"/>
    </row>
    <row r="132" spans="5:17" ht="112.5" customHeight="1" x14ac:dyDescent="0.25">
      <c r="E132" s="54">
        <v>129</v>
      </c>
      <c r="F132" s="464" t="s">
        <v>6546</v>
      </c>
      <c r="G132" s="465"/>
      <c r="H132" s="466"/>
      <c r="I132" s="415"/>
      <c r="J132" s="415"/>
      <c r="K132" s="421">
        <v>500</v>
      </c>
      <c r="L132" s="421"/>
      <c r="M132" s="421"/>
      <c r="N132" s="421"/>
      <c r="O132" s="421"/>
      <c r="P132" s="421"/>
      <c r="Q132" s="421"/>
    </row>
    <row r="133" spans="5:17" ht="112.5" customHeight="1" x14ac:dyDescent="0.25">
      <c r="E133" s="54">
        <v>130</v>
      </c>
      <c r="F133" s="464" t="s">
        <v>6547</v>
      </c>
      <c r="G133" s="465"/>
      <c r="H133" s="466"/>
      <c r="I133" s="415"/>
      <c r="J133" s="415"/>
      <c r="K133" s="421">
        <v>400</v>
      </c>
      <c r="L133" s="421"/>
      <c r="M133" s="421"/>
      <c r="N133" s="421"/>
      <c r="O133" s="421"/>
      <c r="P133" s="421"/>
      <c r="Q133" s="421"/>
    </row>
    <row r="134" spans="5:17" ht="112.5" customHeight="1" x14ac:dyDescent="0.25">
      <c r="E134" s="54">
        <v>131</v>
      </c>
      <c r="F134" s="464" t="s">
        <v>6548</v>
      </c>
      <c r="G134" s="465"/>
      <c r="H134" s="466"/>
      <c r="I134" s="415"/>
      <c r="J134" s="415"/>
      <c r="K134" s="421">
        <v>640</v>
      </c>
      <c r="L134" s="421"/>
      <c r="M134" s="421"/>
      <c r="N134" s="421"/>
      <c r="O134" s="421"/>
      <c r="P134" s="421"/>
      <c r="Q134" s="421"/>
    </row>
    <row r="135" spans="5:17" ht="112.5" customHeight="1" x14ac:dyDescent="0.25">
      <c r="E135" s="54">
        <v>132</v>
      </c>
      <c r="F135" s="464" t="s">
        <v>6549</v>
      </c>
      <c r="G135" s="465"/>
      <c r="H135" s="466"/>
      <c r="I135" s="415"/>
      <c r="J135" s="415"/>
      <c r="K135" s="421">
        <v>400</v>
      </c>
      <c r="L135" s="421"/>
      <c r="M135" s="421"/>
      <c r="N135" s="421"/>
      <c r="O135" s="421"/>
      <c r="P135" s="421"/>
      <c r="Q135" s="421"/>
    </row>
    <row r="136" spans="5:17" ht="112.5" customHeight="1" x14ac:dyDescent="0.25">
      <c r="E136" s="54">
        <v>133</v>
      </c>
      <c r="F136" s="464" t="s">
        <v>6550</v>
      </c>
      <c r="G136" s="465"/>
      <c r="H136" s="466"/>
      <c r="I136" s="415"/>
      <c r="J136" s="415"/>
      <c r="K136" s="421">
        <v>320</v>
      </c>
      <c r="L136" s="421"/>
      <c r="M136" s="421"/>
      <c r="N136" s="421"/>
      <c r="O136" s="421"/>
      <c r="P136" s="421"/>
      <c r="Q136" s="421"/>
    </row>
    <row r="137" spans="5:17" x14ac:dyDescent="0.25">
      <c r="E137" s="54">
        <v>134</v>
      </c>
      <c r="F137" s="56" t="s">
        <v>51</v>
      </c>
      <c r="G137" s="56" t="s">
        <v>6404</v>
      </c>
      <c r="H137" s="56" t="s">
        <v>3905</v>
      </c>
      <c r="I137" s="261">
        <v>1000</v>
      </c>
      <c r="J137" s="420">
        <v>1.8</v>
      </c>
      <c r="K137" s="261">
        <v>1800</v>
      </c>
      <c r="L137" s="261">
        <v>1260</v>
      </c>
      <c r="M137" s="261">
        <v>1080</v>
      </c>
      <c r="N137" s="261">
        <v>600</v>
      </c>
      <c r="O137" s="261">
        <v>700</v>
      </c>
      <c r="P137" s="420">
        <v>1.8</v>
      </c>
      <c r="Q137" s="420">
        <v>1.8</v>
      </c>
    </row>
    <row r="138" spans="5:17" ht="112.5" customHeight="1" x14ac:dyDescent="0.25">
      <c r="E138" s="54">
        <v>135</v>
      </c>
      <c r="F138" s="464" t="s">
        <v>6551</v>
      </c>
      <c r="G138" s="465"/>
      <c r="H138" s="466"/>
      <c r="I138" s="415"/>
      <c r="J138" s="415"/>
      <c r="K138" s="421">
        <v>900</v>
      </c>
      <c r="L138" s="421"/>
      <c r="M138" s="421"/>
      <c r="N138" s="421"/>
      <c r="O138" s="421"/>
      <c r="P138" s="421"/>
      <c r="Q138" s="421"/>
    </row>
    <row r="139" spans="5:17" ht="112.5" customHeight="1" x14ac:dyDescent="0.25">
      <c r="E139" s="54">
        <v>136</v>
      </c>
      <c r="F139" s="464" t="s">
        <v>6552</v>
      </c>
      <c r="G139" s="465"/>
      <c r="H139" s="466"/>
      <c r="I139" s="415"/>
      <c r="J139" s="415"/>
      <c r="K139" s="421">
        <v>540</v>
      </c>
      <c r="L139" s="421"/>
      <c r="M139" s="421"/>
      <c r="N139" s="421"/>
      <c r="O139" s="421"/>
      <c r="P139" s="421"/>
      <c r="Q139" s="421"/>
    </row>
    <row r="140" spans="5:17" ht="112.5" customHeight="1" x14ac:dyDescent="0.25">
      <c r="E140" s="54">
        <v>137</v>
      </c>
      <c r="F140" s="464" t="s">
        <v>6553</v>
      </c>
      <c r="G140" s="465"/>
      <c r="H140" s="466"/>
      <c r="I140" s="415"/>
      <c r="J140" s="415"/>
      <c r="K140" s="421">
        <v>360</v>
      </c>
      <c r="L140" s="421"/>
      <c r="M140" s="421"/>
      <c r="N140" s="421"/>
      <c r="O140" s="421"/>
      <c r="P140" s="421"/>
      <c r="Q140" s="421"/>
    </row>
    <row r="141" spans="5:17" ht="112.5" customHeight="1" x14ac:dyDescent="0.25">
      <c r="E141" s="54">
        <v>138</v>
      </c>
      <c r="F141" s="464" t="s">
        <v>6554</v>
      </c>
      <c r="G141" s="465"/>
      <c r="H141" s="466"/>
      <c r="I141" s="415"/>
      <c r="J141" s="415"/>
      <c r="K141" s="421">
        <v>720</v>
      </c>
      <c r="L141" s="421"/>
      <c r="M141" s="421"/>
      <c r="N141" s="421"/>
      <c r="O141" s="421"/>
      <c r="P141" s="421"/>
      <c r="Q141" s="421"/>
    </row>
    <row r="142" spans="5:17" ht="112.5" customHeight="1" x14ac:dyDescent="0.25">
      <c r="E142" s="54">
        <v>139</v>
      </c>
      <c r="F142" s="464" t="s">
        <v>6555</v>
      </c>
      <c r="G142" s="465"/>
      <c r="H142" s="466"/>
      <c r="I142" s="415"/>
      <c r="J142" s="415"/>
      <c r="K142" s="421">
        <v>432</v>
      </c>
      <c r="L142" s="421"/>
      <c r="M142" s="421"/>
      <c r="N142" s="421"/>
      <c r="O142" s="421"/>
      <c r="P142" s="421"/>
      <c r="Q142" s="421"/>
    </row>
    <row r="143" spans="5:17" ht="112.5" customHeight="1" x14ac:dyDescent="0.25">
      <c r="E143" s="54">
        <v>140</v>
      </c>
      <c r="F143" s="464" t="s">
        <v>6556</v>
      </c>
      <c r="G143" s="465"/>
      <c r="H143" s="466"/>
      <c r="I143" s="415"/>
      <c r="J143" s="415"/>
      <c r="K143" s="421">
        <v>288</v>
      </c>
      <c r="L143" s="421"/>
      <c r="M143" s="421"/>
      <c r="N143" s="421"/>
      <c r="O143" s="421"/>
      <c r="P143" s="421"/>
      <c r="Q143" s="421"/>
    </row>
    <row r="144" spans="5:17" x14ac:dyDescent="0.25">
      <c r="E144" s="54">
        <v>141</v>
      </c>
      <c r="F144" s="56" t="s">
        <v>51</v>
      </c>
      <c r="G144" s="56" t="s">
        <v>3905</v>
      </c>
      <c r="H144" s="56" t="s">
        <v>3892</v>
      </c>
      <c r="I144" s="261">
        <v>1200</v>
      </c>
      <c r="J144" s="420">
        <v>1.8</v>
      </c>
      <c r="K144" s="261">
        <v>2160</v>
      </c>
      <c r="L144" s="261">
        <v>1512</v>
      </c>
      <c r="M144" s="261">
        <v>1296</v>
      </c>
      <c r="N144" s="261">
        <v>720</v>
      </c>
      <c r="O144" s="261">
        <v>840</v>
      </c>
      <c r="P144" s="420">
        <v>1.8</v>
      </c>
      <c r="Q144" s="420">
        <v>1.8</v>
      </c>
    </row>
    <row r="145" spans="5:17" ht="112.5" customHeight="1" x14ac:dyDescent="0.25">
      <c r="E145" s="54">
        <v>142</v>
      </c>
      <c r="F145" s="464" t="s">
        <v>6557</v>
      </c>
      <c r="G145" s="465"/>
      <c r="H145" s="466"/>
      <c r="I145" s="415"/>
      <c r="J145" s="415"/>
      <c r="K145" s="421">
        <v>720</v>
      </c>
      <c r="L145" s="421"/>
      <c r="M145" s="421"/>
      <c r="N145" s="421"/>
      <c r="O145" s="421"/>
      <c r="P145" s="421"/>
      <c r="Q145" s="421"/>
    </row>
    <row r="146" spans="5:17" ht="112.5" customHeight="1" x14ac:dyDescent="0.25">
      <c r="E146" s="54">
        <v>143</v>
      </c>
      <c r="F146" s="464" t="s">
        <v>6558</v>
      </c>
      <c r="G146" s="465"/>
      <c r="H146" s="466"/>
      <c r="I146" s="415"/>
      <c r="J146" s="415"/>
      <c r="K146" s="421">
        <v>540</v>
      </c>
      <c r="L146" s="421"/>
      <c r="M146" s="421"/>
      <c r="N146" s="421"/>
      <c r="O146" s="421"/>
      <c r="P146" s="421"/>
      <c r="Q146" s="421"/>
    </row>
    <row r="147" spans="5:17" ht="112.5" customHeight="1" x14ac:dyDescent="0.25">
      <c r="E147" s="54">
        <v>144</v>
      </c>
      <c r="F147" s="464" t="s">
        <v>6559</v>
      </c>
      <c r="G147" s="465"/>
      <c r="H147" s="466"/>
      <c r="I147" s="415"/>
      <c r="J147" s="415"/>
      <c r="K147" s="421">
        <v>360</v>
      </c>
      <c r="L147" s="421"/>
      <c r="M147" s="421"/>
      <c r="N147" s="421"/>
      <c r="O147" s="421"/>
      <c r="P147" s="421"/>
      <c r="Q147" s="421"/>
    </row>
    <row r="148" spans="5:17" ht="112.5" customHeight="1" x14ac:dyDescent="0.25">
      <c r="E148" s="54">
        <v>145</v>
      </c>
      <c r="F148" s="464" t="s">
        <v>6560</v>
      </c>
      <c r="G148" s="465"/>
      <c r="H148" s="466"/>
      <c r="I148" s="415"/>
      <c r="J148" s="415"/>
      <c r="K148" s="421">
        <v>576</v>
      </c>
      <c r="L148" s="421"/>
      <c r="M148" s="421"/>
      <c r="N148" s="421"/>
      <c r="O148" s="421"/>
      <c r="P148" s="421"/>
      <c r="Q148" s="421"/>
    </row>
    <row r="149" spans="5:17" ht="112.5" customHeight="1" x14ac:dyDescent="0.25">
      <c r="E149" s="54">
        <v>146</v>
      </c>
      <c r="F149" s="464" t="s">
        <v>6561</v>
      </c>
      <c r="G149" s="465"/>
      <c r="H149" s="466"/>
      <c r="I149" s="415"/>
      <c r="J149" s="415"/>
      <c r="K149" s="421">
        <v>432</v>
      </c>
      <c r="L149" s="421"/>
      <c r="M149" s="421"/>
      <c r="N149" s="421"/>
      <c r="O149" s="421"/>
      <c r="P149" s="421"/>
      <c r="Q149" s="421"/>
    </row>
    <row r="150" spans="5:17" ht="112.5" customHeight="1" x14ac:dyDescent="0.25">
      <c r="E150" s="54">
        <v>147</v>
      </c>
      <c r="F150" s="464" t="s">
        <v>6562</v>
      </c>
      <c r="G150" s="465"/>
      <c r="H150" s="466"/>
      <c r="I150" s="415"/>
      <c r="J150" s="415"/>
      <c r="K150" s="421">
        <v>288</v>
      </c>
      <c r="L150" s="421"/>
      <c r="M150" s="421"/>
      <c r="N150" s="421"/>
      <c r="O150" s="421"/>
      <c r="P150" s="421"/>
      <c r="Q150" s="421"/>
    </row>
    <row r="151" spans="5:17" x14ac:dyDescent="0.25">
      <c r="E151" s="54">
        <v>148</v>
      </c>
      <c r="F151" s="56" t="s">
        <v>3920</v>
      </c>
      <c r="G151" s="56" t="s">
        <v>3910</v>
      </c>
      <c r="H151" s="56" t="s">
        <v>3914</v>
      </c>
      <c r="I151" s="261">
        <v>800</v>
      </c>
      <c r="J151" s="420">
        <v>3</v>
      </c>
      <c r="K151" s="261">
        <v>2400</v>
      </c>
      <c r="L151" s="261">
        <v>1680</v>
      </c>
      <c r="M151" s="261">
        <v>1440</v>
      </c>
      <c r="N151" s="261">
        <v>480</v>
      </c>
      <c r="O151" s="261">
        <v>560</v>
      </c>
      <c r="P151" s="420">
        <v>3</v>
      </c>
      <c r="Q151" s="420">
        <v>3</v>
      </c>
    </row>
    <row r="152" spans="5:17" ht="112.5" customHeight="1" x14ac:dyDescent="0.25">
      <c r="E152" s="54">
        <v>149</v>
      </c>
      <c r="F152" s="464" t="s">
        <v>6563</v>
      </c>
      <c r="G152" s="465"/>
      <c r="H152" s="466"/>
      <c r="I152" s="415"/>
      <c r="J152" s="415"/>
      <c r="K152" s="421">
        <v>1200</v>
      </c>
      <c r="L152" s="421"/>
      <c r="M152" s="421"/>
      <c r="N152" s="421"/>
      <c r="O152" s="421"/>
      <c r="P152" s="421"/>
      <c r="Q152" s="421"/>
    </row>
    <row r="153" spans="5:17" ht="112.5" customHeight="1" x14ac:dyDescent="0.25">
      <c r="E153" s="54">
        <v>150</v>
      </c>
      <c r="F153" s="464" t="s">
        <v>6564</v>
      </c>
      <c r="G153" s="465"/>
      <c r="H153" s="466"/>
      <c r="I153" s="415"/>
      <c r="J153" s="415"/>
      <c r="K153" s="421">
        <v>900</v>
      </c>
      <c r="L153" s="421"/>
      <c r="M153" s="421"/>
      <c r="N153" s="421"/>
      <c r="O153" s="421"/>
      <c r="P153" s="421"/>
      <c r="Q153" s="421"/>
    </row>
    <row r="154" spans="5:17" ht="112.5" customHeight="1" x14ac:dyDescent="0.25">
      <c r="E154" s="54">
        <v>151</v>
      </c>
      <c r="F154" s="464" t="s">
        <v>6565</v>
      </c>
      <c r="G154" s="465"/>
      <c r="H154" s="466"/>
      <c r="I154" s="415"/>
      <c r="J154" s="415"/>
      <c r="K154" s="421">
        <v>600</v>
      </c>
      <c r="L154" s="421"/>
      <c r="M154" s="421"/>
      <c r="N154" s="421"/>
      <c r="O154" s="421"/>
      <c r="P154" s="421"/>
      <c r="Q154" s="421"/>
    </row>
    <row r="155" spans="5:17" ht="112.5" customHeight="1" x14ac:dyDescent="0.25">
      <c r="E155" s="54">
        <v>152</v>
      </c>
      <c r="F155" s="464" t="s">
        <v>6566</v>
      </c>
      <c r="G155" s="465"/>
      <c r="H155" s="466"/>
      <c r="I155" s="415"/>
      <c r="J155" s="415"/>
      <c r="K155" s="421">
        <v>960</v>
      </c>
      <c r="L155" s="421"/>
      <c r="M155" s="421"/>
      <c r="N155" s="421"/>
      <c r="O155" s="421"/>
      <c r="P155" s="421"/>
      <c r="Q155" s="421"/>
    </row>
    <row r="156" spans="5:17" ht="112.5" customHeight="1" x14ac:dyDescent="0.25">
      <c r="E156" s="54">
        <v>153</v>
      </c>
      <c r="F156" s="464" t="s">
        <v>6567</v>
      </c>
      <c r="G156" s="465"/>
      <c r="H156" s="466"/>
      <c r="I156" s="415"/>
      <c r="J156" s="415"/>
      <c r="K156" s="421">
        <v>720</v>
      </c>
      <c r="L156" s="421"/>
      <c r="M156" s="421"/>
      <c r="N156" s="421"/>
      <c r="O156" s="421"/>
      <c r="P156" s="421"/>
      <c r="Q156" s="421"/>
    </row>
    <row r="157" spans="5:17" ht="112.5" customHeight="1" x14ac:dyDescent="0.25">
      <c r="E157" s="54">
        <v>154</v>
      </c>
      <c r="F157" s="464" t="s">
        <v>6568</v>
      </c>
      <c r="G157" s="465"/>
      <c r="H157" s="466"/>
      <c r="I157" s="415"/>
      <c r="J157" s="415"/>
      <c r="K157" s="421">
        <v>480</v>
      </c>
      <c r="L157" s="421"/>
      <c r="M157" s="421"/>
      <c r="N157" s="421"/>
      <c r="O157" s="421"/>
      <c r="P157" s="421"/>
      <c r="Q157" s="421"/>
    </row>
    <row r="158" spans="5:17" ht="31.5" x14ac:dyDescent="0.25">
      <c r="E158" s="54">
        <v>155</v>
      </c>
      <c r="F158" s="56" t="s">
        <v>3920</v>
      </c>
      <c r="G158" s="56" t="s">
        <v>3914</v>
      </c>
      <c r="H158" s="56" t="s">
        <v>6405</v>
      </c>
      <c r="I158" s="261">
        <v>800</v>
      </c>
      <c r="J158" s="420">
        <v>3</v>
      </c>
      <c r="K158" s="261">
        <v>2400</v>
      </c>
      <c r="L158" s="261">
        <v>1680</v>
      </c>
      <c r="M158" s="261">
        <v>1440</v>
      </c>
      <c r="N158" s="261">
        <v>480</v>
      </c>
      <c r="O158" s="261">
        <v>560</v>
      </c>
      <c r="P158" s="420">
        <v>3</v>
      </c>
      <c r="Q158" s="420">
        <v>3</v>
      </c>
    </row>
    <row r="159" spans="5:17" ht="112.5" customHeight="1" x14ac:dyDescent="0.25">
      <c r="E159" s="54">
        <v>156</v>
      </c>
      <c r="F159" s="464" t="s">
        <v>6569</v>
      </c>
      <c r="G159" s="465"/>
      <c r="H159" s="466"/>
      <c r="I159" s="415"/>
      <c r="J159" s="415"/>
      <c r="K159" s="421">
        <v>1050</v>
      </c>
      <c r="L159" s="421"/>
      <c r="M159" s="421"/>
      <c r="N159" s="421"/>
      <c r="O159" s="421"/>
      <c r="P159" s="421"/>
      <c r="Q159" s="421"/>
    </row>
    <row r="160" spans="5:17" ht="112.5" customHeight="1" x14ac:dyDescent="0.25">
      <c r="E160" s="54">
        <v>157</v>
      </c>
      <c r="F160" s="464" t="s">
        <v>6570</v>
      </c>
      <c r="G160" s="465"/>
      <c r="H160" s="466"/>
      <c r="I160" s="415"/>
      <c r="J160" s="415"/>
      <c r="K160" s="421">
        <v>900</v>
      </c>
      <c r="L160" s="421"/>
      <c r="M160" s="421"/>
      <c r="N160" s="421"/>
      <c r="O160" s="421"/>
      <c r="P160" s="421"/>
      <c r="Q160" s="421"/>
    </row>
    <row r="161" spans="5:17" ht="112.5" customHeight="1" x14ac:dyDescent="0.25">
      <c r="E161" s="54">
        <v>158</v>
      </c>
      <c r="F161" s="464" t="s">
        <v>6571</v>
      </c>
      <c r="G161" s="465"/>
      <c r="H161" s="466"/>
      <c r="I161" s="415"/>
      <c r="J161" s="415"/>
      <c r="K161" s="421">
        <v>600</v>
      </c>
      <c r="L161" s="421"/>
      <c r="M161" s="421"/>
      <c r="N161" s="421"/>
      <c r="O161" s="421"/>
      <c r="P161" s="421"/>
      <c r="Q161" s="421"/>
    </row>
    <row r="162" spans="5:17" ht="112.5" customHeight="1" x14ac:dyDescent="0.25">
      <c r="E162" s="54">
        <v>159</v>
      </c>
      <c r="F162" s="464" t="s">
        <v>6572</v>
      </c>
      <c r="G162" s="465"/>
      <c r="H162" s="466"/>
      <c r="I162" s="415"/>
      <c r="J162" s="415"/>
      <c r="K162" s="421">
        <v>840</v>
      </c>
      <c r="L162" s="421"/>
      <c r="M162" s="421"/>
      <c r="N162" s="421"/>
      <c r="O162" s="421"/>
      <c r="P162" s="421"/>
      <c r="Q162" s="421"/>
    </row>
    <row r="163" spans="5:17" ht="112.5" customHeight="1" x14ac:dyDescent="0.25">
      <c r="E163" s="54">
        <v>160</v>
      </c>
      <c r="F163" s="464" t="s">
        <v>6573</v>
      </c>
      <c r="G163" s="465"/>
      <c r="H163" s="466"/>
      <c r="I163" s="415"/>
      <c r="J163" s="415"/>
      <c r="K163" s="421">
        <v>720</v>
      </c>
      <c r="L163" s="421"/>
      <c r="M163" s="421"/>
      <c r="N163" s="421"/>
      <c r="O163" s="421"/>
      <c r="P163" s="421"/>
      <c r="Q163" s="421"/>
    </row>
    <row r="164" spans="5:17" ht="112.5" customHeight="1" x14ac:dyDescent="0.25">
      <c r="E164" s="54">
        <v>161</v>
      </c>
      <c r="F164" s="464" t="s">
        <v>6574</v>
      </c>
      <c r="G164" s="465"/>
      <c r="H164" s="466"/>
      <c r="I164" s="415"/>
      <c r="J164" s="415"/>
      <c r="K164" s="421">
        <v>480</v>
      </c>
      <c r="L164" s="421"/>
      <c r="M164" s="421"/>
      <c r="N164" s="421"/>
      <c r="O164" s="421"/>
      <c r="P164" s="421"/>
      <c r="Q164" s="421"/>
    </row>
    <row r="165" spans="5:17" ht="31.5" x14ac:dyDescent="0.25">
      <c r="E165" s="54">
        <v>162</v>
      </c>
      <c r="F165" s="56" t="s">
        <v>50</v>
      </c>
      <c r="G165" s="56" t="s">
        <v>6204</v>
      </c>
      <c r="H165" s="56" t="s">
        <v>6208</v>
      </c>
      <c r="I165" s="261">
        <v>1600</v>
      </c>
      <c r="J165" s="420">
        <v>1.8</v>
      </c>
      <c r="K165" s="261">
        <v>2880</v>
      </c>
      <c r="L165" s="261">
        <v>2015.9999999999998</v>
      </c>
      <c r="M165" s="261">
        <v>1728</v>
      </c>
      <c r="N165" s="261">
        <v>960</v>
      </c>
      <c r="O165" s="261">
        <v>1120</v>
      </c>
      <c r="P165" s="420">
        <v>1.7999999999999998</v>
      </c>
      <c r="Q165" s="420">
        <v>1.8</v>
      </c>
    </row>
    <row r="166" spans="5:17" ht="112.5" customHeight="1" x14ac:dyDescent="0.25">
      <c r="E166" s="54">
        <v>163</v>
      </c>
      <c r="F166" s="464" t="s">
        <v>6575</v>
      </c>
      <c r="G166" s="465"/>
      <c r="H166" s="466"/>
      <c r="I166" s="415"/>
      <c r="J166" s="415"/>
      <c r="K166" s="421">
        <v>1440</v>
      </c>
      <c r="L166" s="421"/>
      <c r="M166" s="421"/>
      <c r="N166" s="421"/>
      <c r="O166" s="421"/>
      <c r="P166" s="421"/>
      <c r="Q166" s="421"/>
    </row>
    <row r="167" spans="5:17" ht="112.5" customHeight="1" x14ac:dyDescent="0.25">
      <c r="E167" s="54">
        <v>164</v>
      </c>
      <c r="F167" s="464" t="s">
        <v>6576</v>
      </c>
      <c r="G167" s="465"/>
      <c r="H167" s="466"/>
      <c r="I167" s="415"/>
      <c r="J167" s="415"/>
      <c r="K167" s="421">
        <v>1080</v>
      </c>
      <c r="L167" s="421"/>
      <c r="M167" s="421"/>
      <c r="N167" s="421"/>
      <c r="O167" s="421"/>
      <c r="P167" s="421"/>
      <c r="Q167" s="421"/>
    </row>
    <row r="168" spans="5:17" ht="112.5" customHeight="1" x14ac:dyDescent="0.25">
      <c r="E168" s="54">
        <v>165</v>
      </c>
      <c r="F168" s="464" t="s">
        <v>6577</v>
      </c>
      <c r="G168" s="465"/>
      <c r="H168" s="466"/>
      <c r="I168" s="415"/>
      <c r="J168" s="415"/>
      <c r="K168" s="421">
        <v>720</v>
      </c>
      <c r="L168" s="421"/>
      <c r="M168" s="421"/>
      <c r="N168" s="421"/>
      <c r="O168" s="421"/>
      <c r="P168" s="421"/>
      <c r="Q168" s="421"/>
    </row>
    <row r="169" spans="5:17" ht="112.5" customHeight="1" x14ac:dyDescent="0.25">
      <c r="E169" s="54">
        <v>166</v>
      </c>
      <c r="F169" s="464" t="s">
        <v>6578</v>
      </c>
      <c r="G169" s="465"/>
      <c r="H169" s="466"/>
      <c r="I169" s="415"/>
      <c r="J169" s="415"/>
      <c r="K169" s="421">
        <v>1152</v>
      </c>
      <c r="L169" s="421"/>
      <c r="M169" s="421"/>
      <c r="N169" s="421"/>
      <c r="O169" s="421"/>
      <c r="P169" s="421"/>
      <c r="Q169" s="421"/>
    </row>
    <row r="170" spans="5:17" ht="112.5" customHeight="1" x14ac:dyDescent="0.25">
      <c r="E170" s="54">
        <v>167</v>
      </c>
      <c r="F170" s="464" t="s">
        <v>6579</v>
      </c>
      <c r="G170" s="465"/>
      <c r="H170" s="466"/>
      <c r="I170" s="415"/>
      <c r="J170" s="415"/>
      <c r="K170" s="421">
        <v>864</v>
      </c>
      <c r="L170" s="421"/>
      <c r="M170" s="421"/>
      <c r="N170" s="421"/>
      <c r="O170" s="421"/>
      <c r="P170" s="421"/>
      <c r="Q170" s="421"/>
    </row>
    <row r="171" spans="5:17" ht="112.5" customHeight="1" x14ac:dyDescent="0.25">
      <c r="E171" s="54">
        <v>168</v>
      </c>
      <c r="F171" s="464" t="s">
        <v>6580</v>
      </c>
      <c r="G171" s="465"/>
      <c r="H171" s="466"/>
      <c r="I171" s="415"/>
      <c r="J171" s="415"/>
      <c r="K171" s="421">
        <v>576</v>
      </c>
      <c r="L171" s="421"/>
      <c r="M171" s="421"/>
      <c r="N171" s="421"/>
      <c r="O171" s="421"/>
      <c r="P171" s="421"/>
      <c r="Q171" s="421"/>
    </row>
    <row r="172" spans="5:17" ht="31.5" x14ac:dyDescent="0.25">
      <c r="E172" s="54">
        <v>169</v>
      </c>
      <c r="F172" s="56" t="s">
        <v>50</v>
      </c>
      <c r="G172" s="56" t="s">
        <v>6208</v>
      </c>
      <c r="H172" s="56" t="s">
        <v>6205</v>
      </c>
      <c r="I172" s="261">
        <v>2200</v>
      </c>
      <c r="J172" s="420">
        <v>1.8</v>
      </c>
      <c r="K172" s="261">
        <v>3960</v>
      </c>
      <c r="L172" s="261">
        <v>2772</v>
      </c>
      <c r="M172" s="261">
        <v>2376</v>
      </c>
      <c r="N172" s="261">
        <v>1320</v>
      </c>
      <c r="O172" s="261">
        <v>1540</v>
      </c>
      <c r="P172" s="420">
        <v>1.8</v>
      </c>
      <c r="Q172" s="420">
        <v>1.8</v>
      </c>
    </row>
    <row r="173" spans="5:17" ht="112.5" customHeight="1" x14ac:dyDescent="0.25">
      <c r="E173" s="54">
        <v>170</v>
      </c>
      <c r="F173" s="464" t="s">
        <v>6581</v>
      </c>
      <c r="G173" s="465"/>
      <c r="H173" s="466"/>
      <c r="I173" s="415"/>
      <c r="J173" s="415"/>
      <c r="K173" s="421">
        <v>1800</v>
      </c>
      <c r="L173" s="421"/>
      <c r="M173" s="421"/>
      <c r="N173" s="421"/>
      <c r="O173" s="421"/>
      <c r="P173" s="421"/>
      <c r="Q173" s="421"/>
    </row>
    <row r="174" spans="5:17" ht="112.5" customHeight="1" x14ac:dyDescent="0.25">
      <c r="E174" s="54">
        <v>171</v>
      </c>
      <c r="F174" s="464" t="s">
        <v>6582</v>
      </c>
      <c r="G174" s="465"/>
      <c r="H174" s="466"/>
      <c r="I174" s="415"/>
      <c r="J174" s="415"/>
      <c r="K174" s="421">
        <v>1440</v>
      </c>
      <c r="L174" s="421"/>
      <c r="M174" s="421"/>
      <c r="N174" s="421"/>
      <c r="O174" s="421"/>
      <c r="P174" s="421"/>
      <c r="Q174" s="421"/>
    </row>
    <row r="175" spans="5:17" ht="112.5" customHeight="1" x14ac:dyDescent="0.25">
      <c r="E175" s="54">
        <v>172</v>
      </c>
      <c r="F175" s="464" t="s">
        <v>6583</v>
      </c>
      <c r="G175" s="465"/>
      <c r="H175" s="466"/>
      <c r="I175" s="415"/>
      <c r="J175" s="415"/>
      <c r="K175" s="421">
        <v>1080</v>
      </c>
      <c r="L175" s="421"/>
      <c r="M175" s="421"/>
      <c r="N175" s="421"/>
      <c r="O175" s="421"/>
      <c r="P175" s="421"/>
      <c r="Q175" s="421"/>
    </row>
    <row r="176" spans="5:17" ht="112.5" customHeight="1" x14ac:dyDescent="0.25">
      <c r="E176" s="54">
        <v>173</v>
      </c>
      <c r="F176" s="464" t="s">
        <v>6584</v>
      </c>
      <c r="G176" s="465"/>
      <c r="H176" s="466"/>
      <c r="I176" s="415"/>
      <c r="J176" s="415"/>
      <c r="K176" s="421">
        <v>1440</v>
      </c>
      <c r="L176" s="421"/>
      <c r="M176" s="421"/>
      <c r="N176" s="421"/>
      <c r="O176" s="421"/>
      <c r="P176" s="421"/>
      <c r="Q176" s="421"/>
    </row>
    <row r="177" spans="5:17" ht="112.5" customHeight="1" x14ac:dyDescent="0.25">
      <c r="E177" s="54">
        <v>174</v>
      </c>
      <c r="F177" s="464" t="s">
        <v>6585</v>
      </c>
      <c r="G177" s="465"/>
      <c r="H177" s="466"/>
      <c r="I177" s="415"/>
      <c r="J177" s="415"/>
      <c r="K177" s="421">
        <v>1152</v>
      </c>
      <c r="L177" s="421"/>
      <c r="M177" s="421"/>
      <c r="N177" s="421"/>
      <c r="O177" s="421"/>
      <c r="P177" s="421"/>
      <c r="Q177" s="421"/>
    </row>
    <row r="178" spans="5:17" ht="112.5" customHeight="1" x14ac:dyDescent="0.25">
      <c r="E178" s="54">
        <v>175</v>
      </c>
      <c r="F178" s="464" t="s">
        <v>6586</v>
      </c>
      <c r="G178" s="465"/>
      <c r="H178" s="466"/>
      <c r="I178" s="415"/>
      <c r="J178" s="415"/>
      <c r="K178" s="421">
        <v>864</v>
      </c>
      <c r="L178" s="421"/>
      <c r="M178" s="421"/>
      <c r="N178" s="421"/>
      <c r="O178" s="421"/>
      <c r="P178" s="421"/>
      <c r="Q178" s="421"/>
    </row>
    <row r="179" spans="5:17" ht="31.5" x14ac:dyDescent="0.25">
      <c r="E179" s="54">
        <v>176</v>
      </c>
      <c r="F179" s="56" t="s">
        <v>6328</v>
      </c>
      <c r="G179" s="56" t="s">
        <v>6216</v>
      </c>
      <c r="H179" s="56" t="s">
        <v>6217</v>
      </c>
      <c r="I179" s="261">
        <v>2800</v>
      </c>
      <c r="J179" s="420">
        <v>1.8</v>
      </c>
      <c r="K179" s="261">
        <v>5040</v>
      </c>
      <c r="L179" s="261">
        <v>3528</v>
      </c>
      <c r="M179" s="261">
        <v>3024</v>
      </c>
      <c r="N179" s="261">
        <v>1680</v>
      </c>
      <c r="O179" s="261">
        <v>1959.9999999999998</v>
      </c>
      <c r="P179" s="420">
        <v>1.8000000000000003</v>
      </c>
      <c r="Q179" s="420">
        <v>1.8</v>
      </c>
    </row>
    <row r="180" spans="5:17" ht="112.5" customHeight="1" x14ac:dyDescent="0.25">
      <c r="E180" s="54">
        <v>177</v>
      </c>
      <c r="F180" s="464" t="s">
        <v>6587</v>
      </c>
      <c r="G180" s="465"/>
      <c r="H180" s="466"/>
      <c r="I180" s="415"/>
      <c r="J180" s="415"/>
      <c r="K180" s="421">
        <v>2520</v>
      </c>
      <c r="L180" s="421"/>
      <c r="M180" s="421"/>
      <c r="N180" s="421"/>
      <c r="O180" s="421"/>
      <c r="P180" s="421"/>
      <c r="Q180" s="421"/>
    </row>
    <row r="181" spans="5:17" ht="112.5" customHeight="1" x14ac:dyDescent="0.25">
      <c r="E181" s="54">
        <v>178</v>
      </c>
      <c r="F181" s="464" t="s">
        <v>6588</v>
      </c>
      <c r="G181" s="465"/>
      <c r="H181" s="466"/>
      <c r="I181" s="415"/>
      <c r="J181" s="415"/>
      <c r="K181" s="421">
        <v>1620</v>
      </c>
      <c r="L181" s="421"/>
      <c r="M181" s="421"/>
      <c r="N181" s="421"/>
      <c r="O181" s="421"/>
      <c r="P181" s="421"/>
      <c r="Q181" s="421"/>
    </row>
    <row r="182" spans="5:17" ht="112.5" customHeight="1" x14ac:dyDescent="0.25">
      <c r="E182" s="54">
        <v>179</v>
      </c>
      <c r="F182" s="464" t="s">
        <v>6589</v>
      </c>
      <c r="G182" s="465"/>
      <c r="H182" s="466"/>
      <c r="I182" s="415"/>
      <c r="J182" s="415"/>
      <c r="K182" s="421">
        <v>1440</v>
      </c>
      <c r="L182" s="421"/>
      <c r="M182" s="421"/>
      <c r="N182" s="421"/>
      <c r="O182" s="421"/>
      <c r="P182" s="421"/>
      <c r="Q182" s="421"/>
    </row>
    <row r="183" spans="5:17" ht="112.5" customHeight="1" x14ac:dyDescent="0.25">
      <c r="E183" s="54">
        <v>180</v>
      </c>
      <c r="F183" s="464" t="s">
        <v>6590</v>
      </c>
      <c r="G183" s="465"/>
      <c r="H183" s="466"/>
      <c r="I183" s="415"/>
      <c r="J183" s="415"/>
      <c r="K183" s="421">
        <v>2016</v>
      </c>
      <c r="L183" s="421"/>
      <c r="M183" s="421"/>
      <c r="N183" s="421"/>
      <c r="O183" s="421"/>
      <c r="P183" s="421"/>
      <c r="Q183" s="421"/>
    </row>
    <row r="184" spans="5:17" ht="112.5" customHeight="1" x14ac:dyDescent="0.25">
      <c r="E184" s="54">
        <v>181</v>
      </c>
      <c r="F184" s="464" t="s">
        <v>6591</v>
      </c>
      <c r="G184" s="465"/>
      <c r="H184" s="466"/>
      <c r="I184" s="415"/>
      <c r="J184" s="415"/>
      <c r="K184" s="421">
        <v>1296</v>
      </c>
      <c r="L184" s="421"/>
      <c r="M184" s="421"/>
      <c r="N184" s="421"/>
      <c r="O184" s="421"/>
      <c r="P184" s="421"/>
      <c r="Q184" s="421"/>
    </row>
    <row r="185" spans="5:17" ht="112.5" customHeight="1" x14ac:dyDescent="0.25">
      <c r="E185" s="54">
        <v>182</v>
      </c>
      <c r="F185" s="464" t="s">
        <v>6592</v>
      </c>
      <c r="G185" s="465"/>
      <c r="H185" s="466"/>
      <c r="I185" s="415"/>
      <c r="J185" s="415"/>
      <c r="K185" s="421">
        <v>1152</v>
      </c>
      <c r="L185" s="421"/>
      <c r="M185" s="421"/>
      <c r="N185" s="421"/>
      <c r="O185" s="421"/>
      <c r="P185" s="421"/>
      <c r="Q185" s="421"/>
    </row>
    <row r="186" spans="5:17" x14ac:dyDescent="0.25">
      <c r="E186" s="54">
        <v>183</v>
      </c>
      <c r="F186" s="56" t="s">
        <v>6328</v>
      </c>
      <c r="G186" s="56" t="s">
        <v>6217</v>
      </c>
      <c r="H186" s="56" t="s">
        <v>6220</v>
      </c>
      <c r="I186" s="261">
        <v>3500</v>
      </c>
      <c r="J186" s="420">
        <v>1.8</v>
      </c>
      <c r="K186" s="261">
        <v>6300</v>
      </c>
      <c r="L186" s="261">
        <v>4410</v>
      </c>
      <c r="M186" s="261">
        <v>3780</v>
      </c>
      <c r="N186" s="261">
        <v>2100</v>
      </c>
      <c r="O186" s="261">
        <v>2450</v>
      </c>
      <c r="P186" s="420">
        <v>1.8</v>
      </c>
      <c r="Q186" s="420">
        <v>1.8</v>
      </c>
    </row>
    <row r="187" spans="5:17" ht="112.5" customHeight="1" x14ac:dyDescent="0.25">
      <c r="E187" s="54">
        <v>184</v>
      </c>
      <c r="F187" s="464" t="s">
        <v>6593</v>
      </c>
      <c r="G187" s="465"/>
      <c r="H187" s="466"/>
      <c r="I187" s="415"/>
      <c r="J187" s="415"/>
      <c r="K187" s="421">
        <v>2700</v>
      </c>
      <c r="L187" s="421"/>
      <c r="M187" s="421"/>
      <c r="N187" s="421"/>
      <c r="O187" s="421"/>
      <c r="P187" s="421"/>
      <c r="Q187" s="421"/>
    </row>
    <row r="188" spans="5:17" ht="112.5" customHeight="1" x14ac:dyDescent="0.25">
      <c r="E188" s="54">
        <v>185</v>
      </c>
      <c r="F188" s="464" t="s">
        <v>6594</v>
      </c>
      <c r="G188" s="465"/>
      <c r="H188" s="466"/>
      <c r="I188" s="415"/>
      <c r="J188" s="415"/>
      <c r="K188" s="421">
        <v>1620</v>
      </c>
      <c r="L188" s="421"/>
      <c r="M188" s="421"/>
      <c r="N188" s="421"/>
      <c r="O188" s="421"/>
      <c r="P188" s="421"/>
      <c r="Q188" s="421"/>
    </row>
    <row r="189" spans="5:17" ht="112.5" customHeight="1" x14ac:dyDescent="0.25">
      <c r="E189" s="54">
        <v>186</v>
      </c>
      <c r="F189" s="464" t="s">
        <v>6595</v>
      </c>
      <c r="G189" s="465"/>
      <c r="H189" s="466"/>
      <c r="I189" s="415"/>
      <c r="J189" s="415"/>
      <c r="K189" s="421">
        <v>1440</v>
      </c>
      <c r="L189" s="421"/>
      <c r="M189" s="421"/>
      <c r="N189" s="421"/>
      <c r="O189" s="421"/>
      <c r="P189" s="421"/>
      <c r="Q189" s="421"/>
    </row>
    <row r="190" spans="5:17" ht="112.5" customHeight="1" x14ac:dyDescent="0.25">
      <c r="E190" s="54">
        <v>187</v>
      </c>
      <c r="F190" s="464" t="s">
        <v>6596</v>
      </c>
      <c r="G190" s="465"/>
      <c r="H190" s="466"/>
      <c r="I190" s="415"/>
      <c r="J190" s="415"/>
      <c r="K190" s="421">
        <v>2160</v>
      </c>
      <c r="L190" s="421"/>
      <c r="M190" s="421"/>
      <c r="N190" s="421"/>
      <c r="O190" s="421"/>
      <c r="P190" s="421"/>
      <c r="Q190" s="421"/>
    </row>
    <row r="191" spans="5:17" ht="112.5" customHeight="1" x14ac:dyDescent="0.25">
      <c r="E191" s="54">
        <v>188</v>
      </c>
      <c r="F191" s="464" t="s">
        <v>6597</v>
      </c>
      <c r="G191" s="465"/>
      <c r="H191" s="466"/>
      <c r="I191" s="415"/>
      <c r="J191" s="415"/>
      <c r="K191" s="421">
        <v>1296</v>
      </c>
      <c r="L191" s="421"/>
      <c r="M191" s="421"/>
      <c r="N191" s="421"/>
      <c r="O191" s="421"/>
      <c r="P191" s="421"/>
      <c r="Q191" s="421"/>
    </row>
    <row r="192" spans="5:17" ht="112.5" customHeight="1" x14ac:dyDescent="0.25">
      <c r="E192" s="54">
        <v>189</v>
      </c>
      <c r="F192" s="464" t="s">
        <v>6598</v>
      </c>
      <c r="G192" s="465"/>
      <c r="H192" s="466"/>
      <c r="I192" s="415"/>
      <c r="J192" s="415"/>
      <c r="K192" s="421">
        <v>1152</v>
      </c>
      <c r="L192" s="421"/>
      <c r="M192" s="421"/>
      <c r="N192" s="421"/>
      <c r="O192" s="421"/>
      <c r="P192" s="421"/>
      <c r="Q192" s="421"/>
    </row>
    <row r="193" spans="5:17" x14ac:dyDescent="0.25">
      <c r="E193" s="54">
        <v>190</v>
      </c>
      <c r="F193" s="56" t="s">
        <v>6309</v>
      </c>
      <c r="G193" s="56" t="s">
        <v>4299</v>
      </c>
      <c r="H193" s="56" t="s">
        <v>6223</v>
      </c>
      <c r="I193" s="261">
        <v>3000</v>
      </c>
      <c r="J193" s="420">
        <v>1.8</v>
      </c>
      <c r="K193" s="261">
        <v>5400</v>
      </c>
      <c r="L193" s="261">
        <v>3779.9999999999995</v>
      </c>
      <c r="M193" s="261">
        <v>3240</v>
      </c>
      <c r="N193" s="261">
        <v>1800</v>
      </c>
      <c r="O193" s="261">
        <v>2100</v>
      </c>
      <c r="P193" s="420">
        <v>1.7999999999999998</v>
      </c>
      <c r="Q193" s="420">
        <v>1.8</v>
      </c>
    </row>
    <row r="194" spans="5:17" ht="112.5" customHeight="1" x14ac:dyDescent="0.25">
      <c r="E194" s="54">
        <v>191</v>
      </c>
      <c r="F194" s="464" t="s">
        <v>6599</v>
      </c>
      <c r="G194" s="465"/>
      <c r="H194" s="466"/>
      <c r="I194" s="415"/>
      <c r="J194" s="415"/>
      <c r="K194" s="421">
        <v>2700</v>
      </c>
      <c r="L194" s="421"/>
      <c r="M194" s="421"/>
      <c r="N194" s="421"/>
      <c r="O194" s="421"/>
      <c r="P194" s="421"/>
      <c r="Q194" s="421"/>
    </row>
    <row r="195" spans="5:17" ht="112.5" customHeight="1" x14ac:dyDescent="0.25">
      <c r="E195" s="54">
        <v>192</v>
      </c>
      <c r="F195" s="464" t="s">
        <v>6600</v>
      </c>
      <c r="G195" s="465"/>
      <c r="H195" s="466"/>
      <c r="I195" s="415"/>
      <c r="J195" s="415"/>
      <c r="K195" s="421">
        <v>1620</v>
      </c>
      <c r="L195" s="421"/>
      <c r="M195" s="421"/>
      <c r="N195" s="421"/>
      <c r="O195" s="421"/>
      <c r="P195" s="421"/>
      <c r="Q195" s="421"/>
    </row>
    <row r="196" spans="5:17" ht="112.5" customHeight="1" x14ac:dyDescent="0.25">
      <c r="E196" s="54">
        <v>193</v>
      </c>
      <c r="F196" s="464" t="s">
        <v>6601</v>
      </c>
      <c r="G196" s="465"/>
      <c r="H196" s="466"/>
      <c r="I196" s="415"/>
      <c r="J196" s="415"/>
      <c r="K196" s="421">
        <v>1440</v>
      </c>
      <c r="L196" s="421"/>
      <c r="M196" s="421"/>
      <c r="N196" s="421"/>
      <c r="O196" s="421"/>
      <c r="P196" s="421"/>
      <c r="Q196" s="421"/>
    </row>
    <row r="197" spans="5:17" ht="112.5" customHeight="1" x14ac:dyDescent="0.25">
      <c r="E197" s="54">
        <v>194</v>
      </c>
      <c r="F197" s="464" t="s">
        <v>6602</v>
      </c>
      <c r="G197" s="465"/>
      <c r="H197" s="466"/>
      <c r="I197" s="415"/>
      <c r="J197" s="415"/>
      <c r="K197" s="421">
        <v>2160</v>
      </c>
      <c r="L197" s="421"/>
      <c r="M197" s="421"/>
      <c r="N197" s="421"/>
      <c r="O197" s="421"/>
      <c r="P197" s="421"/>
      <c r="Q197" s="421"/>
    </row>
    <row r="198" spans="5:17" ht="112.5" customHeight="1" x14ac:dyDescent="0.25">
      <c r="E198" s="54">
        <v>195</v>
      </c>
      <c r="F198" s="464" t="s">
        <v>6603</v>
      </c>
      <c r="G198" s="465"/>
      <c r="H198" s="466"/>
      <c r="I198" s="415"/>
      <c r="J198" s="415"/>
      <c r="K198" s="421">
        <v>1296</v>
      </c>
      <c r="L198" s="421"/>
      <c r="M198" s="421"/>
      <c r="N198" s="421"/>
      <c r="O198" s="421"/>
      <c r="P198" s="421"/>
      <c r="Q198" s="421"/>
    </row>
    <row r="199" spans="5:17" ht="112.5" customHeight="1" x14ac:dyDescent="0.25">
      <c r="E199" s="54">
        <v>196</v>
      </c>
      <c r="F199" s="464" t="s">
        <v>6604</v>
      </c>
      <c r="G199" s="465"/>
      <c r="H199" s="466"/>
      <c r="I199" s="415"/>
      <c r="J199" s="415"/>
      <c r="K199" s="421">
        <v>1152</v>
      </c>
      <c r="L199" s="421"/>
      <c r="M199" s="421"/>
      <c r="N199" s="421"/>
      <c r="O199" s="421"/>
      <c r="P199" s="421"/>
      <c r="Q199" s="421"/>
    </row>
    <row r="200" spans="5:17" x14ac:dyDescent="0.25">
      <c r="E200" s="54">
        <v>197</v>
      </c>
      <c r="F200" s="56" t="s">
        <v>538</v>
      </c>
      <c r="G200" s="56" t="s">
        <v>6273</v>
      </c>
      <c r="H200" s="56" t="s">
        <v>6274</v>
      </c>
      <c r="I200" s="261">
        <v>2800</v>
      </c>
      <c r="J200" s="420">
        <v>1.8</v>
      </c>
      <c r="K200" s="261">
        <v>5040</v>
      </c>
      <c r="L200" s="261">
        <v>3528</v>
      </c>
      <c r="M200" s="261">
        <v>3024</v>
      </c>
      <c r="N200" s="261">
        <v>1680</v>
      </c>
      <c r="O200" s="261">
        <v>1959.9999999999998</v>
      </c>
      <c r="P200" s="420">
        <v>1.8000000000000003</v>
      </c>
      <c r="Q200" s="420">
        <v>1.8</v>
      </c>
    </row>
    <row r="201" spans="5:17" ht="112.5" customHeight="1" x14ac:dyDescent="0.25">
      <c r="E201" s="54">
        <v>198</v>
      </c>
      <c r="F201" s="464" t="s">
        <v>6605</v>
      </c>
      <c r="G201" s="465"/>
      <c r="H201" s="466"/>
      <c r="I201" s="415"/>
      <c r="J201" s="415"/>
      <c r="K201" s="421">
        <v>2520</v>
      </c>
      <c r="L201" s="421"/>
      <c r="M201" s="421"/>
      <c r="N201" s="421"/>
      <c r="O201" s="421"/>
      <c r="P201" s="421"/>
      <c r="Q201" s="421"/>
    </row>
    <row r="202" spans="5:17" ht="112.5" customHeight="1" x14ac:dyDescent="0.25">
      <c r="E202" s="54">
        <v>199</v>
      </c>
      <c r="F202" s="464" t="s">
        <v>6606</v>
      </c>
      <c r="G202" s="465"/>
      <c r="H202" s="466"/>
      <c r="I202" s="415"/>
      <c r="J202" s="415"/>
      <c r="K202" s="421">
        <v>1800</v>
      </c>
      <c r="L202" s="421"/>
      <c r="M202" s="421"/>
      <c r="N202" s="421"/>
      <c r="O202" s="421"/>
      <c r="P202" s="421"/>
      <c r="Q202" s="421"/>
    </row>
    <row r="203" spans="5:17" ht="112.5" customHeight="1" x14ac:dyDescent="0.25">
      <c r="E203" s="54">
        <v>200</v>
      </c>
      <c r="F203" s="464" t="s">
        <v>6607</v>
      </c>
      <c r="G203" s="465"/>
      <c r="H203" s="466"/>
      <c r="I203" s="415"/>
      <c r="J203" s="415"/>
      <c r="K203" s="421">
        <v>1620</v>
      </c>
      <c r="L203" s="421"/>
      <c r="M203" s="421"/>
      <c r="N203" s="421"/>
      <c r="O203" s="421"/>
      <c r="P203" s="421"/>
      <c r="Q203" s="421"/>
    </row>
    <row r="204" spans="5:17" ht="112.5" customHeight="1" x14ac:dyDescent="0.25">
      <c r="E204" s="54">
        <v>201</v>
      </c>
      <c r="F204" s="464" t="s">
        <v>6608</v>
      </c>
      <c r="G204" s="465"/>
      <c r="H204" s="466"/>
      <c r="I204" s="415"/>
      <c r="J204" s="415"/>
      <c r="K204" s="421">
        <v>2016</v>
      </c>
      <c r="L204" s="421"/>
      <c r="M204" s="421"/>
      <c r="N204" s="421"/>
      <c r="O204" s="421"/>
      <c r="P204" s="421"/>
      <c r="Q204" s="421"/>
    </row>
    <row r="205" spans="5:17" ht="112.5" customHeight="1" x14ac:dyDescent="0.25">
      <c r="E205" s="54">
        <v>202</v>
      </c>
      <c r="F205" s="464" t="s">
        <v>6609</v>
      </c>
      <c r="G205" s="465"/>
      <c r="H205" s="466"/>
      <c r="I205" s="415"/>
      <c r="J205" s="415"/>
      <c r="K205" s="421">
        <v>1440</v>
      </c>
      <c r="L205" s="421"/>
      <c r="M205" s="421"/>
      <c r="N205" s="421"/>
      <c r="O205" s="421"/>
      <c r="P205" s="421"/>
      <c r="Q205" s="421"/>
    </row>
    <row r="206" spans="5:17" ht="112.5" customHeight="1" x14ac:dyDescent="0.25">
      <c r="E206" s="54">
        <v>203</v>
      </c>
      <c r="F206" s="464" t="s">
        <v>6610</v>
      </c>
      <c r="G206" s="465"/>
      <c r="H206" s="466"/>
      <c r="I206" s="415"/>
      <c r="J206" s="415"/>
      <c r="K206" s="421">
        <v>1296</v>
      </c>
      <c r="L206" s="421"/>
      <c r="M206" s="421"/>
      <c r="N206" s="421"/>
      <c r="O206" s="421"/>
      <c r="P206" s="421"/>
      <c r="Q206" s="421"/>
    </row>
    <row r="207" spans="5:17" x14ac:dyDescent="0.25">
      <c r="E207" s="54">
        <v>204</v>
      </c>
      <c r="F207" s="56" t="s">
        <v>92</v>
      </c>
      <c r="G207" s="56" t="s">
        <v>6309</v>
      </c>
      <c r="H207" s="56" t="s">
        <v>6310</v>
      </c>
      <c r="I207" s="261">
        <v>2100</v>
      </c>
      <c r="J207" s="420">
        <v>1.8</v>
      </c>
      <c r="K207" s="261">
        <v>3780</v>
      </c>
      <c r="L207" s="261">
        <v>2646</v>
      </c>
      <c r="M207" s="261">
        <v>2268</v>
      </c>
      <c r="N207" s="261">
        <v>1260</v>
      </c>
      <c r="O207" s="261">
        <v>1470</v>
      </c>
      <c r="P207" s="420">
        <v>1.8</v>
      </c>
      <c r="Q207" s="420">
        <v>1.8</v>
      </c>
    </row>
    <row r="208" spans="5:17" ht="112.5" customHeight="1" x14ac:dyDescent="0.25">
      <c r="E208" s="54">
        <v>205</v>
      </c>
      <c r="F208" s="464" t="s">
        <v>6611</v>
      </c>
      <c r="G208" s="465"/>
      <c r="H208" s="466"/>
      <c r="I208" s="415"/>
      <c r="J208" s="415"/>
      <c r="K208" s="421">
        <v>1800</v>
      </c>
      <c r="L208" s="421"/>
      <c r="M208" s="421"/>
      <c r="N208" s="421"/>
      <c r="O208" s="421"/>
      <c r="P208" s="421"/>
      <c r="Q208" s="421"/>
    </row>
    <row r="209" spans="5:17" ht="112.5" customHeight="1" x14ac:dyDescent="0.25">
      <c r="E209" s="54">
        <v>206</v>
      </c>
      <c r="F209" s="464" t="s">
        <v>6612</v>
      </c>
      <c r="G209" s="465"/>
      <c r="H209" s="466"/>
      <c r="I209" s="415"/>
      <c r="J209" s="415"/>
      <c r="K209" s="421">
        <v>1620</v>
      </c>
      <c r="L209" s="421"/>
      <c r="M209" s="421"/>
      <c r="N209" s="421"/>
      <c r="O209" s="421"/>
      <c r="P209" s="421"/>
      <c r="Q209" s="421"/>
    </row>
    <row r="210" spans="5:17" ht="112.5" customHeight="1" x14ac:dyDescent="0.25">
      <c r="E210" s="54">
        <v>207</v>
      </c>
      <c r="F210" s="464" t="s">
        <v>6613</v>
      </c>
      <c r="G210" s="465"/>
      <c r="H210" s="466"/>
      <c r="I210" s="415"/>
      <c r="J210" s="415"/>
      <c r="K210" s="421">
        <v>1440</v>
      </c>
      <c r="L210" s="421"/>
      <c r="M210" s="421"/>
      <c r="N210" s="421"/>
      <c r="O210" s="421"/>
      <c r="P210" s="421"/>
      <c r="Q210" s="421"/>
    </row>
    <row r="211" spans="5:17" ht="112.5" customHeight="1" x14ac:dyDescent="0.25">
      <c r="E211" s="54">
        <v>208</v>
      </c>
      <c r="F211" s="464" t="s">
        <v>6614</v>
      </c>
      <c r="G211" s="465"/>
      <c r="H211" s="466"/>
      <c r="I211" s="415"/>
      <c r="J211" s="415"/>
      <c r="K211" s="421">
        <v>1440</v>
      </c>
      <c r="L211" s="421"/>
      <c r="M211" s="421"/>
      <c r="N211" s="421"/>
      <c r="O211" s="421"/>
      <c r="P211" s="421"/>
      <c r="Q211" s="421"/>
    </row>
    <row r="212" spans="5:17" ht="112.5" customHeight="1" x14ac:dyDescent="0.25">
      <c r="E212" s="54">
        <v>209</v>
      </c>
      <c r="F212" s="464" t="s">
        <v>6615</v>
      </c>
      <c r="G212" s="465"/>
      <c r="H212" s="466"/>
      <c r="I212" s="415"/>
      <c r="J212" s="415"/>
      <c r="K212" s="421">
        <v>1296</v>
      </c>
      <c r="L212" s="421"/>
      <c r="M212" s="421"/>
      <c r="N212" s="421"/>
      <c r="O212" s="421"/>
      <c r="P212" s="421"/>
      <c r="Q212" s="421"/>
    </row>
    <row r="213" spans="5:17" ht="112.5" customHeight="1" x14ac:dyDescent="0.25">
      <c r="E213" s="54">
        <v>210</v>
      </c>
      <c r="F213" s="464" t="s">
        <v>6616</v>
      </c>
      <c r="G213" s="465"/>
      <c r="H213" s="466"/>
      <c r="I213" s="415"/>
      <c r="J213" s="415"/>
      <c r="K213" s="421">
        <v>1152</v>
      </c>
      <c r="L213" s="421"/>
      <c r="M213" s="421"/>
      <c r="N213" s="421"/>
      <c r="O213" s="421"/>
      <c r="P213" s="421"/>
      <c r="Q213" s="421"/>
    </row>
    <row r="214" spans="5:17" ht="31.5" x14ac:dyDescent="0.25">
      <c r="E214" s="54">
        <v>211</v>
      </c>
      <c r="F214" s="56" t="s">
        <v>5500</v>
      </c>
      <c r="G214" s="56" t="s">
        <v>6305</v>
      </c>
      <c r="H214" s="56" t="s">
        <v>6313</v>
      </c>
      <c r="I214" s="261">
        <v>2000</v>
      </c>
      <c r="J214" s="420">
        <v>1.8</v>
      </c>
      <c r="K214" s="261">
        <v>3600</v>
      </c>
      <c r="L214" s="261">
        <v>2520</v>
      </c>
      <c r="M214" s="261">
        <v>2160</v>
      </c>
      <c r="N214" s="261">
        <v>1200</v>
      </c>
      <c r="O214" s="261">
        <v>1400</v>
      </c>
      <c r="P214" s="420">
        <v>1.8</v>
      </c>
      <c r="Q214" s="420">
        <v>1.8</v>
      </c>
    </row>
    <row r="215" spans="5:17" ht="112.5" customHeight="1" x14ac:dyDescent="0.25">
      <c r="E215" s="54">
        <v>212</v>
      </c>
      <c r="F215" s="464" t="s">
        <v>6617</v>
      </c>
      <c r="G215" s="465"/>
      <c r="H215" s="466"/>
      <c r="I215" s="415"/>
      <c r="J215" s="415"/>
      <c r="K215" s="421">
        <v>1800</v>
      </c>
      <c r="L215" s="421"/>
      <c r="M215" s="421"/>
      <c r="N215" s="421"/>
      <c r="O215" s="421"/>
      <c r="P215" s="421"/>
      <c r="Q215" s="421"/>
    </row>
    <row r="216" spans="5:17" ht="112.5" customHeight="1" x14ac:dyDescent="0.25">
      <c r="E216" s="54">
        <v>213</v>
      </c>
      <c r="F216" s="464" t="s">
        <v>6618</v>
      </c>
      <c r="G216" s="465"/>
      <c r="H216" s="466"/>
      <c r="I216" s="415"/>
      <c r="J216" s="415"/>
      <c r="K216" s="421">
        <v>1620</v>
      </c>
      <c r="L216" s="421"/>
      <c r="M216" s="421"/>
      <c r="N216" s="421"/>
      <c r="O216" s="421"/>
      <c r="P216" s="421"/>
      <c r="Q216" s="421"/>
    </row>
    <row r="217" spans="5:17" ht="112.5" customHeight="1" x14ac:dyDescent="0.25">
      <c r="E217" s="54">
        <v>214</v>
      </c>
      <c r="F217" s="464" t="s">
        <v>6619</v>
      </c>
      <c r="G217" s="465"/>
      <c r="H217" s="466"/>
      <c r="I217" s="415"/>
      <c r="J217" s="415"/>
      <c r="K217" s="421">
        <v>1440</v>
      </c>
      <c r="L217" s="421"/>
      <c r="M217" s="421"/>
      <c r="N217" s="421"/>
      <c r="O217" s="421"/>
      <c r="P217" s="421"/>
      <c r="Q217" s="421"/>
    </row>
    <row r="218" spans="5:17" ht="112.5" customHeight="1" x14ac:dyDescent="0.25">
      <c r="E218" s="54">
        <v>215</v>
      </c>
      <c r="F218" s="464" t="s">
        <v>6620</v>
      </c>
      <c r="G218" s="465"/>
      <c r="H218" s="466"/>
      <c r="I218" s="415"/>
      <c r="J218" s="415"/>
      <c r="K218" s="421">
        <v>1440</v>
      </c>
      <c r="L218" s="421"/>
      <c r="M218" s="421"/>
      <c r="N218" s="421"/>
      <c r="O218" s="421"/>
      <c r="P218" s="421"/>
      <c r="Q218" s="421"/>
    </row>
    <row r="219" spans="5:17" ht="112.5" customHeight="1" x14ac:dyDescent="0.25">
      <c r="E219" s="54">
        <v>216</v>
      </c>
      <c r="F219" s="464" t="s">
        <v>6621</v>
      </c>
      <c r="G219" s="465"/>
      <c r="H219" s="466"/>
      <c r="I219" s="415"/>
      <c r="J219" s="415"/>
      <c r="K219" s="421">
        <v>1296</v>
      </c>
      <c r="L219" s="421"/>
      <c r="M219" s="421"/>
      <c r="N219" s="421"/>
      <c r="O219" s="421"/>
      <c r="P219" s="421"/>
      <c r="Q219" s="421"/>
    </row>
    <row r="220" spans="5:17" ht="112.5" customHeight="1" x14ac:dyDescent="0.25">
      <c r="E220" s="54">
        <v>217</v>
      </c>
      <c r="F220" s="464" t="s">
        <v>6622</v>
      </c>
      <c r="G220" s="465"/>
      <c r="H220" s="466"/>
      <c r="I220" s="415"/>
      <c r="J220" s="415"/>
      <c r="K220" s="421">
        <v>1152</v>
      </c>
      <c r="L220" s="421"/>
      <c r="M220" s="421"/>
      <c r="N220" s="421"/>
      <c r="O220" s="421"/>
      <c r="P220" s="421"/>
      <c r="Q220" s="421"/>
    </row>
    <row r="221" spans="5:17" x14ac:dyDescent="0.25">
      <c r="E221" s="54">
        <v>218</v>
      </c>
      <c r="F221" s="56" t="s">
        <v>6406</v>
      </c>
      <c r="G221" s="56" t="s">
        <v>6277</v>
      </c>
      <c r="H221" s="56" t="s">
        <v>6407</v>
      </c>
      <c r="I221" s="261">
        <v>2100</v>
      </c>
      <c r="J221" s="420">
        <v>1.8</v>
      </c>
      <c r="K221" s="261">
        <v>3780</v>
      </c>
      <c r="L221" s="261">
        <v>2646</v>
      </c>
      <c r="M221" s="261">
        <v>2268</v>
      </c>
      <c r="N221" s="261">
        <v>1260</v>
      </c>
      <c r="O221" s="261">
        <v>1470</v>
      </c>
      <c r="P221" s="420">
        <v>1.8</v>
      </c>
      <c r="Q221" s="420">
        <v>1.8</v>
      </c>
    </row>
    <row r="222" spans="5:17" ht="112.5" customHeight="1" x14ac:dyDescent="0.25">
      <c r="E222" s="54">
        <v>219</v>
      </c>
      <c r="F222" s="464" t="s">
        <v>6623</v>
      </c>
      <c r="G222" s="465"/>
      <c r="H222" s="466"/>
      <c r="I222" s="415"/>
      <c r="J222" s="415"/>
      <c r="K222" s="421">
        <v>1800</v>
      </c>
      <c r="L222" s="421"/>
      <c r="M222" s="421"/>
      <c r="N222" s="421"/>
      <c r="O222" s="421"/>
      <c r="P222" s="421"/>
      <c r="Q222" s="421"/>
    </row>
    <row r="223" spans="5:17" ht="112.5" customHeight="1" x14ac:dyDescent="0.25">
      <c r="E223" s="54">
        <v>220</v>
      </c>
      <c r="F223" s="464" t="s">
        <v>6624</v>
      </c>
      <c r="G223" s="465"/>
      <c r="H223" s="466"/>
      <c r="I223" s="415"/>
      <c r="J223" s="415"/>
      <c r="K223" s="421">
        <v>1620</v>
      </c>
      <c r="L223" s="421"/>
      <c r="M223" s="421"/>
      <c r="N223" s="421"/>
      <c r="O223" s="421"/>
      <c r="P223" s="421"/>
      <c r="Q223" s="421"/>
    </row>
    <row r="224" spans="5:17" ht="112.5" customHeight="1" x14ac:dyDescent="0.25">
      <c r="E224" s="54">
        <v>221</v>
      </c>
      <c r="F224" s="464" t="s">
        <v>6625</v>
      </c>
      <c r="G224" s="465"/>
      <c r="H224" s="466"/>
      <c r="I224" s="415"/>
      <c r="J224" s="415"/>
      <c r="K224" s="421">
        <v>1440</v>
      </c>
      <c r="L224" s="421"/>
      <c r="M224" s="421"/>
      <c r="N224" s="421"/>
      <c r="O224" s="421"/>
      <c r="P224" s="421"/>
      <c r="Q224" s="421"/>
    </row>
    <row r="225" spans="5:17" ht="112.5" customHeight="1" x14ac:dyDescent="0.25">
      <c r="E225" s="54">
        <v>222</v>
      </c>
      <c r="F225" s="464" t="s">
        <v>6626</v>
      </c>
      <c r="G225" s="465"/>
      <c r="H225" s="466"/>
      <c r="I225" s="415"/>
      <c r="J225" s="415"/>
      <c r="K225" s="421">
        <v>1440</v>
      </c>
      <c r="L225" s="421"/>
      <c r="M225" s="421"/>
      <c r="N225" s="421"/>
      <c r="O225" s="421"/>
      <c r="P225" s="421"/>
      <c r="Q225" s="421"/>
    </row>
    <row r="226" spans="5:17" ht="112.5" customHeight="1" x14ac:dyDescent="0.25">
      <c r="E226" s="54">
        <v>223</v>
      </c>
      <c r="F226" s="464" t="s">
        <v>6627</v>
      </c>
      <c r="G226" s="465"/>
      <c r="H226" s="466"/>
      <c r="I226" s="415"/>
      <c r="J226" s="415"/>
      <c r="K226" s="421">
        <v>1296</v>
      </c>
      <c r="L226" s="421"/>
      <c r="M226" s="421"/>
      <c r="N226" s="421"/>
      <c r="O226" s="421"/>
      <c r="P226" s="421"/>
      <c r="Q226" s="421"/>
    </row>
    <row r="227" spans="5:17" ht="112.5" customHeight="1" x14ac:dyDescent="0.25">
      <c r="E227" s="54">
        <v>224</v>
      </c>
      <c r="F227" s="464" t="s">
        <v>6628</v>
      </c>
      <c r="G227" s="465"/>
      <c r="H227" s="466"/>
      <c r="I227" s="415"/>
      <c r="J227" s="415"/>
      <c r="K227" s="421">
        <v>1152</v>
      </c>
      <c r="L227" s="421"/>
      <c r="M227" s="421"/>
      <c r="N227" s="421"/>
      <c r="O227" s="421"/>
      <c r="P227" s="421"/>
      <c r="Q227" s="421"/>
    </row>
    <row r="228" spans="5:17" ht="31.5" x14ac:dyDescent="0.25">
      <c r="E228" s="54">
        <v>225</v>
      </c>
      <c r="F228" s="56" t="s">
        <v>250</v>
      </c>
      <c r="G228" s="56" t="s">
        <v>6228</v>
      </c>
      <c r="H228" s="56" t="s">
        <v>6407</v>
      </c>
      <c r="I228" s="261">
        <v>2000</v>
      </c>
      <c r="J228" s="420">
        <v>1.8</v>
      </c>
      <c r="K228" s="261">
        <v>3600</v>
      </c>
      <c r="L228" s="261">
        <v>2520</v>
      </c>
      <c r="M228" s="261">
        <v>2160</v>
      </c>
      <c r="N228" s="261">
        <v>1200</v>
      </c>
      <c r="O228" s="261">
        <v>1400</v>
      </c>
      <c r="P228" s="420">
        <v>1.8</v>
      </c>
      <c r="Q228" s="420">
        <v>1.8</v>
      </c>
    </row>
    <row r="229" spans="5:17" ht="112.5" customHeight="1" x14ac:dyDescent="0.25">
      <c r="E229" s="54">
        <v>226</v>
      </c>
      <c r="F229" s="464" t="s">
        <v>6629</v>
      </c>
      <c r="G229" s="465"/>
      <c r="H229" s="466"/>
      <c r="I229" s="415"/>
      <c r="J229" s="415"/>
      <c r="K229" s="421">
        <v>1800</v>
      </c>
      <c r="L229" s="421"/>
      <c r="M229" s="421"/>
      <c r="N229" s="421"/>
      <c r="O229" s="421"/>
      <c r="P229" s="421"/>
      <c r="Q229" s="421"/>
    </row>
    <row r="230" spans="5:17" ht="112.5" customHeight="1" x14ac:dyDescent="0.25">
      <c r="E230" s="54">
        <v>227</v>
      </c>
      <c r="F230" s="464" t="s">
        <v>6630</v>
      </c>
      <c r="G230" s="465"/>
      <c r="H230" s="466"/>
      <c r="I230" s="415"/>
      <c r="J230" s="415"/>
      <c r="K230" s="421">
        <v>1620</v>
      </c>
      <c r="L230" s="421"/>
      <c r="M230" s="421"/>
      <c r="N230" s="421"/>
      <c r="O230" s="421"/>
      <c r="P230" s="421"/>
      <c r="Q230" s="421"/>
    </row>
    <row r="231" spans="5:17" ht="112.5" customHeight="1" x14ac:dyDescent="0.25">
      <c r="E231" s="54">
        <v>228</v>
      </c>
      <c r="F231" s="464" t="s">
        <v>6631</v>
      </c>
      <c r="G231" s="465"/>
      <c r="H231" s="466"/>
      <c r="I231" s="415"/>
      <c r="J231" s="415"/>
      <c r="K231" s="421">
        <v>1440</v>
      </c>
      <c r="L231" s="421"/>
      <c r="M231" s="421"/>
      <c r="N231" s="421"/>
      <c r="O231" s="421"/>
      <c r="P231" s="421"/>
      <c r="Q231" s="421"/>
    </row>
    <row r="232" spans="5:17" ht="112.5" customHeight="1" x14ac:dyDescent="0.25">
      <c r="E232" s="54">
        <v>229</v>
      </c>
      <c r="F232" s="464" t="s">
        <v>6632</v>
      </c>
      <c r="G232" s="465"/>
      <c r="H232" s="466"/>
      <c r="I232" s="415"/>
      <c r="J232" s="415"/>
      <c r="K232" s="421">
        <v>1440</v>
      </c>
      <c r="L232" s="421"/>
      <c r="M232" s="421"/>
      <c r="N232" s="421"/>
      <c r="O232" s="421"/>
      <c r="P232" s="421"/>
      <c r="Q232" s="421"/>
    </row>
    <row r="233" spans="5:17" ht="112.5" customHeight="1" x14ac:dyDescent="0.25">
      <c r="E233" s="54">
        <v>230</v>
      </c>
      <c r="F233" s="464" t="s">
        <v>6633</v>
      </c>
      <c r="G233" s="465"/>
      <c r="H233" s="466"/>
      <c r="I233" s="415"/>
      <c r="J233" s="415"/>
      <c r="K233" s="421">
        <v>1296</v>
      </c>
      <c r="L233" s="421"/>
      <c r="M233" s="421"/>
      <c r="N233" s="421"/>
      <c r="O233" s="421"/>
      <c r="P233" s="421"/>
      <c r="Q233" s="421"/>
    </row>
    <row r="234" spans="5:17" ht="112.5" customHeight="1" x14ac:dyDescent="0.25">
      <c r="E234" s="54">
        <v>231</v>
      </c>
      <c r="F234" s="464" t="s">
        <v>6634</v>
      </c>
      <c r="G234" s="465"/>
      <c r="H234" s="466"/>
      <c r="I234" s="415"/>
      <c r="J234" s="415"/>
      <c r="K234" s="421">
        <v>1152</v>
      </c>
      <c r="L234" s="421"/>
      <c r="M234" s="421"/>
      <c r="N234" s="421"/>
      <c r="O234" s="421"/>
      <c r="P234" s="421"/>
      <c r="Q234" s="421"/>
    </row>
    <row r="235" spans="5:17" ht="47.25" x14ac:dyDescent="0.25">
      <c r="E235" s="54">
        <v>232</v>
      </c>
      <c r="F235" s="56" t="s">
        <v>6409</v>
      </c>
      <c r="G235" s="56" t="s">
        <v>6228</v>
      </c>
      <c r="H235" s="56" t="s">
        <v>6410</v>
      </c>
      <c r="I235" s="261">
        <v>2000</v>
      </c>
      <c r="J235" s="420">
        <v>1.8</v>
      </c>
      <c r="K235" s="261">
        <v>3600</v>
      </c>
      <c r="L235" s="261">
        <v>2520</v>
      </c>
      <c r="M235" s="261">
        <v>2160</v>
      </c>
      <c r="N235" s="261">
        <v>1200</v>
      </c>
      <c r="O235" s="261">
        <v>1400</v>
      </c>
      <c r="P235" s="420">
        <v>1.8</v>
      </c>
      <c r="Q235" s="420">
        <v>1.8</v>
      </c>
    </row>
    <row r="236" spans="5:17" ht="112.5" customHeight="1" x14ac:dyDescent="0.25">
      <c r="E236" s="54">
        <v>233</v>
      </c>
      <c r="F236" s="464" t="s">
        <v>6635</v>
      </c>
      <c r="G236" s="465"/>
      <c r="H236" s="466"/>
      <c r="I236" s="415"/>
      <c r="J236" s="415"/>
      <c r="K236" s="421">
        <v>1800</v>
      </c>
      <c r="L236" s="421"/>
      <c r="M236" s="421"/>
      <c r="N236" s="421"/>
      <c r="O236" s="421"/>
      <c r="P236" s="421"/>
      <c r="Q236" s="421"/>
    </row>
    <row r="237" spans="5:17" ht="112.5" customHeight="1" x14ac:dyDescent="0.25">
      <c r="E237" s="54">
        <v>234</v>
      </c>
      <c r="F237" s="464" t="s">
        <v>6636</v>
      </c>
      <c r="G237" s="465"/>
      <c r="H237" s="466"/>
      <c r="I237" s="415"/>
      <c r="J237" s="415"/>
      <c r="K237" s="421">
        <v>1620</v>
      </c>
      <c r="L237" s="421"/>
      <c r="M237" s="421"/>
      <c r="N237" s="421"/>
      <c r="O237" s="421"/>
      <c r="P237" s="421"/>
      <c r="Q237" s="421"/>
    </row>
    <row r="238" spans="5:17" ht="112.5" customHeight="1" x14ac:dyDescent="0.25">
      <c r="E238" s="54">
        <v>235</v>
      </c>
      <c r="F238" s="464" t="s">
        <v>6637</v>
      </c>
      <c r="G238" s="465"/>
      <c r="H238" s="466"/>
      <c r="I238" s="415"/>
      <c r="J238" s="415"/>
      <c r="K238" s="421">
        <v>1440</v>
      </c>
      <c r="L238" s="421"/>
      <c r="M238" s="421"/>
      <c r="N238" s="421"/>
      <c r="O238" s="421"/>
      <c r="P238" s="421"/>
      <c r="Q238" s="421"/>
    </row>
    <row r="239" spans="5:17" ht="112.5" customHeight="1" x14ac:dyDescent="0.25">
      <c r="E239" s="54">
        <v>236</v>
      </c>
      <c r="F239" s="464" t="s">
        <v>6638</v>
      </c>
      <c r="G239" s="465"/>
      <c r="H239" s="466"/>
      <c r="I239" s="415"/>
      <c r="J239" s="415"/>
      <c r="K239" s="421">
        <v>1440</v>
      </c>
      <c r="L239" s="421"/>
      <c r="M239" s="421"/>
      <c r="N239" s="421"/>
      <c r="O239" s="421"/>
      <c r="P239" s="421"/>
      <c r="Q239" s="421"/>
    </row>
    <row r="240" spans="5:17" ht="112.5" customHeight="1" x14ac:dyDescent="0.25">
      <c r="E240" s="54">
        <v>237</v>
      </c>
      <c r="F240" s="464" t="s">
        <v>6639</v>
      </c>
      <c r="G240" s="465"/>
      <c r="H240" s="466"/>
      <c r="I240" s="415"/>
      <c r="J240" s="415"/>
      <c r="K240" s="421">
        <v>1296</v>
      </c>
      <c r="L240" s="421"/>
      <c r="M240" s="421"/>
      <c r="N240" s="421"/>
      <c r="O240" s="421"/>
      <c r="P240" s="421"/>
      <c r="Q240" s="421"/>
    </row>
    <row r="241" spans="5:17" ht="112.5" customHeight="1" x14ac:dyDescent="0.25">
      <c r="E241" s="54">
        <v>238</v>
      </c>
      <c r="F241" s="464" t="s">
        <v>6640</v>
      </c>
      <c r="G241" s="465"/>
      <c r="H241" s="466"/>
      <c r="I241" s="415"/>
      <c r="J241" s="415"/>
      <c r="K241" s="421">
        <v>1152</v>
      </c>
      <c r="L241" s="421"/>
      <c r="M241" s="421"/>
      <c r="N241" s="421"/>
      <c r="O241" s="421"/>
      <c r="P241" s="421"/>
      <c r="Q241" s="421"/>
    </row>
    <row r="242" spans="5:17" ht="47.25" x14ac:dyDescent="0.25">
      <c r="E242" s="54">
        <v>239</v>
      </c>
      <c r="F242" s="56" t="s">
        <v>6411</v>
      </c>
      <c r="G242" s="56" t="s">
        <v>51</v>
      </c>
      <c r="H242" s="56" t="s">
        <v>6412</v>
      </c>
      <c r="I242" s="261">
        <v>2100</v>
      </c>
      <c r="J242" s="420">
        <v>1.8</v>
      </c>
      <c r="K242" s="261">
        <v>3780</v>
      </c>
      <c r="L242" s="261">
        <v>2646</v>
      </c>
      <c r="M242" s="261">
        <v>2268</v>
      </c>
      <c r="N242" s="261">
        <v>1260</v>
      </c>
      <c r="O242" s="261">
        <v>1470</v>
      </c>
      <c r="P242" s="420">
        <v>1.8</v>
      </c>
      <c r="Q242" s="420">
        <v>1.8</v>
      </c>
    </row>
    <row r="243" spans="5:17" ht="112.5" customHeight="1" x14ac:dyDescent="0.25">
      <c r="E243" s="54">
        <v>240</v>
      </c>
      <c r="F243" s="464" t="s">
        <v>6641</v>
      </c>
      <c r="G243" s="465"/>
      <c r="H243" s="466"/>
      <c r="I243" s="415"/>
      <c r="J243" s="415"/>
      <c r="K243" s="421">
        <v>1980</v>
      </c>
      <c r="L243" s="421"/>
      <c r="M243" s="421"/>
      <c r="N243" s="421"/>
      <c r="O243" s="421"/>
      <c r="P243" s="421"/>
      <c r="Q243" s="421"/>
    </row>
    <row r="244" spans="5:17" ht="112.5" customHeight="1" x14ac:dyDescent="0.25">
      <c r="E244" s="54">
        <v>241</v>
      </c>
      <c r="F244" s="464" t="s">
        <v>6642</v>
      </c>
      <c r="G244" s="465"/>
      <c r="H244" s="466"/>
      <c r="I244" s="415"/>
      <c r="J244" s="415"/>
      <c r="K244" s="421">
        <v>1620</v>
      </c>
      <c r="L244" s="421"/>
      <c r="M244" s="421"/>
      <c r="N244" s="421"/>
      <c r="O244" s="421"/>
      <c r="P244" s="421"/>
      <c r="Q244" s="421"/>
    </row>
    <row r="245" spans="5:17" ht="112.5" customHeight="1" x14ac:dyDescent="0.25">
      <c r="E245" s="54">
        <v>242</v>
      </c>
      <c r="F245" s="464" t="s">
        <v>6643</v>
      </c>
      <c r="G245" s="465"/>
      <c r="H245" s="466"/>
      <c r="I245" s="415"/>
      <c r="J245" s="415"/>
      <c r="K245" s="421">
        <v>1440</v>
      </c>
      <c r="L245" s="421"/>
      <c r="M245" s="421"/>
      <c r="N245" s="421"/>
      <c r="O245" s="421"/>
      <c r="P245" s="421"/>
      <c r="Q245" s="421"/>
    </row>
    <row r="246" spans="5:17" ht="112.5" customHeight="1" x14ac:dyDescent="0.25">
      <c r="E246" s="54">
        <v>243</v>
      </c>
      <c r="F246" s="464" t="s">
        <v>6644</v>
      </c>
      <c r="G246" s="465"/>
      <c r="H246" s="466"/>
      <c r="I246" s="415"/>
      <c r="J246" s="415"/>
      <c r="K246" s="421">
        <v>1584</v>
      </c>
      <c r="L246" s="421"/>
      <c r="M246" s="421"/>
      <c r="N246" s="421"/>
      <c r="O246" s="421"/>
      <c r="P246" s="421"/>
      <c r="Q246" s="421"/>
    </row>
    <row r="247" spans="5:17" ht="112.5" customHeight="1" x14ac:dyDescent="0.25">
      <c r="E247" s="54">
        <v>244</v>
      </c>
      <c r="F247" s="464" t="s">
        <v>6645</v>
      </c>
      <c r="G247" s="465"/>
      <c r="H247" s="466"/>
      <c r="I247" s="415"/>
      <c r="J247" s="415"/>
      <c r="K247" s="421">
        <v>1296</v>
      </c>
      <c r="L247" s="421"/>
      <c r="M247" s="421"/>
      <c r="N247" s="421"/>
      <c r="O247" s="421"/>
      <c r="P247" s="421"/>
      <c r="Q247" s="421"/>
    </row>
    <row r="248" spans="5:17" ht="112.5" customHeight="1" x14ac:dyDescent="0.25">
      <c r="E248" s="54">
        <v>245</v>
      </c>
      <c r="F248" s="464" t="s">
        <v>6646</v>
      </c>
      <c r="G248" s="465"/>
      <c r="H248" s="466"/>
      <c r="I248" s="415"/>
      <c r="J248" s="415"/>
      <c r="K248" s="421">
        <v>1152</v>
      </c>
      <c r="L248" s="421"/>
      <c r="M248" s="421"/>
      <c r="N248" s="421"/>
      <c r="O248" s="421"/>
      <c r="P248" s="421"/>
      <c r="Q248" s="421"/>
    </row>
    <row r="249" spans="5:17" ht="47.25" x14ac:dyDescent="0.25">
      <c r="E249" s="54">
        <v>246</v>
      </c>
      <c r="F249" s="56" t="s">
        <v>6413</v>
      </c>
      <c r="G249" s="56" t="s">
        <v>6336</v>
      </c>
      <c r="H249" s="56" t="s">
        <v>6414</v>
      </c>
      <c r="I249" s="261">
        <v>2100</v>
      </c>
      <c r="J249" s="420">
        <v>1.8</v>
      </c>
      <c r="K249" s="261">
        <v>3780</v>
      </c>
      <c r="L249" s="261">
        <v>2646</v>
      </c>
      <c r="M249" s="261">
        <v>2268</v>
      </c>
      <c r="N249" s="261">
        <v>1260</v>
      </c>
      <c r="O249" s="261">
        <v>1470</v>
      </c>
      <c r="P249" s="420">
        <v>1.8</v>
      </c>
      <c r="Q249" s="420">
        <v>1.8</v>
      </c>
    </row>
    <row r="250" spans="5:17" ht="112.5" customHeight="1" x14ac:dyDescent="0.25">
      <c r="E250" s="54">
        <v>247</v>
      </c>
      <c r="F250" s="464" t="s">
        <v>6647</v>
      </c>
      <c r="G250" s="465"/>
      <c r="H250" s="466"/>
      <c r="I250" s="415"/>
      <c r="J250" s="415"/>
      <c r="K250" s="421">
        <v>1980</v>
      </c>
      <c r="L250" s="421"/>
      <c r="M250" s="421"/>
      <c r="N250" s="421"/>
      <c r="O250" s="421"/>
      <c r="P250" s="421"/>
      <c r="Q250" s="421"/>
    </row>
    <row r="251" spans="5:17" ht="112.5" customHeight="1" x14ac:dyDescent="0.25">
      <c r="E251" s="54">
        <v>248</v>
      </c>
      <c r="F251" s="464" t="s">
        <v>6648</v>
      </c>
      <c r="G251" s="465"/>
      <c r="H251" s="466"/>
      <c r="I251" s="415"/>
      <c r="J251" s="415"/>
      <c r="K251" s="421">
        <v>1620</v>
      </c>
      <c r="L251" s="421"/>
      <c r="M251" s="421"/>
      <c r="N251" s="421"/>
      <c r="O251" s="421"/>
      <c r="P251" s="421"/>
      <c r="Q251" s="421"/>
    </row>
    <row r="252" spans="5:17" ht="112.5" customHeight="1" x14ac:dyDescent="0.25">
      <c r="E252" s="54">
        <v>249</v>
      </c>
      <c r="F252" s="464" t="s">
        <v>6649</v>
      </c>
      <c r="G252" s="465"/>
      <c r="H252" s="466"/>
      <c r="I252" s="415"/>
      <c r="J252" s="415"/>
      <c r="K252" s="421">
        <v>1440</v>
      </c>
      <c r="L252" s="421"/>
      <c r="M252" s="421"/>
      <c r="N252" s="421"/>
      <c r="O252" s="421"/>
      <c r="P252" s="421"/>
      <c r="Q252" s="421"/>
    </row>
    <row r="253" spans="5:17" ht="112.5" customHeight="1" x14ac:dyDescent="0.25">
      <c r="E253" s="54">
        <v>250</v>
      </c>
      <c r="F253" s="464" t="s">
        <v>6650</v>
      </c>
      <c r="G253" s="465"/>
      <c r="H253" s="466"/>
      <c r="I253" s="415"/>
      <c r="J253" s="415"/>
      <c r="K253" s="421">
        <v>1584</v>
      </c>
      <c r="L253" s="421"/>
      <c r="M253" s="421"/>
      <c r="N253" s="421"/>
      <c r="O253" s="421"/>
      <c r="P253" s="421"/>
      <c r="Q253" s="421"/>
    </row>
    <row r="254" spans="5:17" ht="112.5" customHeight="1" x14ac:dyDescent="0.25">
      <c r="E254" s="54">
        <v>251</v>
      </c>
      <c r="F254" s="464" t="s">
        <v>6651</v>
      </c>
      <c r="G254" s="465"/>
      <c r="H254" s="466"/>
      <c r="I254" s="415"/>
      <c r="J254" s="415"/>
      <c r="K254" s="421">
        <v>1296</v>
      </c>
      <c r="L254" s="421"/>
      <c r="M254" s="421"/>
      <c r="N254" s="421"/>
      <c r="O254" s="421"/>
      <c r="P254" s="421"/>
      <c r="Q254" s="421"/>
    </row>
    <row r="255" spans="5:17" ht="112.5" customHeight="1" x14ac:dyDescent="0.25">
      <c r="E255" s="54">
        <v>252</v>
      </c>
      <c r="F255" s="464" t="s">
        <v>6652</v>
      </c>
      <c r="G255" s="465"/>
      <c r="H255" s="466"/>
      <c r="I255" s="415"/>
      <c r="J255" s="415"/>
      <c r="K255" s="421">
        <v>1152</v>
      </c>
      <c r="L255" s="421"/>
      <c r="M255" s="421"/>
      <c r="N255" s="421"/>
      <c r="O255" s="421"/>
      <c r="P255" s="421"/>
      <c r="Q255" s="421"/>
    </row>
    <row r="256" spans="5:17" ht="63" x14ac:dyDescent="0.25">
      <c r="E256" s="54">
        <v>253</v>
      </c>
      <c r="F256" s="56" t="s">
        <v>5142</v>
      </c>
      <c r="G256" s="56" t="s">
        <v>2888</v>
      </c>
      <c r="H256" s="56" t="s">
        <v>6415</v>
      </c>
      <c r="I256" s="261">
        <v>4000</v>
      </c>
      <c r="J256" s="420">
        <v>1.5</v>
      </c>
      <c r="K256" s="261">
        <v>6000</v>
      </c>
      <c r="L256" s="261">
        <v>4200</v>
      </c>
      <c r="M256" s="261">
        <v>3600</v>
      </c>
      <c r="N256" s="261">
        <v>2400</v>
      </c>
      <c r="O256" s="261">
        <v>2800</v>
      </c>
      <c r="P256" s="420">
        <v>1.5</v>
      </c>
      <c r="Q256" s="420">
        <v>1.5</v>
      </c>
    </row>
    <row r="257" spans="5:17" ht="112.5" customHeight="1" x14ac:dyDescent="0.25">
      <c r="E257" s="54">
        <v>254</v>
      </c>
      <c r="F257" s="464" t="s">
        <v>6653</v>
      </c>
      <c r="G257" s="465"/>
      <c r="H257" s="466"/>
      <c r="I257" s="415"/>
      <c r="J257" s="415"/>
      <c r="K257" s="421">
        <v>2100</v>
      </c>
      <c r="L257" s="421"/>
      <c r="M257" s="421"/>
      <c r="N257" s="421"/>
      <c r="O257" s="421"/>
      <c r="P257" s="421"/>
      <c r="Q257" s="421"/>
    </row>
    <row r="258" spans="5:17" ht="112.5" customHeight="1" x14ac:dyDescent="0.25">
      <c r="E258" s="54">
        <v>255</v>
      </c>
      <c r="F258" s="464" t="s">
        <v>6654</v>
      </c>
      <c r="G258" s="465"/>
      <c r="H258" s="466"/>
      <c r="I258" s="415"/>
      <c r="J258" s="415"/>
      <c r="K258" s="421">
        <v>1650</v>
      </c>
      <c r="L258" s="421"/>
      <c r="M258" s="421"/>
      <c r="N258" s="421"/>
      <c r="O258" s="421"/>
      <c r="P258" s="421"/>
      <c r="Q258" s="421"/>
    </row>
    <row r="259" spans="5:17" ht="112.5" customHeight="1" x14ac:dyDescent="0.25">
      <c r="E259" s="54">
        <v>256</v>
      </c>
      <c r="F259" s="464" t="s">
        <v>6655</v>
      </c>
      <c r="G259" s="465"/>
      <c r="H259" s="466"/>
      <c r="I259" s="415"/>
      <c r="J259" s="415"/>
      <c r="K259" s="421">
        <v>1200</v>
      </c>
      <c r="L259" s="421"/>
      <c r="M259" s="421"/>
      <c r="N259" s="421"/>
      <c r="O259" s="421"/>
      <c r="P259" s="421"/>
      <c r="Q259" s="421"/>
    </row>
    <row r="260" spans="5:17" ht="112.5" customHeight="1" x14ac:dyDescent="0.25">
      <c r="E260" s="54">
        <v>257</v>
      </c>
      <c r="F260" s="464" t="s">
        <v>6656</v>
      </c>
      <c r="G260" s="465"/>
      <c r="H260" s="466"/>
      <c r="I260" s="415"/>
      <c r="J260" s="415"/>
      <c r="K260" s="421">
        <v>1680</v>
      </c>
      <c r="L260" s="421"/>
      <c r="M260" s="421"/>
      <c r="N260" s="421"/>
      <c r="O260" s="421"/>
      <c r="P260" s="421"/>
      <c r="Q260" s="421"/>
    </row>
    <row r="261" spans="5:17" ht="112.5" customHeight="1" x14ac:dyDescent="0.25">
      <c r="E261" s="54">
        <v>258</v>
      </c>
      <c r="F261" s="464" t="s">
        <v>6657</v>
      </c>
      <c r="G261" s="465"/>
      <c r="H261" s="466"/>
      <c r="I261" s="415"/>
      <c r="J261" s="415"/>
      <c r="K261" s="421">
        <v>1320</v>
      </c>
      <c r="L261" s="421"/>
      <c r="M261" s="421"/>
      <c r="N261" s="421"/>
      <c r="O261" s="421"/>
      <c r="P261" s="421"/>
      <c r="Q261" s="421"/>
    </row>
    <row r="262" spans="5:17" ht="112.5" customHeight="1" x14ac:dyDescent="0.25">
      <c r="E262" s="54">
        <v>259</v>
      </c>
      <c r="F262" s="464" t="s">
        <v>6658</v>
      </c>
      <c r="G262" s="465"/>
      <c r="H262" s="466"/>
      <c r="I262" s="415"/>
      <c r="J262" s="415"/>
      <c r="K262" s="421">
        <v>960</v>
      </c>
      <c r="L262" s="421"/>
      <c r="M262" s="421"/>
      <c r="N262" s="421"/>
      <c r="O262" s="421"/>
      <c r="P262" s="421"/>
      <c r="Q262" s="421"/>
    </row>
    <row r="263" spans="5:17" ht="47.25" x14ac:dyDescent="0.25">
      <c r="E263" s="54">
        <v>260</v>
      </c>
      <c r="F263" s="56" t="s">
        <v>6416</v>
      </c>
      <c r="G263" s="56" t="s">
        <v>6320</v>
      </c>
      <c r="H263" s="56" t="s">
        <v>261</v>
      </c>
      <c r="I263" s="261">
        <v>3000</v>
      </c>
      <c r="J263" s="420">
        <v>1.8</v>
      </c>
      <c r="K263" s="261">
        <v>5400</v>
      </c>
      <c r="L263" s="261">
        <v>3779.9999999999995</v>
      </c>
      <c r="M263" s="261">
        <v>3240</v>
      </c>
      <c r="N263" s="261">
        <v>1800</v>
      </c>
      <c r="O263" s="261">
        <v>2100</v>
      </c>
      <c r="P263" s="420">
        <v>1.7999999999999998</v>
      </c>
      <c r="Q263" s="420">
        <v>1.8</v>
      </c>
    </row>
    <row r="264" spans="5:17" ht="112.5" customHeight="1" x14ac:dyDescent="0.25">
      <c r="E264" s="54">
        <v>261</v>
      </c>
      <c r="F264" s="464" t="s">
        <v>6659</v>
      </c>
      <c r="G264" s="465"/>
      <c r="H264" s="466"/>
      <c r="I264" s="415"/>
      <c r="J264" s="415"/>
      <c r="K264" s="421">
        <v>2160</v>
      </c>
      <c r="L264" s="421"/>
      <c r="M264" s="421"/>
      <c r="N264" s="421"/>
      <c r="O264" s="421"/>
      <c r="P264" s="421"/>
      <c r="Q264" s="421"/>
    </row>
    <row r="265" spans="5:17" ht="112.5" customHeight="1" x14ac:dyDescent="0.25">
      <c r="E265" s="54">
        <v>262</v>
      </c>
      <c r="F265" s="464" t="s">
        <v>6660</v>
      </c>
      <c r="G265" s="465"/>
      <c r="H265" s="466"/>
      <c r="I265" s="415"/>
      <c r="J265" s="415"/>
      <c r="K265" s="421">
        <v>1620</v>
      </c>
      <c r="L265" s="421"/>
      <c r="M265" s="421"/>
      <c r="N265" s="421"/>
      <c r="O265" s="421"/>
      <c r="P265" s="421"/>
      <c r="Q265" s="421"/>
    </row>
    <row r="266" spans="5:17" ht="112.5" customHeight="1" x14ac:dyDescent="0.25">
      <c r="E266" s="54">
        <v>263</v>
      </c>
      <c r="F266" s="464" t="s">
        <v>6661</v>
      </c>
      <c r="G266" s="465"/>
      <c r="H266" s="466"/>
      <c r="I266" s="415"/>
      <c r="J266" s="415"/>
      <c r="K266" s="421">
        <v>1440</v>
      </c>
      <c r="L266" s="421"/>
      <c r="M266" s="421"/>
      <c r="N266" s="421"/>
      <c r="O266" s="421"/>
      <c r="P266" s="421"/>
      <c r="Q266" s="421"/>
    </row>
    <row r="267" spans="5:17" ht="112.5" customHeight="1" x14ac:dyDescent="0.25">
      <c r="E267" s="54">
        <v>264</v>
      </c>
      <c r="F267" s="464" t="s">
        <v>6662</v>
      </c>
      <c r="G267" s="465"/>
      <c r="H267" s="466"/>
      <c r="I267" s="415"/>
      <c r="J267" s="415"/>
      <c r="K267" s="421">
        <v>1728</v>
      </c>
      <c r="L267" s="421"/>
      <c r="M267" s="421"/>
      <c r="N267" s="421"/>
      <c r="O267" s="421"/>
      <c r="P267" s="421"/>
      <c r="Q267" s="421"/>
    </row>
    <row r="268" spans="5:17" ht="112.5" customHeight="1" x14ac:dyDescent="0.25">
      <c r="E268" s="54">
        <v>265</v>
      </c>
      <c r="F268" s="464" t="s">
        <v>6663</v>
      </c>
      <c r="G268" s="465"/>
      <c r="H268" s="466"/>
      <c r="I268" s="415"/>
      <c r="J268" s="415"/>
      <c r="K268" s="421">
        <v>1296</v>
      </c>
      <c r="L268" s="421"/>
      <c r="M268" s="421"/>
      <c r="N268" s="421"/>
      <c r="O268" s="421"/>
      <c r="P268" s="421"/>
      <c r="Q268" s="421"/>
    </row>
    <row r="269" spans="5:17" ht="112.5" customHeight="1" x14ac:dyDescent="0.25">
      <c r="E269" s="54">
        <v>266</v>
      </c>
      <c r="F269" s="464" t="s">
        <v>6664</v>
      </c>
      <c r="G269" s="465"/>
      <c r="H269" s="466"/>
      <c r="I269" s="415"/>
      <c r="J269" s="415"/>
      <c r="K269" s="421">
        <v>1152</v>
      </c>
      <c r="L269" s="421"/>
      <c r="M269" s="421"/>
      <c r="N269" s="421"/>
      <c r="O269" s="421"/>
      <c r="P269" s="421"/>
      <c r="Q269" s="421"/>
    </row>
    <row r="270" spans="5:17" x14ac:dyDescent="0.25">
      <c r="E270" s="54">
        <v>267</v>
      </c>
      <c r="F270" s="56" t="s">
        <v>6124</v>
      </c>
      <c r="G270" s="56" t="s">
        <v>6226</v>
      </c>
      <c r="H270" s="56" t="s">
        <v>6232</v>
      </c>
      <c r="I270" s="261">
        <v>5000</v>
      </c>
      <c r="J270" s="420">
        <v>1.5</v>
      </c>
      <c r="K270" s="261">
        <v>7500</v>
      </c>
      <c r="L270" s="261">
        <v>5250</v>
      </c>
      <c r="M270" s="261">
        <v>4500</v>
      </c>
      <c r="N270" s="261">
        <v>3000</v>
      </c>
      <c r="O270" s="261">
        <v>3500</v>
      </c>
      <c r="P270" s="420">
        <v>1.5</v>
      </c>
      <c r="Q270" s="420">
        <v>1.5</v>
      </c>
    </row>
    <row r="271" spans="5:17" ht="112.5" customHeight="1" x14ac:dyDescent="0.25">
      <c r="E271" s="54">
        <v>268</v>
      </c>
      <c r="F271" s="464" t="s">
        <v>6665</v>
      </c>
      <c r="G271" s="465"/>
      <c r="H271" s="466"/>
      <c r="I271" s="415"/>
      <c r="J271" s="415"/>
      <c r="K271" s="421">
        <v>2700</v>
      </c>
      <c r="L271" s="421"/>
      <c r="M271" s="421"/>
      <c r="N271" s="421"/>
      <c r="O271" s="421"/>
      <c r="P271" s="421"/>
      <c r="Q271" s="421"/>
    </row>
    <row r="272" spans="5:17" ht="112.5" customHeight="1" x14ac:dyDescent="0.25">
      <c r="E272" s="54">
        <v>269</v>
      </c>
      <c r="F272" s="464" t="s">
        <v>6666</v>
      </c>
      <c r="G272" s="465"/>
      <c r="H272" s="466"/>
      <c r="I272" s="415"/>
      <c r="J272" s="415"/>
      <c r="K272" s="421">
        <v>1950</v>
      </c>
      <c r="L272" s="421"/>
      <c r="M272" s="421"/>
      <c r="N272" s="421"/>
      <c r="O272" s="421"/>
      <c r="P272" s="421"/>
      <c r="Q272" s="421"/>
    </row>
    <row r="273" spans="5:17" ht="112.5" customHeight="1" x14ac:dyDescent="0.25">
      <c r="E273" s="54">
        <v>270</v>
      </c>
      <c r="F273" s="464" t="s">
        <v>6667</v>
      </c>
      <c r="G273" s="465"/>
      <c r="H273" s="466"/>
      <c r="I273" s="415"/>
      <c r="J273" s="415"/>
      <c r="K273" s="421">
        <v>1200</v>
      </c>
      <c r="L273" s="421"/>
      <c r="M273" s="421"/>
      <c r="N273" s="421"/>
      <c r="O273" s="421"/>
      <c r="P273" s="421"/>
      <c r="Q273" s="421"/>
    </row>
    <row r="274" spans="5:17" ht="112.5" customHeight="1" x14ac:dyDescent="0.25">
      <c r="E274" s="54">
        <v>271</v>
      </c>
      <c r="F274" s="464" t="s">
        <v>6668</v>
      </c>
      <c r="G274" s="465"/>
      <c r="H274" s="466"/>
      <c r="I274" s="415"/>
      <c r="J274" s="415"/>
      <c r="K274" s="421">
        <v>2160</v>
      </c>
      <c r="L274" s="421"/>
      <c r="M274" s="421"/>
      <c r="N274" s="421"/>
      <c r="O274" s="421"/>
      <c r="P274" s="421"/>
      <c r="Q274" s="421"/>
    </row>
    <row r="275" spans="5:17" ht="112.5" customHeight="1" x14ac:dyDescent="0.25">
      <c r="E275" s="54">
        <v>272</v>
      </c>
      <c r="F275" s="464" t="s">
        <v>6669</v>
      </c>
      <c r="G275" s="465"/>
      <c r="H275" s="466"/>
      <c r="I275" s="415"/>
      <c r="J275" s="415"/>
      <c r="K275" s="421">
        <v>1560</v>
      </c>
      <c r="L275" s="421"/>
      <c r="M275" s="421"/>
      <c r="N275" s="421"/>
      <c r="O275" s="421"/>
      <c r="P275" s="421"/>
      <c r="Q275" s="421"/>
    </row>
    <row r="276" spans="5:17" ht="112.5" customHeight="1" x14ac:dyDescent="0.25">
      <c r="E276" s="54">
        <v>273</v>
      </c>
      <c r="F276" s="464" t="s">
        <v>6670</v>
      </c>
      <c r="G276" s="465"/>
      <c r="H276" s="466"/>
      <c r="I276" s="415"/>
      <c r="J276" s="415"/>
      <c r="K276" s="421">
        <v>960</v>
      </c>
      <c r="L276" s="421"/>
      <c r="M276" s="421"/>
      <c r="N276" s="421"/>
      <c r="O276" s="421"/>
      <c r="P276" s="421"/>
      <c r="Q276" s="421"/>
    </row>
    <row r="277" spans="5:17" x14ac:dyDescent="0.25">
      <c r="E277" s="54">
        <v>274</v>
      </c>
      <c r="F277" s="56" t="s">
        <v>6124</v>
      </c>
      <c r="G277" s="56" t="s">
        <v>6235</v>
      </c>
      <c r="H277" s="56" t="s">
        <v>6236</v>
      </c>
      <c r="I277" s="261">
        <v>7500</v>
      </c>
      <c r="J277" s="420">
        <v>1.5</v>
      </c>
      <c r="K277" s="261">
        <v>11250</v>
      </c>
      <c r="L277" s="261">
        <v>7874.9999999999991</v>
      </c>
      <c r="M277" s="261">
        <v>6750</v>
      </c>
      <c r="N277" s="261">
        <v>4500</v>
      </c>
      <c r="O277" s="261">
        <v>5250</v>
      </c>
      <c r="P277" s="420">
        <v>1.4999999999999998</v>
      </c>
      <c r="Q277" s="420">
        <v>1.5</v>
      </c>
    </row>
    <row r="278" spans="5:17" ht="112.5" customHeight="1" x14ac:dyDescent="0.25">
      <c r="E278" s="54">
        <v>275</v>
      </c>
      <c r="F278" s="464" t="s">
        <v>6671</v>
      </c>
      <c r="G278" s="465"/>
      <c r="H278" s="466"/>
      <c r="I278" s="415"/>
      <c r="J278" s="415"/>
      <c r="K278" s="421">
        <v>3750</v>
      </c>
      <c r="L278" s="421"/>
      <c r="M278" s="421"/>
      <c r="N278" s="421"/>
      <c r="O278" s="421"/>
      <c r="P278" s="421"/>
      <c r="Q278" s="421"/>
    </row>
    <row r="279" spans="5:17" ht="112.5" customHeight="1" x14ac:dyDescent="0.25">
      <c r="E279" s="54">
        <v>276</v>
      </c>
      <c r="F279" s="464" t="s">
        <v>6672</v>
      </c>
      <c r="G279" s="465"/>
      <c r="H279" s="466"/>
      <c r="I279" s="415"/>
      <c r="J279" s="415"/>
      <c r="K279" s="421">
        <v>2700</v>
      </c>
      <c r="L279" s="421"/>
      <c r="M279" s="421"/>
      <c r="N279" s="421"/>
      <c r="O279" s="421"/>
      <c r="P279" s="421"/>
      <c r="Q279" s="421"/>
    </row>
    <row r="280" spans="5:17" ht="112.5" customHeight="1" x14ac:dyDescent="0.25">
      <c r="E280" s="54">
        <v>277</v>
      </c>
      <c r="F280" s="464" t="s">
        <v>6673</v>
      </c>
      <c r="G280" s="465"/>
      <c r="H280" s="466"/>
      <c r="I280" s="415"/>
      <c r="J280" s="415"/>
      <c r="K280" s="421">
        <v>1800</v>
      </c>
      <c r="L280" s="421"/>
      <c r="M280" s="421"/>
      <c r="N280" s="421"/>
      <c r="O280" s="421"/>
      <c r="P280" s="421"/>
      <c r="Q280" s="421"/>
    </row>
    <row r="281" spans="5:17" ht="112.5" customHeight="1" x14ac:dyDescent="0.25">
      <c r="E281" s="54">
        <v>278</v>
      </c>
      <c r="F281" s="464" t="s">
        <v>6674</v>
      </c>
      <c r="G281" s="465"/>
      <c r="H281" s="466"/>
      <c r="I281" s="415"/>
      <c r="J281" s="415"/>
      <c r="K281" s="421">
        <v>3000</v>
      </c>
      <c r="L281" s="421"/>
      <c r="M281" s="421"/>
      <c r="N281" s="421"/>
      <c r="O281" s="421"/>
      <c r="P281" s="421"/>
      <c r="Q281" s="421"/>
    </row>
    <row r="282" spans="5:17" ht="112.5" customHeight="1" x14ac:dyDescent="0.25">
      <c r="E282" s="54">
        <v>279</v>
      </c>
      <c r="F282" s="464" t="s">
        <v>6675</v>
      </c>
      <c r="G282" s="465"/>
      <c r="H282" s="466"/>
      <c r="I282" s="415"/>
      <c r="J282" s="415"/>
      <c r="K282" s="421">
        <v>2160</v>
      </c>
      <c r="L282" s="421"/>
      <c r="M282" s="421"/>
      <c r="N282" s="421"/>
      <c r="O282" s="421"/>
      <c r="P282" s="421"/>
      <c r="Q282" s="421"/>
    </row>
    <row r="283" spans="5:17" ht="112.5" customHeight="1" x14ac:dyDescent="0.25">
      <c r="E283" s="54">
        <v>280</v>
      </c>
      <c r="F283" s="464" t="s">
        <v>6676</v>
      </c>
      <c r="G283" s="465"/>
      <c r="H283" s="466"/>
      <c r="I283" s="415"/>
      <c r="J283" s="415"/>
      <c r="K283" s="421">
        <v>1440</v>
      </c>
      <c r="L283" s="421"/>
      <c r="M283" s="421"/>
      <c r="N283" s="421"/>
      <c r="O283" s="421"/>
      <c r="P283" s="421"/>
      <c r="Q283" s="421"/>
    </row>
    <row r="284" spans="5:17" x14ac:dyDescent="0.25">
      <c r="E284" s="54">
        <v>281</v>
      </c>
      <c r="F284" s="56" t="s">
        <v>6124</v>
      </c>
      <c r="G284" s="56" t="s">
        <v>6236</v>
      </c>
      <c r="H284" s="56" t="s">
        <v>4528</v>
      </c>
      <c r="I284" s="261">
        <v>5500</v>
      </c>
      <c r="J284" s="420">
        <v>1.5</v>
      </c>
      <c r="K284" s="261">
        <v>8250</v>
      </c>
      <c r="L284" s="261">
        <v>5775</v>
      </c>
      <c r="M284" s="261">
        <v>4950</v>
      </c>
      <c r="N284" s="261">
        <v>3300</v>
      </c>
      <c r="O284" s="261">
        <v>3849.9999999999995</v>
      </c>
      <c r="P284" s="420">
        <v>1.5000000000000002</v>
      </c>
      <c r="Q284" s="420">
        <v>1.5</v>
      </c>
    </row>
    <row r="285" spans="5:17" ht="112.5" customHeight="1" x14ac:dyDescent="0.25">
      <c r="E285" s="54">
        <v>282</v>
      </c>
      <c r="F285" s="464" t="s">
        <v>6677</v>
      </c>
      <c r="G285" s="465"/>
      <c r="H285" s="466"/>
      <c r="I285" s="415"/>
      <c r="J285" s="415"/>
      <c r="K285" s="421">
        <v>2700</v>
      </c>
      <c r="L285" s="421"/>
      <c r="M285" s="421"/>
      <c r="N285" s="421"/>
      <c r="O285" s="421"/>
      <c r="P285" s="421"/>
      <c r="Q285" s="421"/>
    </row>
    <row r="286" spans="5:17" ht="112.5" customHeight="1" x14ac:dyDescent="0.25">
      <c r="E286" s="54">
        <v>283</v>
      </c>
      <c r="F286" s="464" t="s">
        <v>6678</v>
      </c>
      <c r="G286" s="465"/>
      <c r="H286" s="466"/>
      <c r="I286" s="415"/>
      <c r="J286" s="415"/>
      <c r="K286" s="421">
        <v>1950</v>
      </c>
      <c r="L286" s="421"/>
      <c r="M286" s="421"/>
      <c r="N286" s="421"/>
      <c r="O286" s="421"/>
      <c r="P286" s="421"/>
      <c r="Q286" s="421"/>
    </row>
    <row r="287" spans="5:17" ht="112.5" customHeight="1" x14ac:dyDescent="0.25">
      <c r="E287" s="54">
        <v>284</v>
      </c>
      <c r="F287" s="464" t="s">
        <v>6679</v>
      </c>
      <c r="G287" s="465"/>
      <c r="H287" s="466"/>
      <c r="I287" s="415"/>
      <c r="J287" s="415"/>
      <c r="K287" s="421">
        <v>1650</v>
      </c>
      <c r="L287" s="421"/>
      <c r="M287" s="421"/>
      <c r="N287" s="421"/>
      <c r="O287" s="421"/>
      <c r="P287" s="421"/>
      <c r="Q287" s="421"/>
    </row>
    <row r="288" spans="5:17" ht="112.5" customHeight="1" x14ac:dyDescent="0.25">
      <c r="E288" s="54">
        <v>285</v>
      </c>
      <c r="F288" s="464" t="s">
        <v>6680</v>
      </c>
      <c r="G288" s="465"/>
      <c r="H288" s="466"/>
      <c r="I288" s="415"/>
      <c r="J288" s="415"/>
      <c r="K288" s="421">
        <v>2160</v>
      </c>
      <c r="L288" s="421"/>
      <c r="M288" s="421"/>
      <c r="N288" s="421"/>
      <c r="O288" s="421"/>
      <c r="P288" s="421"/>
      <c r="Q288" s="421"/>
    </row>
    <row r="289" spans="5:17" ht="112.5" customHeight="1" x14ac:dyDescent="0.25">
      <c r="E289" s="54">
        <v>286</v>
      </c>
      <c r="F289" s="464" t="s">
        <v>6681</v>
      </c>
      <c r="G289" s="465"/>
      <c r="H289" s="466"/>
      <c r="I289" s="415"/>
      <c r="J289" s="415"/>
      <c r="K289" s="421">
        <v>1560</v>
      </c>
      <c r="L289" s="421"/>
      <c r="M289" s="421"/>
      <c r="N289" s="421"/>
      <c r="O289" s="421"/>
      <c r="P289" s="421"/>
      <c r="Q289" s="421"/>
    </row>
    <row r="290" spans="5:17" ht="112.5" customHeight="1" x14ac:dyDescent="0.25">
      <c r="E290" s="54">
        <v>287</v>
      </c>
      <c r="F290" s="464" t="s">
        <v>6682</v>
      </c>
      <c r="G290" s="465"/>
      <c r="H290" s="466"/>
      <c r="I290" s="415"/>
      <c r="J290" s="415"/>
      <c r="K290" s="421">
        <v>1320</v>
      </c>
      <c r="L290" s="421"/>
      <c r="M290" s="421"/>
      <c r="N290" s="421"/>
      <c r="O290" s="421"/>
      <c r="P290" s="421"/>
      <c r="Q290" s="421"/>
    </row>
    <row r="291" spans="5:17" x14ac:dyDescent="0.25">
      <c r="E291" s="54">
        <v>288</v>
      </c>
      <c r="F291" s="56" t="s">
        <v>6124</v>
      </c>
      <c r="G291" s="56" t="s">
        <v>6241</v>
      </c>
      <c r="H291" s="56" t="s">
        <v>6242</v>
      </c>
      <c r="I291" s="261">
        <v>4500</v>
      </c>
      <c r="J291" s="420">
        <v>1.5</v>
      </c>
      <c r="K291" s="261">
        <v>6750</v>
      </c>
      <c r="L291" s="261">
        <v>4725</v>
      </c>
      <c r="M291" s="261">
        <v>4050</v>
      </c>
      <c r="N291" s="261">
        <v>2700</v>
      </c>
      <c r="O291" s="261">
        <v>3150</v>
      </c>
      <c r="P291" s="420">
        <v>1.5</v>
      </c>
      <c r="Q291" s="420">
        <v>1.5</v>
      </c>
    </row>
    <row r="292" spans="5:17" ht="112.5" customHeight="1" x14ac:dyDescent="0.25">
      <c r="E292" s="54">
        <v>289</v>
      </c>
      <c r="F292" s="464" t="s">
        <v>6683</v>
      </c>
      <c r="G292" s="465"/>
      <c r="H292" s="466"/>
      <c r="I292" s="415"/>
      <c r="J292" s="415"/>
      <c r="K292" s="421">
        <v>2550</v>
      </c>
      <c r="L292" s="421"/>
      <c r="M292" s="421"/>
      <c r="N292" s="421"/>
      <c r="O292" s="421"/>
      <c r="P292" s="421"/>
      <c r="Q292" s="421"/>
    </row>
    <row r="293" spans="5:17" ht="112.5" customHeight="1" x14ac:dyDescent="0.25">
      <c r="E293" s="54">
        <v>290</v>
      </c>
      <c r="F293" s="464" t="s">
        <v>6684</v>
      </c>
      <c r="G293" s="465"/>
      <c r="H293" s="466"/>
      <c r="I293" s="415"/>
      <c r="J293" s="415"/>
      <c r="K293" s="421">
        <v>1650</v>
      </c>
      <c r="L293" s="421"/>
      <c r="M293" s="421"/>
      <c r="N293" s="421"/>
      <c r="O293" s="421"/>
      <c r="P293" s="421"/>
      <c r="Q293" s="421"/>
    </row>
    <row r="294" spans="5:17" ht="112.5" customHeight="1" x14ac:dyDescent="0.25">
      <c r="E294" s="54">
        <v>291</v>
      </c>
      <c r="F294" s="464" t="s">
        <v>6685</v>
      </c>
      <c r="G294" s="465"/>
      <c r="H294" s="466"/>
      <c r="I294" s="415"/>
      <c r="J294" s="415"/>
      <c r="K294" s="421">
        <v>1350</v>
      </c>
      <c r="L294" s="421"/>
      <c r="M294" s="421"/>
      <c r="N294" s="421"/>
      <c r="O294" s="421"/>
      <c r="P294" s="421"/>
      <c r="Q294" s="421"/>
    </row>
    <row r="295" spans="5:17" ht="112.5" customHeight="1" x14ac:dyDescent="0.25">
      <c r="E295" s="54">
        <v>292</v>
      </c>
      <c r="F295" s="464" t="s">
        <v>6686</v>
      </c>
      <c r="G295" s="465"/>
      <c r="H295" s="466"/>
      <c r="I295" s="415"/>
      <c r="J295" s="415"/>
      <c r="K295" s="421">
        <v>2040</v>
      </c>
      <c r="L295" s="421"/>
      <c r="M295" s="421"/>
      <c r="N295" s="421"/>
      <c r="O295" s="421"/>
      <c r="P295" s="421"/>
      <c r="Q295" s="421"/>
    </row>
    <row r="296" spans="5:17" ht="112.5" customHeight="1" x14ac:dyDescent="0.25">
      <c r="E296" s="54">
        <v>293</v>
      </c>
      <c r="F296" s="464" t="s">
        <v>6687</v>
      </c>
      <c r="G296" s="465"/>
      <c r="H296" s="466"/>
      <c r="I296" s="415"/>
      <c r="J296" s="415"/>
      <c r="K296" s="421">
        <v>1320</v>
      </c>
      <c r="L296" s="421"/>
      <c r="M296" s="421"/>
      <c r="N296" s="421"/>
      <c r="O296" s="421"/>
      <c r="P296" s="421"/>
      <c r="Q296" s="421"/>
    </row>
    <row r="297" spans="5:17" ht="112.5" customHeight="1" x14ac:dyDescent="0.25">
      <c r="E297" s="54">
        <v>294</v>
      </c>
      <c r="F297" s="464" t="s">
        <v>6688</v>
      </c>
      <c r="G297" s="465"/>
      <c r="H297" s="466"/>
      <c r="I297" s="415"/>
      <c r="J297" s="415"/>
      <c r="K297" s="421">
        <v>1080</v>
      </c>
      <c r="L297" s="421"/>
      <c r="M297" s="421"/>
      <c r="N297" s="421"/>
      <c r="O297" s="421"/>
      <c r="P297" s="421"/>
      <c r="Q297" s="421"/>
    </row>
    <row r="298" spans="5:17" x14ac:dyDescent="0.25">
      <c r="E298" s="54">
        <v>295</v>
      </c>
      <c r="F298" s="56" t="s">
        <v>6124</v>
      </c>
      <c r="G298" s="56" t="s">
        <v>6245</v>
      </c>
      <c r="H298" s="56" t="s">
        <v>6229</v>
      </c>
      <c r="I298" s="261">
        <v>3000</v>
      </c>
      <c r="J298" s="420">
        <v>1.5</v>
      </c>
      <c r="K298" s="261">
        <v>4500</v>
      </c>
      <c r="L298" s="261">
        <v>3150</v>
      </c>
      <c r="M298" s="261">
        <v>2700</v>
      </c>
      <c r="N298" s="261">
        <v>1800</v>
      </c>
      <c r="O298" s="261">
        <v>2100</v>
      </c>
      <c r="P298" s="420">
        <v>1.5</v>
      </c>
      <c r="Q298" s="420">
        <v>1.5</v>
      </c>
    </row>
    <row r="299" spans="5:17" ht="112.5" customHeight="1" x14ac:dyDescent="0.25">
      <c r="E299" s="54">
        <v>296</v>
      </c>
      <c r="F299" s="464" t="s">
        <v>6689</v>
      </c>
      <c r="G299" s="465"/>
      <c r="H299" s="466"/>
      <c r="I299" s="415"/>
      <c r="J299" s="415"/>
      <c r="K299" s="421">
        <v>2250</v>
      </c>
      <c r="L299" s="421"/>
      <c r="M299" s="421"/>
      <c r="N299" s="421"/>
      <c r="O299" s="421"/>
      <c r="P299" s="421"/>
      <c r="Q299" s="421"/>
    </row>
    <row r="300" spans="5:17" ht="112.5" customHeight="1" x14ac:dyDescent="0.25">
      <c r="E300" s="54">
        <v>297</v>
      </c>
      <c r="F300" s="464" t="s">
        <v>6690</v>
      </c>
      <c r="G300" s="465"/>
      <c r="H300" s="466"/>
      <c r="I300" s="415"/>
      <c r="J300" s="415"/>
      <c r="K300" s="421">
        <v>1500</v>
      </c>
      <c r="L300" s="421"/>
      <c r="M300" s="421"/>
      <c r="N300" s="421"/>
      <c r="O300" s="421"/>
      <c r="P300" s="421"/>
      <c r="Q300" s="421"/>
    </row>
    <row r="301" spans="5:17" ht="112.5" customHeight="1" x14ac:dyDescent="0.25">
      <c r="E301" s="54">
        <v>298</v>
      </c>
      <c r="F301" s="464" t="s">
        <v>6691</v>
      </c>
      <c r="G301" s="465"/>
      <c r="H301" s="466"/>
      <c r="I301" s="415"/>
      <c r="J301" s="415"/>
      <c r="K301" s="421">
        <v>1350</v>
      </c>
      <c r="L301" s="421"/>
      <c r="M301" s="421"/>
      <c r="N301" s="421"/>
      <c r="O301" s="421"/>
      <c r="P301" s="421"/>
      <c r="Q301" s="421"/>
    </row>
    <row r="302" spans="5:17" ht="112.5" customHeight="1" x14ac:dyDescent="0.25">
      <c r="E302" s="54">
        <v>299</v>
      </c>
      <c r="F302" s="464" t="s">
        <v>6692</v>
      </c>
      <c r="G302" s="465"/>
      <c r="H302" s="466"/>
      <c r="I302" s="415"/>
      <c r="J302" s="415"/>
      <c r="K302" s="421">
        <v>1800</v>
      </c>
      <c r="L302" s="421"/>
      <c r="M302" s="421"/>
      <c r="N302" s="421"/>
      <c r="O302" s="421"/>
      <c r="P302" s="421"/>
      <c r="Q302" s="421"/>
    </row>
    <row r="303" spans="5:17" ht="112.5" customHeight="1" x14ac:dyDescent="0.25">
      <c r="E303" s="54">
        <v>300</v>
      </c>
      <c r="F303" s="464" t="s">
        <v>6693</v>
      </c>
      <c r="G303" s="465"/>
      <c r="H303" s="466"/>
      <c r="I303" s="415"/>
      <c r="J303" s="415"/>
      <c r="K303" s="421">
        <v>1200</v>
      </c>
      <c r="L303" s="421"/>
      <c r="M303" s="421"/>
      <c r="N303" s="421"/>
      <c r="O303" s="421"/>
      <c r="P303" s="421"/>
      <c r="Q303" s="421"/>
    </row>
    <row r="304" spans="5:17" ht="112.5" customHeight="1" x14ac:dyDescent="0.25">
      <c r="E304" s="54">
        <v>301</v>
      </c>
      <c r="F304" s="464" t="s">
        <v>6694</v>
      </c>
      <c r="G304" s="465"/>
      <c r="H304" s="466"/>
      <c r="I304" s="415"/>
      <c r="J304" s="415"/>
      <c r="K304" s="421">
        <v>1080</v>
      </c>
      <c r="L304" s="421"/>
      <c r="M304" s="421"/>
      <c r="N304" s="421"/>
      <c r="O304" s="421"/>
      <c r="P304" s="421"/>
      <c r="Q304" s="421"/>
    </row>
    <row r="305" spans="5:17" ht="63" x14ac:dyDescent="0.25">
      <c r="E305" s="54">
        <v>302</v>
      </c>
      <c r="F305" s="56" t="s">
        <v>6417</v>
      </c>
      <c r="G305" s="56" t="s">
        <v>6316</v>
      </c>
      <c r="H305" s="56" t="s">
        <v>6418</v>
      </c>
      <c r="I305" s="261">
        <v>3000</v>
      </c>
      <c r="J305" s="420">
        <v>1.8</v>
      </c>
      <c r="K305" s="261">
        <v>5400</v>
      </c>
      <c r="L305" s="261">
        <v>3779.9999999999995</v>
      </c>
      <c r="M305" s="261">
        <v>3240</v>
      </c>
      <c r="N305" s="261">
        <v>1800</v>
      </c>
      <c r="O305" s="261">
        <v>2100</v>
      </c>
      <c r="P305" s="420">
        <v>1.7999999999999998</v>
      </c>
      <c r="Q305" s="420">
        <v>1.8</v>
      </c>
    </row>
    <row r="306" spans="5:17" ht="112.5" customHeight="1" x14ac:dyDescent="0.25">
      <c r="E306" s="54">
        <v>303</v>
      </c>
      <c r="F306" s="464" t="s">
        <v>6695</v>
      </c>
      <c r="G306" s="465"/>
      <c r="H306" s="466"/>
      <c r="I306" s="415"/>
      <c r="J306" s="415"/>
      <c r="K306" s="421">
        <v>2700</v>
      </c>
      <c r="L306" s="421"/>
      <c r="M306" s="421"/>
      <c r="N306" s="421"/>
      <c r="O306" s="421"/>
      <c r="P306" s="421"/>
      <c r="Q306" s="421"/>
    </row>
    <row r="307" spans="5:17" ht="112.5" customHeight="1" x14ac:dyDescent="0.25">
      <c r="E307" s="54">
        <v>304</v>
      </c>
      <c r="F307" s="464" t="s">
        <v>6696</v>
      </c>
      <c r="G307" s="465"/>
      <c r="H307" s="466"/>
      <c r="I307" s="415"/>
      <c r="J307" s="415"/>
      <c r="K307" s="421">
        <v>1800</v>
      </c>
      <c r="L307" s="421"/>
      <c r="M307" s="421"/>
      <c r="N307" s="421"/>
      <c r="O307" s="421"/>
      <c r="P307" s="421"/>
      <c r="Q307" s="421"/>
    </row>
    <row r="308" spans="5:17" ht="112.5" customHeight="1" x14ac:dyDescent="0.25">
      <c r="E308" s="54">
        <v>305</v>
      </c>
      <c r="F308" s="464" t="s">
        <v>6697</v>
      </c>
      <c r="G308" s="465"/>
      <c r="H308" s="466"/>
      <c r="I308" s="415"/>
      <c r="J308" s="415"/>
      <c r="K308" s="421">
        <v>1440</v>
      </c>
      <c r="L308" s="421"/>
      <c r="M308" s="421"/>
      <c r="N308" s="421"/>
      <c r="O308" s="421"/>
      <c r="P308" s="421"/>
      <c r="Q308" s="421"/>
    </row>
    <row r="309" spans="5:17" ht="112.5" customHeight="1" x14ac:dyDescent="0.25">
      <c r="E309" s="54">
        <v>306</v>
      </c>
      <c r="F309" s="464" t="s">
        <v>6698</v>
      </c>
      <c r="G309" s="465"/>
      <c r="H309" s="466"/>
      <c r="I309" s="415"/>
      <c r="J309" s="415"/>
      <c r="K309" s="421">
        <v>2160</v>
      </c>
      <c r="L309" s="421"/>
      <c r="M309" s="421"/>
      <c r="N309" s="421"/>
      <c r="O309" s="421"/>
      <c r="P309" s="421"/>
      <c r="Q309" s="421"/>
    </row>
    <row r="310" spans="5:17" ht="112.5" customHeight="1" x14ac:dyDescent="0.25">
      <c r="E310" s="54">
        <v>307</v>
      </c>
      <c r="F310" s="464" t="s">
        <v>6699</v>
      </c>
      <c r="G310" s="465"/>
      <c r="H310" s="466"/>
      <c r="I310" s="415"/>
      <c r="J310" s="415"/>
      <c r="K310" s="421">
        <v>1440</v>
      </c>
      <c r="L310" s="421"/>
      <c r="M310" s="421"/>
      <c r="N310" s="421"/>
      <c r="O310" s="421"/>
      <c r="P310" s="421"/>
      <c r="Q310" s="421"/>
    </row>
    <row r="311" spans="5:17" ht="112.5" customHeight="1" x14ac:dyDescent="0.25">
      <c r="E311" s="54">
        <v>308</v>
      </c>
      <c r="F311" s="464" t="s">
        <v>6700</v>
      </c>
      <c r="G311" s="465"/>
      <c r="H311" s="466"/>
      <c r="I311" s="415"/>
      <c r="J311" s="415"/>
      <c r="K311" s="421">
        <v>1152</v>
      </c>
      <c r="L311" s="421"/>
      <c r="M311" s="421"/>
      <c r="N311" s="421"/>
      <c r="O311" s="421"/>
      <c r="P311" s="421"/>
      <c r="Q311" s="421"/>
    </row>
    <row r="312" spans="5:17" ht="31.5" x14ac:dyDescent="0.25">
      <c r="E312" s="54">
        <v>309</v>
      </c>
      <c r="F312" s="56" t="s">
        <v>4299</v>
      </c>
      <c r="G312" s="56" t="s">
        <v>6251</v>
      </c>
      <c r="H312" s="56" t="s">
        <v>6252</v>
      </c>
      <c r="I312" s="261">
        <v>5500</v>
      </c>
      <c r="J312" s="420">
        <v>1.5</v>
      </c>
      <c r="K312" s="261">
        <v>8250</v>
      </c>
      <c r="L312" s="261">
        <v>5775</v>
      </c>
      <c r="M312" s="261">
        <v>4950</v>
      </c>
      <c r="N312" s="261">
        <v>3300</v>
      </c>
      <c r="O312" s="261">
        <v>3849.9999999999995</v>
      </c>
      <c r="P312" s="420">
        <v>1.5000000000000002</v>
      </c>
      <c r="Q312" s="420">
        <v>1.5</v>
      </c>
    </row>
    <row r="313" spans="5:17" ht="112.5" customHeight="1" x14ac:dyDescent="0.25">
      <c r="E313" s="54">
        <v>310</v>
      </c>
      <c r="F313" s="464" t="s">
        <v>6701</v>
      </c>
      <c r="G313" s="465"/>
      <c r="H313" s="466"/>
      <c r="I313" s="415"/>
      <c r="J313" s="415"/>
      <c r="K313" s="421">
        <v>2550</v>
      </c>
      <c r="L313" s="421"/>
      <c r="M313" s="421"/>
      <c r="N313" s="421"/>
      <c r="O313" s="421"/>
      <c r="P313" s="421"/>
      <c r="Q313" s="421"/>
    </row>
    <row r="314" spans="5:17" ht="112.5" customHeight="1" x14ac:dyDescent="0.25">
      <c r="E314" s="54">
        <v>311</v>
      </c>
      <c r="F314" s="464" t="s">
        <v>6702</v>
      </c>
      <c r="G314" s="465"/>
      <c r="H314" s="466"/>
      <c r="I314" s="415"/>
      <c r="J314" s="415"/>
      <c r="K314" s="421">
        <v>1800</v>
      </c>
      <c r="L314" s="421"/>
      <c r="M314" s="421"/>
      <c r="N314" s="421"/>
      <c r="O314" s="421"/>
      <c r="P314" s="421"/>
      <c r="Q314" s="421"/>
    </row>
    <row r="315" spans="5:17" ht="112.5" customHeight="1" x14ac:dyDescent="0.25">
      <c r="E315" s="54">
        <v>312</v>
      </c>
      <c r="F315" s="464" t="s">
        <v>6703</v>
      </c>
      <c r="G315" s="465"/>
      <c r="H315" s="466"/>
      <c r="I315" s="415"/>
      <c r="J315" s="415"/>
      <c r="K315" s="421">
        <v>1350</v>
      </c>
      <c r="L315" s="421"/>
      <c r="M315" s="421"/>
      <c r="N315" s="421"/>
      <c r="O315" s="421"/>
      <c r="P315" s="421"/>
      <c r="Q315" s="421"/>
    </row>
    <row r="316" spans="5:17" ht="112.5" customHeight="1" x14ac:dyDescent="0.25">
      <c r="E316" s="54">
        <v>313</v>
      </c>
      <c r="F316" s="464" t="s">
        <v>6704</v>
      </c>
      <c r="G316" s="465"/>
      <c r="H316" s="466"/>
      <c r="I316" s="415"/>
      <c r="J316" s="415"/>
      <c r="K316" s="421">
        <v>2040</v>
      </c>
      <c r="L316" s="421"/>
      <c r="M316" s="421"/>
      <c r="N316" s="421"/>
      <c r="O316" s="421"/>
      <c r="P316" s="421"/>
      <c r="Q316" s="421"/>
    </row>
    <row r="317" spans="5:17" ht="112.5" customHeight="1" x14ac:dyDescent="0.25">
      <c r="E317" s="54">
        <v>314</v>
      </c>
      <c r="F317" s="464" t="s">
        <v>6705</v>
      </c>
      <c r="G317" s="465"/>
      <c r="H317" s="466"/>
      <c r="I317" s="415"/>
      <c r="J317" s="415"/>
      <c r="K317" s="421">
        <v>1440</v>
      </c>
      <c r="L317" s="421"/>
      <c r="M317" s="421"/>
      <c r="N317" s="421"/>
      <c r="O317" s="421"/>
      <c r="P317" s="421"/>
      <c r="Q317" s="421"/>
    </row>
    <row r="318" spans="5:17" ht="112.5" customHeight="1" x14ac:dyDescent="0.25">
      <c r="E318" s="54">
        <v>315</v>
      </c>
      <c r="F318" s="464" t="s">
        <v>6706</v>
      </c>
      <c r="G318" s="465"/>
      <c r="H318" s="466"/>
      <c r="I318" s="415"/>
      <c r="J318" s="415"/>
      <c r="K318" s="421">
        <v>1080</v>
      </c>
      <c r="L318" s="421"/>
      <c r="M318" s="421"/>
      <c r="N318" s="421"/>
      <c r="O318" s="421"/>
      <c r="P318" s="421"/>
      <c r="Q318" s="421"/>
    </row>
    <row r="319" spans="5:17" x14ac:dyDescent="0.25">
      <c r="E319" s="54">
        <v>316</v>
      </c>
      <c r="F319" s="56" t="s">
        <v>4299</v>
      </c>
      <c r="G319" s="56" t="s">
        <v>6255</v>
      </c>
      <c r="H319" s="56" t="s">
        <v>6256</v>
      </c>
      <c r="I319" s="261">
        <v>5000</v>
      </c>
      <c r="J319" s="420">
        <v>1.5</v>
      </c>
      <c r="K319" s="261">
        <v>7500</v>
      </c>
      <c r="L319" s="261">
        <v>5250</v>
      </c>
      <c r="M319" s="261">
        <v>4500</v>
      </c>
      <c r="N319" s="261">
        <v>3000</v>
      </c>
      <c r="O319" s="261">
        <v>3500</v>
      </c>
      <c r="P319" s="420">
        <v>1.5</v>
      </c>
      <c r="Q319" s="420">
        <v>1.5</v>
      </c>
    </row>
    <row r="320" spans="5:17" ht="112.5" customHeight="1" x14ac:dyDescent="0.25">
      <c r="E320" s="54">
        <v>317</v>
      </c>
      <c r="F320" s="464" t="s">
        <v>6707</v>
      </c>
      <c r="G320" s="465"/>
      <c r="H320" s="466"/>
      <c r="I320" s="415"/>
      <c r="J320" s="415"/>
      <c r="K320" s="421">
        <v>2550</v>
      </c>
      <c r="L320" s="421"/>
      <c r="M320" s="421"/>
      <c r="N320" s="421"/>
      <c r="O320" s="421"/>
      <c r="P320" s="421"/>
      <c r="Q320" s="421"/>
    </row>
    <row r="321" spans="5:17" ht="112.5" customHeight="1" x14ac:dyDescent="0.25">
      <c r="E321" s="54">
        <v>318</v>
      </c>
      <c r="F321" s="464" t="s">
        <v>6708</v>
      </c>
      <c r="G321" s="465"/>
      <c r="H321" s="466"/>
      <c r="I321" s="415"/>
      <c r="J321" s="415"/>
      <c r="K321" s="421">
        <v>1800</v>
      </c>
      <c r="L321" s="421"/>
      <c r="M321" s="421"/>
      <c r="N321" s="421"/>
      <c r="O321" s="421"/>
      <c r="P321" s="421"/>
      <c r="Q321" s="421"/>
    </row>
    <row r="322" spans="5:17" ht="112.5" customHeight="1" x14ac:dyDescent="0.25">
      <c r="E322" s="54">
        <v>319</v>
      </c>
      <c r="F322" s="464" t="s">
        <v>6709</v>
      </c>
      <c r="G322" s="465"/>
      <c r="H322" s="466"/>
      <c r="I322" s="415"/>
      <c r="J322" s="415"/>
      <c r="K322" s="421">
        <v>1350</v>
      </c>
      <c r="L322" s="421"/>
      <c r="M322" s="421"/>
      <c r="N322" s="421"/>
      <c r="O322" s="421"/>
      <c r="P322" s="421"/>
      <c r="Q322" s="421"/>
    </row>
    <row r="323" spans="5:17" ht="112.5" customHeight="1" x14ac:dyDescent="0.25">
      <c r="E323" s="54">
        <v>320</v>
      </c>
      <c r="F323" s="464" t="s">
        <v>6710</v>
      </c>
      <c r="G323" s="465"/>
      <c r="H323" s="466"/>
      <c r="I323" s="415"/>
      <c r="J323" s="415"/>
      <c r="K323" s="421">
        <v>2040</v>
      </c>
      <c r="L323" s="421"/>
      <c r="M323" s="421"/>
      <c r="N323" s="421"/>
      <c r="O323" s="421"/>
      <c r="P323" s="421"/>
      <c r="Q323" s="421"/>
    </row>
    <row r="324" spans="5:17" ht="112.5" customHeight="1" x14ac:dyDescent="0.25">
      <c r="E324" s="54">
        <v>321</v>
      </c>
      <c r="F324" s="464" t="s">
        <v>6711</v>
      </c>
      <c r="G324" s="465"/>
      <c r="H324" s="466"/>
      <c r="I324" s="415"/>
      <c r="J324" s="415"/>
      <c r="K324" s="421">
        <v>1440</v>
      </c>
      <c r="L324" s="421"/>
      <c r="M324" s="421"/>
      <c r="N324" s="421"/>
      <c r="O324" s="421"/>
      <c r="P324" s="421"/>
      <c r="Q324" s="421"/>
    </row>
    <row r="325" spans="5:17" ht="112.5" customHeight="1" x14ac:dyDescent="0.25">
      <c r="E325" s="54">
        <v>322</v>
      </c>
      <c r="F325" s="464" t="s">
        <v>6712</v>
      </c>
      <c r="G325" s="465"/>
      <c r="H325" s="466"/>
      <c r="I325" s="415"/>
      <c r="J325" s="415"/>
      <c r="K325" s="421">
        <v>1080</v>
      </c>
      <c r="L325" s="421"/>
      <c r="M325" s="421"/>
      <c r="N325" s="421"/>
      <c r="O325" s="421"/>
      <c r="P325" s="421"/>
      <c r="Q325" s="421"/>
    </row>
    <row r="326" spans="5:17" x14ac:dyDescent="0.25">
      <c r="E326" s="54">
        <v>323</v>
      </c>
      <c r="F326" s="56" t="s">
        <v>4299</v>
      </c>
      <c r="G326" s="56" t="s">
        <v>6259</v>
      </c>
      <c r="H326" s="56" t="s">
        <v>5410</v>
      </c>
      <c r="I326" s="261">
        <v>5500</v>
      </c>
      <c r="J326" s="420">
        <v>1.5</v>
      </c>
      <c r="K326" s="261">
        <v>8250</v>
      </c>
      <c r="L326" s="261">
        <v>5775</v>
      </c>
      <c r="M326" s="261">
        <v>4950</v>
      </c>
      <c r="N326" s="261">
        <v>3300</v>
      </c>
      <c r="O326" s="261">
        <v>3849.9999999999995</v>
      </c>
      <c r="P326" s="420">
        <v>1.5000000000000002</v>
      </c>
      <c r="Q326" s="420">
        <v>1.5</v>
      </c>
    </row>
    <row r="327" spans="5:17" ht="112.5" customHeight="1" x14ac:dyDescent="0.25">
      <c r="E327" s="54">
        <v>324</v>
      </c>
      <c r="F327" s="464" t="s">
        <v>6713</v>
      </c>
      <c r="G327" s="465"/>
      <c r="H327" s="466"/>
      <c r="I327" s="415"/>
      <c r="J327" s="415"/>
      <c r="K327" s="421">
        <v>2700</v>
      </c>
      <c r="L327" s="421"/>
      <c r="M327" s="421"/>
      <c r="N327" s="421"/>
      <c r="O327" s="421"/>
      <c r="P327" s="421"/>
      <c r="Q327" s="421"/>
    </row>
    <row r="328" spans="5:17" ht="112.5" customHeight="1" x14ac:dyDescent="0.25">
      <c r="E328" s="54">
        <v>325</v>
      </c>
      <c r="F328" s="464" t="s">
        <v>6714</v>
      </c>
      <c r="G328" s="465"/>
      <c r="H328" s="466"/>
      <c r="I328" s="415"/>
      <c r="J328" s="415"/>
      <c r="K328" s="421">
        <v>1950</v>
      </c>
      <c r="L328" s="421"/>
      <c r="M328" s="421"/>
      <c r="N328" s="421"/>
      <c r="O328" s="421"/>
      <c r="P328" s="421"/>
      <c r="Q328" s="421"/>
    </row>
    <row r="329" spans="5:17" ht="112.5" customHeight="1" x14ac:dyDescent="0.25">
      <c r="E329" s="54">
        <v>326</v>
      </c>
      <c r="F329" s="464" t="s">
        <v>6715</v>
      </c>
      <c r="G329" s="465"/>
      <c r="H329" s="466"/>
      <c r="I329" s="415"/>
      <c r="J329" s="415"/>
      <c r="K329" s="421">
        <v>1500</v>
      </c>
      <c r="L329" s="421"/>
      <c r="M329" s="421"/>
      <c r="N329" s="421"/>
      <c r="O329" s="421"/>
      <c r="P329" s="421"/>
      <c r="Q329" s="421"/>
    </row>
    <row r="330" spans="5:17" ht="112.5" customHeight="1" x14ac:dyDescent="0.25">
      <c r="E330" s="54">
        <v>327</v>
      </c>
      <c r="F330" s="464" t="s">
        <v>6716</v>
      </c>
      <c r="G330" s="465"/>
      <c r="H330" s="466"/>
      <c r="I330" s="415"/>
      <c r="J330" s="415"/>
      <c r="K330" s="421">
        <v>2160</v>
      </c>
      <c r="L330" s="421"/>
      <c r="M330" s="421"/>
      <c r="N330" s="421"/>
      <c r="O330" s="421"/>
      <c r="P330" s="421"/>
      <c r="Q330" s="421"/>
    </row>
    <row r="331" spans="5:17" ht="112.5" customHeight="1" x14ac:dyDescent="0.25">
      <c r="E331" s="54">
        <v>328</v>
      </c>
      <c r="F331" s="464" t="s">
        <v>6717</v>
      </c>
      <c r="G331" s="465"/>
      <c r="H331" s="466"/>
      <c r="I331" s="415"/>
      <c r="J331" s="415"/>
      <c r="K331" s="421">
        <v>1560</v>
      </c>
      <c r="L331" s="421"/>
      <c r="M331" s="421"/>
      <c r="N331" s="421"/>
      <c r="O331" s="421"/>
      <c r="P331" s="421"/>
      <c r="Q331" s="421"/>
    </row>
    <row r="332" spans="5:17" ht="112.5" customHeight="1" x14ac:dyDescent="0.25">
      <c r="E332" s="54">
        <v>329</v>
      </c>
      <c r="F332" s="464" t="s">
        <v>6718</v>
      </c>
      <c r="G332" s="465"/>
      <c r="H332" s="466"/>
      <c r="I332" s="415"/>
      <c r="J332" s="415"/>
      <c r="K332" s="421">
        <v>1200</v>
      </c>
      <c r="L332" s="421"/>
      <c r="M332" s="421"/>
      <c r="N332" s="421"/>
      <c r="O332" s="421"/>
      <c r="P332" s="421"/>
      <c r="Q332" s="421"/>
    </row>
    <row r="333" spans="5:17" ht="31.5" x14ac:dyDescent="0.25">
      <c r="E333" s="54">
        <v>330</v>
      </c>
      <c r="F333" s="56" t="s">
        <v>4299</v>
      </c>
      <c r="G333" s="56" t="s">
        <v>6262</v>
      </c>
      <c r="H333" s="56" t="s">
        <v>6263</v>
      </c>
      <c r="I333" s="261">
        <v>2100</v>
      </c>
      <c r="J333" s="420">
        <v>1.5</v>
      </c>
      <c r="K333" s="261">
        <v>3150</v>
      </c>
      <c r="L333" s="261">
        <v>2205</v>
      </c>
      <c r="M333" s="261">
        <v>1890</v>
      </c>
      <c r="N333" s="261">
        <v>1260</v>
      </c>
      <c r="O333" s="261">
        <v>1470</v>
      </c>
      <c r="P333" s="420">
        <v>1.5</v>
      </c>
      <c r="Q333" s="420">
        <v>1.5</v>
      </c>
    </row>
    <row r="334" spans="5:17" ht="112.5" customHeight="1" x14ac:dyDescent="0.25">
      <c r="E334" s="54">
        <v>331</v>
      </c>
      <c r="F334" s="464" t="s">
        <v>6719</v>
      </c>
      <c r="G334" s="465"/>
      <c r="H334" s="466"/>
      <c r="I334" s="415"/>
      <c r="J334" s="415"/>
      <c r="K334" s="421">
        <v>1500</v>
      </c>
      <c r="L334" s="421"/>
      <c r="M334" s="421"/>
      <c r="N334" s="421"/>
      <c r="O334" s="421"/>
      <c r="P334" s="421"/>
      <c r="Q334" s="421"/>
    </row>
    <row r="335" spans="5:17" ht="112.5" customHeight="1" x14ac:dyDescent="0.25">
      <c r="E335" s="54">
        <v>332</v>
      </c>
      <c r="F335" s="464" t="s">
        <v>6720</v>
      </c>
      <c r="G335" s="465"/>
      <c r="H335" s="466"/>
      <c r="I335" s="415"/>
      <c r="J335" s="415"/>
      <c r="K335" s="421">
        <v>1350</v>
      </c>
      <c r="L335" s="421"/>
      <c r="M335" s="421"/>
      <c r="N335" s="421"/>
      <c r="O335" s="421"/>
      <c r="P335" s="421"/>
      <c r="Q335" s="421"/>
    </row>
    <row r="336" spans="5:17" ht="112.5" customHeight="1" x14ac:dyDescent="0.25">
      <c r="E336" s="54">
        <v>333</v>
      </c>
      <c r="F336" s="464" t="s">
        <v>6721</v>
      </c>
      <c r="G336" s="465"/>
      <c r="H336" s="466"/>
      <c r="I336" s="415"/>
      <c r="J336" s="415"/>
      <c r="K336" s="421">
        <v>1200</v>
      </c>
      <c r="L336" s="421"/>
      <c r="M336" s="421"/>
      <c r="N336" s="421"/>
      <c r="O336" s="421"/>
      <c r="P336" s="421"/>
      <c r="Q336" s="421"/>
    </row>
    <row r="337" spans="5:17" ht="112.5" customHeight="1" x14ac:dyDescent="0.25">
      <c r="E337" s="54">
        <v>334</v>
      </c>
      <c r="F337" s="464" t="s">
        <v>6722</v>
      </c>
      <c r="G337" s="465"/>
      <c r="H337" s="466"/>
      <c r="I337" s="415"/>
      <c r="J337" s="415"/>
      <c r="K337" s="421">
        <v>1200</v>
      </c>
      <c r="L337" s="421"/>
      <c r="M337" s="421"/>
      <c r="N337" s="421"/>
      <c r="O337" s="421"/>
      <c r="P337" s="421"/>
      <c r="Q337" s="421"/>
    </row>
    <row r="338" spans="5:17" ht="112.5" customHeight="1" x14ac:dyDescent="0.25">
      <c r="E338" s="54">
        <v>335</v>
      </c>
      <c r="F338" s="464" t="s">
        <v>6723</v>
      </c>
      <c r="G338" s="465"/>
      <c r="H338" s="466"/>
      <c r="I338" s="415"/>
      <c r="J338" s="415"/>
      <c r="K338" s="421">
        <v>1080</v>
      </c>
      <c r="L338" s="421"/>
      <c r="M338" s="421"/>
      <c r="N338" s="421"/>
      <c r="O338" s="421"/>
      <c r="P338" s="421"/>
      <c r="Q338" s="421"/>
    </row>
    <row r="339" spans="5:17" ht="112.5" customHeight="1" x14ac:dyDescent="0.25">
      <c r="E339" s="54">
        <v>336</v>
      </c>
      <c r="F339" s="464" t="s">
        <v>6724</v>
      </c>
      <c r="G339" s="465"/>
      <c r="H339" s="466"/>
      <c r="I339" s="415"/>
      <c r="J339" s="415"/>
      <c r="K339" s="421">
        <v>960</v>
      </c>
      <c r="L339" s="421"/>
      <c r="M339" s="421"/>
      <c r="N339" s="421"/>
      <c r="O339" s="421"/>
      <c r="P339" s="421"/>
      <c r="Q339" s="421"/>
    </row>
    <row r="340" spans="5:17" x14ac:dyDescent="0.25">
      <c r="E340" s="54">
        <v>337</v>
      </c>
      <c r="F340" s="56" t="s">
        <v>274</v>
      </c>
      <c r="G340" s="56" t="s">
        <v>4299</v>
      </c>
      <c r="H340" s="56" t="s">
        <v>239</v>
      </c>
      <c r="I340" s="261">
        <v>2800</v>
      </c>
      <c r="J340" s="420">
        <v>1.8</v>
      </c>
      <c r="K340" s="261">
        <v>5040</v>
      </c>
      <c r="L340" s="261">
        <v>3528</v>
      </c>
      <c r="M340" s="261">
        <v>3024</v>
      </c>
      <c r="N340" s="261">
        <v>1680</v>
      </c>
      <c r="O340" s="261">
        <v>1959.9999999999998</v>
      </c>
      <c r="P340" s="420">
        <v>1.8000000000000003</v>
      </c>
      <c r="Q340" s="420">
        <v>1.8</v>
      </c>
    </row>
    <row r="341" spans="5:17" ht="112.5" customHeight="1" x14ac:dyDescent="0.25">
      <c r="E341" s="54">
        <v>338</v>
      </c>
      <c r="F341" s="464" t="s">
        <v>6725</v>
      </c>
      <c r="G341" s="465"/>
      <c r="H341" s="466"/>
      <c r="I341" s="415"/>
      <c r="J341" s="415"/>
      <c r="K341" s="421">
        <v>2340</v>
      </c>
      <c r="L341" s="421"/>
      <c r="M341" s="421"/>
      <c r="N341" s="421"/>
      <c r="O341" s="421"/>
      <c r="P341" s="421"/>
      <c r="Q341" s="421"/>
    </row>
    <row r="342" spans="5:17" ht="112.5" customHeight="1" x14ac:dyDescent="0.25">
      <c r="E342" s="54">
        <v>339</v>
      </c>
      <c r="F342" s="464" t="s">
        <v>6726</v>
      </c>
      <c r="G342" s="465"/>
      <c r="H342" s="466"/>
      <c r="I342" s="415"/>
      <c r="J342" s="415"/>
      <c r="K342" s="421">
        <v>1800</v>
      </c>
      <c r="L342" s="421"/>
      <c r="M342" s="421"/>
      <c r="N342" s="421"/>
      <c r="O342" s="421"/>
      <c r="P342" s="421"/>
      <c r="Q342" s="421"/>
    </row>
    <row r="343" spans="5:17" ht="112.5" customHeight="1" x14ac:dyDescent="0.25">
      <c r="E343" s="54">
        <v>340</v>
      </c>
      <c r="F343" s="464" t="s">
        <v>6727</v>
      </c>
      <c r="G343" s="465"/>
      <c r="H343" s="466"/>
      <c r="I343" s="415"/>
      <c r="J343" s="415"/>
      <c r="K343" s="421">
        <v>1440</v>
      </c>
      <c r="L343" s="421"/>
      <c r="M343" s="421"/>
      <c r="N343" s="421"/>
      <c r="O343" s="421"/>
      <c r="P343" s="421"/>
      <c r="Q343" s="421"/>
    </row>
    <row r="344" spans="5:17" ht="112.5" customHeight="1" x14ac:dyDescent="0.25">
      <c r="E344" s="54">
        <v>341</v>
      </c>
      <c r="F344" s="464" t="s">
        <v>6728</v>
      </c>
      <c r="G344" s="465"/>
      <c r="H344" s="466"/>
      <c r="I344" s="415"/>
      <c r="J344" s="415"/>
      <c r="K344" s="421">
        <v>1872</v>
      </c>
      <c r="L344" s="421"/>
      <c r="M344" s="421"/>
      <c r="N344" s="421"/>
      <c r="O344" s="421"/>
      <c r="P344" s="421"/>
      <c r="Q344" s="421"/>
    </row>
    <row r="345" spans="5:17" ht="112.5" customHeight="1" x14ac:dyDescent="0.25">
      <c r="E345" s="54">
        <v>342</v>
      </c>
      <c r="F345" s="464" t="s">
        <v>6729</v>
      </c>
      <c r="G345" s="465"/>
      <c r="H345" s="466"/>
      <c r="I345" s="415"/>
      <c r="J345" s="415"/>
      <c r="K345" s="421">
        <v>1440</v>
      </c>
      <c r="L345" s="421"/>
      <c r="M345" s="421"/>
      <c r="N345" s="421"/>
      <c r="O345" s="421"/>
      <c r="P345" s="421"/>
      <c r="Q345" s="421"/>
    </row>
    <row r="346" spans="5:17" ht="112.5" customHeight="1" x14ac:dyDescent="0.25">
      <c r="E346" s="54">
        <v>343</v>
      </c>
      <c r="F346" s="464" t="s">
        <v>6730</v>
      </c>
      <c r="G346" s="465"/>
      <c r="H346" s="466"/>
      <c r="I346" s="415"/>
      <c r="J346" s="415"/>
      <c r="K346" s="421">
        <v>1152</v>
      </c>
      <c r="L346" s="421"/>
      <c r="M346" s="421"/>
      <c r="N346" s="421"/>
      <c r="O346" s="421"/>
      <c r="P346" s="421"/>
      <c r="Q346" s="421"/>
    </row>
    <row r="347" spans="5:17" ht="63" x14ac:dyDescent="0.25">
      <c r="E347" s="54">
        <v>344</v>
      </c>
      <c r="F347" s="56" t="s">
        <v>5410</v>
      </c>
      <c r="G347" s="56" t="s">
        <v>6294</v>
      </c>
      <c r="H347" s="56" t="s">
        <v>6419</v>
      </c>
      <c r="I347" s="261">
        <v>3500</v>
      </c>
      <c r="J347" s="420">
        <v>1.5</v>
      </c>
      <c r="K347" s="261">
        <v>5250</v>
      </c>
      <c r="L347" s="261">
        <v>3674.9999999999995</v>
      </c>
      <c r="M347" s="261">
        <v>3150</v>
      </c>
      <c r="N347" s="261">
        <v>2100</v>
      </c>
      <c r="O347" s="261">
        <v>2450</v>
      </c>
      <c r="P347" s="420">
        <v>1.4999999999999998</v>
      </c>
      <c r="Q347" s="420">
        <v>1.5</v>
      </c>
    </row>
    <row r="348" spans="5:17" ht="112.5" customHeight="1" x14ac:dyDescent="0.25">
      <c r="E348" s="54">
        <v>345</v>
      </c>
      <c r="F348" s="464" t="s">
        <v>6731</v>
      </c>
      <c r="G348" s="465"/>
      <c r="H348" s="466"/>
      <c r="I348" s="415"/>
      <c r="J348" s="415"/>
      <c r="K348" s="421">
        <v>2100</v>
      </c>
      <c r="L348" s="421"/>
      <c r="M348" s="421"/>
      <c r="N348" s="421"/>
      <c r="O348" s="421"/>
      <c r="P348" s="421"/>
      <c r="Q348" s="421"/>
    </row>
    <row r="349" spans="5:17" ht="112.5" customHeight="1" x14ac:dyDescent="0.25">
      <c r="E349" s="54">
        <v>346</v>
      </c>
      <c r="F349" s="464" t="s">
        <v>6732</v>
      </c>
      <c r="G349" s="465"/>
      <c r="H349" s="466"/>
      <c r="I349" s="415"/>
      <c r="J349" s="415"/>
      <c r="K349" s="421">
        <v>1500</v>
      </c>
      <c r="L349" s="421"/>
      <c r="M349" s="421"/>
      <c r="N349" s="421"/>
      <c r="O349" s="421"/>
      <c r="P349" s="421"/>
      <c r="Q349" s="421"/>
    </row>
    <row r="350" spans="5:17" ht="112.5" customHeight="1" x14ac:dyDescent="0.25">
      <c r="E350" s="54">
        <v>347</v>
      </c>
      <c r="F350" s="464" t="s">
        <v>6733</v>
      </c>
      <c r="G350" s="465"/>
      <c r="H350" s="466"/>
      <c r="I350" s="415"/>
      <c r="J350" s="415"/>
      <c r="K350" s="421">
        <v>1350</v>
      </c>
      <c r="L350" s="421"/>
      <c r="M350" s="421"/>
      <c r="N350" s="421"/>
      <c r="O350" s="421"/>
      <c r="P350" s="421"/>
      <c r="Q350" s="421"/>
    </row>
    <row r="351" spans="5:17" ht="112.5" customHeight="1" x14ac:dyDescent="0.25">
      <c r="E351" s="54">
        <v>348</v>
      </c>
      <c r="F351" s="464" t="s">
        <v>6734</v>
      </c>
      <c r="G351" s="465"/>
      <c r="H351" s="466"/>
      <c r="I351" s="415"/>
      <c r="J351" s="415"/>
      <c r="K351" s="421">
        <v>1680</v>
      </c>
      <c r="L351" s="421"/>
      <c r="M351" s="421"/>
      <c r="N351" s="421"/>
      <c r="O351" s="421"/>
      <c r="P351" s="421"/>
      <c r="Q351" s="421"/>
    </row>
    <row r="352" spans="5:17" ht="112.5" customHeight="1" x14ac:dyDescent="0.25">
      <c r="E352" s="54">
        <v>349</v>
      </c>
      <c r="F352" s="464" t="s">
        <v>6735</v>
      </c>
      <c r="G352" s="465"/>
      <c r="H352" s="466"/>
      <c r="I352" s="415"/>
      <c r="J352" s="415"/>
      <c r="K352" s="421">
        <v>1200</v>
      </c>
      <c r="L352" s="421"/>
      <c r="M352" s="421"/>
      <c r="N352" s="421"/>
      <c r="O352" s="421"/>
      <c r="P352" s="421"/>
      <c r="Q352" s="421"/>
    </row>
    <row r="353" spans="5:17" ht="112.5" customHeight="1" x14ac:dyDescent="0.25">
      <c r="E353" s="54">
        <v>350</v>
      </c>
      <c r="F353" s="464" t="s">
        <v>6736</v>
      </c>
      <c r="G353" s="465"/>
      <c r="H353" s="466"/>
      <c r="I353" s="415"/>
      <c r="J353" s="415"/>
      <c r="K353" s="421">
        <v>1080</v>
      </c>
      <c r="L353" s="421"/>
      <c r="M353" s="421"/>
      <c r="N353" s="421"/>
      <c r="O353" s="421"/>
      <c r="P353" s="421"/>
      <c r="Q353" s="421"/>
    </row>
    <row r="354" spans="5:17" ht="31.5" x14ac:dyDescent="0.25">
      <c r="E354" s="54">
        <v>351</v>
      </c>
      <c r="F354" s="56" t="s">
        <v>6285</v>
      </c>
      <c r="G354" s="56" t="s">
        <v>6228</v>
      </c>
      <c r="H354" s="56" t="s">
        <v>5410</v>
      </c>
      <c r="I354" s="261">
        <v>4000</v>
      </c>
      <c r="J354" s="420">
        <v>1.5</v>
      </c>
      <c r="K354" s="261">
        <v>6000</v>
      </c>
      <c r="L354" s="261">
        <v>4200</v>
      </c>
      <c r="M354" s="261">
        <v>3600</v>
      </c>
      <c r="N354" s="261">
        <v>2400</v>
      </c>
      <c r="O354" s="261">
        <v>2800</v>
      </c>
      <c r="P354" s="420">
        <v>1.5</v>
      </c>
      <c r="Q354" s="420">
        <v>1.5</v>
      </c>
    </row>
    <row r="355" spans="5:17" ht="112.5" customHeight="1" x14ac:dyDescent="0.25">
      <c r="E355" s="54">
        <v>352</v>
      </c>
      <c r="F355" s="464" t="s">
        <v>6737</v>
      </c>
      <c r="G355" s="465"/>
      <c r="H355" s="466"/>
      <c r="I355" s="415"/>
      <c r="J355" s="415"/>
      <c r="K355" s="421">
        <v>2100</v>
      </c>
      <c r="L355" s="421"/>
      <c r="M355" s="421"/>
      <c r="N355" s="421"/>
      <c r="O355" s="421"/>
      <c r="P355" s="421"/>
      <c r="Q355" s="421"/>
    </row>
    <row r="356" spans="5:17" ht="112.5" customHeight="1" x14ac:dyDescent="0.25">
      <c r="E356" s="54">
        <v>353</v>
      </c>
      <c r="F356" s="464" t="s">
        <v>6738</v>
      </c>
      <c r="G356" s="465"/>
      <c r="H356" s="466"/>
      <c r="I356" s="415"/>
      <c r="J356" s="415"/>
      <c r="K356" s="421">
        <v>1500</v>
      </c>
      <c r="L356" s="421"/>
      <c r="M356" s="421"/>
      <c r="N356" s="421"/>
      <c r="O356" s="421"/>
      <c r="P356" s="421"/>
      <c r="Q356" s="421"/>
    </row>
    <row r="357" spans="5:17" ht="112.5" customHeight="1" x14ac:dyDescent="0.25">
      <c r="E357" s="54">
        <v>354</v>
      </c>
      <c r="F357" s="464" t="s">
        <v>6739</v>
      </c>
      <c r="G357" s="465"/>
      <c r="H357" s="466"/>
      <c r="I357" s="415"/>
      <c r="J357" s="415"/>
      <c r="K357" s="421">
        <v>1350</v>
      </c>
      <c r="L357" s="421"/>
      <c r="M357" s="421"/>
      <c r="N357" s="421"/>
      <c r="O357" s="421"/>
      <c r="P357" s="421"/>
      <c r="Q357" s="421"/>
    </row>
    <row r="358" spans="5:17" ht="112.5" customHeight="1" x14ac:dyDescent="0.25">
      <c r="E358" s="54">
        <v>355</v>
      </c>
      <c r="F358" s="464" t="s">
        <v>6740</v>
      </c>
      <c r="G358" s="465"/>
      <c r="H358" s="466"/>
      <c r="I358" s="415"/>
      <c r="J358" s="415"/>
      <c r="K358" s="421">
        <v>1680</v>
      </c>
      <c r="L358" s="421"/>
      <c r="M358" s="421"/>
      <c r="N358" s="421"/>
      <c r="O358" s="421"/>
      <c r="P358" s="421"/>
      <c r="Q358" s="421"/>
    </row>
    <row r="359" spans="5:17" ht="112.5" customHeight="1" x14ac:dyDescent="0.25">
      <c r="E359" s="54">
        <v>356</v>
      </c>
      <c r="F359" s="464" t="s">
        <v>6741</v>
      </c>
      <c r="G359" s="465"/>
      <c r="H359" s="466"/>
      <c r="I359" s="415"/>
      <c r="J359" s="415"/>
      <c r="K359" s="421">
        <v>1200</v>
      </c>
      <c r="L359" s="421"/>
      <c r="M359" s="421"/>
      <c r="N359" s="421"/>
      <c r="O359" s="421"/>
      <c r="P359" s="421"/>
      <c r="Q359" s="421"/>
    </row>
    <row r="360" spans="5:17" ht="112.5" customHeight="1" x14ac:dyDescent="0.25">
      <c r="E360" s="54">
        <v>357</v>
      </c>
      <c r="F360" s="464" t="s">
        <v>6742</v>
      </c>
      <c r="G360" s="465"/>
      <c r="H360" s="466"/>
      <c r="I360" s="415"/>
      <c r="J360" s="415"/>
      <c r="K360" s="421">
        <v>1080</v>
      </c>
      <c r="L360" s="421"/>
      <c r="M360" s="421"/>
      <c r="N360" s="421"/>
      <c r="O360" s="421"/>
      <c r="P360" s="421"/>
      <c r="Q360" s="421"/>
    </row>
    <row r="361" spans="5:17" ht="47.25" x14ac:dyDescent="0.25">
      <c r="E361" s="54">
        <v>358</v>
      </c>
      <c r="F361" s="56" t="s">
        <v>1099</v>
      </c>
      <c r="G361" s="56" t="s">
        <v>2888</v>
      </c>
      <c r="H361" s="56" t="s">
        <v>6290</v>
      </c>
      <c r="I361" s="261">
        <v>3000</v>
      </c>
      <c r="J361" s="420">
        <v>1.8</v>
      </c>
      <c r="K361" s="261">
        <v>5400</v>
      </c>
      <c r="L361" s="261">
        <v>3779.9999999999995</v>
      </c>
      <c r="M361" s="261">
        <v>3240</v>
      </c>
      <c r="N361" s="261">
        <v>1800</v>
      </c>
      <c r="O361" s="261">
        <v>2100</v>
      </c>
      <c r="P361" s="420">
        <v>1.7999999999999998</v>
      </c>
      <c r="Q361" s="420">
        <v>1.8</v>
      </c>
    </row>
    <row r="362" spans="5:17" ht="112.5" customHeight="1" x14ac:dyDescent="0.25">
      <c r="E362" s="54">
        <v>359</v>
      </c>
      <c r="F362" s="464" t="s">
        <v>6743</v>
      </c>
      <c r="G362" s="465"/>
      <c r="H362" s="466"/>
      <c r="I362" s="415"/>
      <c r="J362" s="415"/>
      <c r="K362" s="421">
        <v>2700</v>
      </c>
      <c r="L362" s="421"/>
      <c r="M362" s="421"/>
      <c r="N362" s="421"/>
      <c r="O362" s="421"/>
      <c r="P362" s="421"/>
      <c r="Q362" s="421"/>
    </row>
    <row r="363" spans="5:17" ht="112.5" customHeight="1" x14ac:dyDescent="0.25">
      <c r="E363" s="54">
        <v>360</v>
      </c>
      <c r="F363" s="464" t="s">
        <v>6744</v>
      </c>
      <c r="G363" s="465"/>
      <c r="H363" s="466"/>
      <c r="I363" s="415"/>
      <c r="J363" s="415"/>
      <c r="K363" s="421">
        <v>1710</v>
      </c>
      <c r="L363" s="421"/>
      <c r="M363" s="421"/>
      <c r="N363" s="421"/>
      <c r="O363" s="421"/>
      <c r="P363" s="421"/>
      <c r="Q363" s="421"/>
    </row>
    <row r="364" spans="5:17" ht="112.5" customHeight="1" x14ac:dyDescent="0.25">
      <c r="E364" s="54">
        <v>361</v>
      </c>
      <c r="F364" s="464" t="s">
        <v>6745</v>
      </c>
      <c r="G364" s="465"/>
      <c r="H364" s="466"/>
      <c r="I364" s="415"/>
      <c r="J364" s="415"/>
      <c r="K364" s="421">
        <v>1440</v>
      </c>
      <c r="L364" s="421"/>
      <c r="M364" s="421"/>
      <c r="N364" s="421"/>
      <c r="O364" s="421"/>
      <c r="P364" s="421"/>
      <c r="Q364" s="421"/>
    </row>
    <row r="365" spans="5:17" ht="112.5" customHeight="1" x14ac:dyDescent="0.25">
      <c r="E365" s="54">
        <v>362</v>
      </c>
      <c r="F365" s="464" t="s">
        <v>6746</v>
      </c>
      <c r="G365" s="465"/>
      <c r="H365" s="466"/>
      <c r="I365" s="415"/>
      <c r="J365" s="415"/>
      <c r="K365" s="421">
        <v>2160</v>
      </c>
      <c r="L365" s="421"/>
      <c r="M365" s="421"/>
      <c r="N365" s="421"/>
      <c r="O365" s="421"/>
      <c r="P365" s="421"/>
      <c r="Q365" s="421"/>
    </row>
    <row r="366" spans="5:17" ht="112.5" customHeight="1" x14ac:dyDescent="0.25">
      <c r="E366" s="54">
        <v>363</v>
      </c>
      <c r="F366" s="464" t="s">
        <v>6747</v>
      </c>
      <c r="G366" s="465"/>
      <c r="H366" s="466"/>
      <c r="I366" s="415"/>
      <c r="J366" s="415"/>
      <c r="K366" s="421">
        <v>1368</v>
      </c>
      <c r="L366" s="421"/>
      <c r="M366" s="421"/>
      <c r="N366" s="421"/>
      <c r="O366" s="421"/>
      <c r="P366" s="421"/>
      <c r="Q366" s="421"/>
    </row>
    <row r="367" spans="5:17" ht="112.5" customHeight="1" x14ac:dyDescent="0.25">
      <c r="E367" s="54">
        <v>364</v>
      </c>
      <c r="F367" s="464" t="s">
        <v>6748</v>
      </c>
      <c r="G367" s="465"/>
      <c r="H367" s="466"/>
      <c r="I367" s="415"/>
      <c r="J367" s="415"/>
      <c r="K367" s="421">
        <v>1152</v>
      </c>
      <c r="L367" s="421"/>
      <c r="M367" s="421"/>
      <c r="N367" s="421"/>
      <c r="O367" s="421"/>
      <c r="P367" s="421"/>
      <c r="Q367" s="421"/>
    </row>
    <row r="368" spans="5:17" ht="31.5" x14ac:dyDescent="0.25">
      <c r="E368" s="54">
        <v>365</v>
      </c>
      <c r="F368" s="56" t="s">
        <v>4528</v>
      </c>
      <c r="G368" s="56" t="s">
        <v>6265</v>
      </c>
      <c r="H368" s="56" t="s">
        <v>272</v>
      </c>
      <c r="I368" s="261">
        <v>3500</v>
      </c>
      <c r="J368" s="420">
        <v>1.5</v>
      </c>
      <c r="K368" s="261">
        <v>5250</v>
      </c>
      <c r="L368" s="261">
        <v>3674.9999999999995</v>
      </c>
      <c r="M368" s="261">
        <v>3150</v>
      </c>
      <c r="N368" s="261">
        <v>2100</v>
      </c>
      <c r="O368" s="261">
        <v>2450</v>
      </c>
      <c r="P368" s="420">
        <v>1.4999999999999998</v>
      </c>
      <c r="Q368" s="420">
        <v>1.5</v>
      </c>
    </row>
    <row r="369" spans="5:17" ht="112.5" customHeight="1" x14ac:dyDescent="0.25">
      <c r="E369" s="54">
        <v>366</v>
      </c>
      <c r="F369" s="464" t="s">
        <v>6749</v>
      </c>
      <c r="G369" s="465"/>
      <c r="H369" s="466"/>
      <c r="I369" s="415"/>
      <c r="J369" s="415"/>
      <c r="K369" s="421">
        <v>2250</v>
      </c>
      <c r="L369" s="421"/>
      <c r="M369" s="421"/>
      <c r="N369" s="421"/>
      <c r="O369" s="421"/>
      <c r="P369" s="421"/>
      <c r="Q369" s="421"/>
    </row>
    <row r="370" spans="5:17" ht="112.5" customHeight="1" x14ac:dyDescent="0.25">
      <c r="E370" s="54">
        <v>367</v>
      </c>
      <c r="F370" s="464" t="s">
        <v>6750</v>
      </c>
      <c r="G370" s="465"/>
      <c r="H370" s="466"/>
      <c r="I370" s="415"/>
      <c r="J370" s="415"/>
      <c r="K370" s="421">
        <v>1350</v>
      </c>
      <c r="L370" s="421"/>
      <c r="M370" s="421"/>
      <c r="N370" s="421"/>
      <c r="O370" s="421"/>
      <c r="P370" s="421"/>
      <c r="Q370" s="421"/>
    </row>
    <row r="371" spans="5:17" ht="112.5" customHeight="1" x14ac:dyDescent="0.25">
      <c r="E371" s="54">
        <v>368</v>
      </c>
      <c r="F371" s="464" t="s">
        <v>6751</v>
      </c>
      <c r="G371" s="465"/>
      <c r="H371" s="466"/>
      <c r="I371" s="415"/>
      <c r="J371" s="415"/>
      <c r="K371" s="421">
        <v>1200</v>
      </c>
      <c r="L371" s="421"/>
      <c r="M371" s="421"/>
      <c r="N371" s="421"/>
      <c r="O371" s="421"/>
      <c r="P371" s="421"/>
      <c r="Q371" s="421"/>
    </row>
    <row r="372" spans="5:17" ht="112.5" customHeight="1" x14ac:dyDescent="0.25">
      <c r="E372" s="54">
        <v>369</v>
      </c>
      <c r="F372" s="464" t="s">
        <v>6752</v>
      </c>
      <c r="G372" s="465"/>
      <c r="H372" s="466"/>
      <c r="I372" s="415"/>
      <c r="J372" s="415"/>
      <c r="K372" s="421">
        <v>1800</v>
      </c>
      <c r="L372" s="421"/>
      <c r="M372" s="421"/>
      <c r="N372" s="421"/>
      <c r="O372" s="421"/>
      <c r="P372" s="421"/>
      <c r="Q372" s="421"/>
    </row>
    <row r="373" spans="5:17" ht="112.5" customHeight="1" x14ac:dyDescent="0.25">
      <c r="E373" s="54">
        <v>370</v>
      </c>
      <c r="F373" s="464" t="s">
        <v>6753</v>
      </c>
      <c r="G373" s="465"/>
      <c r="H373" s="466"/>
      <c r="I373" s="415"/>
      <c r="J373" s="415"/>
      <c r="K373" s="421">
        <v>1080</v>
      </c>
      <c r="L373" s="421"/>
      <c r="M373" s="421"/>
      <c r="N373" s="421"/>
      <c r="O373" s="421"/>
      <c r="P373" s="421"/>
      <c r="Q373" s="421"/>
    </row>
    <row r="374" spans="5:17" ht="112.5" customHeight="1" x14ac:dyDescent="0.25">
      <c r="E374" s="54">
        <v>371</v>
      </c>
      <c r="F374" s="464" t="s">
        <v>6754</v>
      </c>
      <c r="G374" s="465"/>
      <c r="H374" s="466"/>
      <c r="I374" s="415"/>
      <c r="J374" s="415"/>
      <c r="K374" s="421">
        <v>960</v>
      </c>
      <c r="L374" s="421"/>
      <c r="M374" s="421"/>
      <c r="N374" s="421"/>
      <c r="O374" s="421"/>
      <c r="P374" s="421"/>
      <c r="Q374" s="421"/>
    </row>
    <row r="375" spans="5:17" x14ac:dyDescent="0.25">
      <c r="E375" s="54">
        <v>372</v>
      </c>
      <c r="F375" s="56" t="s">
        <v>4528</v>
      </c>
      <c r="G375" s="56" t="s">
        <v>6270</v>
      </c>
      <c r="H375" s="56" t="s">
        <v>538</v>
      </c>
      <c r="I375" s="261">
        <v>3000</v>
      </c>
      <c r="J375" s="420">
        <v>1.8</v>
      </c>
      <c r="K375" s="261">
        <v>5400</v>
      </c>
      <c r="L375" s="261">
        <v>3779.9999999999995</v>
      </c>
      <c r="M375" s="261">
        <v>3240</v>
      </c>
      <c r="N375" s="261">
        <v>1800</v>
      </c>
      <c r="O375" s="261">
        <v>2100</v>
      </c>
      <c r="P375" s="420">
        <v>1.7999999999999998</v>
      </c>
      <c r="Q375" s="420">
        <v>1.8</v>
      </c>
    </row>
    <row r="376" spans="5:17" ht="112.5" customHeight="1" x14ac:dyDescent="0.25">
      <c r="E376" s="54">
        <v>373</v>
      </c>
      <c r="F376" s="464" t="s">
        <v>6755</v>
      </c>
      <c r="G376" s="465"/>
      <c r="H376" s="466"/>
      <c r="I376" s="415"/>
      <c r="J376" s="415"/>
      <c r="K376" s="421">
        <v>2700</v>
      </c>
      <c r="L376" s="421"/>
      <c r="M376" s="421"/>
      <c r="N376" s="421"/>
      <c r="O376" s="421"/>
      <c r="P376" s="421"/>
      <c r="Q376" s="421"/>
    </row>
    <row r="377" spans="5:17" ht="112.5" customHeight="1" x14ac:dyDescent="0.25">
      <c r="E377" s="54">
        <v>374</v>
      </c>
      <c r="F377" s="464" t="s">
        <v>6756</v>
      </c>
      <c r="G377" s="465"/>
      <c r="H377" s="466"/>
      <c r="I377" s="415"/>
      <c r="J377" s="415"/>
      <c r="K377" s="421">
        <v>1620</v>
      </c>
      <c r="L377" s="421"/>
      <c r="M377" s="421"/>
      <c r="N377" s="421"/>
      <c r="O377" s="421"/>
      <c r="P377" s="421"/>
      <c r="Q377" s="421"/>
    </row>
    <row r="378" spans="5:17" ht="112.5" customHeight="1" x14ac:dyDescent="0.25">
      <c r="E378" s="54">
        <v>375</v>
      </c>
      <c r="F378" s="464" t="s">
        <v>6757</v>
      </c>
      <c r="G378" s="465"/>
      <c r="H378" s="466"/>
      <c r="I378" s="415"/>
      <c r="J378" s="415"/>
      <c r="K378" s="421">
        <v>1440</v>
      </c>
      <c r="L378" s="421"/>
      <c r="M378" s="421"/>
      <c r="N378" s="421"/>
      <c r="O378" s="421"/>
      <c r="P378" s="421"/>
      <c r="Q378" s="421"/>
    </row>
    <row r="379" spans="5:17" ht="112.5" customHeight="1" x14ac:dyDescent="0.25">
      <c r="E379" s="54">
        <v>376</v>
      </c>
      <c r="F379" s="464" t="s">
        <v>6758</v>
      </c>
      <c r="G379" s="465"/>
      <c r="H379" s="466"/>
      <c r="I379" s="415"/>
      <c r="J379" s="415"/>
      <c r="K379" s="421">
        <v>2160</v>
      </c>
      <c r="L379" s="421"/>
      <c r="M379" s="421"/>
      <c r="N379" s="421"/>
      <c r="O379" s="421"/>
      <c r="P379" s="421"/>
      <c r="Q379" s="421"/>
    </row>
    <row r="380" spans="5:17" ht="112.5" customHeight="1" x14ac:dyDescent="0.25">
      <c r="E380" s="54">
        <v>377</v>
      </c>
      <c r="F380" s="464" t="s">
        <v>6759</v>
      </c>
      <c r="G380" s="465"/>
      <c r="H380" s="466"/>
      <c r="I380" s="415"/>
      <c r="J380" s="415"/>
      <c r="K380" s="421">
        <v>1296</v>
      </c>
      <c r="L380" s="421"/>
      <c r="M380" s="421"/>
      <c r="N380" s="421"/>
      <c r="O380" s="421"/>
      <c r="P380" s="421"/>
      <c r="Q380" s="421"/>
    </row>
    <row r="381" spans="5:17" ht="112.5" customHeight="1" x14ac:dyDescent="0.25">
      <c r="E381" s="54">
        <v>378</v>
      </c>
      <c r="F381" s="464" t="s">
        <v>6760</v>
      </c>
      <c r="G381" s="465"/>
      <c r="H381" s="466"/>
      <c r="I381" s="415"/>
      <c r="J381" s="415"/>
      <c r="K381" s="421">
        <v>1152</v>
      </c>
      <c r="L381" s="421"/>
      <c r="M381" s="421"/>
      <c r="N381" s="421"/>
      <c r="O381" s="421"/>
      <c r="P381" s="421"/>
      <c r="Q381" s="421"/>
    </row>
    <row r="382" spans="5:17" x14ac:dyDescent="0.25">
      <c r="E382" s="54">
        <v>379</v>
      </c>
      <c r="F382" s="56" t="s">
        <v>6420</v>
      </c>
      <c r="G382" s="56" t="s">
        <v>4528</v>
      </c>
      <c r="H382" s="56" t="s">
        <v>4299</v>
      </c>
      <c r="I382" s="261">
        <v>2100</v>
      </c>
      <c r="J382" s="420">
        <v>1.8</v>
      </c>
      <c r="K382" s="261">
        <v>3780</v>
      </c>
      <c r="L382" s="261">
        <v>2646</v>
      </c>
      <c r="M382" s="261">
        <v>2268</v>
      </c>
      <c r="N382" s="261">
        <v>1260</v>
      </c>
      <c r="O382" s="261">
        <v>1470</v>
      </c>
      <c r="P382" s="420">
        <v>1.8</v>
      </c>
      <c r="Q382" s="420">
        <v>1.8</v>
      </c>
    </row>
    <row r="383" spans="5:17" ht="112.5" customHeight="1" x14ac:dyDescent="0.25">
      <c r="E383" s="54">
        <v>380</v>
      </c>
      <c r="F383" s="464" t="s">
        <v>6761</v>
      </c>
      <c r="G383" s="465"/>
      <c r="H383" s="466"/>
      <c r="I383" s="415"/>
      <c r="J383" s="415"/>
      <c r="K383" s="421">
        <v>1800</v>
      </c>
      <c r="L383" s="421"/>
      <c r="M383" s="421"/>
      <c r="N383" s="421"/>
      <c r="O383" s="421"/>
      <c r="P383" s="421"/>
      <c r="Q383" s="421"/>
    </row>
    <row r="384" spans="5:17" ht="112.5" customHeight="1" x14ac:dyDescent="0.25">
      <c r="E384" s="54">
        <v>381</v>
      </c>
      <c r="F384" s="464" t="s">
        <v>6762</v>
      </c>
      <c r="G384" s="465"/>
      <c r="H384" s="466"/>
      <c r="I384" s="415"/>
      <c r="J384" s="415"/>
      <c r="K384" s="421">
        <v>1620</v>
      </c>
      <c r="L384" s="421"/>
      <c r="M384" s="421"/>
      <c r="N384" s="421"/>
      <c r="O384" s="421"/>
      <c r="P384" s="421"/>
      <c r="Q384" s="421"/>
    </row>
    <row r="385" spans="5:17" ht="112.5" customHeight="1" x14ac:dyDescent="0.25">
      <c r="E385" s="54">
        <v>382</v>
      </c>
      <c r="F385" s="464" t="s">
        <v>6763</v>
      </c>
      <c r="G385" s="465"/>
      <c r="H385" s="466"/>
      <c r="I385" s="415"/>
      <c r="J385" s="415"/>
      <c r="K385" s="421">
        <v>1440</v>
      </c>
      <c r="L385" s="421"/>
      <c r="M385" s="421"/>
      <c r="N385" s="421"/>
      <c r="O385" s="421"/>
      <c r="P385" s="421"/>
      <c r="Q385" s="421"/>
    </row>
    <row r="386" spans="5:17" ht="112.5" customHeight="1" x14ac:dyDescent="0.25">
      <c r="E386" s="54">
        <v>383</v>
      </c>
      <c r="F386" s="464" t="s">
        <v>6764</v>
      </c>
      <c r="G386" s="465"/>
      <c r="H386" s="466"/>
      <c r="I386" s="415"/>
      <c r="J386" s="415"/>
      <c r="K386" s="421">
        <v>1440</v>
      </c>
      <c r="L386" s="421"/>
      <c r="M386" s="421"/>
      <c r="N386" s="421"/>
      <c r="O386" s="421"/>
      <c r="P386" s="421"/>
      <c r="Q386" s="421"/>
    </row>
    <row r="387" spans="5:17" ht="112.5" customHeight="1" x14ac:dyDescent="0.25">
      <c r="E387" s="54">
        <v>384</v>
      </c>
      <c r="F387" s="464" t="s">
        <v>6765</v>
      </c>
      <c r="G387" s="465"/>
      <c r="H387" s="466"/>
      <c r="I387" s="415"/>
      <c r="J387" s="415"/>
      <c r="K387" s="421">
        <v>1296</v>
      </c>
      <c r="L387" s="421"/>
      <c r="M387" s="421"/>
      <c r="N387" s="421"/>
      <c r="O387" s="421"/>
      <c r="P387" s="421"/>
      <c r="Q387" s="421"/>
    </row>
    <row r="388" spans="5:17" ht="112.5" customHeight="1" x14ac:dyDescent="0.25">
      <c r="E388" s="54">
        <v>385</v>
      </c>
      <c r="F388" s="464" t="s">
        <v>6766</v>
      </c>
      <c r="G388" s="465"/>
      <c r="H388" s="466"/>
      <c r="I388" s="415"/>
      <c r="J388" s="415"/>
      <c r="K388" s="421">
        <v>1152</v>
      </c>
      <c r="L388" s="421"/>
      <c r="M388" s="421"/>
      <c r="N388" s="421"/>
      <c r="O388" s="421"/>
      <c r="P388" s="421"/>
      <c r="Q388" s="421"/>
    </row>
    <row r="389" spans="5:17" ht="47.25" x14ac:dyDescent="0.25">
      <c r="E389" s="54">
        <v>386</v>
      </c>
      <c r="F389" s="56" t="s">
        <v>4251</v>
      </c>
      <c r="G389" s="56" t="s">
        <v>6301</v>
      </c>
      <c r="H389" s="56" t="s">
        <v>6302</v>
      </c>
      <c r="I389" s="261">
        <v>2100</v>
      </c>
      <c r="J389" s="420">
        <v>1.8</v>
      </c>
      <c r="K389" s="261">
        <v>3780</v>
      </c>
      <c r="L389" s="261">
        <v>2646</v>
      </c>
      <c r="M389" s="261">
        <v>2268</v>
      </c>
      <c r="N389" s="261">
        <v>1260</v>
      </c>
      <c r="O389" s="261">
        <v>1470</v>
      </c>
      <c r="P389" s="420">
        <v>1.8</v>
      </c>
      <c r="Q389" s="420">
        <v>1.8</v>
      </c>
    </row>
    <row r="390" spans="5:17" ht="112.5" customHeight="1" x14ac:dyDescent="0.25">
      <c r="E390" s="54">
        <v>387</v>
      </c>
      <c r="F390" s="464" t="s">
        <v>6767</v>
      </c>
      <c r="G390" s="465"/>
      <c r="H390" s="466"/>
      <c r="I390" s="415"/>
      <c r="J390" s="415"/>
      <c r="K390" s="421">
        <v>1800</v>
      </c>
      <c r="L390" s="421"/>
      <c r="M390" s="421"/>
      <c r="N390" s="421"/>
      <c r="O390" s="421"/>
      <c r="P390" s="421"/>
      <c r="Q390" s="421"/>
    </row>
    <row r="391" spans="5:17" ht="112.5" customHeight="1" x14ac:dyDescent="0.25">
      <c r="E391" s="54">
        <v>388</v>
      </c>
      <c r="F391" s="464" t="s">
        <v>6768</v>
      </c>
      <c r="G391" s="465"/>
      <c r="H391" s="466"/>
      <c r="I391" s="415"/>
      <c r="J391" s="415"/>
      <c r="K391" s="421">
        <v>1620</v>
      </c>
      <c r="L391" s="421"/>
      <c r="M391" s="421"/>
      <c r="N391" s="421"/>
      <c r="O391" s="421"/>
      <c r="P391" s="421"/>
      <c r="Q391" s="421"/>
    </row>
    <row r="392" spans="5:17" ht="112.5" customHeight="1" x14ac:dyDescent="0.25">
      <c r="E392" s="54">
        <v>389</v>
      </c>
      <c r="F392" s="464" t="s">
        <v>6769</v>
      </c>
      <c r="G392" s="465"/>
      <c r="H392" s="466"/>
      <c r="I392" s="415"/>
      <c r="J392" s="415"/>
      <c r="K392" s="421">
        <v>1440</v>
      </c>
      <c r="L392" s="421"/>
      <c r="M392" s="421"/>
      <c r="N392" s="421"/>
      <c r="O392" s="421"/>
      <c r="P392" s="421"/>
      <c r="Q392" s="421"/>
    </row>
    <row r="393" spans="5:17" ht="112.5" customHeight="1" x14ac:dyDescent="0.25">
      <c r="E393" s="54">
        <v>390</v>
      </c>
      <c r="F393" s="464" t="s">
        <v>6770</v>
      </c>
      <c r="G393" s="465"/>
      <c r="H393" s="466"/>
      <c r="I393" s="415"/>
      <c r="J393" s="415"/>
      <c r="K393" s="421">
        <v>1440</v>
      </c>
      <c r="L393" s="421"/>
      <c r="M393" s="421"/>
      <c r="N393" s="421"/>
      <c r="O393" s="421"/>
      <c r="P393" s="421"/>
      <c r="Q393" s="421"/>
    </row>
    <row r="394" spans="5:17" ht="112.5" customHeight="1" x14ac:dyDescent="0.25">
      <c r="E394" s="54">
        <v>391</v>
      </c>
      <c r="F394" s="464" t="s">
        <v>6771</v>
      </c>
      <c r="G394" s="465"/>
      <c r="H394" s="466"/>
      <c r="I394" s="415"/>
      <c r="J394" s="415"/>
      <c r="K394" s="421">
        <v>1296</v>
      </c>
      <c r="L394" s="421"/>
      <c r="M394" s="421"/>
      <c r="N394" s="421"/>
      <c r="O394" s="421"/>
      <c r="P394" s="421"/>
      <c r="Q394" s="421"/>
    </row>
    <row r="395" spans="5:17" ht="112.5" customHeight="1" x14ac:dyDescent="0.25">
      <c r="E395" s="54">
        <v>392</v>
      </c>
      <c r="F395" s="464" t="s">
        <v>6772</v>
      </c>
      <c r="G395" s="465"/>
      <c r="H395" s="466"/>
      <c r="I395" s="415"/>
      <c r="J395" s="415"/>
      <c r="K395" s="421">
        <v>1152</v>
      </c>
      <c r="L395" s="421"/>
      <c r="M395" s="421"/>
      <c r="N395" s="421"/>
      <c r="O395" s="421"/>
      <c r="P395" s="421"/>
      <c r="Q395" s="421"/>
    </row>
    <row r="396" spans="5:17" ht="63" x14ac:dyDescent="0.25">
      <c r="E396" s="54">
        <v>393</v>
      </c>
      <c r="F396" s="56" t="s">
        <v>272</v>
      </c>
      <c r="G396" s="56" t="s">
        <v>4528</v>
      </c>
      <c r="H396" s="56" t="s">
        <v>6421</v>
      </c>
      <c r="I396" s="261">
        <v>2200</v>
      </c>
      <c r="J396" s="420">
        <v>1.8</v>
      </c>
      <c r="K396" s="261">
        <v>3960</v>
      </c>
      <c r="L396" s="261">
        <v>2772</v>
      </c>
      <c r="M396" s="261">
        <v>2376</v>
      </c>
      <c r="N396" s="261">
        <v>1320</v>
      </c>
      <c r="O396" s="261">
        <v>1540</v>
      </c>
      <c r="P396" s="420">
        <v>1.8</v>
      </c>
      <c r="Q396" s="420">
        <v>1.8</v>
      </c>
    </row>
    <row r="397" spans="5:17" ht="112.5" customHeight="1" x14ac:dyDescent="0.25">
      <c r="E397" s="54">
        <v>394</v>
      </c>
      <c r="F397" s="464" t="s">
        <v>6773</v>
      </c>
      <c r="G397" s="465"/>
      <c r="H397" s="466"/>
      <c r="I397" s="415"/>
      <c r="J397" s="415"/>
      <c r="K397" s="421">
        <v>1980</v>
      </c>
      <c r="L397" s="421"/>
      <c r="M397" s="421"/>
      <c r="N397" s="421"/>
      <c r="O397" s="421"/>
      <c r="P397" s="421"/>
      <c r="Q397" s="421"/>
    </row>
    <row r="398" spans="5:17" ht="112.5" customHeight="1" x14ac:dyDescent="0.25">
      <c r="E398" s="54">
        <v>395</v>
      </c>
      <c r="F398" s="464" t="s">
        <v>6774</v>
      </c>
      <c r="G398" s="465"/>
      <c r="H398" s="466"/>
      <c r="I398" s="415"/>
      <c r="J398" s="415"/>
      <c r="K398" s="421">
        <v>1800</v>
      </c>
      <c r="L398" s="421"/>
      <c r="M398" s="421"/>
      <c r="N398" s="421"/>
      <c r="O398" s="421"/>
      <c r="P398" s="421"/>
      <c r="Q398" s="421"/>
    </row>
    <row r="399" spans="5:17" ht="112.5" customHeight="1" x14ac:dyDescent="0.25">
      <c r="E399" s="54">
        <v>396</v>
      </c>
      <c r="F399" s="464" t="s">
        <v>6775</v>
      </c>
      <c r="G399" s="465"/>
      <c r="H399" s="466"/>
      <c r="I399" s="415"/>
      <c r="J399" s="415"/>
      <c r="K399" s="421">
        <v>1080</v>
      </c>
      <c r="L399" s="421"/>
      <c r="M399" s="421"/>
      <c r="N399" s="421"/>
      <c r="O399" s="421"/>
      <c r="P399" s="421"/>
      <c r="Q399" s="421"/>
    </row>
    <row r="400" spans="5:17" ht="112.5" customHeight="1" x14ac:dyDescent="0.25">
      <c r="E400" s="54">
        <v>397</v>
      </c>
      <c r="F400" s="464" t="s">
        <v>6776</v>
      </c>
      <c r="G400" s="465"/>
      <c r="H400" s="466"/>
      <c r="I400" s="415"/>
      <c r="J400" s="415"/>
      <c r="K400" s="421">
        <v>1584</v>
      </c>
      <c r="L400" s="421"/>
      <c r="M400" s="421"/>
      <c r="N400" s="421"/>
      <c r="O400" s="421"/>
      <c r="P400" s="421"/>
      <c r="Q400" s="421"/>
    </row>
    <row r="401" spans="5:17" ht="112.5" customHeight="1" x14ac:dyDescent="0.25">
      <c r="E401" s="54">
        <v>398</v>
      </c>
      <c r="F401" s="464" t="s">
        <v>6777</v>
      </c>
      <c r="G401" s="465"/>
      <c r="H401" s="466"/>
      <c r="I401" s="415"/>
      <c r="J401" s="415"/>
      <c r="K401" s="421">
        <v>1440</v>
      </c>
      <c r="L401" s="421"/>
      <c r="M401" s="421"/>
      <c r="N401" s="421"/>
      <c r="O401" s="421"/>
      <c r="P401" s="421"/>
      <c r="Q401" s="421"/>
    </row>
    <row r="402" spans="5:17" ht="112.5" customHeight="1" x14ac:dyDescent="0.25">
      <c r="E402" s="54">
        <v>399</v>
      </c>
      <c r="F402" s="464" t="s">
        <v>6778</v>
      </c>
      <c r="G402" s="465"/>
      <c r="H402" s="466"/>
      <c r="I402" s="415"/>
      <c r="J402" s="415"/>
      <c r="K402" s="421">
        <v>864</v>
      </c>
      <c r="L402" s="421"/>
      <c r="M402" s="421"/>
      <c r="N402" s="421"/>
      <c r="O402" s="421"/>
      <c r="P402" s="421"/>
      <c r="Q402" s="421"/>
    </row>
    <row r="403" spans="5:17" x14ac:dyDescent="0.25">
      <c r="E403" s="54">
        <v>400</v>
      </c>
      <c r="F403" s="56" t="s">
        <v>6422</v>
      </c>
      <c r="G403" s="56" t="s">
        <v>6325</v>
      </c>
      <c r="H403" s="56" t="s">
        <v>5410</v>
      </c>
      <c r="I403" s="261">
        <v>2100</v>
      </c>
      <c r="J403" s="420">
        <v>1.8</v>
      </c>
      <c r="K403" s="261">
        <v>3780</v>
      </c>
      <c r="L403" s="261">
        <v>2646</v>
      </c>
      <c r="M403" s="261">
        <v>2268</v>
      </c>
      <c r="N403" s="261">
        <v>1260</v>
      </c>
      <c r="O403" s="261">
        <v>1470</v>
      </c>
      <c r="P403" s="420">
        <v>1.8</v>
      </c>
      <c r="Q403" s="420">
        <v>1.8</v>
      </c>
    </row>
    <row r="404" spans="5:17" ht="112.5" customHeight="1" x14ac:dyDescent="0.25">
      <c r="E404" s="54">
        <v>401</v>
      </c>
      <c r="F404" s="464" t="s">
        <v>6779</v>
      </c>
      <c r="G404" s="465"/>
      <c r="H404" s="466"/>
      <c r="I404" s="415"/>
      <c r="J404" s="415"/>
      <c r="K404" s="421">
        <v>1800</v>
      </c>
      <c r="L404" s="421"/>
      <c r="M404" s="421"/>
      <c r="N404" s="421"/>
      <c r="O404" s="421"/>
      <c r="P404" s="421"/>
      <c r="Q404" s="421"/>
    </row>
    <row r="405" spans="5:17" ht="112.5" customHeight="1" x14ac:dyDescent="0.25">
      <c r="E405" s="54">
        <v>402</v>
      </c>
      <c r="F405" s="464" t="s">
        <v>6780</v>
      </c>
      <c r="G405" s="465"/>
      <c r="H405" s="466"/>
      <c r="I405" s="415"/>
      <c r="J405" s="415"/>
      <c r="K405" s="421">
        <v>1620</v>
      </c>
      <c r="L405" s="421"/>
      <c r="M405" s="421"/>
      <c r="N405" s="421"/>
      <c r="O405" s="421"/>
      <c r="P405" s="421"/>
      <c r="Q405" s="421"/>
    </row>
    <row r="406" spans="5:17" ht="112.5" customHeight="1" x14ac:dyDescent="0.25">
      <c r="E406" s="54">
        <v>403</v>
      </c>
      <c r="F406" s="464" t="s">
        <v>6781</v>
      </c>
      <c r="G406" s="465"/>
      <c r="H406" s="466"/>
      <c r="I406" s="415"/>
      <c r="J406" s="415"/>
      <c r="K406" s="421">
        <v>1440</v>
      </c>
      <c r="L406" s="421"/>
      <c r="M406" s="421"/>
      <c r="N406" s="421"/>
      <c r="O406" s="421"/>
      <c r="P406" s="421"/>
      <c r="Q406" s="421"/>
    </row>
    <row r="407" spans="5:17" ht="112.5" customHeight="1" x14ac:dyDescent="0.25">
      <c r="E407" s="54">
        <v>404</v>
      </c>
      <c r="F407" s="464" t="s">
        <v>6782</v>
      </c>
      <c r="G407" s="465"/>
      <c r="H407" s="466"/>
      <c r="I407" s="415"/>
      <c r="J407" s="415"/>
      <c r="K407" s="421">
        <v>1440</v>
      </c>
      <c r="L407" s="421"/>
      <c r="M407" s="421"/>
      <c r="N407" s="421"/>
      <c r="O407" s="421"/>
      <c r="P407" s="421"/>
      <c r="Q407" s="421"/>
    </row>
    <row r="408" spans="5:17" ht="112.5" customHeight="1" x14ac:dyDescent="0.25">
      <c r="E408" s="54">
        <v>405</v>
      </c>
      <c r="F408" s="464" t="s">
        <v>6783</v>
      </c>
      <c r="G408" s="465"/>
      <c r="H408" s="466"/>
      <c r="I408" s="415"/>
      <c r="J408" s="415"/>
      <c r="K408" s="421">
        <v>1296</v>
      </c>
      <c r="L408" s="421"/>
      <c r="M408" s="421"/>
      <c r="N408" s="421"/>
      <c r="O408" s="421"/>
      <c r="P408" s="421"/>
      <c r="Q408" s="421"/>
    </row>
    <row r="409" spans="5:17" ht="112.5" customHeight="1" x14ac:dyDescent="0.25">
      <c r="E409" s="54">
        <v>406</v>
      </c>
      <c r="F409" s="464" t="s">
        <v>6784</v>
      </c>
      <c r="G409" s="465"/>
      <c r="H409" s="466"/>
      <c r="I409" s="415"/>
      <c r="J409" s="415"/>
      <c r="K409" s="421">
        <v>1152</v>
      </c>
      <c r="L409" s="421"/>
      <c r="M409" s="421"/>
      <c r="N409" s="421"/>
      <c r="O409" s="421"/>
      <c r="P409" s="421"/>
      <c r="Q409" s="421"/>
    </row>
    <row r="410" spans="5:17" ht="63" x14ac:dyDescent="0.25">
      <c r="E410" s="54">
        <v>407</v>
      </c>
      <c r="F410" s="56" t="s">
        <v>643</v>
      </c>
      <c r="G410" s="56" t="s">
        <v>6305</v>
      </c>
      <c r="H410" s="56" t="s">
        <v>6423</v>
      </c>
      <c r="I410" s="261">
        <v>2100</v>
      </c>
      <c r="J410" s="420">
        <v>1.8</v>
      </c>
      <c r="K410" s="261">
        <v>3780</v>
      </c>
      <c r="L410" s="261">
        <v>2646</v>
      </c>
      <c r="M410" s="261">
        <v>2268</v>
      </c>
      <c r="N410" s="261">
        <v>1260</v>
      </c>
      <c r="O410" s="261">
        <v>1470</v>
      </c>
      <c r="P410" s="420">
        <v>1.8</v>
      </c>
      <c r="Q410" s="420">
        <v>1.8</v>
      </c>
    </row>
    <row r="411" spans="5:17" ht="112.5" customHeight="1" x14ac:dyDescent="0.25">
      <c r="E411" s="54">
        <v>408</v>
      </c>
      <c r="F411" s="464" t="s">
        <v>6785</v>
      </c>
      <c r="G411" s="465"/>
      <c r="H411" s="466"/>
      <c r="I411" s="415"/>
      <c r="J411" s="415"/>
      <c r="K411" s="421">
        <v>1800</v>
      </c>
      <c r="L411" s="421"/>
      <c r="M411" s="421"/>
      <c r="N411" s="421"/>
      <c r="O411" s="421"/>
      <c r="P411" s="421"/>
      <c r="Q411" s="421"/>
    </row>
    <row r="412" spans="5:17" ht="112.5" customHeight="1" x14ac:dyDescent="0.25">
      <c r="E412" s="54">
        <v>409</v>
      </c>
      <c r="F412" s="464" t="s">
        <v>6786</v>
      </c>
      <c r="G412" s="465"/>
      <c r="H412" s="466"/>
      <c r="I412" s="415"/>
      <c r="J412" s="415"/>
      <c r="K412" s="421">
        <v>1620</v>
      </c>
      <c r="L412" s="421"/>
      <c r="M412" s="421"/>
      <c r="N412" s="421"/>
      <c r="O412" s="421"/>
      <c r="P412" s="421"/>
      <c r="Q412" s="421"/>
    </row>
    <row r="413" spans="5:17" ht="112.5" customHeight="1" x14ac:dyDescent="0.25">
      <c r="E413" s="54">
        <v>410</v>
      </c>
      <c r="F413" s="464" t="s">
        <v>6787</v>
      </c>
      <c r="G413" s="465"/>
      <c r="H413" s="466"/>
      <c r="I413" s="415"/>
      <c r="J413" s="415"/>
      <c r="K413" s="421">
        <v>1440</v>
      </c>
      <c r="L413" s="421"/>
      <c r="M413" s="421"/>
      <c r="N413" s="421"/>
      <c r="O413" s="421"/>
      <c r="P413" s="421"/>
      <c r="Q413" s="421"/>
    </row>
    <row r="414" spans="5:17" ht="112.5" customHeight="1" x14ac:dyDescent="0.25">
      <c r="E414" s="54">
        <v>411</v>
      </c>
      <c r="F414" s="464" t="s">
        <v>6788</v>
      </c>
      <c r="G414" s="465"/>
      <c r="H414" s="466"/>
      <c r="I414" s="415"/>
      <c r="J414" s="415"/>
      <c r="K414" s="421">
        <v>1440</v>
      </c>
      <c r="L414" s="421"/>
      <c r="M414" s="421"/>
      <c r="N414" s="421"/>
      <c r="O414" s="421"/>
      <c r="P414" s="421"/>
      <c r="Q414" s="421"/>
    </row>
    <row r="415" spans="5:17" ht="112.5" customHeight="1" x14ac:dyDescent="0.25">
      <c r="E415" s="54">
        <v>412</v>
      </c>
      <c r="F415" s="464" t="s">
        <v>6789</v>
      </c>
      <c r="G415" s="465"/>
      <c r="H415" s="466"/>
      <c r="I415" s="415"/>
      <c r="J415" s="415"/>
      <c r="K415" s="421">
        <v>1296</v>
      </c>
      <c r="L415" s="421"/>
      <c r="M415" s="421"/>
      <c r="N415" s="421"/>
      <c r="O415" s="421"/>
      <c r="P415" s="421"/>
      <c r="Q415" s="421"/>
    </row>
    <row r="416" spans="5:17" ht="112.5" customHeight="1" x14ac:dyDescent="0.25">
      <c r="E416" s="54">
        <v>413</v>
      </c>
      <c r="F416" s="464" t="s">
        <v>6790</v>
      </c>
      <c r="G416" s="465"/>
      <c r="H416" s="466"/>
      <c r="I416" s="415"/>
      <c r="J416" s="415"/>
      <c r="K416" s="421">
        <v>1152</v>
      </c>
      <c r="L416" s="421"/>
      <c r="M416" s="421"/>
      <c r="N416" s="421"/>
      <c r="O416" s="421"/>
      <c r="P416" s="421"/>
      <c r="Q416" s="421"/>
    </row>
    <row r="417" spans="5:17" x14ac:dyDescent="0.25">
      <c r="E417" s="54">
        <v>414</v>
      </c>
      <c r="F417" s="56" t="s">
        <v>2504</v>
      </c>
      <c r="G417" s="56" t="s">
        <v>2888</v>
      </c>
      <c r="H417" s="56" t="s">
        <v>2507</v>
      </c>
      <c r="I417" s="261">
        <v>1500</v>
      </c>
      <c r="J417" s="420">
        <v>1.8</v>
      </c>
      <c r="K417" s="261">
        <v>2700</v>
      </c>
      <c r="L417" s="261">
        <v>1889.9999999999998</v>
      </c>
      <c r="M417" s="261">
        <v>1620</v>
      </c>
      <c r="N417" s="261">
        <v>900</v>
      </c>
      <c r="O417" s="261">
        <v>1050</v>
      </c>
      <c r="P417" s="420">
        <v>1.7999999999999998</v>
      </c>
      <c r="Q417" s="420">
        <v>1.8</v>
      </c>
    </row>
    <row r="418" spans="5:17" ht="112.5" customHeight="1" x14ac:dyDescent="0.25">
      <c r="E418" s="54">
        <v>415</v>
      </c>
      <c r="F418" s="464" t="s">
        <v>6791</v>
      </c>
      <c r="G418" s="465"/>
      <c r="H418" s="466"/>
      <c r="I418" s="415"/>
      <c r="J418" s="415"/>
      <c r="K418" s="421">
        <v>1260</v>
      </c>
      <c r="L418" s="421"/>
      <c r="M418" s="421"/>
      <c r="N418" s="421"/>
      <c r="O418" s="421"/>
      <c r="P418" s="421"/>
      <c r="Q418" s="421"/>
    </row>
    <row r="419" spans="5:17" ht="112.5" customHeight="1" x14ac:dyDescent="0.25">
      <c r="E419" s="54">
        <v>416</v>
      </c>
      <c r="F419" s="464" t="s">
        <v>6792</v>
      </c>
      <c r="G419" s="465"/>
      <c r="H419" s="466"/>
      <c r="I419" s="415"/>
      <c r="J419" s="415"/>
      <c r="K419" s="421">
        <v>990</v>
      </c>
      <c r="L419" s="421"/>
      <c r="M419" s="421"/>
      <c r="N419" s="421"/>
      <c r="O419" s="421"/>
      <c r="P419" s="421"/>
      <c r="Q419" s="421"/>
    </row>
    <row r="420" spans="5:17" ht="112.5" customHeight="1" x14ac:dyDescent="0.25">
      <c r="E420" s="54">
        <v>417</v>
      </c>
      <c r="F420" s="464" t="s">
        <v>6793</v>
      </c>
      <c r="G420" s="465"/>
      <c r="H420" s="466"/>
      <c r="I420" s="415"/>
      <c r="J420" s="415"/>
      <c r="K420" s="421">
        <v>900</v>
      </c>
      <c r="L420" s="421"/>
      <c r="M420" s="421"/>
      <c r="N420" s="421"/>
      <c r="O420" s="421"/>
      <c r="P420" s="421"/>
      <c r="Q420" s="421"/>
    </row>
    <row r="421" spans="5:17" ht="112.5" customHeight="1" x14ac:dyDescent="0.25">
      <c r="E421" s="54">
        <v>418</v>
      </c>
      <c r="F421" s="464" t="s">
        <v>6794</v>
      </c>
      <c r="G421" s="465"/>
      <c r="H421" s="466"/>
      <c r="I421" s="415"/>
      <c r="J421" s="415"/>
      <c r="K421" s="421">
        <v>1008</v>
      </c>
      <c r="L421" s="421"/>
      <c r="M421" s="421"/>
      <c r="N421" s="421"/>
      <c r="O421" s="421"/>
      <c r="P421" s="421"/>
      <c r="Q421" s="421"/>
    </row>
    <row r="422" spans="5:17" ht="112.5" customHeight="1" x14ac:dyDescent="0.25">
      <c r="E422" s="54">
        <v>419</v>
      </c>
      <c r="F422" s="464" t="s">
        <v>6795</v>
      </c>
      <c r="G422" s="465"/>
      <c r="H422" s="466"/>
      <c r="I422" s="415"/>
      <c r="J422" s="415"/>
      <c r="K422" s="421">
        <v>792</v>
      </c>
      <c r="L422" s="421"/>
      <c r="M422" s="421"/>
      <c r="N422" s="421"/>
      <c r="O422" s="421"/>
      <c r="P422" s="421"/>
      <c r="Q422" s="421"/>
    </row>
    <row r="423" spans="5:17" ht="112.5" customHeight="1" x14ac:dyDescent="0.25">
      <c r="E423" s="54">
        <v>420</v>
      </c>
      <c r="F423" s="464" t="s">
        <v>6796</v>
      </c>
      <c r="G423" s="465"/>
      <c r="H423" s="466"/>
      <c r="I423" s="415"/>
      <c r="J423" s="415"/>
      <c r="K423" s="421">
        <v>720</v>
      </c>
      <c r="L423" s="421"/>
      <c r="M423" s="421"/>
      <c r="N423" s="421"/>
      <c r="O423" s="421"/>
      <c r="P423" s="421"/>
      <c r="Q423" s="421"/>
    </row>
    <row r="424" spans="5:17" ht="31.5" x14ac:dyDescent="0.25">
      <c r="E424" s="54">
        <v>421</v>
      </c>
      <c r="F424" s="56" t="s">
        <v>6424</v>
      </c>
      <c r="G424" s="56" t="s">
        <v>51</v>
      </c>
      <c r="H424" s="56" t="s">
        <v>2507</v>
      </c>
      <c r="I424" s="261">
        <v>2000</v>
      </c>
      <c r="J424" s="420">
        <v>2</v>
      </c>
      <c r="K424" s="261">
        <v>4000</v>
      </c>
      <c r="L424" s="261">
        <v>2800</v>
      </c>
      <c r="M424" s="261">
        <v>2400</v>
      </c>
      <c r="N424" s="261">
        <v>1200</v>
      </c>
      <c r="O424" s="261">
        <v>1400</v>
      </c>
      <c r="P424" s="420">
        <v>2</v>
      </c>
      <c r="Q424" s="420">
        <v>2</v>
      </c>
    </row>
    <row r="425" spans="5:17" ht="112.5" customHeight="1" x14ac:dyDescent="0.25">
      <c r="E425" s="54">
        <v>422</v>
      </c>
      <c r="F425" s="464" t="s">
        <v>6797</v>
      </c>
      <c r="G425" s="465"/>
      <c r="H425" s="466"/>
      <c r="I425" s="415"/>
      <c r="J425" s="415"/>
      <c r="K425" s="421">
        <v>2000</v>
      </c>
      <c r="L425" s="421"/>
      <c r="M425" s="421"/>
      <c r="N425" s="421"/>
      <c r="O425" s="421"/>
      <c r="P425" s="421"/>
      <c r="Q425" s="421"/>
    </row>
    <row r="426" spans="5:17" ht="112.5" customHeight="1" x14ac:dyDescent="0.25">
      <c r="E426" s="54">
        <v>423</v>
      </c>
      <c r="F426" s="464" t="s">
        <v>6798</v>
      </c>
      <c r="G426" s="465"/>
      <c r="H426" s="466"/>
      <c r="I426" s="415"/>
      <c r="J426" s="415"/>
      <c r="K426" s="421">
        <v>1600</v>
      </c>
      <c r="L426" s="421"/>
      <c r="M426" s="421"/>
      <c r="N426" s="421"/>
      <c r="O426" s="421"/>
      <c r="P426" s="421"/>
      <c r="Q426" s="421"/>
    </row>
    <row r="427" spans="5:17" ht="112.5" customHeight="1" x14ac:dyDescent="0.25">
      <c r="E427" s="54">
        <v>424</v>
      </c>
      <c r="F427" s="464" t="s">
        <v>6799</v>
      </c>
      <c r="G427" s="465"/>
      <c r="H427" s="466"/>
      <c r="I427" s="415"/>
      <c r="J427" s="415"/>
      <c r="K427" s="421">
        <v>1000</v>
      </c>
      <c r="L427" s="421"/>
      <c r="M427" s="421"/>
      <c r="N427" s="421"/>
      <c r="O427" s="421"/>
      <c r="P427" s="421"/>
      <c r="Q427" s="421"/>
    </row>
    <row r="428" spans="5:17" ht="112.5" customHeight="1" x14ac:dyDescent="0.25">
      <c r="E428" s="54">
        <v>425</v>
      </c>
      <c r="F428" s="464" t="s">
        <v>6800</v>
      </c>
      <c r="G428" s="465"/>
      <c r="H428" s="466"/>
      <c r="I428" s="415"/>
      <c r="J428" s="415"/>
      <c r="K428" s="421">
        <v>1600</v>
      </c>
      <c r="L428" s="421"/>
      <c r="M428" s="421"/>
      <c r="N428" s="421"/>
      <c r="O428" s="421"/>
      <c r="P428" s="421"/>
      <c r="Q428" s="421"/>
    </row>
    <row r="429" spans="5:17" ht="112.5" customHeight="1" x14ac:dyDescent="0.25">
      <c r="E429" s="54">
        <v>426</v>
      </c>
      <c r="F429" s="464" t="s">
        <v>6801</v>
      </c>
      <c r="G429" s="465"/>
      <c r="H429" s="466"/>
      <c r="I429" s="415"/>
      <c r="J429" s="415"/>
      <c r="K429" s="421">
        <v>1280</v>
      </c>
      <c r="L429" s="421"/>
      <c r="M429" s="421"/>
      <c r="N429" s="421"/>
      <c r="O429" s="421"/>
      <c r="P429" s="421"/>
      <c r="Q429" s="421"/>
    </row>
    <row r="430" spans="5:17" ht="112.5" customHeight="1" x14ac:dyDescent="0.25">
      <c r="E430" s="54">
        <v>427</v>
      </c>
      <c r="F430" s="464" t="s">
        <v>6802</v>
      </c>
      <c r="G430" s="465"/>
      <c r="H430" s="466"/>
      <c r="I430" s="415"/>
      <c r="J430" s="415"/>
      <c r="K430" s="421">
        <v>800</v>
      </c>
      <c r="L430" s="421"/>
      <c r="M430" s="421"/>
      <c r="N430" s="421"/>
      <c r="O430" s="421"/>
      <c r="P430" s="421"/>
      <c r="Q430" s="421"/>
    </row>
    <row r="431" spans="5:17" x14ac:dyDescent="0.25">
      <c r="E431" s="54">
        <v>428</v>
      </c>
      <c r="F431" s="56" t="s">
        <v>67</v>
      </c>
      <c r="G431" s="56" t="s">
        <v>6425</v>
      </c>
      <c r="H431" s="56" t="s">
        <v>4081</v>
      </c>
      <c r="I431" s="261">
        <v>2000</v>
      </c>
      <c r="J431" s="420">
        <v>2</v>
      </c>
      <c r="K431" s="261">
        <v>4000</v>
      </c>
      <c r="L431" s="261">
        <v>2800</v>
      </c>
      <c r="M431" s="261">
        <v>2400</v>
      </c>
      <c r="N431" s="261">
        <v>1200</v>
      </c>
      <c r="O431" s="261">
        <v>1400</v>
      </c>
      <c r="P431" s="420">
        <v>2</v>
      </c>
      <c r="Q431" s="420">
        <v>2</v>
      </c>
    </row>
    <row r="432" spans="5:17" ht="112.5" customHeight="1" x14ac:dyDescent="0.25">
      <c r="E432" s="54">
        <v>429</v>
      </c>
      <c r="F432" s="464" t="s">
        <v>6803</v>
      </c>
      <c r="G432" s="465"/>
      <c r="H432" s="466"/>
      <c r="I432" s="415"/>
      <c r="J432" s="415"/>
      <c r="K432" s="421">
        <v>1600</v>
      </c>
      <c r="L432" s="421"/>
      <c r="M432" s="421"/>
      <c r="N432" s="421"/>
      <c r="O432" s="421"/>
      <c r="P432" s="421"/>
      <c r="Q432" s="421"/>
    </row>
    <row r="433" spans="5:17" ht="112.5" customHeight="1" x14ac:dyDescent="0.25">
      <c r="E433" s="54">
        <v>430</v>
      </c>
      <c r="F433" s="464" t="s">
        <v>6804</v>
      </c>
      <c r="G433" s="465"/>
      <c r="H433" s="466"/>
      <c r="I433" s="415"/>
      <c r="J433" s="415"/>
      <c r="K433" s="421">
        <v>1200</v>
      </c>
      <c r="L433" s="421"/>
      <c r="M433" s="421"/>
      <c r="N433" s="421"/>
      <c r="O433" s="421"/>
      <c r="P433" s="421"/>
      <c r="Q433" s="421"/>
    </row>
    <row r="434" spans="5:17" ht="112.5" customHeight="1" x14ac:dyDescent="0.25">
      <c r="E434" s="54">
        <v>431</v>
      </c>
      <c r="F434" s="464" t="s">
        <v>6805</v>
      </c>
      <c r="G434" s="465"/>
      <c r="H434" s="466"/>
      <c r="I434" s="415"/>
      <c r="J434" s="415"/>
      <c r="K434" s="421">
        <v>1000</v>
      </c>
      <c r="L434" s="421"/>
      <c r="M434" s="421"/>
      <c r="N434" s="421"/>
      <c r="O434" s="421"/>
      <c r="P434" s="421"/>
      <c r="Q434" s="421"/>
    </row>
    <row r="435" spans="5:17" ht="112.5" customHeight="1" x14ac:dyDescent="0.25">
      <c r="E435" s="54">
        <v>432</v>
      </c>
      <c r="F435" s="464" t="s">
        <v>6806</v>
      </c>
      <c r="G435" s="465"/>
      <c r="H435" s="466"/>
      <c r="I435" s="415"/>
      <c r="J435" s="415"/>
      <c r="K435" s="421">
        <v>1280</v>
      </c>
      <c r="L435" s="421"/>
      <c r="M435" s="421"/>
      <c r="N435" s="421"/>
      <c r="O435" s="421"/>
      <c r="P435" s="421"/>
      <c r="Q435" s="421"/>
    </row>
    <row r="436" spans="5:17" ht="112.5" customHeight="1" x14ac:dyDescent="0.25">
      <c r="E436" s="54">
        <v>433</v>
      </c>
      <c r="F436" s="464" t="s">
        <v>6807</v>
      </c>
      <c r="G436" s="465"/>
      <c r="H436" s="466"/>
      <c r="I436" s="415"/>
      <c r="J436" s="415"/>
      <c r="K436" s="421">
        <v>960</v>
      </c>
      <c r="L436" s="421"/>
      <c r="M436" s="421"/>
      <c r="N436" s="421"/>
      <c r="O436" s="421"/>
      <c r="P436" s="421"/>
      <c r="Q436" s="421"/>
    </row>
    <row r="437" spans="5:17" ht="112.5" customHeight="1" x14ac:dyDescent="0.25">
      <c r="E437" s="54">
        <v>434</v>
      </c>
      <c r="F437" s="464" t="s">
        <v>6808</v>
      </c>
      <c r="G437" s="465"/>
      <c r="H437" s="466"/>
      <c r="I437" s="415"/>
      <c r="J437" s="415"/>
      <c r="K437" s="421">
        <v>800</v>
      </c>
      <c r="L437" s="421"/>
      <c r="M437" s="421"/>
      <c r="N437" s="421"/>
      <c r="O437" s="421"/>
      <c r="P437" s="421"/>
      <c r="Q437" s="421"/>
    </row>
    <row r="438" spans="5:17" x14ac:dyDescent="0.25">
      <c r="E438" s="54">
        <v>435</v>
      </c>
      <c r="F438" s="56" t="s">
        <v>67</v>
      </c>
      <c r="G438" s="56" t="s">
        <v>4081</v>
      </c>
      <c r="H438" s="56" t="s">
        <v>6426</v>
      </c>
      <c r="I438" s="261">
        <v>2300</v>
      </c>
      <c r="J438" s="420">
        <v>2</v>
      </c>
      <c r="K438" s="261">
        <v>4600</v>
      </c>
      <c r="L438" s="261">
        <v>3220</v>
      </c>
      <c r="M438" s="261">
        <v>2760</v>
      </c>
      <c r="N438" s="261">
        <v>1380</v>
      </c>
      <c r="O438" s="261">
        <v>1610</v>
      </c>
      <c r="P438" s="420">
        <v>2</v>
      </c>
      <c r="Q438" s="420">
        <v>2</v>
      </c>
    </row>
    <row r="439" spans="5:17" ht="112.5" customHeight="1" x14ac:dyDescent="0.25">
      <c r="E439" s="54">
        <v>436</v>
      </c>
      <c r="F439" s="464" t="s">
        <v>6809</v>
      </c>
      <c r="G439" s="465"/>
      <c r="H439" s="466"/>
      <c r="I439" s="415"/>
      <c r="J439" s="415"/>
      <c r="K439" s="421">
        <v>2000</v>
      </c>
      <c r="L439" s="421"/>
      <c r="M439" s="421"/>
      <c r="N439" s="421"/>
      <c r="O439" s="421"/>
      <c r="P439" s="421"/>
      <c r="Q439" s="421"/>
    </row>
    <row r="440" spans="5:17" ht="112.5" customHeight="1" x14ac:dyDescent="0.25">
      <c r="E440" s="54">
        <v>437</v>
      </c>
      <c r="F440" s="464" t="s">
        <v>6810</v>
      </c>
      <c r="G440" s="465"/>
      <c r="H440" s="466"/>
      <c r="I440" s="415"/>
      <c r="J440" s="415"/>
      <c r="K440" s="421">
        <v>1600</v>
      </c>
      <c r="L440" s="421"/>
      <c r="M440" s="421"/>
      <c r="N440" s="421"/>
      <c r="O440" s="421"/>
      <c r="P440" s="421"/>
      <c r="Q440" s="421"/>
    </row>
    <row r="441" spans="5:17" ht="112.5" customHeight="1" x14ac:dyDescent="0.25">
      <c r="E441" s="54">
        <v>438</v>
      </c>
      <c r="F441" s="464" t="s">
        <v>6811</v>
      </c>
      <c r="G441" s="465"/>
      <c r="H441" s="466"/>
      <c r="I441" s="415"/>
      <c r="J441" s="415"/>
      <c r="K441" s="421">
        <v>1400</v>
      </c>
      <c r="L441" s="421"/>
      <c r="M441" s="421"/>
      <c r="N441" s="421"/>
      <c r="O441" s="421"/>
      <c r="P441" s="421"/>
      <c r="Q441" s="421"/>
    </row>
    <row r="442" spans="5:17" ht="112.5" customHeight="1" x14ac:dyDescent="0.25">
      <c r="E442" s="54">
        <v>439</v>
      </c>
      <c r="F442" s="464" t="s">
        <v>6812</v>
      </c>
      <c r="G442" s="465"/>
      <c r="H442" s="466"/>
      <c r="I442" s="415"/>
      <c r="J442" s="415"/>
      <c r="K442" s="421">
        <v>1600</v>
      </c>
      <c r="L442" s="421"/>
      <c r="M442" s="421"/>
      <c r="N442" s="421"/>
      <c r="O442" s="421"/>
      <c r="P442" s="421"/>
      <c r="Q442" s="421"/>
    </row>
    <row r="443" spans="5:17" ht="112.5" customHeight="1" x14ac:dyDescent="0.25">
      <c r="E443" s="54">
        <v>440</v>
      </c>
      <c r="F443" s="464" t="s">
        <v>6813</v>
      </c>
      <c r="G443" s="465"/>
      <c r="H443" s="466"/>
      <c r="I443" s="415"/>
      <c r="J443" s="415"/>
      <c r="K443" s="421">
        <v>1280</v>
      </c>
      <c r="L443" s="421"/>
      <c r="M443" s="421"/>
      <c r="N443" s="421"/>
      <c r="O443" s="421"/>
      <c r="P443" s="421"/>
      <c r="Q443" s="421"/>
    </row>
    <row r="444" spans="5:17" ht="112.5" customHeight="1" x14ac:dyDescent="0.25">
      <c r="E444" s="54">
        <v>441</v>
      </c>
      <c r="F444" s="464" t="s">
        <v>6814</v>
      </c>
      <c r="G444" s="465"/>
      <c r="H444" s="466"/>
      <c r="I444" s="415"/>
      <c r="J444" s="415"/>
      <c r="K444" s="421">
        <v>1120</v>
      </c>
      <c r="L444" s="421"/>
      <c r="M444" s="421"/>
      <c r="N444" s="421"/>
      <c r="O444" s="421"/>
      <c r="P444" s="421"/>
      <c r="Q444" s="421"/>
    </row>
  </sheetData>
  <mergeCells count="387">
    <mergeCell ref="I2:I3"/>
    <mergeCell ref="J2:J3"/>
    <mergeCell ref="L2:L3"/>
    <mergeCell ref="M2:M3"/>
    <mergeCell ref="N2:N3"/>
    <mergeCell ref="O2:O3"/>
    <mergeCell ref="P2:P3"/>
    <mergeCell ref="Q2:Q3"/>
    <mergeCell ref="F26:H26"/>
    <mergeCell ref="F5:H5"/>
    <mergeCell ref="F6:H6"/>
    <mergeCell ref="F7:H7"/>
    <mergeCell ref="F8:H8"/>
    <mergeCell ref="F9:H9"/>
    <mergeCell ref="F10:H10"/>
    <mergeCell ref="F27:H27"/>
    <mergeCell ref="F28:H28"/>
    <mergeCell ref="F29:H29"/>
    <mergeCell ref="F30:H30"/>
    <mergeCell ref="F31:H31"/>
    <mergeCell ref="F12:H12"/>
    <mergeCell ref="F13:H13"/>
    <mergeCell ref="F14:H14"/>
    <mergeCell ref="F15:H15"/>
    <mergeCell ref="F16:H16"/>
    <mergeCell ref="F17:H17"/>
    <mergeCell ref="F19:H19"/>
    <mergeCell ref="F20:H20"/>
    <mergeCell ref="F21:H21"/>
    <mergeCell ref="F22:H22"/>
    <mergeCell ref="F23:H23"/>
    <mergeCell ref="F24:H24"/>
    <mergeCell ref="F428:H428"/>
    <mergeCell ref="F429:H429"/>
    <mergeCell ref="F430:H430"/>
    <mergeCell ref="F418:H418"/>
    <mergeCell ref="F419:H419"/>
    <mergeCell ref="F420:H420"/>
    <mergeCell ref="F421:H421"/>
    <mergeCell ref="F422:H422"/>
    <mergeCell ref="F423:H423"/>
    <mergeCell ref="F40:H40"/>
    <mergeCell ref="F41:H41"/>
    <mergeCell ref="F42:H42"/>
    <mergeCell ref="F43:H43"/>
    <mergeCell ref="F44:H44"/>
    <mergeCell ref="F45:H45"/>
    <mergeCell ref="F33:H33"/>
    <mergeCell ref="F34:H34"/>
    <mergeCell ref="F35:H35"/>
    <mergeCell ref="F36:H36"/>
    <mergeCell ref="F37:H37"/>
    <mergeCell ref="F38:H38"/>
    <mergeCell ref="F47:H47"/>
    <mergeCell ref="F48:H48"/>
    <mergeCell ref="F49:H49"/>
    <mergeCell ref="F50:H50"/>
    <mergeCell ref="F51:H51"/>
    <mergeCell ref="F52:H52"/>
    <mergeCell ref="F68:H68"/>
    <mergeCell ref="F69:H69"/>
    <mergeCell ref="F70:H70"/>
    <mergeCell ref="F64:H64"/>
    <mergeCell ref="F65:H65"/>
    <mergeCell ref="F66:H66"/>
    <mergeCell ref="F54:H54"/>
    <mergeCell ref="F55:H55"/>
    <mergeCell ref="F56:H56"/>
    <mergeCell ref="F57:H57"/>
    <mergeCell ref="F58:H58"/>
    <mergeCell ref="F59:H59"/>
    <mergeCell ref="F71:H71"/>
    <mergeCell ref="F72:H72"/>
    <mergeCell ref="F73:H73"/>
    <mergeCell ref="F61:H61"/>
    <mergeCell ref="F62:H62"/>
    <mergeCell ref="F63:H63"/>
    <mergeCell ref="F75:H75"/>
    <mergeCell ref="F76:H76"/>
    <mergeCell ref="F77:H77"/>
    <mergeCell ref="F78:H78"/>
    <mergeCell ref="F79:H79"/>
    <mergeCell ref="F80:H80"/>
    <mergeCell ref="F96:H96"/>
    <mergeCell ref="F97:H97"/>
    <mergeCell ref="F98:H98"/>
    <mergeCell ref="F99:H99"/>
    <mergeCell ref="F100:H100"/>
    <mergeCell ref="F101:H101"/>
    <mergeCell ref="F89:H89"/>
    <mergeCell ref="F90:H90"/>
    <mergeCell ref="F91:H91"/>
    <mergeCell ref="F92:H92"/>
    <mergeCell ref="F93:H93"/>
    <mergeCell ref="F94:H94"/>
    <mergeCell ref="F82:H82"/>
    <mergeCell ref="F83:H83"/>
    <mergeCell ref="F84:H84"/>
    <mergeCell ref="F85:H85"/>
    <mergeCell ref="F86:H86"/>
    <mergeCell ref="F87:H87"/>
    <mergeCell ref="F103:H103"/>
    <mergeCell ref="F104:H104"/>
    <mergeCell ref="F105:H105"/>
    <mergeCell ref="F106:H106"/>
    <mergeCell ref="F107:H107"/>
    <mergeCell ref="F108:H108"/>
    <mergeCell ref="F124:H124"/>
    <mergeCell ref="F125:H125"/>
    <mergeCell ref="F126:H126"/>
    <mergeCell ref="F120:H120"/>
    <mergeCell ref="F121:H121"/>
    <mergeCell ref="F122:H122"/>
    <mergeCell ref="F110:H110"/>
    <mergeCell ref="F111:H111"/>
    <mergeCell ref="F112:H112"/>
    <mergeCell ref="F113:H113"/>
    <mergeCell ref="F114:H114"/>
    <mergeCell ref="F115:H115"/>
    <mergeCell ref="F127:H127"/>
    <mergeCell ref="F128:H128"/>
    <mergeCell ref="F129:H129"/>
    <mergeCell ref="F117:H117"/>
    <mergeCell ref="F118:H118"/>
    <mergeCell ref="F119:H119"/>
    <mergeCell ref="F131:H131"/>
    <mergeCell ref="F132:H132"/>
    <mergeCell ref="F133:H133"/>
    <mergeCell ref="F134:H134"/>
    <mergeCell ref="F135:H135"/>
    <mergeCell ref="F136:H136"/>
    <mergeCell ref="F152:H152"/>
    <mergeCell ref="F153:H153"/>
    <mergeCell ref="F154:H154"/>
    <mergeCell ref="F155:H155"/>
    <mergeCell ref="F156:H156"/>
    <mergeCell ref="F157:H157"/>
    <mergeCell ref="F145:H145"/>
    <mergeCell ref="F146:H146"/>
    <mergeCell ref="F147:H147"/>
    <mergeCell ref="F148:H148"/>
    <mergeCell ref="F149:H149"/>
    <mergeCell ref="F150:H150"/>
    <mergeCell ref="F138:H138"/>
    <mergeCell ref="F139:H139"/>
    <mergeCell ref="F140:H140"/>
    <mergeCell ref="F141:H141"/>
    <mergeCell ref="F142:H142"/>
    <mergeCell ref="F143:H143"/>
    <mergeCell ref="F159:H159"/>
    <mergeCell ref="F160:H160"/>
    <mergeCell ref="F161:H161"/>
    <mergeCell ref="F162:H162"/>
    <mergeCell ref="F163:H163"/>
    <mergeCell ref="F164:H164"/>
    <mergeCell ref="F180:H180"/>
    <mergeCell ref="F181:H181"/>
    <mergeCell ref="F182:H182"/>
    <mergeCell ref="F176:H176"/>
    <mergeCell ref="F177:H177"/>
    <mergeCell ref="F178:H178"/>
    <mergeCell ref="F166:H166"/>
    <mergeCell ref="F167:H167"/>
    <mergeCell ref="F168:H168"/>
    <mergeCell ref="F169:H169"/>
    <mergeCell ref="F170:H170"/>
    <mergeCell ref="F171:H171"/>
    <mergeCell ref="F183:H183"/>
    <mergeCell ref="F184:H184"/>
    <mergeCell ref="F185:H185"/>
    <mergeCell ref="F173:H173"/>
    <mergeCell ref="F174:H174"/>
    <mergeCell ref="F175:H175"/>
    <mergeCell ref="F187:H187"/>
    <mergeCell ref="F188:H188"/>
    <mergeCell ref="F189:H189"/>
    <mergeCell ref="F190:H190"/>
    <mergeCell ref="F191:H191"/>
    <mergeCell ref="F192:H192"/>
    <mergeCell ref="F208:H208"/>
    <mergeCell ref="F209:H209"/>
    <mergeCell ref="F210:H210"/>
    <mergeCell ref="F211:H211"/>
    <mergeCell ref="F212:H212"/>
    <mergeCell ref="F213:H213"/>
    <mergeCell ref="F201:H201"/>
    <mergeCell ref="F202:H202"/>
    <mergeCell ref="F203:H203"/>
    <mergeCell ref="F204:H204"/>
    <mergeCell ref="F205:H205"/>
    <mergeCell ref="F206:H206"/>
    <mergeCell ref="F194:H194"/>
    <mergeCell ref="F195:H195"/>
    <mergeCell ref="F196:H196"/>
    <mergeCell ref="F197:H197"/>
    <mergeCell ref="F198:H198"/>
    <mergeCell ref="F199:H199"/>
    <mergeCell ref="F215:H215"/>
    <mergeCell ref="F216:H216"/>
    <mergeCell ref="F217:H217"/>
    <mergeCell ref="F218:H218"/>
    <mergeCell ref="F219:H219"/>
    <mergeCell ref="F220:H220"/>
    <mergeCell ref="F236:H236"/>
    <mergeCell ref="F237:H237"/>
    <mergeCell ref="F238:H238"/>
    <mergeCell ref="F232:H232"/>
    <mergeCell ref="F233:H233"/>
    <mergeCell ref="F234:H234"/>
    <mergeCell ref="F222:H222"/>
    <mergeCell ref="F223:H223"/>
    <mergeCell ref="F224:H224"/>
    <mergeCell ref="F225:H225"/>
    <mergeCell ref="F226:H226"/>
    <mergeCell ref="F227:H227"/>
    <mergeCell ref="F239:H239"/>
    <mergeCell ref="F240:H240"/>
    <mergeCell ref="F241:H241"/>
    <mergeCell ref="F229:H229"/>
    <mergeCell ref="F230:H230"/>
    <mergeCell ref="F231:H231"/>
    <mergeCell ref="F243:H243"/>
    <mergeCell ref="F244:H244"/>
    <mergeCell ref="F245:H245"/>
    <mergeCell ref="F246:H246"/>
    <mergeCell ref="F247:H247"/>
    <mergeCell ref="F248:H248"/>
    <mergeCell ref="F264:H264"/>
    <mergeCell ref="F265:H265"/>
    <mergeCell ref="F266:H266"/>
    <mergeCell ref="F267:H267"/>
    <mergeCell ref="F268:H268"/>
    <mergeCell ref="F269:H269"/>
    <mergeCell ref="F257:H257"/>
    <mergeCell ref="F258:H258"/>
    <mergeCell ref="F259:H259"/>
    <mergeCell ref="F260:H260"/>
    <mergeCell ref="F261:H261"/>
    <mergeCell ref="F262:H262"/>
    <mergeCell ref="F250:H250"/>
    <mergeCell ref="F251:H251"/>
    <mergeCell ref="F252:H252"/>
    <mergeCell ref="F253:H253"/>
    <mergeCell ref="F254:H254"/>
    <mergeCell ref="F255:H255"/>
    <mergeCell ref="F271:H271"/>
    <mergeCell ref="F272:H272"/>
    <mergeCell ref="F273:H273"/>
    <mergeCell ref="F274:H274"/>
    <mergeCell ref="F275:H275"/>
    <mergeCell ref="F276:H276"/>
    <mergeCell ref="F292:H292"/>
    <mergeCell ref="F293:H293"/>
    <mergeCell ref="F294:H294"/>
    <mergeCell ref="F288:H288"/>
    <mergeCell ref="F289:H289"/>
    <mergeCell ref="F290:H290"/>
    <mergeCell ref="F278:H278"/>
    <mergeCell ref="F279:H279"/>
    <mergeCell ref="F280:H280"/>
    <mergeCell ref="F281:H281"/>
    <mergeCell ref="F282:H282"/>
    <mergeCell ref="F283:H283"/>
    <mergeCell ref="F295:H295"/>
    <mergeCell ref="F296:H296"/>
    <mergeCell ref="F297:H297"/>
    <mergeCell ref="F285:H285"/>
    <mergeCell ref="F286:H286"/>
    <mergeCell ref="F287:H287"/>
    <mergeCell ref="F299:H299"/>
    <mergeCell ref="F300:H300"/>
    <mergeCell ref="F301:H301"/>
    <mergeCell ref="F302:H302"/>
    <mergeCell ref="F303:H303"/>
    <mergeCell ref="F304:H304"/>
    <mergeCell ref="F320:H320"/>
    <mergeCell ref="F321:H321"/>
    <mergeCell ref="F322:H322"/>
    <mergeCell ref="F323:H323"/>
    <mergeCell ref="F324:H324"/>
    <mergeCell ref="F325:H325"/>
    <mergeCell ref="F313:H313"/>
    <mergeCell ref="F314:H314"/>
    <mergeCell ref="F315:H315"/>
    <mergeCell ref="F316:H316"/>
    <mergeCell ref="F317:H317"/>
    <mergeCell ref="F318:H318"/>
    <mergeCell ref="F306:H306"/>
    <mergeCell ref="F307:H307"/>
    <mergeCell ref="F308:H308"/>
    <mergeCell ref="F309:H309"/>
    <mergeCell ref="F310:H310"/>
    <mergeCell ref="F311:H311"/>
    <mergeCell ref="F327:H327"/>
    <mergeCell ref="F328:H328"/>
    <mergeCell ref="F329:H329"/>
    <mergeCell ref="F330:H330"/>
    <mergeCell ref="F331:H331"/>
    <mergeCell ref="F332:H332"/>
    <mergeCell ref="F348:H348"/>
    <mergeCell ref="F349:H349"/>
    <mergeCell ref="F350:H350"/>
    <mergeCell ref="F344:H344"/>
    <mergeCell ref="F345:H345"/>
    <mergeCell ref="F346:H346"/>
    <mergeCell ref="F334:H334"/>
    <mergeCell ref="F335:H335"/>
    <mergeCell ref="F336:H336"/>
    <mergeCell ref="F337:H337"/>
    <mergeCell ref="F338:H338"/>
    <mergeCell ref="F339:H339"/>
    <mergeCell ref="F351:H351"/>
    <mergeCell ref="F352:H352"/>
    <mergeCell ref="F353:H353"/>
    <mergeCell ref="F341:H341"/>
    <mergeCell ref="F342:H342"/>
    <mergeCell ref="F343:H343"/>
    <mergeCell ref="F355:H355"/>
    <mergeCell ref="F356:H356"/>
    <mergeCell ref="F357:H357"/>
    <mergeCell ref="F358:H358"/>
    <mergeCell ref="F359:H359"/>
    <mergeCell ref="F360:H360"/>
    <mergeCell ref="F376:H376"/>
    <mergeCell ref="F377:H377"/>
    <mergeCell ref="F378:H378"/>
    <mergeCell ref="F379:H379"/>
    <mergeCell ref="F380:H380"/>
    <mergeCell ref="F381:H381"/>
    <mergeCell ref="F369:H369"/>
    <mergeCell ref="F370:H370"/>
    <mergeCell ref="F371:H371"/>
    <mergeCell ref="F372:H372"/>
    <mergeCell ref="F373:H373"/>
    <mergeCell ref="F374:H374"/>
    <mergeCell ref="F362:H362"/>
    <mergeCell ref="F363:H363"/>
    <mergeCell ref="F364:H364"/>
    <mergeCell ref="F365:H365"/>
    <mergeCell ref="F366:H366"/>
    <mergeCell ref="F367:H367"/>
    <mergeCell ref="F399:H399"/>
    <mergeCell ref="F411:H411"/>
    <mergeCell ref="F412:H412"/>
    <mergeCell ref="F413:H413"/>
    <mergeCell ref="F383:H383"/>
    <mergeCell ref="F384:H384"/>
    <mergeCell ref="F385:H385"/>
    <mergeCell ref="F386:H386"/>
    <mergeCell ref="F387:H387"/>
    <mergeCell ref="F388:H388"/>
    <mergeCell ref="F404:H404"/>
    <mergeCell ref="F405:H405"/>
    <mergeCell ref="F406:H406"/>
    <mergeCell ref="F400:H400"/>
    <mergeCell ref="F401:H401"/>
    <mergeCell ref="F402:H402"/>
    <mergeCell ref="F390:H390"/>
    <mergeCell ref="F391:H391"/>
    <mergeCell ref="F392:H392"/>
    <mergeCell ref="F393:H393"/>
    <mergeCell ref="F394:H394"/>
    <mergeCell ref="F395:H395"/>
    <mergeCell ref="F439:H439"/>
    <mergeCell ref="F440:H440"/>
    <mergeCell ref="F441:H441"/>
    <mergeCell ref="F442:H442"/>
    <mergeCell ref="F443:H443"/>
    <mergeCell ref="F444:H444"/>
    <mergeCell ref="K2:K3"/>
    <mergeCell ref="F414:H414"/>
    <mergeCell ref="F415:H415"/>
    <mergeCell ref="F416:H416"/>
    <mergeCell ref="F432:H432"/>
    <mergeCell ref="F433:H433"/>
    <mergeCell ref="F434:H434"/>
    <mergeCell ref="F435:H435"/>
    <mergeCell ref="F436:H436"/>
    <mergeCell ref="F437:H437"/>
    <mergeCell ref="F425:H425"/>
    <mergeCell ref="F426:H426"/>
    <mergeCell ref="F427:H427"/>
    <mergeCell ref="F407:H407"/>
    <mergeCell ref="F408:H408"/>
    <mergeCell ref="F409:H409"/>
    <mergeCell ref="F397:H397"/>
    <mergeCell ref="F398:H398"/>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5677-4582-4A10-AB2E-D2BFA627E0BC}">
  <sheetPr codeName="Sheet8"/>
  <dimension ref="A1:C11"/>
  <sheetViews>
    <sheetView workbookViewId="0">
      <selection activeCell="H7" sqref="H7:J7"/>
    </sheetView>
  </sheetViews>
  <sheetFormatPr defaultRowHeight="15" x14ac:dyDescent="0.25"/>
  <cols>
    <col min="2" max="2" width="45.7109375" customWidth="1"/>
    <col min="3" max="3" width="18.42578125" customWidth="1"/>
  </cols>
  <sheetData>
    <row r="1" spans="1:3" ht="78.75" x14ac:dyDescent="0.25">
      <c r="A1" s="361" t="s">
        <v>2</v>
      </c>
      <c r="B1" s="361" t="s">
        <v>6378</v>
      </c>
      <c r="C1" s="361" t="s">
        <v>6379</v>
      </c>
    </row>
    <row r="2" spans="1:3" ht="15.75" x14ac:dyDescent="0.25">
      <c r="A2" s="362">
        <v>1</v>
      </c>
      <c r="B2" s="363" t="s">
        <v>6380</v>
      </c>
      <c r="C2" s="364"/>
    </row>
    <row r="3" spans="1:3" ht="31.5" x14ac:dyDescent="0.25">
      <c r="A3" s="365"/>
      <c r="B3" s="363" t="s">
        <v>6222</v>
      </c>
      <c r="C3" s="366">
        <v>3000</v>
      </c>
    </row>
    <row r="4" spans="1:3" ht="31.5" x14ac:dyDescent="0.25">
      <c r="A4" s="365"/>
      <c r="B4" s="363" t="s">
        <v>6381</v>
      </c>
      <c r="C4" s="366">
        <v>3000</v>
      </c>
    </row>
    <row r="5" spans="1:3" ht="15.75" x14ac:dyDescent="0.25">
      <c r="A5" s="365"/>
      <c r="B5" s="363" t="s">
        <v>1018</v>
      </c>
      <c r="C5" s="366">
        <v>2100</v>
      </c>
    </row>
    <row r="6" spans="1:3" ht="15.75" x14ac:dyDescent="0.25">
      <c r="A6" s="362">
        <v>2</v>
      </c>
      <c r="B6" s="363" t="s">
        <v>6382</v>
      </c>
      <c r="C6" s="364"/>
    </row>
    <row r="7" spans="1:3" ht="47.25" x14ac:dyDescent="0.25">
      <c r="A7" s="365"/>
      <c r="B7" s="363" t="s">
        <v>6383</v>
      </c>
      <c r="C7" s="367">
        <v>650</v>
      </c>
    </row>
    <row r="8" spans="1:3" ht="15.75" x14ac:dyDescent="0.25">
      <c r="A8" s="365"/>
      <c r="B8" s="363" t="s">
        <v>1018</v>
      </c>
      <c r="C8" s="367">
        <v>650</v>
      </c>
    </row>
    <row r="9" spans="1:3" ht="15.75" x14ac:dyDescent="0.25">
      <c r="A9" s="362">
        <v>3</v>
      </c>
      <c r="B9" s="363" t="s">
        <v>6384</v>
      </c>
      <c r="C9" s="364"/>
    </row>
    <row r="10" spans="1:3" ht="31.5" x14ac:dyDescent="0.25">
      <c r="A10" s="365"/>
      <c r="B10" s="363" t="s">
        <v>6308</v>
      </c>
      <c r="C10" s="366">
        <v>2100</v>
      </c>
    </row>
    <row r="11" spans="1:3" ht="15.75" x14ac:dyDescent="0.25">
      <c r="A11" s="365"/>
      <c r="B11" s="363" t="s">
        <v>1018</v>
      </c>
      <c r="C11" s="366">
        <v>1470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2025-10-16T03:56:27Z</dcterms:modified>
</cp:coreProperties>
</file>